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.blum/Desktop/excel_dateien/"/>
    </mc:Choice>
  </mc:AlternateContent>
  <xr:revisionPtr revIDLastSave="0" documentId="13_ncr:1_{96B1CD5B-2A0B-F045-A7BA-763B1A0313C5}" xr6:coauthVersionLast="47" xr6:coauthVersionMax="47" xr10:uidLastSave="{00000000-0000-0000-0000-000000000000}"/>
  <bookViews>
    <workbookView xWindow="-29040" yWindow="500" windowWidth="29040" windowHeight="15720" firstSheet="1" activeTab="6" xr2:uid="{98D3F3BD-FAFC-4883-ACD4-26316C1FC8B1}"/>
  </bookViews>
  <sheets>
    <sheet name="Checkliste" sheetId="5" r:id="rId1"/>
    <sheet name="KPI" sheetId="1" r:id="rId2"/>
    <sheet name="Avale " sheetId="2" r:id="rId3"/>
    <sheet name="Finanzierungen" sheetId="3" r:id="rId4"/>
    <sheet name="Qualit.Reporting" sheetId="20" r:id="rId5"/>
    <sheet name="BST-Reporting 2025-02 alt" sheetId="22" r:id="rId6"/>
    <sheet name="Baustellenreporting 02-2025" sheetId="25" r:id="rId7"/>
    <sheet name="BST-Reporting 2025-01" sheetId="21" r:id="rId8"/>
    <sheet name="Baustellenrepoting Blanko" sheetId="7" r:id="rId9"/>
    <sheet name="Config" sheetId="26" r:id="rId10"/>
  </sheets>
  <externalReferences>
    <externalReference r:id="rId11"/>
  </externalReferences>
  <definedNames>
    <definedName name="a_act">[1]Config!$G$32</definedName>
    <definedName name="a_date">[1]Config!$G$31</definedName>
    <definedName name="a_title">[1]Config!$G$42</definedName>
    <definedName name="Auftragsart" localSheetId="6">'Baustellenreporting 02-2025'!$M$4</definedName>
    <definedName name="Auftragsart">#REF!</definedName>
    <definedName name="h_date">[1]Config!$G$28</definedName>
    <definedName name="h_title">[1]Config!$G$41</definedName>
    <definedName name="p_date">[1]Config!$G$33</definedName>
    <definedName name="p_period">[1]Config!$G$34</definedName>
    <definedName name="p_title">[1]Config!$G$43</definedName>
    <definedName name="project">[1]Config!$G$16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5" l="1" a="1"/>
  <c r="B4" i="25" s="1"/>
  <c r="AA40" i="25"/>
  <c r="L42" i="22" l="1"/>
  <c r="AB7" i="25"/>
  <c r="AC7" i="25" s="1"/>
  <c r="AB8" i="25"/>
  <c r="AC8" i="25" s="1"/>
  <c r="AB11" i="25"/>
  <c r="AC11" i="25" s="1"/>
  <c r="AB12" i="25"/>
  <c r="AC12" i="25" s="1"/>
  <c r="AB15" i="25"/>
  <c r="AC15" i="25" s="1"/>
  <c r="AB16" i="25"/>
  <c r="AC16" i="25" s="1"/>
  <c r="AB19" i="25"/>
  <c r="AB20" i="25"/>
  <c r="AC20" i="25" s="1"/>
  <c r="AB23" i="25"/>
  <c r="AB24" i="25"/>
  <c r="AC24" i="25" s="1"/>
  <c r="AB27" i="25"/>
  <c r="AC27" i="25" s="1"/>
  <c r="AB28" i="25"/>
  <c r="AC28" i="25" s="1"/>
  <c r="AB30" i="25"/>
  <c r="AB32" i="25"/>
  <c r="AC32" i="25" s="1"/>
  <c r="AB4" i="25"/>
  <c r="AC4" i="25" s="1"/>
  <c r="O4" i="22"/>
  <c r="N4" i="22"/>
  <c r="O6" i="22"/>
  <c r="N7" i="22"/>
  <c r="P5" i="22"/>
  <c r="AC19" i="25"/>
  <c r="AC23" i="25"/>
  <c r="AC30" i="25"/>
  <c r="P4" i="22"/>
  <c r="P15" i="22"/>
  <c r="Z37" i="25"/>
  <c r="Z39" i="25" s="1"/>
  <c r="Y37" i="25"/>
  <c r="Y39" i="25" s="1"/>
  <c r="AA34" i="25"/>
  <c r="AB34" i="25" s="1"/>
  <c r="AC34" i="25" s="1"/>
  <c r="AA33" i="25"/>
  <c r="AB33" i="25" s="1"/>
  <c r="AC33" i="25" s="1"/>
  <c r="AA32" i="25"/>
  <c r="AA31" i="25"/>
  <c r="AB31" i="25" s="1"/>
  <c r="AC31" i="25" s="1"/>
  <c r="AA29" i="25"/>
  <c r="AB29" i="25" s="1"/>
  <c r="AC29" i="25" s="1"/>
  <c r="AA28" i="25"/>
  <c r="AA27" i="25"/>
  <c r="AA26" i="25"/>
  <c r="AB26" i="25" s="1"/>
  <c r="AC26" i="25" s="1"/>
  <c r="AA25" i="25"/>
  <c r="AB25" i="25" s="1"/>
  <c r="AC25" i="25" s="1"/>
  <c r="AA24" i="25"/>
  <c r="AA23" i="25"/>
  <c r="AA22" i="25"/>
  <c r="AB22" i="25" s="1"/>
  <c r="AC22" i="25" s="1"/>
  <c r="AA21" i="25"/>
  <c r="AB21" i="25" s="1"/>
  <c r="AC21" i="25" s="1"/>
  <c r="AA20" i="25"/>
  <c r="AA19" i="25"/>
  <c r="AA18" i="25"/>
  <c r="AB18" i="25" s="1"/>
  <c r="AC18" i="25" s="1"/>
  <c r="AA17" i="25"/>
  <c r="AB17" i="25" s="1"/>
  <c r="AC17" i="25" s="1"/>
  <c r="AA16" i="25"/>
  <c r="AA15" i="25"/>
  <c r="AA14" i="25"/>
  <c r="AB14" i="25" s="1"/>
  <c r="AC14" i="25" s="1"/>
  <c r="AA13" i="25"/>
  <c r="AB13" i="25" s="1"/>
  <c r="AC13" i="25" s="1"/>
  <c r="AA12" i="25"/>
  <c r="AA11" i="25"/>
  <c r="AA10" i="25"/>
  <c r="AB10" i="25" s="1"/>
  <c r="AC10" i="25" s="1"/>
  <c r="AA9" i="25"/>
  <c r="AB9" i="25" s="1"/>
  <c r="AC9" i="25" s="1"/>
  <c r="AA8" i="25"/>
  <c r="AA7" i="25"/>
  <c r="AA6" i="25"/>
  <c r="AB6" i="25" s="1"/>
  <c r="AC6" i="25" s="1"/>
  <c r="AA5" i="25"/>
  <c r="AB5" i="25" s="1"/>
  <c r="AC5" i="25" s="1"/>
  <c r="AA4" i="25"/>
  <c r="O15" i="26"/>
  <c r="Z16" i="26" s="1"/>
  <c r="O14" i="26"/>
  <c r="AA13" i="26"/>
  <c r="W13" i="26"/>
  <c r="S13" i="26"/>
  <c r="AA12" i="26"/>
  <c r="W12" i="26"/>
  <c r="S12" i="26"/>
  <c r="O12" i="26"/>
  <c r="O11" i="26"/>
  <c r="V16" i="26" s="1"/>
  <c r="O10" i="26"/>
  <c r="O9" i="26"/>
  <c r="V12" i="26" s="1"/>
  <c r="V13" i="26" s="1"/>
  <c r="V14" i="26" s="1"/>
  <c r="V15" i="26" s="1"/>
  <c r="Z8" i="26"/>
  <c r="V8" i="26"/>
  <c r="O8" i="26"/>
  <c r="O7" i="26"/>
  <c r="R16" i="26" s="1"/>
  <c r="O6" i="26"/>
  <c r="R8" i="26" s="1"/>
  <c r="W5" i="26"/>
  <c r="O5" i="26"/>
  <c r="AA4" i="26"/>
  <c r="W4" i="26"/>
  <c r="V4" i="26"/>
  <c r="V5" i="26" s="1"/>
  <c r="V6" i="26" s="1"/>
  <c r="V7" i="26" s="1"/>
  <c r="O4" i="26"/>
  <c r="S4" i="26" s="1"/>
  <c r="AA5" i="26" s="1"/>
  <c r="O3" i="26"/>
  <c r="R4" i="26" s="1"/>
  <c r="AD37" i="25"/>
  <c r="U35" i="25"/>
  <c r="O5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AM26" i="1"/>
  <c r="Z46" i="25" l="1"/>
  <c r="Z41" i="25"/>
  <c r="Z43" i="25" s="1"/>
  <c r="Y41" i="25"/>
  <c r="AA39" i="25"/>
  <c r="AA46" i="25" s="1"/>
  <c r="Y46" i="25"/>
  <c r="U37" i="25"/>
  <c r="O13" i="26" s="1"/>
  <c r="Z12" i="26" s="1"/>
  <c r="Z13" i="26" s="1"/>
  <c r="Z14" i="26" s="1"/>
  <c r="V37" i="25"/>
  <c r="AB37" i="25"/>
  <c r="AA37" i="25"/>
  <c r="W15" i="26"/>
  <c r="S15" i="26"/>
  <c r="R5" i="26"/>
  <c r="R6" i="26" s="1"/>
  <c r="R7" i="26" s="1"/>
  <c r="W7" i="26"/>
  <c r="R3" i="26"/>
  <c r="S5" i="26"/>
  <c r="R11" i="26"/>
  <c r="R12" i="26" s="1"/>
  <c r="R13" i="26" s="1"/>
  <c r="R14" i="26" s="1"/>
  <c r="R15" i="26" s="1"/>
  <c r="V11" i="26"/>
  <c r="V3" i="26"/>
  <c r="N33" i="22"/>
  <c r="N34" i="22"/>
  <c r="N41" i="22"/>
  <c r="L37" i="22"/>
  <c r="L40" i="22" s="1"/>
  <c r="L47" i="22" s="1"/>
  <c r="K37" i="22"/>
  <c r="J37" i="22"/>
  <c r="I37" i="22"/>
  <c r="N32" i="22"/>
  <c r="P32" i="22" s="1"/>
  <c r="N31" i="22"/>
  <c r="N29" i="22"/>
  <c r="P29" i="22" s="1"/>
  <c r="N28" i="22"/>
  <c r="P28" i="22" s="1"/>
  <c r="N27" i="22"/>
  <c r="P27" i="22" s="1"/>
  <c r="N26" i="22"/>
  <c r="P26" i="22" s="1"/>
  <c r="N25" i="22"/>
  <c r="P25" i="22" s="1"/>
  <c r="N24" i="22"/>
  <c r="P24" i="22" s="1"/>
  <c r="N23" i="22"/>
  <c r="P23" i="22" s="1"/>
  <c r="N22" i="22"/>
  <c r="P22" i="22" s="1"/>
  <c r="N21" i="22"/>
  <c r="P21" i="22" s="1"/>
  <c r="N20" i="22"/>
  <c r="P20" i="22" s="1"/>
  <c r="N19" i="22"/>
  <c r="P19" i="22" s="1"/>
  <c r="N18" i="22"/>
  <c r="P18" i="22" s="1"/>
  <c r="N17" i="22"/>
  <c r="P17" i="22" s="1"/>
  <c r="N16" i="22"/>
  <c r="P16" i="22" s="1"/>
  <c r="N15" i="22"/>
  <c r="N14" i="22"/>
  <c r="P14" i="22" s="1"/>
  <c r="N13" i="22"/>
  <c r="P13" i="22" s="1"/>
  <c r="N12" i="22"/>
  <c r="P12" i="22" s="1"/>
  <c r="N11" i="22"/>
  <c r="P11" i="22" s="1"/>
  <c r="N10" i="22"/>
  <c r="P10" i="22" s="1"/>
  <c r="N9" i="22"/>
  <c r="P9" i="22" s="1"/>
  <c r="N8" i="22"/>
  <c r="P8" i="22" s="1"/>
  <c r="P7" i="22"/>
  <c r="N6" i="22"/>
  <c r="P6" i="22" s="1"/>
  <c r="N5" i="22"/>
  <c r="Y43" i="25" l="1"/>
  <c r="AA43" i="25" s="1"/>
  <c r="AA41" i="25"/>
  <c r="W37" i="25"/>
  <c r="Z11" i="26"/>
  <c r="Z3" i="26"/>
  <c r="Z4" i="26"/>
  <c r="Z5" i="26" s="1"/>
  <c r="Z6" i="26" s="1"/>
  <c r="AA15" i="26"/>
  <c r="Z15" i="26"/>
  <c r="S7" i="26"/>
  <c r="O37" i="22"/>
  <c r="N37" i="22"/>
  <c r="Z7" i="26" l="1"/>
  <c r="AA7" i="26"/>
  <c r="L44" i="22"/>
  <c r="E18" i="2" l="1"/>
  <c r="D18" i="2"/>
  <c r="C18" i="2"/>
  <c r="E7" i="2"/>
  <c r="E6" i="2"/>
  <c r="E5" i="2"/>
  <c r="E4" i="2"/>
  <c r="E3" i="2"/>
  <c r="E2" i="2"/>
  <c r="N44" i="21" l="1"/>
  <c r="M44" i="21"/>
  <c r="L44" i="21"/>
  <c r="AL26" i="1"/>
  <c r="D35" i="3" l="1"/>
  <c r="P28" i="21" l="1"/>
  <c r="P24" i="21"/>
  <c r="P21" i="21"/>
  <c r="O34" i="21"/>
  <c r="N38" i="21"/>
  <c r="L34" i="21"/>
  <c r="L37" i="21" s="1"/>
  <c r="L39" i="21" s="1"/>
  <c r="K34" i="21"/>
  <c r="J34" i="21"/>
  <c r="I34" i="21"/>
  <c r="N32" i="21"/>
  <c r="O32" i="21" s="1"/>
  <c r="N31" i="21"/>
  <c r="O31" i="21" s="1"/>
  <c r="P31" i="21" s="1"/>
  <c r="N30" i="21"/>
  <c r="O30" i="21" s="1"/>
  <c r="P30" i="21" s="1"/>
  <c r="N29" i="21"/>
  <c r="O29" i="21" s="1"/>
  <c r="P29" i="21" s="1"/>
  <c r="N28" i="21"/>
  <c r="O28" i="21" s="1"/>
  <c r="N27" i="21"/>
  <c r="O27" i="21" s="1"/>
  <c r="P27" i="21" s="1"/>
  <c r="N26" i="21"/>
  <c r="O26" i="21" s="1"/>
  <c r="P26" i="21" s="1"/>
  <c r="N25" i="21"/>
  <c r="O25" i="21" s="1"/>
  <c r="P25" i="21" s="1"/>
  <c r="N24" i="21"/>
  <c r="O24" i="21" s="1"/>
  <c r="N23" i="21"/>
  <c r="O23" i="21" s="1"/>
  <c r="P23" i="21" s="1"/>
  <c r="N22" i="21"/>
  <c r="O22" i="21" s="1"/>
  <c r="P22" i="21" s="1"/>
  <c r="N21" i="21"/>
  <c r="O21" i="21" s="1"/>
  <c r="N20" i="21"/>
  <c r="O20" i="21" s="1"/>
  <c r="P20" i="21" s="1"/>
  <c r="N19" i="21"/>
  <c r="O19" i="21" s="1"/>
  <c r="P19" i="21" s="1"/>
  <c r="N18" i="21"/>
  <c r="O18" i="21" s="1"/>
  <c r="P18" i="21" s="1"/>
  <c r="N17" i="21"/>
  <c r="O17" i="21" s="1"/>
  <c r="P17" i="21" s="1"/>
  <c r="N16" i="21"/>
  <c r="O16" i="21" s="1"/>
  <c r="P16" i="21" s="1"/>
  <c r="N15" i="21"/>
  <c r="O15" i="21" s="1"/>
  <c r="P15" i="21" s="1"/>
  <c r="N14" i="21"/>
  <c r="O14" i="21" s="1"/>
  <c r="P14" i="21" s="1"/>
  <c r="N13" i="21"/>
  <c r="O13" i="21" s="1"/>
  <c r="P13" i="21" s="1"/>
  <c r="N12" i="21"/>
  <c r="O12" i="21" s="1"/>
  <c r="P12" i="21" s="1"/>
  <c r="N11" i="21"/>
  <c r="O11" i="21" s="1"/>
  <c r="P11" i="21" s="1"/>
  <c r="N10" i="21"/>
  <c r="O10" i="21" s="1"/>
  <c r="P10" i="21" s="1"/>
  <c r="N9" i="21"/>
  <c r="O9" i="21" s="1"/>
  <c r="P9" i="21" s="1"/>
  <c r="N8" i="21"/>
  <c r="O8" i="21" s="1"/>
  <c r="P8" i="21" s="1"/>
  <c r="N7" i="21"/>
  <c r="O7" i="21" s="1"/>
  <c r="P7" i="21" s="1"/>
  <c r="N6" i="21"/>
  <c r="O6" i="21" s="1"/>
  <c r="P6" i="21" s="1"/>
  <c r="N5" i="21"/>
  <c r="O5" i="21" s="1"/>
  <c r="P5" i="21" s="1"/>
  <c r="N4" i="21"/>
  <c r="O4" i="21" s="1"/>
  <c r="P4" i="21" l="1"/>
  <c r="L41" i="21"/>
  <c r="N34" i="21"/>
  <c r="AK26" i="1" l="1"/>
  <c r="AJ26" i="1" l="1"/>
  <c r="AI26" i="1" l="1"/>
  <c r="AH26" i="1" l="1"/>
  <c r="AG26" i="1" l="1"/>
  <c r="AF26" i="1" l="1"/>
  <c r="AE26" i="1" l="1"/>
  <c r="D29" i="3" l="1"/>
  <c r="AD26" i="1"/>
  <c r="AC26" i="1" l="1"/>
  <c r="Z26" i="1" l="1"/>
  <c r="AA26" i="1" l="1"/>
  <c r="AB26" i="1" l="1"/>
  <c r="M34" i="21" l="1"/>
  <c r="M37" i="21" s="1"/>
  <c r="M39" i="21" l="1"/>
  <c r="N37" i="21"/>
  <c r="N39" i="21" l="1"/>
  <c r="M41" i="21"/>
  <c r="N41" i="21" s="1"/>
  <c r="M37" i="22" l="1"/>
  <c r="M40" i="22" s="1"/>
  <c r="N40" i="22" l="1"/>
  <c r="N47" i="22" s="1"/>
  <c r="M42" i="22"/>
  <c r="M47" i="22"/>
  <c r="N42" i="22" l="1"/>
  <c r="M44" i="22"/>
  <c r="N44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<sst xmlns="http://schemas.openxmlformats.org/spreadsheetml/2006/main" count="1019" uniqueCount="410">
  <si>
    <t>Stand</t>
  </si>
  <si>
    <t>Benötigte Unterlagen</t>
  </si>
  <si>
    <t>2025-02</t>
  </si>
  <si>
    <t xml:space="preserve">Bemerkungen zu den Unterlagen </t>
  </si>
  <si>
    <t>bzw.Informationen</t>
  </si>
  <si>
    <t>GDPDU Datei</t>
  </si>
  <si>
    <t>X</t>
  </si>
  <si>
    <t>BWA/SuSa</t>
  </si>
  <si>
    <t>IC Salden</t>
  </si>
  <si>
    <t>Es gibt IC Konten mit der Terras-Holding, Terras Spezialtiefbau, WWB und Wendt Grundbau</t>
  </si>
  <si>
    <t>OP Liste Forderungen LuL</t>
  </si>
  <si>
    <t>Neue Rechtsstreite (Passivprozesse)</t>
  </si>
  <si>
    <t>Keine Passivprozesse</t>
  </si>
  <si>
    <t>Anstehende Betriebsprüfungen (Steuer)</t>
  </si>
  <si>
    <t>Fehlanzeige</t>
  </si>
  <si>
    <t>Nebenstehende Tabellen</t>
  </si>
  <si>
    <t>KPI - Personaldaten</t>
  </si>
  <si>
    <t>KPI - Auftragsdaten</t>
  </si>
  <si>
    <r>
      <t xml:space="preserve">BV.Wiesbaden </t>
    </r>
    <r>
      <rPr>
        <u/>
        <sz val="11"/>
        <color theme="1"/>
        <rFont val="Calibri"/>
        <family val="2"/>
        <scheme val="minor"/>
      </rPr>
      <t>inklusive</t>
    </r>
    <r>
      <rPr>
        <sz val="11"/>
        <color theme="1"/>
        <rFont val="Calibri"/>
        <family val="2"/>
        <scheme val="minor"/>
      </rPr>
      <t xml:space="preserve"> des Unterauftrages von der Fa.WWB</t>
    </r>
  </si>
  <si>
    <t>Avale</t>
  </si>
  <si>
    <t>Finanzierungen</t>
  </si>
  <si>
    <t>Baustellenreporting</t>
  </si>
  <si>
    <t>Qualitätsreporting</t>
  </si>
  <si>
    <t>Informationen zu sonstige Daten</t>
  </si>
  <si>
    <t>Bemerkungen zu den sonstigen Daten</t>
  </si>
  <si>
    <t>Bedeutende Zu-/Abänge beim Anlagevermögen</t>
  </si>
  <si>
    <t>Keine bedeutende Zu-/Abägene im Berichtsmonat</t>
  </si>
  <si>
    <t>Abgrenzungen</t>
  </si>
  <si>
    <t>Keine bedeutenden Abgrenzungen</t>
  </si>
  <si>
    <t>Lucanet</t>
  </si>
  <si>
    <t>Project: Tiefbau</t>
  </si>
  <si>
    <t>Sheetname:  KPI</t>
  </si>
  <si>
    <t>IST</t>
  </si>
  <si>
    <t>FC</t>
  </si>
  <si>
    <t>PLAN</t>
  </si>
  <si>
    <t>DEMLER SPEZALTIEFBAU</t>
  </si>
  <si>
    <t>Datenebene</t>
  </si>
  <si>
    <t xml:space="preserve">Bewertungsebene </t>
  </si>
  <si>
    <t>Anpassungen im Einzelabschluss</t>
  </si>
  <si>
    <t>Spaltendefinition</t>
  </si>
  <si>
    <t>Konto</t>
  </si>
  <si>
    <t>Wert</t>
  </si>
  <si>
    <t>Buchungsdatum</t>
  </si>
  <si>
    <t>Leistungskennzahlen</t>
  </si>
  <si>
    <t>Geleistete_Stunden</t>
  </si>
  <si>
    <t>Auftragsbestand</t>
  </si>
  <si>
    <t>Bewertung HF</t>
  </si>
  <si>
    <t/>
  </si>
  <si>
    <t>HF gem. HGB</t>
  </si>
  <si>
    <t>HF gem. PoC</t>
  </si>
  <si>
    <t>Delta HF zu PoC</t>
  </si>
  <si>
    <t>Mitarbeiteranzahl (Köpfe)</t>
  </si>
  <si>
    <t>AL ab 01.01.23 auf Terras Sp erfasst</t>
  </si>
  <si>
    <t>Geschäftsführer</t>
  </si>
  <si>
    <t>Kaufm. /techn.Angestellte</t>
  </si>
  <si>
    <t>Gewerbliche Mitarbeiter ein. Poliere</t>
  </si>
  <si>
    <t>Auszubildende</t>
  </si>
  <si>
    <t>Mitarbeiteranzahl (VZK)</t>
  </si>
  <si>
    <t>Kaufm. Und techn. Angestellte</t>
  </si>
  <si>
    <t>Gewerbliche Angestellte</t>
  </si>
  <si>
    <t>Veränderungen Mitarbeter</t>
  </si>
  <si>
    <t>Eintritte</t>
  </si>
  <si>
    <t>Austritte</t>
  </si>
  <si>
    <t>AL</t>
  </si>
  <si>
    <t>Gesellschaft</t>
  </si>
  <si>
    <t>Versicherer/Bank</t>
  </si>
  <si>
    <t>Avallinie</t>
  </si>
  <si>
    <t>Inanspruchnahme</t>
  </si>
  <si>
    <t>Freie Avallinie</t>
  </si>
  <si>
    <t>Demler</t>
  </si>
  <si>
    <t>AXA</t>
  </si>
  <si>
    <t>RUV</t>
  </si>
  <si>
    <t>VHV</t>
  </si>
  <si>
    <t>SPK SIEGEN</t>
  </si>
  <si>
    <t>26.11.2024 Neuer Avalvertrag mit SPK-Siegen: Avallinie EUR 2.000.000,00</t>
  </si>
  <si>
    <t>HYPO</t>
  </si>
  <si>
    <t>28.02.2025 Wg. Terras-Zugehörigkeit können keine neuen Bürgschaften platziert werden, der Bürgschaftsrahmen soll in 2025 auslaufen</t>
  </si>
  <si>
    <t>VOBA</t>
  </si>
  <si>
    <t>Zurich</t>
  </si>
  <si>
    <t>(1.397.419,06)</t>
  </si>
  <si>
    <t>27.02. Drei Bürgschaften in Höhe von zusammen EUR 1.397.419,06 sind bei der Zurich beantragt</t>
  </si>
  <si>
    <t>SUMMEN</t>
  </si>
  <si>
    <t>Kreditgeber</t>
  </si>
  <si>
    <t>Fälligkeit</t>
  </si>
  <si>
    <t>Valuta</t>
  </si>
  <si>
    <t>Sachonto</t>
  </si>
  <si>
    <t>Sparkasse Siegen</t>
  </si>
  <si>
    <t>s.u.</t>
  </si>
  <si>
    <t>September 2023: Neuer NRW Bank Universalkredit über Sparkasse Siegen (DN-NR 601805518)</t>
  </si>
  <si>
    <t>11.09.2023 Auszahlung EUR 1.574.310,00</t>
  </si>
  <si>
    <t>Sicherheit: Liebher Drehbohrgerät LB45 SN 117056; Kaufpreisrechnung vom 5.9.2023</t>
  </si>
  <si>
    <t>Die Tilgung erfolgt in Teilbeträgen von EUR 104.960,00 jeweils am Quartalsultimo, erstmals am 30.03.2024</t>
  </si>
  <si>
    <t>Laufzeitende 30.09.2027 - LFZ 4 Jahre</t>
  </si>
  <si>
    <t>Tilgungen in 2024</t>
  </si>
  <si>
    <t>DN-NR</t>
  </si>
  <si>
    <t>SALDO DN SPK 601805518</t>
  </si>
  <si>
    <t>Abbuchung DN-Rate SPK 601805518</t>
  </si>
  <si>
    <t>Stichtag</t>
  </si>
  <si>
    <t>Saldo später</t>
  </si>
  <si>
    <t xml:space="preserve">Qualitatives Reporting </t>
  </si>
  <si>
    <t>Auftragslage/Auftragseingang</t>
  </si>
  <si>
    <t>Auftragsbestand 28.02.2025 TEUR 26.000 (VM TEUR 28.000); Auftragseingang im Berichtsmonat TEUR 1.300 (VM  TEUR 520)  gering</t>
  </si>
  <si>
    <t>Aktuelle wirtschaftliche Entwickl.</t>
  </si>
  <si>
    <t>Im März / April werden wir freie Kapazitäten haben, da aktueller Auftragseingang zu gering</t>
  </si>
  <si>
    <t>Operativer Verlauf des aktuellen Monats</t>
  </si>
  <si>
    <t>Auslastung der Kapazitäten.</t>
  </si>
  <si>
    <t>Wesentliche Veränderungen der G&amp;V/Bilanz Posten</t>
  </si>
  <si>
    <t>Keine</t>
  </si>
  <si>
    <t>Sonstiges/Besonderheiten</t>
  </si>
  <si>
    <t>Baustellencontrolling</t>
  </si>
  <si>
    <t>Bewertung</t>
  </si>
  <si>
    <t>Rentabilität</t>
  </si>
  <si>
    <t>Kommentare</t>
  </si>
  <si>
    <t>Firma</t>
  </si>
  <si>
    <t>Kostenstelle</t>
  </si>
  <si>
    <t>Projekt</t>
  </si>
  <si>
    <t>Kundengruppe</t>
  </si>
  <si>
    <t>Auftragsart</t>
  </si>
  <si>
    <t>Status</t>
  </si>
  <si>
    <t>Auftragssum</t>
  </si>
  <si>
    <t>Sum NT-Erhöhung</t>
  </si>
  <si>
    <t>Ist Vollkosten</t>
  </si>
  <si>
    <t>PoC Bewertung</t>
  </si>
  <si>
    <t>HGB Bewertung</t>
  </si>
  <si>
    <t>Umsatz</t>
  </si>
  <si>
    <t>Ergebnis</t>
  </si>
  <si>
    <t>Marge</t>
  </si>
  <si>
    <t>Demler Spezialtiefbau</t>
  </si>
  <si>
    <t>Brunsbecke und Kattenohl Talbrücken (HOCHTIEF INFRASTRUCTURE KOELN)</t>
  </si>
  <si>
    <t>laufend</t>
  </si>
  <si>
    <t>Duisburg Rheinbrücke BABA  A40 (HOCHTIEF INFRASTRUCTURE KOELN)</t>
  </si>
  <si>
    <t>Teilschlussgerechnet</t>
  </si>
  <si>
    <t>Kruckel - Dauersberg Bl. 4319 380-kV-Ltg (ARGE Spezialtiefbau Los 1+2, Netphen)</t>
  </si>
  <si>
    <t>Dortmund/ Unna A40 Verkehrsanlage (REMPKE HAGEN)</t>
  </si>
  <si>
    <t>Frankfurt Stabbogenbrücke (Peter Gross Infrastruktur, Karlsruhe)</t>
  </si>
  <si>
    <t>Pillig-Wengenrohr 380 kVNeubau Pkt. (EQOS Energie Deutschland GmbH, Biberach)</t>
  </si>
  <si>
    <t>Wittlich - Niederstedem (GA3) 110-/380kV (EQOS Energie Deutschland GmbH, Biberach)</t>
  </si>
  <si>
    <t>Bamberg-Hallstadt Kreuzungsbauwerk BWe 6 (RAAB EBENSFELD)</t>
  </si>
  <si>
    <t>Leverkusen A1 Ersatzneubau (ARGE STB A1 Rheinbrücke Leverkusen)</t>
  </si>
  <si>
    <t>Wesel - Meppen, E214.35038 - BI. 4201 Mo (EUROPTEN TRANSMISSION GERMANY)</t>
  </si>
  <si>
    <t>Sindelfingen A8/81/831 AS Sindelfingen  (BECK ESCHWEGE)</t>
  </si>
  <si>
    <t>Sottrum-Verden BA6 Stade-Landesbergen (Silva &amp; Vinha, S.A., Penafiel)</t>
  </si>
  <si>
    <t>Salzgitter, EAF Nebenanlagen (GP Hoch- und Ingenieurbau GmbH , Hannove)</t>
  </si>
  <si>
    <t>Etzenricht, B 160 A030, Absch. B Süd (CTEAM UMMENDORF)</t>
  </si>
  <si>
    <t>Hünxe Neubau Wesel-Utfort (CTEAM UMMENDORF)</t>
  </si>
  <si>
    <t>Lübeck UW- Siems UW A 310 (EQOS Energie Deutschland GmbH, Biberach)</t>
  </si>
  <si>
    <t>AR1 Abrechnung von Bauzeitverschiebung</t>
  </si>
  <si>
    <t>Wiesbaden, Neubau Freizeitbad Sportpark (SEG Stadtentwicklungsgesellschaft, Wiesb)</t>
  </si>
  <si>
    <t>Twistetal-Paderborn 110kV-Ltg.  (OMEXOM HOCHSPANNUNG GMBH)</t>
  </si>
  <si>
    <t>AR1 Vergütung von Stillstandskosten</t>
  </si>
  <si>
    <t>Neuwied Kastanienhof (Kastanienhof GmbH, Neuwied)</t>
  </si>
  <si>
    <t>Warstein, Infineon Campus, Neubau Büro- (LIST Bau Bielefeld , Bielefeld)</t>
  </si>
  <si>
    <t>Lippstadt, Neubau Stadthaus (Stadt Lippstadt , Lippstadt)</t>
  </si>
  <si>
    <t>Stade-Landesbergen 380-kV- (OMEXOM HOCHSPANNUNG GMBH)</t>
  </si>
  <si>
    <t>Verlust wg.Betonproblemen</t>
  </si>
  <si>
    <t>Voerde-Budberg 110-/220-/380-kV- (CTEAM UMMENDORF)</t>
  </si>
  <si>
    <t>Hamburg, BL5.3a VZB A26 - westl. A7 bis  (BECKER MEPPEN)</t>
  </si>
  <si>
    <t>Essen, Teilneubau Fremdscherbenanlage (Verallia Deutschland AG, Bad Wurzach)</t>
  </si>
  <si>
    <t>Emlichheim, Neubau der Brücke i.Z.d. (BECKER MEPPEN)</t>
  </si>
  <si>
    <t>Hilchenbach Langenfelder Bach 3. BA (STRAßEN+TIEFBAU KIRCHHUNDEM)</t>
  </si>
  <si>
    <t>Anlaufkosten</t>
  </si>
  <si>
    <t>Siegen- Eiserfeld,  Neubau der  (Die Autobahn GmbH des Bundes, Netphen)</t>
  </si>
  <si>
    <t>AR1 ist VZ-RG!</t>
  </si>
  <si>
    <t>Lampertheim, RÜB Oberlacher Graben (Der Magistrat der Stadt Lampertheim)</t>
  </si>
  <si>
    <t>Buttenheim, integrierte Leitstelle BA-FO (TerraCool Vertriebsgesellschaft mbH, Rhe)</t>
  </si>
  <si>
    <t>Bonn SGL Carbon Werk Nord (KNOLL HAREN)</t>
  </si>
  <si>
    <t>Bearbeitungsstand 28.02.2025</t>
  </si>
  <si>
    <t>TF-ANSATZ AKTUELL</t>
  </si>
  <si>
    <t>TF-ANSATZ</t>
  </si>
  <si>
    <t>TF-ÄNDERUNG</t>
  </si>
  <si>
    <t>TF-ÄNDERUNG-GERUNDET</t>
  </si>
  <si>
    <t>POC-UNTERSCHIED</t>
  </si>
  <si>
    <t>TF-ANSATZ-GERUNDET</t>
  </si>
  <si>
    <t>Baustellenadresse</t>
  </si>
  <si>
    <t>Ist Vollkosten bestehend aus</t>
  </si>
  <si>
    <t xml:space="preserve">Synergien </t>
  </si>
  <si>
    <t>OID (Automatisch)</t>
  </si>
  <si>
    <t>Projektname</t>
  </si>
  <si>
    <t>Kunde</t>
  </si>
  <si>
    <t>Kundensegment</t>
  </si>
  <si>
    <t>Straße</t>
  </si>
  <si>
    <t>Postleitzahl</t>
  </si>
  <si>
    <t>Stadt</t>
  </si>
  <si>
    <t>Kundenart</t>
  </si>
  <si>
    <t>Gewerk</t>
  </si>
  <si>
    <t>Segment</t>
  </si>
  <si>
    <t>Startdatum</t>
  </si>
  <si>
    <t>Enddatum</t>
  </si>
  <si>
    <t>Auftragssumme</t>
  </si>
  <si>
    <t>Nachtragssumme</t>
  </si>
  <si>
    <t>IST Materialkosten</t>
  </si>
  <si>
    <t>IST Personalkosten</t>
  </si>
  <si>
    <t>IST Maschinenkosten</t>
  </si>
  <si>
    <t>Synergieprojekt</t>
  </si>
  <si>
    <t>Beteiligtes Unternehmen</t>
  </si>
  <si>
    <t>Art der Zusammenarbeit</t>
  </si>
  <si>
    <t>Grund Zusammenarbeit</t>
  </si>
  <si>
    <t>Demler Spezialtiefbau (ehm. ASL)</t>
  </si>
  <si>
    <t xml:space="preserve">Brunsbecke und Kattenohl Talbrücken </t>
  </si>
  <si>
    <t>(HOCHTIEF INFRASTRUCTURE KOELN)</t>
  </si>
  <si>
    <t xml:space="preserve">Duisburg Rheinbrücke BABA  A40 </t>
  </si>
  <si>
    <t xml:space="preserve">Kruckel - Dauersberg Bl. 4319 380-kV-Ltg </t>
  </si>
  <si>
    <t>(ARGE Spezialtiefbau Los 1+2, Netphen)</t>
  </si>
  <si>
    <t xml:space="preserve">Dortmund/ Unna A40 Verkehrsanlage </t>
  </si>
  <si>
    <t>(REMPKE HAGEN)</t>
  </si>
  <si>
    <t xml:space="preserve">Frankfurt Stabbogenbrücke </t>
  </si>
  <si>
    <t>(Peter Gross Infrastruktur, Karlsruhe)</t>
  </si>
  <si>
    <t xml:space="preserve">Pillig-Wengenrohr 380 kVNeubau Pkt. </t>
  </si>
  <si>
    <t>(EQOS Energie Deutschland GmbH, Biberach)</t>
  </si>
  <si>
    <t xml:space="preserve">Wittlich - Niederstedem (GA3) 110-/380kV </t>
  </si>
  <si>
    <t xml:space="preserve">Bamberg-Hallstadt Kreuzungsbauwerk BWe 6 </t>
  </si>
  <si>
    <t>(RAAB EBENSFELD)</t>
  </si>
  <si>
    <t xml:space="preserve">Leverkusen A1 Ersatzneubau </t>
  </si>
  <si>
    <t>(ARGE STB A1 Rheinbrücke Leverkusen)</t>
  </si>
  <si>
    <t xml:space="preserve">Wesel - Meppen, E214.35038 - BI. 4201 Mo </t>
  </si>
  <si>
    <t>(EUROPTEN TRANSMISSION GERMANY)</t>
  </si>
  <si>
    <t xml:space="preserve">Sindelfingen A8/81/831 AS Sindelfingen  </t>
  </si>
  <si>
    <t>(BECK ESCHWEGE)</t>
  </si>
  <si>
    <t xml:space="preserve">Sottrum-Verden BA6 Stade-Landesbergen </t>
  </si>
  <si>
    <t>(Silva &amp; Vinha, S.A., Penafiel)</t>
  </si>
  <si>
    <t xml:space="preserve">Salzgitter, EAF Nebenanlagen </t>
  </si>
  <si>
    <t>(GP Hoch- und Ingenieurbau GmbH , Hannove)</t>
  </si>
  <si>
    <t xml:space="preserve">Etzenricht, B 160 A030, Absch. B Süd </t>
  </si>
  <si>
    <t>(CTEAM UMMENDORF)</t>
  </si>
  <si>
    <t xml:space="preserve">Hünxe Neubau Wesel-Utfort </t>
  </si>
  <si>
    <t xml:space="preserve">Lübeck UW- Siems UW A 310 </t>
  </si>
  <si>
    <t xml:space="preserve">Wiesbaden, Neubau Freizeitbad Sportpark </t>
  </si>
  <si>
    <t>(SEG Stadtentwicklungsgesellschaft, Wiesb)</t>
  </si>
  <si>
    <t xml:space="preserve">Twistetal-Paderborn 110kV-Ltg.  </t>
  </si>
  <si>
    <t>(OMEXOM HOCHSPANNUNG GMBH)</t>
  </si>
  <si>
    <t xml:space="preserve">Neuwied Kastanienhof </t>
  </si>
  <si>
    <t>(Kastanienhof GmbH, Neuwied)</t>
  </si>
  <si>
    <t>Warstein, Infineon Campus, Neubau Büro-</t>
  </si>
  <si>
    <t>(LIST Bau Bielefeld , Bielefeld)</t>
  </si>
  <si>
    <t xml:space="preserve">Lippstadt, Neubau Stadthaus </t>
  </si>
  <si>
    <t>(Stadt Lippstadt , Lippstadt)</t>
  </si>
  <si>
    <t>(BECKER MEPPEN)</t>
  </si>
  <si>
    <t>(Verallia Deutschland AG, Bad Wurzach)</t>
  </si>
  <si>
    <t>(STRAßEN+TIEFBAU KIRCHHUNDEM)</t>
  </si>
  <si>
    <t>(Die Autobahn GmbH des Bundes, Netphen)</t>
  </si>
  <si>
    <t>(Der Magistrat der Stadt Lampertheim)</t>
  </si>
  <si>
    <t>(TerraCool Vertriebsgesellschaft mbH, Rhe)</t>
  </si>
  <si>
    <t xml:space="preserve"> (KNOLL HAREN)</t>
  </si>
  <si>
    <t>SUMME</t>
  </si>
  <si>
    <t>Wesel - Meppen, 380-kV, Los 1-4, Bl.4201 (EUROPTEN TRANSMISSION GERMANY)</t>
  </si>
  <si>
    <t>Abrechnung von Bauzeitverschiebung</t>
  </si>
  <si>
    <t>Vergütung von Stillstandskosten</t>
  </si>
  <si>
    <t>Verlust wg. Thema Betonprobleme</t>
  </si>
  <si>
    <t>Leistungsabgr.</t>
  </si>
  <si>
    <t>Kriftel - Eschborn, AMP Bl. 4228 (autmatec GmbH, Walldorf)</t>
  </si>
  <si>
    <t>Hanroth-Raubach - Metsä-Tissue GmbH (BLUM-BAU PUDERBACH)</t>
  </si>
  <si>
    <t>per 31.12.24</t>
  </si>
  <si>
    <t>OID</t>
  </si>
  <si>
    <t>Unternehmensname</t>
  </si>
  <si>
    <t>JA NEIN</t>
  </si>
  <si>
    <t>Art Zusammenarbeit</t>
  </si>
  <si>
    <t>Wiederkehrend</t>
  </si>
  <si>
    <t>Daten Input</t>
  </si>
  <si>
    <t>Auswertung 2022 LucaNet</t>
  </si>
  <si>
    <t>Auswertung 2023 LucaNet</t>
  </si>
  <si>
    <t>Auswertung 2024 LucaNet</t>
  </si>
  <si>
    <t>öffentlich</t>
  </si>
  <si>
    <t>Asphaltbau</t>
  </si>
  <si>
    <t>Autobahn</t>
  </si>
  <si>
    <t>Neukunde</t>
  </si>
  <si>
    <t>AS Asphaltbau Holding</t>
  </si>
  <si>
    <t>Ja</t>
  </si>
  <si>
    <t>Bietergemeinschaft</t>
  </si>
  <si>
    <t>neuer Markt / Region</t>
  </si>
  <si>
    <t>SR DEZ 2022</t>
  </si>
  <si>
    <t>SR DEZ 2023</t>
  </si>
  <si>
    <t>SR DEZ 2024</t>
  </si>
  <si>
    <t>Land</t>
  </si>
  <si>
    <t>privat</t>
  </si>
  <si>
    <t>Rahmenvertrag</t>
  </si>
  <si>
    <t>Baugrube</t>
  </si>
  <si>
    <t>Bahn</t>
  </si>
  <si>
    <t>Bestandskunde</t>
  </si>
  <si>
    <t>AS Asphaltbau Schmidle</t>
  </si>
  <si>
    <t>Nein</t>
  </si>
  <si>
    <t>Subunternehmen</t>
  </si>
  <si>
    <t>neue Projektgröße</t>
  </si>
  <si>
    <t>TF DEZ 2022</t>
  </si>
  <si>
    <t>TF DEZ 2023</t>
  </si>
  <si>
    <t>TF DEZ 2024</t>
  </si>
  <si>
    <t>Bund</t>
  </si>
  <si>
    <t>gewerblich</t>
  </si>
  <si>
    <t>sonstiges</t>
  </si>
  <si>
    <t>Bodensanierung</t>
  </si>
  <si>
    <t>Brücke</t>
  </si>
  <si>
    <t>Schlussgerechnet</t>
  </si>
  <si>
    <t>Sonstiges</t>
  </si>
  <si>
    <t>Arbeitsgemeinschaft</t>
  </si>
  <si>
    <t>Margensteigerung</t>
  </si>
  <si>
    <t>TF DEZ 2021</t>
  </si>
  <si>
    <t>Projektentwickler</t>
  </si>
  <si>
    <t>Bohrpfähle</t>
  </si>
  <si>
    <t>Energie</t>
  </si>
  <si>
    <t>BBU KG</t>
  </si>
  <si>
    <t>Partnerschaft</t>
  </si>
  <si>
    <t>Risikoteilung</t>
  </si>
  <si>
    <t>GuV 2022 LucaNet L4L</t>
  </si>
  <si>
    <t>GL laut Projektliste 2022</t>
  </si>
  <si>
    <t>GL laut Projektliste 2023</t>
  </si>
  <si>
    <t>GL laut Projektliste 2024</t>
  </si>
  <si>
    <t>KMU</t>
  </si>
  <si>
    <t>Bohrpfahlwände</t>
  </si>
  <si>
    <t>Freileitungsbau</t>
  </si>
  <si>
    <t>Demler Spezialtiefbau (Neu)</t>
  </si>
  <si>
    <t>Erweiterung Know How</t>
  </si>
  <si>
    <t>GuV 2022 JA HGB</t>
  </si>
  <si>
    <t>Delta</t>
  </si>
  <si>
    <t>Konzern</t>
  </si>
  <si>
    <t>Brückenbau</t>
  </si>
  <si>
    <t>Heizung</t>
  </si>
  <si>
    <t>Demler operativ (alt)</t>
  </si>
  <si>
    <t xml:space="preserve"> </t>
  </si>
  <si>
    <t>Zeitersparnis</t>
  </si>
  <si>
    <t xml:space="preserve">TF DEZ 2023 </t>
  </si>
  <si>
    <t>GL laut LucaNet 2022</t>
  </si>
  <si>
    <t>GL laut LucaNet 2023</t>
  </si>
  <si>
    <t>GL laut LucaNet 2024</t>
  </si>
  <si>
    <t>Damm- und Deichbau</t>
  </si>
  <si>
    <t>Industriebau</t>
  </si>
  <si>
    <t>EBK</t>
  </si>
  <si>
    <t>Personalnotwendigkeit</t>
  </si>
  <si>
    <t xml:space="preserve">SR DEZ 2023 </t>
  </si>
  <si>
    <t>Erdbau</t>
  </si>
  <si>
    <t>Kanal</t>
  </si>
  <si>
    <t>Riedmüller Bau</t>
  </si>
  <si>
    <t>GuV 2023 LucaNet L4L</t>
  </si>
  <si>
    <t>Auswertung 2022 HGB</t>
  </si>
  <si>
    <t>Auswertung 2023 HGB</t>
  </si>
  <si>
    <t>Auswertung 2024 HGB</t>
  </si>
  <si>
    <t>Erschließung</t>
  </si>
  <si>
    <t>Leitungsbau</t>
  </si>
  <si>
    <t>Seidler Holding</t>
  </si>
  <si>
    <t>GuV 2023 JA HGB</t>
  </si>
  <si>
    <t>Gleisbau</t>
  </si>
  <si>
    <t>sonstiger öffentlicher Tiefbau</t>
  </si>
  <si>
    <t>Seidler Tiefbau</t>
  </si>
  <si>
    <t>Gründung</t>
  </si>
  <si>
    <t>sonstiger privater Tiefbau</t>
  </si>
  <si>
    <t>Terras Holding</t>
  </si>
  <si>
    <t>Kabelbau</t>
  </si>
  <si>
    <t>Strasse</t>
  </si>
  <si>
    <t>Terras Service</t>
  </si>
  <si>
    <t>GuV 2024 LucaNet L4L</t>
  </si>
  <si>
    <t>Kanalbau</t>
  </si>
  <si>
    <t>Telekommunikation</t>
  </si>
  <si>
    <t>Terras Spezialtiefbau (Hold.)</t>
  </si>
  <si>
    <t>GuV 2024 JA HGB</t>
  </si>
  <si>
    <t>Pipelinebau</t>
  </si>
  <si>
    <t>Tunnel</t>
  </si>
  <si>
    <t>Terras Süd</t>
  </si>
  <si>
    <t>GL laut HGB 2022</t>
  </si>
  <si>
    <t>GL laut HGB 2023</t>
  </si>
  <si>
    <t>GL laut HGB 2024</t>
  </si>
  <si>
    <t>Rohrleitungsbau</t>
  </si>
  <si>
    <t>Wasserbau</t>
  </si>
  <si>
    <t>Terras West</t>
  </si>
  <si>
    <t>Windkraft</t>
  </si>
  <si>
    <t>WWB Deponie</t>
  </si>
  <si>
    <t>Spezialbau</t>
  </si>
  <si>
    <t>WWB Tiefbau</t>
  </si>
  <si>
    <t>Spundwände</t>
  </si>
  <si>
    <t>Terras Nord</t>
  </si>
  <si>
    <t>Stauanlagen</t>
  </si>
  <si>
    <t>Grothe Holding GmbH</t>
  </si>
  <si>
    <t>Strassenbau</t>
  </si>
  <si>
    <t>Grothe Bau</t>
  </si>
  <si>
    <t>Tiefbau</t>
  </si>
  <si>
    <t>Grothe Kabel</t>
  </si>
  <si>
    <t>Träger</t>
  </si>
  <si>
    <t>B&amp;D Holding</t>
  </si>
  <si>
    <t>Trägerbohlenwände</t>
  </si>
  <si>
    <t>B&amp;D GmbH</t>
  </si>
  <si>
    <t>Tunnelbau</t>
  </si>
  <si>
    <t>Vermessungsbuero Wolfert</t>
  </si>
  <si>
    <t>Verankerungen</t>
  </si>
  <si>
    <t>GIS-EDV Wolfert</t>
  </si>
  <si>
    <t>Vermessungstechnik Wolfert</t>
  </si>
  <si>
    <t>Streetguard</t>
  </si>
  <si>
    <t>Wendt Grundbau GmbH</t>
  </si>
  <si>
    <t>Terras Gruppe</t>
  </si>
  <si>
    <t>Konso Holding</t>
  </si>
  <si>
    <t>Konsolidiert Terras Gruppe</t>
  </si>
  <si>
    <t>Segment Tiefbau</t>
  </si>
  <si>
    <t>Segment Services</t>
  </si>
  <si>
    <t>Segment Spezialtiefbau</t>
  </si>
  <si>
    <t>HTS B</t>
  </si>
  <si>
    <t>HTS L</t>
  </si>
  <si>
    <t>Terras Resources</t>
  </si>
  <si>
    <t>HTS Berichtswesen</t>
  </si>
  <si>
    <t>BBU GmbH (neu)</t>
  </si>
  <si>
    <t>Demler Baugeräte (alt)</t>
  </si>
  <si>
    <t>Demir GmbH</t>
  </si>
  <si>
    <t>InKa GmbH</t>
  </si>
  <si>
    <t>ELKATEC GmbH</t>
  </si>
  <si>
    <t>Oßwald GmbH</t>
  </si>
  <si>
    <t>Demir Holding GmbH</t>
  </si>
  <si>
    <t>Helming Tiefbau Service GmbH</t>
  </si>
  <si>
    <t>Koldewei Straßen- und Tiefbau</t>
  </si>
  <si>
    <t>Konso Resources</t>
  </si>
  <si>
    <t>Achatz Bau</t>
  </si>
  <si>
    <t>Demir Gruppe</t>
  </si>
  <si>
    <t>D&amp;K Spezial Tiefbau</t>
  </si>
  <si>
    <t>Helming Kultur-Tiefbau-Baustoffhandel GmbH</t>
  </si>
  <si>
    <t>RAEDER</t>
  </si>
  <si>
    <t>Konso HTS Berichtswesen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</si>
</sst>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* #,##0.00\ &quot;€&quot;_-;\-* #,##0.00\ &quot;€&quot;_-;_-* &quot;-&quot;??\ &quot;€&quot;_-;_-@_-"/>
    <numFmt numFmtId="164" formatCode="#,##0\ ;\-#,##0\ ;[Color24]\-\ "/>
    <numFmt numFmtId="165" formatCode="#,##0.0\ ;\-#,##0.0\ ;[Color24]\-\ "/>
    <numFmt numFmtId="166" formatCode="#,##0.0\ ;\-#,##0.0\ ;\-\ "/>
    <numFmt numFmtId="167" formatCode="dd/mm/yyyy\ "/>
    <numFmt numFmtId="168" formatCode="0\ ;\-0\ ;\-\ "/>
    <numFmt numFmtId="169" formatCode="&quot;[&quot;@&quot;]&quot;"/>
    <numFmt numFmtId="170" formatCode="#,##0\ ;\-#,##0\ ;\-\ "/>
    <numFmt numFmtId="171" formatCode="#,##0.00\ &quot;€&quot;"/>
    <numFmt numFmtId="172" formatCode="#,##0.00\ ;\-#,##0.00\ ;\-\ "/>
    <numFmt numFmtId="173" formatCode="#,##0.00_ ;\-#,##0.00\ "/>
    <numFmt numFmtId="174" formatCode="dd/mm/yy;@"/>
    <numFmt numFmtId="175" formatCode="#,##0.0_ ;\-#,##0.0\ "/>
    <numFmt numFmtId="176" formatCode="[$-409]dddd\,\ mmmm\ d\,\ yyyy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FFFFFF"/>
      <name val="Arial"/>
      <family val="2"/>
    </font>
    <font>
      <sz val="10"/>
      <color rgb="FF0C233C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u/>
      <sz val="8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i/>
      <sz val="8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00338D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FFCC"/>
        <bgColor rgb="FF000000"/>
      </patternFill>
    </fill>
    <fill>
      <patternFill patternType="lightUp">
        <fgColor rgb="FF000000"/>
        <bgColor rgb="FFFFFFFF"/>
      </patternFill>
    </fill>
    <fill>
      <patternFill patternType="solid">
        <fgColor rgb="FFCCC0DA"/>
        <bgColor rgb="FF000000"/>
      </patternFill>
    </fill>
    <fill>
      <patternFill patternType="solid">
        <fgColor rgb="FF0C233C"/>
        <bgColor indexed="64"/>
      </patternFill>
    </fill>
    <fill>
      <patternFill patternType="solid">
        <fgColor rgb="FFC5212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3" fillId="2" borderId="0" applyNumberFormat="0" applyFont="0" applyBorder="0" applyAlignment="0"/>
    <xf numFmtId="169" fontId="7" fillId="0" borderId="0">
      <alignment horizontal="center"/>
    </xf>
    <xf numFmtId="168" fontId="5" fillId="0" borderId="0" applyFill="0" applyBorder="0"/>
    <xf numFmtId="166" fontId="5" fillId="0" borderId="1"/>
    <xf numFmtId="166" fontId="5" fillId="3" borderId="0">
      <alignment horizontal="left"/>
      <protection locked="0"/>
    </xf>
    <xf numFmtId="166" fontId="5" fillId="4" borderId="1">
      <protection locked="0"/>
    </xf>
    <xf numFmtId="166" fontId="5" fillId="3" borderId="1">
      <protection locked="0"/>
    </xf>
    <xf numFmtId="166" fontId="5" fillId="5" borderId="1" applyFont="0" applyAlignment="0"/>
    <xf numFmtId="168" fontId="5" fillId="4" borderId="1">
      <protection locked="0"/>
    </xf>
    <xf numFmtId="166" fontId="5" fillId="6" borderId="0">
      <alignment horizontal="left"/>
      <protection locked="0"/>
    </xf>
    <xf numFmtId="166" fontId="5" fillId="6" borderId="1">
      <protection locked="0"/>
    </xf>
    <xf numFmtId="0" fontId="17" fillId="0" borderId="0"/>
    <xf numFmtId="0" fontId="1" fillId="20" borderId="0" applyNumberFormat="0" applyBorder="0" applyAlignment="0" applyProtection="0"/>
    <xf numFmtId="166" fontId="5" fillId="29" borderId="1">
      <protection locked="0"/>
    </xf>
    <xf numFmtId="0" fontId="17" fillId="0" borderId="0"/>
  </cellStyleXfs>
  <cellXfs count="320">
    <xf numFmtId="0" fontId="0" fillId="0" borderId="0" xfId="0"/>
    <xf numFmtId="165" fontId="4" fillId="7" borderId="0" xfId="4" applyNumberFormat="1" applyFont="1" applyFill="1"/>
    <xf numFmtId="165" fontId="9" fillId="7" borderId="0" xfId="4" applyNumberFormat="1" applyFont="1" applyFill="1"/>
    <xf numFmtId="164" fontId="3" fillId="7" borderId="0" xfId="4" applyFill="1"/>
    <xf numFmtId="165" fontId="10" fillId="7" borderId="0" xfId="4" applyNumberFormat="1" applyFont="1" applyFill="1"/>
    <xf numFmtId="164" fontId="11" fillId="7" borderId="0" xfId="4" applyFont="1" applyFill="1"/>
    <xf numFmtId="164" fontId="3" fillId="7" borderId="0" xfId="4" applyFill="1" applyAlignment="1">
      <alignment horizontal="right"/>
    </xf>
    <xf numFmtId="167" fontId="9" fillId="7" borderId="0" xfId="4" applyNumberFormat="1" applyFont="1" applyFill="1"/>
    <xf numFmtId="164" fontId="6" fillId="7" borderId="0" xfId="4" applyFont="1" applyFill="1"/>
    <xf numFmtId="0" fontId="3" fillId="7" borderId="0" xfId="4" applyNumberFormat="1" applyFill="1"/>
    <xf numFmtId="0" fontId="2" fillId="0" borderId="0" xfId="3"/>
    <xf numFmtId="166" fontId="5" fillId="3" borderId="0" xfId="8">
      <alignment horizontal="left"/>
      <protection locked="0"/>
    </xf>
    <xf numFmtId="0" fontId="5" fillId="0" borderId="0" xfId="0" applyFont="1" applyAlignment="1">
      <alignment horizontal="left"/>
    </xf>
    <xf numFmtId="166" fontId="5" fillId="4" borderId="1" xfId="9">
      <protection locked="0"/>
    </xf>
    <xf numFmtId="166" fontId="5" fillId="0" borderId="1" xfId="7"/>
    <xf numFmtId="14" fontId="5" fillId="3" borderId="1" xfId="10" applyNumberFormat="1" applyAlignment="1">
      <alignment horizontal="right"/>
      <protection locked="0"/>
    </xf>
    <xf numFmtId="14" fontId="5" fillId="3" borderId="1" xfId="10" applyNumberFormat="1">
      <protection locked="0"/>
    </xf>
    <xf numFmtId="168" fontId="5" fillId="4" borderId="1" xfId="12">
      <protection locked="0"/>
    </xf>
    <xf numFmtId="170" fontId="5" fillId="0" borderId="0" xfId="0" applyNumberFormat="1" applyFont="1"/>
    <xf numFmtId="0" fontId="8" fillId="0" borderId="0" xfId="0" applyFont="1"/>
    <xf numFmtId="170" fontId="5" fillId="4" borderId="1" xfId="9" applyNumberFormat="1">
      <protection locked="0"/>
    </xf>
    <xf numFmtId="0" fontId="12" fillId="8" borderId="2" xfId="0" applyFont="1" applyFill="1" applyBorder="1"/>
    <xf numFmtId="0" fontId="13" fillId="10" borderId="3" xfId="0" applyFont="1" applyFill="1" applyBorder="1"/>
    <xf numFmtId="0" fontId="13" fillId="10" borderId="4" xfId="0" applyFont="1" applyFill="1" applyBorder="1"/>
    <xf numFmtId="171" fontId="13" fillId="10" borderId="3" xfId="0" applyNumberFormat="1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171" fontId="13" fillId="9" borderId="3" xfId="0" applyNumberFormat="1" applyFont="1" applyFill="1" applyBorder="1"/>
    <xf numFmtId="0" fontId="12" fillId="8" borderId="7" xfId="0" applyFont="1" applyFill="1" applyBorder="1"/>
    <xf numFmtId="14" fontId="13" fillId="9" borderId="3" xfId="0" applyNumberFormat="1" applyFont="1" applyFill="1" applyBorder="1"/>
    <xf numFmtId="14" fontId="13" fillId="10" borderId="3" xfId="0" applyNumberFormat="1" applyFont="1" applyFill="1" applyBorder="1"/>
    <xf numFmtId="0" fontId="14" fillId="0" borderId="0" xfId="0" applyFont="1"/>
    <xf numFmtId="17" fontId="14" fillId="0" borderId="0" xfId="0" applyNumberFormat="1" applyFont="1"/>
    <xf numFmtId="0" fontId="13" fillId="0" borderId="0" xfId="0" applyFont="1" applyAlignment="1">
      <alignment horizontal="right"/>
    </xf>
    <xf numFmtId="0" fontId="13" fillId="0" borderId="0" xfId="0" quotePrefix="1" applyFont="1"/>
    <xf numFmtId="44" fontId="13" fillId="0" borderId="0" xfId="1" quotePrefix="1" applyFont="1" applyFill="1" applyBorder="1"/>
    <xf numFmtId="10" fontId="13" fillId="0" borderId="0" xfId="2" quotePrefix="1" applyNumberFormat="1" applyFont="1" applyFill="1" applyBorder="1"/>
    <xf numFmtId="0" fontId="13" fillId="0" borderId="0" xfId="0" applyFont="1"/>
    <xf numFmtId="15" fontId="14" fillId="0" borderId="0" xfId="0" quotePrefix="1" applyNumberFormat="1" applyFont="1"/>
    <xf numFmtId="0" fontId="0" fillId="15" borderId="0" xfId="0" applyFill="1"/>
    <xf numFmtId="0" fontId="12" fillId="8" borderId="0" xfId="0" applyFont="1" applyFill="1"/>
    <xf numFmtId="0" fontId="13" fillId="9" borderId="0" xfId="0" applyFont="1" applyFill="1"/>
    <xf numFmtId="0" fontId="13" fillId="10" borderId="0" xfId="0" applyFont="1" applyFill="1"/>
    <xf numFmtId="0" fontId="0" fillId="16" borderId="0" xfId="0" applyFill="1"/>
    <xf numFmtId="14" fontId="0" fillId="16" borderId="0" xfId="0" applyNumberFormat="1" applyFill="1"/>
    <xf numFmtId="0" fontId="15" fillId="0" borderId="0" xfId="0" applyFont="1"/>
    <xf numFmtId="0" fontId="16" fillId="0" borderId="0" xfId="0" applyFont="1"/>
    <xf numFmtId="0" fontId="7" fillId="0" borderId="0" xfId="0" applyFont="1"/>
    <xf numFmtId="4" fontId="18" fillId="0" borderId="0" xfId="15" applyNumberFormat="1" applyFont="1"/>
    <xf numFmtId="172" fontId="5" fillId="4" borderId="1" xfId="9" applyNumberFormat="1">
      <protection locked="0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15" borderId="12" xfId="0" applyFill="1" applyBorder="1"/>
    <xf numFmtId="0" fontId="20" fillId="0" borderId="0" xfId="0" applyFont="1"/>
    <xf numFmtId="171" fontId="0" fillId="0" borderId="0" xfId="0" applyNumberFormat="1"/>
    <xf numFmtId="0" fontId="21" fillId="0" borderId="0" xfId="0" applyFont="1"/>
    <xf numFmtId="0" fontId="7" fillId="0" borderId="13" xfId="0" applyFont="1" applyBorder="1"/>
    <xf numFmtId="0" fontId="7" fillId="0" borderId="13" xfId="0" quotePrefix="1" applyFont="1" applyBorder="1"/>
    <xf numFmtId="0" fontId="7" fillId="0" borderId="14" xfId="0" applyFont="1" applyBorder="1"/>
    <xf numFmtId="0" fontId="7" fillId="0" borderId="14" xfId="0" quotePrefix="1" applyFont="1" applyBorder="1"/>
    <xf numFmtId="0" fontId="23" fillId="11" borderId="0" xfId="0" applyFont="1" applyFill="1"/>
    <xf numFmtId="0" fontId="23" fillId="12" borderId="11" xfId="0" applyFont="1" applyFill="1" applyBorder="1" applyAlignment="1">
      <alignment horizontal="center"/>
    </xf>
    <xf numFmtId="0" fontId="18" fillId="13" borderId="6" xfId="0" applyFont="1" applyFill="1" applyBorder="1"/>
    <xf numFmtId="0" fontId="22" fillId="14" borderId="6" xfId="0" applyFont="1" applyFill="1" applyBorder="1"/>
    <xf numFmtId="0" fontId="7" fillId="0" borderId="0" xfId="0" quotePrefix="1" applyFont="1"/>
    <xf numFmtId="4" fontId="18" fillId="17" borderId="15" xfId="0" applyNumberFormat="1" applyFont="1" applyFill="1" applyBorder="1"/>
    <xf numFmtId="0" fontId="18" fillId="17" borderId="16" xfId="0" applyFont="1" applyFill="1" applyBorder="1"/>
    <xf numFmtId="173" fontId="7" fillId="0" borderId="0" xfId="0" applyNumberFormat="1" applyFont="1"/>
    <xf numFmtId="4" fontId="7" fillId="0" borderId="0" xfId="0" applyNumberFormat="1" applyFont="1"/>
    <xf numFmtId="0" fontId="23" fillId="0" borderId="12" xfId="0" applyFont="1" applyBorder="1"/>
    <xf numFmtId="17" fontId="23" fillId="0" borderId="12" xfId="0" applyNumberFormat="1" applyFont="1" applyBorder="1"/>
    <xf numFmtId="0" fontId="7" fillId="0" borderId="12" xfId="0" quotePrefix="1" applyFont="1" applyBorder="1"/>
    <xf numFmtId="0" fontId="23" fillId="0" borderId="13" xfId="0" applyFont="1" applyBorder="1"/>
    <xf numFmtId="17" fontId="23" fillId="0" borderId="13" xfId="0" applyNumberFormat="1" applyFont="1" applyBorder="1"/>
    <xf numFmtId="0" fontId="23" fillId="0" borderId="14" xfId="0" applyFont="1" applyBorder="1"/>
    <xf numFmtId="17" fontId="23" fillId="0" borderId="14" xfId="0" applyNumberFormat="1" applyFont="1" applyBorder="1"/>
    <xf numFmtId="173" fontId="22" fillId="0" borderId="12" xfId="0" applyNumberFormat="1" applyFont="1" applyBorder="1"/>
    <xf numFmtId="0" fontId="16" fillId="0" borderId="13" xfId="0" applyFont="1" applyBorder="1"/>
    <xf numFmtId="174" fontId="16" fillId="0" borderId="13" xfId="0" quotePrefix="1" applyNumberFormat="1" applyFont="1" applyBorder="1"/>
    <xf numFmtId="173" fontId="16" fillId="0" borderId="13" xfId="0" applyNumberFormat="1" applyFont="1" applyBorder="1"/>
    <xf numFmtId="4" fontId="16" fillId="0" borderId="13" xfId="0" applyNumberFormat="1" applyFont="1" applyBorder="1"/>
    <xf numFmtId="14" fontId="7" fillId="0" borderId="0" xfId="0" applyNumberFormat="1" applyFont="1"/>
    <xf numFmtId="4" fontId="7" fillId="19" borderId="0" xfId="0" applyNumberFormat="1" applyFont="1" applyFill="1"/>
    <xf numFmtId="4" fontId="7" fillId="17" borderId="0" xfId="0" applyNumberFormat="1" applyFont="1" applyFill="1"/>
    <xf numFmtId="173" fontId="22" fillId="0" borderId="14" xfId="0" applyNumberFormat="1" applyFont="1" applyBorder="1"/>
    <xf numFmtId="166" fontId="5" fillId="14" borderId="1" xfId="9" applyFill="1">
      <protection locked="0"/>
    </xf>
    <xf numFmtId="175" fontId="7" fillId="0" borderId="0" xfId="0" applyNumberFormat="1" applyFont="1"/>
    <xf numFmtId="44" fontId="7" fillId="0" borderId="0" xfId="0" applyNumberFormat="1" applyFont="1"/>
    <xf numFmtId="0" fontId="19" fillId="0" borderId="0" xfId="0" applyFont="1"/>
    <xf numFmtId="0" fontId="0" fillId="0" borderId="19" xfId="0" applyBorder="1"/>
    <xf numFmtId="0" fontId="0" fillId="0" borderId="19" xfId="0" applyBorder="1" applyAlignment="1">
      <alignment horizontal="center"/>
    </xf>
    <xf numFmtId="0" fontId="19" fillId="16" borderId="0" xfId="0" applyFont="1" applyFill="1" applyAlignment="1">
      <alignment horizontal="center"/>
    </xf>
    <xf numFmtId="4" fontId="7" fillId="0" borderId="12" xfId="1" quotePrefix="1" applyNumberFormat="1" applyFont="1" applyFill="1" applyBorder="1"/>
    <xf numFmtId="173" fontId="22" fillId="0" borderId="13" xfId="0" applyNumberFormat="1" applyFont="1" applyBorder="1"/>
    <xf numFmtId="171" fontId="13" fillId="10" borderId="5" xfId="0" applyNumberFormat="1" applyFont="1" applyFill="1" applyBorder="1"/>
    <xf numFmtId="171" fontId="13" fillId="0" borderId="3" xfId="0" applyNumberFormat="1" applyFont="1" applyBorder="1"/>
    <xf numFmtId="171" fontId="13" fillId="0" borderId="5" xfId="0" applyNumberFormat="1" applyFont="1" applyBorder="1"/>
    <xf numFmtId="171" fontId="13" fillId="9" borderId="5" xfId="0" applyNumberFormat="1" applyFont="1" applyFill="1" applyBorder="1"/>
    <xf numFmtId="44" fontId="13" fillId="9" borderId="5" xfId="0" applyNumberFormat="1" applyFont="1" applyFill="1" applyBorder="1"/>
    <xf numFmtId="4" fontId="0" fillId="0" borderId="0" xfId="0" applyNumberFormat="1"/>
    <xf numFmtId="0" fontId="19" fillId="16" borderId="19" xfId="0" applyFont="1" applyFill="1" applyBorder="1" applyAlignment="1">
      <alignment horizontal="center"/>
    </xf>
    <xf numFmtId="0" fontId="7" fillId="0" borderId="19" xfId="0" quotePrefix="1" applyFont="1" applyBorder="1"/>
    <xf numFmtId="0" fontId="22" fillId="14" borderId="21" xfId="0" applyFont="1" applyFill="1" applyBorder="1"/>
    <xf numFmtId="173" fontId="16" fillId="18" borderId="22" xfId="1" quotePrefix="1" applyNumberFormat="1" applyFont="1" applyFill="1" applyBorder="1"/>
    <xf numFmtId="173" fontId="16" fillId="18" borderId="13" xfId="1" quotePrefix="1" applyNumberFormat="1" applyFont="1" applyFill="1" applyBorder="1"/>
    <xf numFmtId="173" fontId="18" fillId="18" borderId="13" xfId="1" quotePrefix="1" applyNumberFormat="1" applyFont="1" applyFill="1" applyBorder="1"/>
    <xf numFmtId="173" fontId="16" fillId="18" borderId="14" xfId="1" quotePrefix="1" applyNumberFormat="1" applyFont="1" applyFill="1" applyBorder="1"/>
    <xf numFmtId="0" fontId="18" fillId="13" borderId="23" xfId="0" applyFont="1" applyFill="1" applyBorder="1"/>
    <xf numFmtId="0" fontId="22" fillId="14" borderId="24" xfId="0" applyFont="1" applyFill="1" applyBorder="1"/>
    <xf numFmtId="4" fontId="7" fillId="0" borderId="25" xfId="1" quotePrefix="1" applyNumberFormat="1" applyFont="1" applyFill="1" applyBorder="1"/>
    <xf numFmtId="4" fontId="7" fillId="0" borderId="17" xfId="1" quotePrefix="1" applyNumberFormat="1" applyFont="1" applyFill="1" applyBorder="1"/>
    <xf numFmtId="0" fontId="7" fillId="0" borderId="26" xfId="0" applyFont="1" applyBorder="1"/>
    <xf numFmtId="4" fontId="7" fillId="0" borderId="26" xfId="0" applyNumberFormat="1" applyFont="1" applyBorder="1"/>
    <xf numFmtId="0" fontId="7" fillId="0" borderId="18" xfId="0" applyFont="1" applyBorder="1"/>
    <xf numFmtId="0" fontId="22" fillId="14" borderId="27" xfId="0" applyFont="1" applyFill="1" applyBorder="1"/>
    <xf numFmtId="0" fontId="22" fillId="14" borderId="28" xfId="0" applyFont="1" applyFill="1" applyBorder="1"/>
    <xf numFmtId="0" fontId="7" fillId="0" borderId="29" xfId="0" applyFont="1" applyBorder="1"/>
    <xf numFmtId="0" fontId="7" fillId="0" borderId="30" xfId="0" applyFont="1" applyBorder="1"/>
    <xf numFmtId="173" fontId="16" fillId="17" borderId="12" xfId="1" quotePrefix="1" applyNumberFormat="1" applyFont="1" applyFill="1" applyBorder="1"/>
    <xf numFmtId="173" fontId="16" fillId="17" borderId="13" xfId="1" quotePrefix="1" applyNumberFormat="1" applyFont="1" applyFill="1" applyBorder="1"/>
    <xf numFmtId="173" fontId="16" fillId="16" borderId="13" xfId="1" quotePrefix="1" applyNumberFormat="1" applyFont="1" applyFill="1" applyBorder="1"/>
    <xf numFmtId="173" fontId="16" fillId="17" borderId="14" xfId="1" quotePrefix="1" applyNumberFormat="1" applyFont="1" applyFill="1" applyBorder="1"/>
    <xf numFmtId="0" fontId="22" fillId="14" borderId="23" xfId="0" applyFont="1" applyFill="1" applyBorder="1"/>
    <xf numFmtId="173" fontId="22" fillId="0" borderId="25" xfId="0" applyNumberFormat="1" applyFont="1" applyBorder="1"/>
    <xf numFmtId="4" fontId="22" fillId="0" borderId="17" xfId="0" applyNumberFormat="1" applyFont="1" applyBorder="1"/>
    <xf numFmtId="4" fontId="7" fillId="0" borderId="17" xfId="0" applyNumberFormat="1" applyFont="1" applyBorder="1"/>
    <xf numFmtId="4" fontId="7" fillId="0" borderId="18" xfId="0" applyNumberFormat="1" applyFont="1" applyBorder="1"/>
    <xf numFmtId="10" fontId="22" fillId="0" borderId="16" xfId="0" applyNumberFormat="1" applyFont="1" applyBorder="1"/>
    <xf numFmtId="0" fontId="12" fillId="8" borderId="3" xfId="0" applyFont="1" applyFill="1" applyBorder="1"/>
    <xf numFmtId="14" fontId="5" fillId="14" borderId="1" xfId="10" applyNumberFormat="1" applyFill="1">
      <protection locked="0"/>
    </xf>
    <xf numFmtId="14" fontId="5" fillId="14" borderId="1" xfId="10" applyNumberFormat="1" applyFill="1" applyAlignment="1">
      <alignment horizontal="right"/>
      <protection locked="0"/>
    </xf>
    <xf numFmtId="0" fontId="7" fillId="0" borderId="31" xfId="0" applyFont="1" applyBorder="1"/>
    <xf numFmtId="0" fontId="7" fillId="0" borderId="17" xfId="0" applyFont="1" applyBorder="1"/>
    <xf numFmtId="0" fontId="24" fillId="0" borderId="17" xfId="0" applyFont="1" applyBorder="1"/>
    <xf numFmtId="0" fontId="7" fillId="0" borderId="22" xfId="0" quotePrefix="1" applyFont="1" applyBorder="1"/>
    <xf numFmtId="0" fontId="7" fillId="0" borderId="20" xfId="0" quotePrefix="1" applyFont="1" applyBorder="1"/>
    <xf numFmtId="0" fontId="7" fillId="0" borderId="15" xfId="0" quotePrefix="1" applyFont="1" applyBorder="1"/>
    <xf numFmtId="0" fontId="7" fillId="0" borderId="16" xfId="0" quotePrefix="1" applyFont="1" applyBorder="1"/>
    <xf numFmtId="174" fontId="7" fillId="0" borderId="13" xfId="0" quotePrefix="1" applyNumberFormat="1" applyFont="1" applyBorder="1"/>
    <xf numFmtId="173" fontId="7" fillId="0" borderId="13" xfId="0" applyNumberFormat="1" applyFont="1" applyBorder="1"/>
    <xf numFmtId="0" fontId="7" fillId="0" borderId="25" xfId="0" applyFont="1" applyBorder="1"/>
    <xf numFmtId="4" fontId="18" fillId="17" borderId="20" xfId="0" applyNumberFormat="1" applyFont="1" applyFill="1" applyBorder="1"/>
    <xf numFmtId="173" fontId="16" fillId="18" borderId="12" xfId="1" quotePrefix="1" applyNumberFormat="1" applyFont="1" applyFill="1" applyBorder="1"/>
    <xf numFmtId="4" fontId="22" fillId="0" borderId="25" xfId="0" applyNumberFormat="1" applyFont="1" applyBorder="1"/>
    <xf numFmtId="4" fontId="7" fillId="0" borderId="18" xfId="1" quotePrefix="1" applyNumberFormat="1" applyFont="1" applyFill="1" applyBorder="1"/>
    <xf numFmtId="4" fontId="7" fillId="0" borderId="14" xfId="1" quotePrefix="1" applyNumberFormat="1" applyFont="1" applyFill="1" applyBorder="1"/>
    <xf numFmtId="4" fontId="18" fillId="17" borderId="16" xfId="0" applyNumberFormat="1" applyFont="1" applyFill="1" applyBorder="1"/>
    <xf numFmtId="4" fontId="22" fillId="0" borderId="18" xfId="0" applyNumberFormat="1" applyFont="1" applyBorder="1"/>
    <xf numFmtId="4" fontId="7" fillId="0" borderId="25" xfId="0" applyNumberFormat="1" applyFont="1" applyBorder="1"/>
    <xf numFmtId="171" fontId="26" fillId="10" borderId="3" xfId="0" applyNumberFormat="1" applyFont="1" applyFill="1" applyBorder="1"/>
    <xf numFmtId="0" fontId="22" fillId="0" borderId="13" xfId="0" quotePrefix="1" applyFont="1" applyBorder="1"/>
    <xf numFmtId="173" fontId="7" fillId="0" borderId="32" xfId="0" applyNumberFormat="1" applyFont="1" applyBorder="1"/>
    <xf numFmtId="173" fontId="7" fillId="0" borderId="29" xfId="0" applyNumberFormat="1" applyFont="1" applyBorder="1"/>
    <xf numFmtId="173" fontId="7" fillId="0" borderId="30" xfId="0" applyNumberFormat="1" applyFont="1" applyBorder="1"/>
    <xf numFmtId="173" fontId="7" fillId="0" borderId="28" xfId="0" applyNumberFormat="1" applyFont="1" applyBorder="1"/>
    <xf numFmtId="173" fontId="22" fillId="0" borderId="29" xfId="0" applyNumberFormat="1" applyFont="1" applyBorder="1"/>
    <xf numFmtId="10" fontId="7" fillId="0" borderId="12" xfId="1" quotePrefix="1" applyNumberFormat="1" applyFont="1" applyFill="1" applyBorder="1"/>
    <xf numFmtId="10" fontId="7" fillId="0" borderId="13" xfId="1" quotePrefix="1" applyNumberFormat="1" applyFont="1" applyFill="1" applyBorder="1"/>
    <xf numFmtId="10" fontId="7" fillId="0" borderId="14" xfId="1" quotePrefix="1" applyNumberFormat="1" applyFont="1" applyFill="1" applyBorder="1"/>
    <xf numFmtId="173" fontId="18" fillId="17" borderId="13" xfId="1" quotePrefix="1" applyNumberFormat="1" applyFont="1" applyFill="1" applyBorder="1"/>
    <xf numFmtId="0" fontId="23" fillId="0" borderId="19" xfId="0" applyFont="1" applyBorder="1"/>
    <xf numFmtId="17" fontId="23" fillId="0" borderId="19" xfId="0" applyNumberFormat="1" applyFont="1" applyBorder="1"/>
    <xf numFmtId="0" fontId="7" fillId="0" borderId="19" xfId="0" applyFont="1" applyBorder="1"/>
    <xf numFmtId="0" fontId="7" fillId="0" borderId="33" xfId="0" quotePrefix="1" applyFont="1" applyBorder="1"/>
    <xf numFmtId="0" fontId="7" fillId="0" borderId="34" xfId="0" applyFont="1" applyBorder="1"/>
    <xf numFmtId="0" fontId="18" fillId="17" borderId="33" xfId="0" applyFont="1" applyFill="1" applyBorder="1"/>
    <xf numFmtId="173" fontId="16" fillId="18" borderId="19" xfId="1" quotePrefix="1" applyNumberFormat="1" applyFont="1" applyFill="1" applyBorder="1"/>
    <xf numFmtId="173" fontId="16" fillId="17" borderId="19" xfId="1" quotePrefix="1" applyNumberFormat="1" applyFont="1" applyFill="1" applyBorder="1"/>
    <xf numFmtId="4" fontId="7" fillId="0" borderId="34" xfId="0" applyNumberFormat="1" applyFont="1" applyBorder="1"/>
    <xf numFmtId="173" fontId="22" fillId="0" borderId="19" xfId="0" applyNumberFormat="1" applyFont="1" applyBorder="1"/>
    <xf numFmtId="10" fontId="22" fillId="0" borderId="33" xfId="0" applyNumberFormat="1" applyFont="1" applyBorder="1"/>
    <xf numFmtId="0" fontId="7" fillId="0" borderId="35" xfId="0" applyFont="1" applyBorder="1"/>
    <xf numFmtId="0" fontId="27" fillId="21" borderId="0" xfId="0" applyFont="1" applyFill="1" applyAlignment="1">
      <alignment horizontal="center" vertical="center" wrapText="1"/>
    </xf>
    <xf numFmtId="17" fontId="27" fillId="21" borderId="0" xfId="0" applyNumberFormat="1" applyFont="1" applyFill="1" applyAlignment="1">
      <alignment horizontal="center" vertical="center"/>
    </xf>
    <xf numFmtId="0" fontId="13" fillId="22" borderId="0" xfId="0" applyFont="1" applyFill="1"/>
    <xf numFmtId="0" fontId="28" fillId="23" borderId="0" xfId="16" applyFont="1" applyFill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6" fillId="17" borderId="15" xfId="0" applyFont="1" applyFill="1" applyBorder="1"/>
    <xf numFmtId="4" fontId="7" fillId="18" borderId="0" xfId="0" applyNumberFormat="1" applyFont="1" applyFill="1"/>
    <xf numFmtId="171" fontId="13" fillId="10" borderId="3" xfId="0" quotePrefix="1" applyNumberFormat="1" applyFont="1" applyFill="1" applyBorder="1" applyAlignment="1">
      <alignment horizontal="right"/>
    </xf>
    <xf numFmtId="168" fontId="5" fillId="14" borderId="1" xfId="12" applyFill="1">
      <protection locked="0"/>
    </xf>
    <xf numFmtId="14" fontId="7" fillId="16" borderId="0" xfId="0" applyNumberFormat="1" applyFont="1" applyFill="1"/>
    <xf numFmtId="0" fontId="7" fillId="16" borderId="0" xfId="0" applyFont="1" applyFill="1"/>
    <xf numFmtId="4" fontId="7" fillId="16" borderId="0" xfId="0" applyNumberFormat="1" applyFont="1" applyFill="1"/>
    <xf numFmtId="0" fontId="29" fillId="0" borderId="0" xfId="0" applyFont="1"/>
    <xf numFmtId="4" fontId="29" fillId="0" borderId="0" xfId="0" applyNumberFormat="1" applyFont="1"/>
    <xf numFmtId="0" fontId="7" fillId="0" borderId="22" xfId="0" applyFont="1" applyBorder="1"/>
    <xf numFmtId="0" fontId="24" fillId="0" borderId="13" xfId="0" applyFont="1" applyBorder="1"/>
    <xf numFmtId="17" fontId="23" fillId="0" borderId="20" xfId="0" applyNumberFormat="1" applyFont="1" applyBorder="1"/>
    <xf numFmtId="17" fontId="23" fillId="0" borderId="15" xfId="0" applyNumberFormat="1" applyFont="1" applyBorder="1"/>
    <xf numFmtId="17" fontId="23" fillId="0" borderId="16" xfId="0" applyNumberFormat="1" applyFont="1" applyBorder="1"/>
    <xf numFmtId="4" fontId="7" fillId="0" borderId="13" xfId="1" quotePrefix="1" applyNumberFormat="1" applyFont="1" applyFill="1" applyBorder="1"/>
    <xf numFmtId="173" fontId="16" fillId="17" borderId="20" xfId="1" quotePrefix="1" applyNumberFormat="1" applyFont="1" applyFill="1" applyBorder="1"/>
    <xf numFmtId="173" fontId="16" fillId="17" borderId="15" xfId="1" quotePrefix="1" applyNumberFormat="1" applyFont="1" applyFill="1" applyBorder="1"/>
    <xf numFmtId="173" fontId="16" fillId="16" borderId="15" xfId="1" quotePrefix="1" applyNumberFormat="1" applyFont="1" applyFill="1" applyBorder="1"/>
    <xf numFmtId="14" fontId="13" fillId="16" borderId="0" xfId="0" applyNumberFormat="1" applyFont="1" applyFill="1"/>
    <xf numFmtId="0" fontId="30" fillId="11" borderId="0" xfId="0" applyFont="1" applyFill="1"/>
    <xf numFmtId="0" fontId="31" fillId="0" borderId="0" xfId="0" applyFont="1"/>
    <xf numFmtId="0" fontId="30" fillId="24" borderId="0" xfId="0" applyFont="1" applyFill="1"/>
    <xf numFmtId="0" fontId="30" fillId="12" borderId="8" xfId="0" applyFont="1" applyFill="1" applyBorder="1"/>
    <xf numFmtId="0" fontId="30" fillId="12" borderId="10" xfId="0" applyFont="1" applyFill="1" applyBorder="1"/>
    <xf numFmtId="0" fontId="30" fillId="12" borderId="11" xfId="0" applyFont="1" applyFill="1" applyBorder="1" applyAlignment="1">
      <alignment horizontal="center"/>
    </xf>
    <xf numFmtId="0" fontId="33" fillId="26" borderId="12" xfId="0" applyFont="1" applyFill="1" applyBorder="1"/>
    <xf numFmtId="0" fontId="33" fillId="13" borderId="23" xfId="0" applyFont="1" applyFill="1" applyBorder="1"/>
    <xf numFmtId="0" fontId="33" fillId="13" borderId="24" xfId="0" applyFont="1" applyFill="1" applyBorder="1"/>
    <xf numFmtId="0" fontId="33" fillId="14" borderId="20" xfId="0" applyFont="1" applyFill="1" applyBorder="1"/>
    <xf numFmtId="0" fontId="34" fillId="13" borderId="27" xfId="0" applyFont="1" applyFill="1" applyBorder="1"/>
    <xf numFmtId="0" fontId="33" fillId="14" borderId="5" xfId="0" applyFont="1" applyFill="1" applyBorder="1"/>
    <xf numFmtId="0" fontId="33" fillId="14" borderId="27" xfId="0" applyFont="1" applyFill="1" applyBorder="1"/>
    <xf numFmtId="0" fontId="33" fillId="14" borderId="23" xfId="0" applyFont="1" applyFill="1" applyBorder="1"/>
    <xf numFmtId="0" fontId="33" fillId="14" borderId="6" xfId="0" applyFont="1" applyFill="1" applyBorder="1"/>
    <xf numFmtId="0" fontId="33" fillId="14" borderId="24" xfId="0" applyFont="1" applyFill="1" applyBorder="1"/>
    <xf numFmtId="0" fontId="33" fillId="14" borderId="28" xfId="0" applyFont="1" applyFill="1" applyBorder="1"/>
    <xf numFmtId="0" fontId="30" fillId="27" borderId="26" xfId="0" applyFont="1" applyFill="1" applyBorder="1"/>
    <xf numFmtId="0" fontId="30" fillId="27" borderId="0" xfId="0" applyFont="1" applyFill="1"/>
    <xf numFmtId="0" fontId="30" fillId="27" borderId="0" xfId="0" applyFont="1" applyFill="1" applyAlignment="1">
      <alignment horizontal="center"/>
    </xf>
    <xf numFmtId="0" fontId="32" fillId="28" borderId="0" xfId="0" applyFont="1" applyFill="1"/>
    <xf numFmtId="0" fontId="32" fillId="28" borderId="36" xfId="0" applyFont="1" applyFill="1" applyBorder="1"/>
    <xf numFmtId="0" fontId="35" fillId="0" borderId="14" xfId="0" applyFont="1" applyBorder="1"/>
    <xf numFmtId="0" fontId="32" fillId="0" borderId="0" xfId="0" applyFont="1"/>
    <xf numFmtId="0" fontId="36" fillId="0" borderId="12" xfId="0" applyFont="1" applyBorder="1"/>
    <xf numFmtId="0" fontId="31" fillId="0" borderId="12" xfId="0" quotePrefix="1" applyFont="1" applyBorder="1"/>
    <xf numFmtId="0" fontId="31" fillId="0" borderId="13" xfId="0" quotePrefix="1" applyFont="1" applyBorder="1"/>
    <xf numFmtId="174" fontId="31" fillId="0" borderId="17" xfId="0" quotePrefix="1" applyNumberFormat="1" applyFont="1" applyBorder="1"/>
    <xf numFmtId="174" fontId="31" fillId="0" borderId="13" xfId="0" quotePrefix="1" applyNumberFormat="1" applyFont="1" applyBorder="1"/>
    <xf numFmtId="4" fontId="31" fillId="0" borderId="25" xfId="1" quotePrefix="1" applyNumberFormat="1" applyFont="1" applyFill="1" applyBorder="1"/>
    <xf numFmtId="4" fontId="31" fillId="0" borderId="20" xfId="1" quotePrefix="1" applyNumberFormat="1" applyFont="1" applyFill="1" applyBorder="1"/>
    <xf numFmtId="4" fontId="31" fillId="0" borderId="12" xfId="1" quotePrefix="1" applyNumberFormat="1" applyFont="1" applyFill="1" applyBorder="1"/>
    <xf numFmtId="173" fontId="36" fillId="0" borderId="13" xfId="0" applyNumberFormat="1" applyFont="1" applyBorder="1"/>
    <xf numFmtId="173" fontId="36" fillId="0" borderId="17" xfId="0" applyNumberFormat="1" applyFont="1" applyBorder="1"/>
    <xf numFmtId="0" fontId="31" fillId="0" borderId="0" xfId="0" applyFont="1" applyAlignment="1">
      <alignment horizontal="center"/>
    </xf>
    <xf numFmtId="173" fontId="36" fillId="0" borderId="15" xfId="0" applyNumberFormat="1" applyFont="1" applyBorder="1"/>
    <xf numFmtId="17" fontId="35" fillId="0" borderId="14" xfId="0" applyNumberFormat="1" applyFont="1" applyBorder="1"/>
    <xf numFmtId="0" fontId="31" fillId="0" borderId="14" xfId="0" applyFont="1" applyBorder="1"/>
    <xf numFmtId="0" fontId="31" fillId="0" borderId="14" xfId="0" quotePrefix="1" applyFont="1" applyBorder="1"/>
    <xf numFmtId="0" fontId="31" fillId="0" borderId="18" xfId="0" applyFont="1" applyBorder="1"/>
    <xf numFmtId="0" fontId="31" fillId="0" borderId="16" xfId="0" applyFont="1" applyBorder="1"/>
    <xf numFmtId="173" fontId="32" fillId="18" borderId="14" xfId="1" quotePrefix="1" applyNumberFormat="1" applyFont="1" applyFill="1" applyBorder="1"/>
    <xf numFmtId="173" fontId="32" fillId="17" borderId="14" xfId="1" quotePrefix="1" applyNumberFormat="1" applyFont="1" applyFill="1" applyBorder="1"/>
    <xf numFmtId="4" fontId="31" fillId="0" borderId="18" xfId="0" applyNumberFormat="1" applyFont="1" applyBorder="1"/>
    <xf numFmtId="173" fontId="36" fillId="0" borderId="14" xfId="0" applyNumberFormat="1" applyFont="1" applyBorder="1"/>
    <xf numFmtId="10" fontId="36" fillId="0" borderId="16" xfId="0" applyNumberFormat="1" applyFont="1" applyBorder="1"/>
    <xf numFmtId="0" fontId="31" fillId="0" borderId="30" xfId="0" applyFont="1" applyBorder="1"/>
    <xf numFmtId="173" fontId="36" fillId="0" borderId="18" xfId="0" applyNumberFormat="1" applyFont="1" applyBorder="1"/>
    <xf numFmtId="0" fontId="31" fillId="0" borderId="19" xfId="0" applyFont="1" applyBorder="1" applyAlignment="1">
      <alignment horizontal="center"/>
    </xf>
    <xf numFmtId="173" fontId="36" fillId="0" borderId="16" xfId="0" applyNumberFormat="1" applyFont="1" applyBorder="1"/>
    <xf numFmtId="0" fontId="31" fillId="0" borderId="0" xfId="0" quotePrefix="1" applyFont="1"/>
    <xf numFmtId="44" fontId="31" fillId="0" borderId="0" xfId="0" applyNumberFormat="1" applyFont="1"/>
    <xf numFmtId="173" fontId="31" fillId="0" borderId="0" xfId="0" applyNumberFormat="1" applyFont="1"/>
    <xf numFmtId="0" fontId="32" fillId="0" borderId="0" xfId="0" quotePrefix="1" applyFont="1"/>
    <xf numFmtId="4" fontId="32" fillId="0" borderId="0" xfId="0" applyNumberFormat="1" applyFont="1"/>
    <xf numFmtId="0" fontId="32" fillId="0" borderId="0" xfId="0" applyFont="1" applyAlignment="1">
      <alignment horizontal="center"/>
    </xf>
    <xf numFmtId="173" fontId="32" fillId="0" borderId="0" xfId="0" applyNumberFormat="1" applyFont="1"/>
    <xf numFmtId="4" fontId="31" fillId="0" borderId="0" xfId="0" applyNumberFormat="1" applyFont="1"/>
    <xf numFmtId="4" fontId="31" fillId="0" borderId="0" xfId="0" applyNumberFormat="1" applyFont="1" applyAlignment="1">
      <alignment horizontal="center"/>
    </xf>
    <xf numFmtId="0" fontId="14" fillId="11" borderId="0" xfId="0" applyFont="1" applyFill="1" applyAlignment="1">
      <alignment horizontal="left"/>
    </xf>
    <xf numFmtId="0" fontId="13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5" fillId="0" borderId="0" xfId="17" applyNumberFormat="1" applyFill="1" applyBorder="1" applyAlignment="1">
      <alignment horizontal="left"/>
      <protection locked="0"/>
    </xf>
    <xf numFmtId="0" fontId="17" fillId="0" borderId="0" xfId="18" applyAlignment="1">
      <alignment horizontal="left"/>
    </xf>
    <xf numFmtId="0" fontId="0" fillId="22" borderId="0" xfId="0" applyFill="1"/>
    <xf numFmtId="0" fontId="0" fillId="30" borderId="0" xfId="0" applyFill="1"/>
    <xf numFmtId="176" fontId="0" fillId="0" borderId="0" xfId="0" applyNumberFormat="1"/>
    <xf numFmtId="0" fontId="37" fillId="0" borderId="12" xfId="0" applyFont="1" applyBorder="1"/>
    <xf numFmtId="0" fontId="37" fillId="0" borderId="13" xfId="0" applyFont="1" applyBorder="1"/>
    <xf numFmtId="17" fontId="37" fillId="0" borderId="20" xfId="0" applyNumberFormat="1" applyFont="1" applyBorder="1"/>
    <xf numFmtId="0" fontId="38" fillId="0" borderId="22" xfId="0" applyFont="1" applyBorder="1"/>
    <xf numFmtId="0" fontId="38" fillId="0" borderId="22" xfId="0" quotePrefix="1" applyFont="1" applyBorder="1"/>
    <xf numFmtId="0" fontId="39" fillId="0" borderId="12" xfId="0" applyFont="1" applyBorder="1"/>
    <xf numFmtId="17" fontId="37" fillId="0" borderId="15" xfId="0" applyNumberFormat="1" applyFont="1" applyBorder="1"/>
    <xf numFmtId="0" fontId="38" fillId="0" borderId="13" xfId="0" applyFont="1" applyBorder="1"/>
    <xf numFmtId="0" fontId="38" fillId="0" borderId="13" xfId="0" quotePrefix="1" applyFont="1" applyBorder="1"/>
    <xf numFmtId="0" fontId="40" fillId="0" borderId="13" xfId="0" applyFont="1" applyBorder="1"/>
    <xf numFmtId="0" fontId="39" fillId="0" borderId="13" xfId="0" quotePrefix="1" applyFont="1" applyBorder="1"/>
    <xf numFmtId="0" fontId="38" fillId="0" borderId="20" xfId="0" quotePrefix="1" applyFont="1" applyBorder="1"/>
    <xf numFmtId="0" fontId="38" fillId="0" borderId="15" xfId="0" quotePrefix="1" applyFont="1" applyBorder="1"/>
    <xf numFmtId="4" fontId="41" fillId="17" borderId="15" xfId="0" applyNumberFormat="1" applyFont="1" applyFill="1" applyBorder="1"/>
    <xf numFmtId="0" fontId="42" fillId="17" borderId="15" xfId="0" applyFont="1" applyFill="1" applyBorder="1"/>
    <xf numFmtId="173" fontId="42" fillId="18" borderId="22" xfId="1" quotePrefix="1" applyNumberFormat="1" applyFont="1" applyFill="1" applyBorder="1"/>
    <xf numFmtId="173" fontId="42" fillId="17" borderId="20" xfId="1" quotePrefix="1" applyNumberFormat="1" applyFont="1" applyFill="1" applyBorder="1"/>
    <xf numFmtId="173" fontId="42" fillId="18" borderId="13" xfId="1" quotePrefix="1" applyNumberFormat="1" applyFont="1" applyFill="1" applyBorder="1"/>
    <xf numFmtId="173" fontId="42" fillId="17" borderId="15" xfId="1" quotePrefix="1" applyNumberFormat="1" applyFont="1" applyFill="1" applyBorder="1"/>
    <xf numFmtId="173" fontId="42" fillId="16" borderId="15" xfId="1" quotePrefix="1" applyNumberFormat="1" applyFont="1" applyFill="1" applyBorder="1"/>
    <xf numFmtId="173" fontId="41" fillId="18" borderId="13" xfId="1" quotePrefix="1" applyNumberFormat="1" applyFont="1" applyFill="1" applyBorder="1"/>
    <xf numFmtId="173" fontId="39" fillId="0" borderId="25" xfId="0" applyNumberFormat="1" applyFont="1" applyBorder="1"/>
    <xf numFmtId="173" fontId="39" fillId="0" borderId="12" xfId="0" applyNumberFormat="1" applyFont="1" applyBorder="1"/>
    <xf numFmtId="10" fontId="39" fillId="0" borderId="12" xfId="0" applyNumberFormat="1" applyFont="1" applyBorder="1"/>
    <xf numFmtId="10" fontId="39" fillId="0" borderId="20" xfId="0" applyNumberFormat="1" applyFont="1" applyBorder="1"/>
    <xf numFmtId="173" fontId="38" fillId="0" borderId="32" xfId="0" applyNumberFormat="1" applyFont="1" applyBorder="1"/>
    <xf numFmtId="4" fontId="39" fillId="0" borderId="17" xfId="0" applyNumberFormat="1" applyFont="1" applyBorder="1"/>
    <xf numFmtId="173" fontId="38" fillId="0" borderId="29" xfId="0" applyNumberFormat="1" applyFont="1" applyBorder="1"/>
    <xf numFmtId="4" fontId="38" fillId="0" borderId="17" xfId="0" applyNumberFormat="1" applyFont="1" applyBorder="1"/>
    <xf numFmtId="173" fontId="39" fillId="0" borderId="29" xfId="0" applyNumberFormat="1" applyFont="1" applyBorder="1"/>
    <xf numFmtId="0" fontId="38" fillId="0" borderId="29" xfId="0" applyFont="1" applyBorder="1"/>
    <xf numFmtId="0" fontId="38" fillId="0" borderId="0" xfId="0" applyFont="1"/>
    <xf numFmtId="0" fontId="42" fillId="0" borderId="13" xfId="0" applyFont="1" applyBorder="1"/>
    <xf numFmtId="174" fontId="42" fillId="0" borderId="13" xfId="0" quotePrefix="1" applyNumberFormat="1" applyFont="1" applyBorder="1"/>
    <xf numFmtId="173" fontId="42" fillId="0" borderId="13" xfId="0" applyNumberFormat="1" applyFont="1" applyBorder="1"/>
    <xf numFmtId="4" fontId="38" fillId="0" borderId="0" xfId="0" applyNumberFormat="1" applyFont="1"/>
    <xf numFmtId="174" fontId="38" fillId="0" borderId="13" xfId="0" quotePrefix="1" applyNumberFormat="1" applyFont="1" applyBorder="1"/>
    <xf numFmtId="173" fontId="38" fillId="0" borderId="13" xfId="0" applyNumberFormat="1" applyFont="1" applyBorder="1"/>
    <xf numFmtId="4" fontId="42" fillId="0" borderId="13" xfId="0" applyNumberFormat="1" applyFont="1" applyBorder="1"/>
    <xf numFmtId="14" fontId="38" fillId="0" borderId="0" xfId="0" applyNumberFormat="1" applyFont="1"/>
    <xf numFmtId="4" fontId="38" fillId="18" borderId="0" xfId="0" applyNumberFormat="1" applyFont="1" applyFill="1"/>
    <xf numFmtId="4" fontId="38" fillId="17" borderId="0" xfId="0" applyNumberFormat="1" applyFont="1" applyFill="1"/>
    <xf numFmtId="4" fontId="38" fillId="19" borderId="0" xfId="0" applyNumberFormat="1" applyFont="1" applyFill="1"/>
    <xf numFmtId="173" fontId="38" fillId="0" borderId="0" xfId="0" applyNumberFormat="1" applyFont="1"/>
    <xf numFmtId="0" fontId="43" fillId="0" borderId="0" xfId="0" applyFont="1"/>
    <xf numFmtId="4" fontId="43" fillId="0" borderId="0" xfId="0" applyNumberFormat="1" applyFont="1"/>
    <xf numFmtId="4" fontId="41" fillId="17" borderId="30" xfId="0" applyNumberFormat="1" applyFont="1" applyFill="1" applyBorder="1"/>
    <xf numFmtId="0" fontId="23" fillId="12" borderId="8" xfId="0" applyFont="1" applyFill="1" applyBorder="1" applyAlignment="1">
      <alignment horizontal="center"/>
    </xf>
    <xf numFmtId="0" fontId="23" fillId="12" borderId="9" xfId="0" applyFont="1" applyFill="1" applyBorder="1" applyAlignment="1">
      <alignment horizontal="center"/>
    </xf>
    <xf numFmtId="0" fontId="23" fillId="12" borderId="10" xfId="0" applyFont="1" applyFill="1" applyBorder="1" applyAlignment="1">
      <alignment horizontal="center"/>
    </xf>
    <xf numFmtId="0" fontId="30" fillId="12" borderId="9" xfId="0" applyFont="1" applyFill="1" applyBorder="1" applyAlignment="1">
      <alignment horizontal="center"/>
    </xf>
    <xf numFmtId="0" fontId="30" fillId="12" borderId="8" xfId="0" applyFont="1" applyFill="1" applyBorder="1" applyAlignment="1">
      <alignment horizontal="center"/>
    </xf>
    <xf numFmtId="0" fontId="30" fillId="12" borderId="10" xfId="0" applyFont="1" applyFill="1" applyBorder="1" applyAlignment="1">
      <alignment horizontal="center"/>
    </xf>
    <xf numFmtId="0" fontId="32" fillId="25" borderId="8" xfId="0" applyFont="1" applyFill="1" applyBorder="1" applyAlignment="1">
      <alignment horizontal="center"/>
    </xf>
    <xf numFmtId="0" fontId="32" fillId="25" borderId="9" xfId="0" applyFont="1" applyFill="1" applyBorder="1" applyAlignment="1">
      <alignment horizontal="center"/>
    </xf>
    <xf numFmtId="0" fontId="32" fillId="25" borderId="10" xfId="0" applyFont="1" applyFill="1" applyBorder="1" applyAlignment="1">
      <alignment horizontal="center"/>
    </xf>
  </cellXfs>
  <cellStyles count="19">
    <cellStyle name="20 % - Akzent3" xfId="16" builtinId="38"/>
    <cellStyle name="CALC_1_NORM" xfId="7" xr:uid="{4A2A7060-7742-4985-94D5-ADFE30558E6D}"/>
    <cellStyle name="Heading LN DOWN" xfId="13" xr:uid="{5065145C-431A-43EA-A15D-D9AD8C336C65}"/>
    <cellStyle name="Heading LN UP" xfId="8" xr:uid="{CB093353-0E29-4386-8324-BA7E5C5EF741}"/>
    <cellStyle name="Heading_top" xfId="4" xr:uid="{D272F8EF-25C8-4925-AFAA-57E463981437}"/>
    <cellStyle name="INDICATOR" xfId="6" xr:uid="{102F0F53-5D9E-4E86-88CF-16764B1161F9}"/>
    <cellStyle name="INP_1.1_NORM" xfId="9" xr:uid="{6DBE00C3-784F-4938-A65C-0F90AAB7BF6E}"/>
    <cellStyle name="INP_1.1_NORM 2" xfId="17" xr:uid="{2CD8818E-B782-4EFC-9625-EDDE1BB08EDC}"/>
    <cellStyle name="INP_1.4_INDI" xfId="12" xr:uid="{16CEBB98-A2DA-4FCE-B0E6-95390464C454}"/>
    <cellStyle name="LN_DOWN_NORM" xfId="14" xr:uid="{1C76AB63-EB6F-4C37-90DC-5F2DECF402C7}"/>
    <cellStyle name="LN_UP_NORM" xfId="10" xr:uid="{A4E0CEA0-2BB0-4C1C-B86C-FA0D339DFD3C}"/>
    <cellStyle name="Prozent" xfId="2" builtinId="5"/>
    <cellStyle name="Standard" xfId="0" builtinId="0"/>
    <cellStyle name="Standard 2" xfId="15" xr:uid="{58D20F30-6C00-4070-B31F-1B4AE1C19012}"/>
    <cellStyle name="Standard 3" xfId="18" xr:uid="{6F5E2F70-B140-4345-A161-C3F0D92A488A}"/>
    <cellStyle name="Überschrift 4" xfId="3" builtinId="19"/>
    <cellStyle name="UNIT" xfId="5" xr:uid="{8104191E-5D98-4F7F-BDE6-AE8EA7BE2173}"/>
    <cellStyle name="Währung" xfId="1" builtinId="4"/>
    <cellStyle name="ZERO" xfId="11" xr:uid="{E9045E59-5DE0-434C-BB96-BBF06BB3DCA1}"/>
  </cellStyles>
  <dxfs count="0"/>
  <tableStyles count="0" defaultTableStyle="TableStyleMedium2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2022</a:t>
            </a:r>
          </a:p>
        </c:rich>
      </c:tx>
      <c:layout>
        <c:manualLayout>
          <c:xMode val="edge"/>
          <c:yMode val="edge"/>
          <c:x val="0.34112634184306662"/>
          <c:y val="2.0547945205479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900775513141166E-2"/>
          <c:y val="0.14460038986354778"/>
          <c:w val="0.90542863006130925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C7-4E86-AC65-B50600969D1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C7-4E86-AC65-B50600969D1C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C7-4E86-AC65-B50600969D1C}"/>
              </c:ext>
            </c:extLst>
          </c:dPt>
          <c:cat>
            <c:strRef>
              <c:f>Config!$Q$3:$Q$8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LucaNet 2022</c:v>
                </c:pt>
              </c:strCache>
            </c:strRef>
          </c:cat>
          <c:val>
            <c:numRef>
              <c:f>Config!$R$3:$R$8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C7-4E86-AC65-B50600969D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7C7-4E86-AC65-B50600969D1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7C7-4E86-AC65-B50600969D1C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7C7-4E86-AC65-B50600969D1C}"/>
              </c:ext>
            </c:extLst>
          </c:dPt>
          <c:cat>
            <c:strRef>
              <c:f>Config!$Q$3:$Q$8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LucaNet 2022</c:v>
                </c:pt>
              </c:strCache>
            </c:strRef>
          </c:cat>
          <c:val>
            <c:numRef>
              <c:f>Config!$S$3:$S$8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C7-4E86-AC65-B50600969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ED-40BE-B150-2B99FC2C6E39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ED-40BE-B150-2B99FC2C6E39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ED-40BE-B150-2B99FC2C6E3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ED-40BE-B150-2B99FC2C6E39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ED-40BE-B150-2B99FC2C6E39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AED-40BE-B150-2B99FC2C6E39}"/>
              </c:ext>
            </c:extLst>
          </c:dPt>
          <c:cat>
            <c:strRef>
              <c:f>Config!$U$3:$U$8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LucaNet 2023</c:v>
                </c:pt>
              </c:strCache>
            </c:strRef>
          </c:cat>
          <c:val>
            <c:numRef>
              <c:f>Config!$V$3:$V$8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ED-40BE-B150-2B99FC2C6E3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AED-40BE-B150-2B99FC2C6E3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AED-40BE-B150-2B99FC2C6E39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AED-40BE-B150-2B99FC2C6E39}"/>
              </c:ext>
            </c:extLst>
          </c:dPt>
          <c:cat>
            <c:strRef>
              <c:f>Config!$U$3:$U$8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LucaNet 2023</c:v>
                </c:pt>
              </c:strCache>
            </c:strRef>
          </c:cat>
          <c:val>
            <c:numRef>
              <c:f>Config!$W$3:$W$8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AED-40BE-B150-2B99FC2C6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80-4E29-9E6F-5553A331E3B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80-4E29-9E6F-5553A331E3B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80-4E29-9E6F-5553A331E3BC}"/>
              </c:ext>
            </c:extLst>
          </c:dPt>
          <c:cat>
            <c:strRef>
              <c:f>Config!$Y$3:$Y$8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LucaNet 2024</c:v>
                </c:pt>
              </c:strCache>
            </c:strRef>
          </c:cat>
          <c:val>
            <c:numRef>
              <c:f>Config!$Z$3:$Z$8</c:f>
              <c:numCache>
                <c:formatCode>#,##0.00</c:formatCode>
                <c:ptCount val="6"/>
                <c:pt idx="0">
                  <c:v>30242903.826064762</c:v>
                </c:pt>
                <c:pt idx="1">
                  <c:v>30242903.826064762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80-4E29-9E6F-5553A331E3B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980-4E29-9E6F-5553A331E3BC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980-4E29-9E6F-5553A331E3BC}"/>
              </c:ext>
            </c:extLst>
          </c:dPt>
          <c:cat>
            <c:strRef>
              <c:f>Config!$Y$3:$Y$8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LucaNet 2024</c:v>
                </c:pt>
              </c:strCache>
            </c:strRef>
          </c:cat>
          <c:val>
            <c:numRef>
              <c:f>Config!$AA$3:$AA$8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80-4E29-9E6F-5553A331E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2022</a:t>
            </a:r>
          </a:p>
        </c:rich>
      </c:tx>
      <c:layout>
        <c:manualLayout>
          <c:xMode val="edge"/>
          <c:yMode val="edge"/>
          <c:x val="0.34112634184306662"/>
          <c:y val="2.0547945205479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900775513141166E-2"/>
          <c:y val="0.14460038986354778"/>
          <c:w val="0.90542863006130925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32E-43B4-A260-590C2AAB3BF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2E-43B4-A260-590C2AAB3BF4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32E-43B4-A260-590C2AAB3BF4}"/>
              </c:ext>
            </c:extLst>
          </c:dPt>
          <c:cat>
            <c:strRef>
              <c:f>Config!$Q$11:$Q$16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HGB 2022</c:v>
                </c:pt>
              </c:strCache>
            </c:strRef>
          </c:cat>
          <c:val>
            <c:numRef>
              <c:f>Config!$R$11:$R$16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2E-43B4-A260-590C2AAB3BF4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32E-43B4-A260-590C2AAB3BF4}"/>
              </c:ext>
            </c:extLst>
          </c:dPt>
          <c:dPt>
            <c:idx val="2"/>
            <c:invertIfNegative val="0"/>
            <c:bubble3D val="0"/>
            <c:spPr>
              <a:solidFill>
                <a:srgbClr val="FFCD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32E-43B4-A260-590C2AAB3BF4}"/>
              </c:ext>
            </c:extLst>
          </c:dPt>
          <c:cat>
            <c:strRef>
              <c:f>Config!$Q$11:$Q$16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HGB 2022</c:v>
                </c:pt>
              </c:strCache>
            </c:strRef>
          </c:cat>
          <c:val>
            <c:numRef>
              <c:f>Config!$S$11:$S$16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2E-43B4-A260-590C2AAB3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D7-4FF4-89E5-45BA643CCDDB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D7-4FF4-89E5-45BA643CCDDB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D7-4FF4-89E5-45BA643CCDD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D7-4FF4-89E5-45BA643CCDDB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DD7-4FF4-89E5-45BA643CCDDB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DD7-4FF4-89E5-45BA643CCDDB}"/>
              </c:ext>
            </c:extLst>
          </c:dPt>
          <c:cat>
            <c:strRef>
              <c:f>Config!$U$11:$U$16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HGB 2023</c:v>
                </c:pt>
              </c:strCache>
            </c:strRef>
          </c:cat>
          <c:val>
            <c:numRef>
              <c:f>Config!$V$11:$V$16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D7-4FF4-89E5-45BA643CCDD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DD7-4FF4-89E5-45BA643CCDDB}"/>
              </c:ext>
            </c:extLst>
          </c:dPt>
          <c:dPt>
            <c:idx val="2"/>
            <c:invertIfNegative val="0"/>
            <c:bubble3D val="0"/>
            <c:spPr>
              <a:solidFill>
                <a:srgbClr val="FFCD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DD7-4FF4-89E5-45BA643CCDDB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DD7-4FF4-89E5-45BA643CCDDB}"/>
              </c:ext>
            </c:extLst>
          </c:dPt>
          <c:cat>
            <c:strRef>
              <c:f>Config!$U$11:$U$16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HGB 2023</c:v>
                </c:pt>
              </c:strCache>
            </c:strRef>
          </c:cat>
          <c:val>
            <c:numRef>
              <c:f>Config!$W$11:$W$16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DD7-4FF4-89E5-45BA643CC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A8-4967-B263-22B56B7B02D5}"/>
              </c:ext>
            </c:extLst>
          </c:dPt>
          <c:cat>
            <c:strRef>
              <c:f>Config!$Y$11:$Y$16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HGB 2024</c:v>
                </c:pt>
              </c:strCache>
            </c:strRef>
          </c:cat>
          <c:val>
            <c:numRef>
              <c:f>Config!$Z$11:$Z$16</c:f>
              <c:numCache>
                <c:formatCode>#,##0.00</c:formatCode>
                <c:ptCount val="6"/>
                <c:pt idx="0">
                  <c:v>30242903.826064762</c:v>
                </c:pt>
                <c:pt idx="1">
                  <c:v>30242903.826064762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A8-4967-B263-22B56B7B02D5}"/>
            </c:ext>
          </c:extLst>
        </c:ser>
        <c:ser>
          <c:idx val="1"/>
          <c:order val="1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EA8-4967-B263-22B56B7B02D5}"/>
              </c:ext>
            </c:extLst>
          </c:dPt>
          <c:cat>
            <c:strRef>
              <c:f>Config!$Y$11:$Y$16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HGB 2024</c:v>
                </c:pt>
              </c:strCache>
            </c:strRef>
          </c:cat>
          <c:val>
            <c:numRef>
              <c:f>Config!$AA$11:$AA$16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A8-4967-B263-22B56B7B0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436234</xdr:colOff>
      <xdr:row>38</xdr:row>
      <xdr:rowOff>151089</xdr:rowOff>
    </xdr:from>
    <xdr:to>
      <xdr:col>18</xdr:col>
      <xdr:colOff>671889</xdr:colOff>
      <xdr:row>62</xdr:row>
      <xdr:rowOff>62190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D1D34-46C3-4356-8FC2-01259F75D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465163</xdr:colOff>
      <xdr:row>63</xdr:row>
      <xdr:rowOff>788</xdr:rowOff>
    </xdr:from>
    <xdr:to>
      <xdr:col>18</xdr:col>
      <xdr:colOff>646259</xdr:colOff>
      <xdr:row>86</xdr:row>
      <xdr:rowOff>93317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CB620-728A-4A9B-B4D1-F99AF525F397}"/>
            </a:ext>
            <a:ext uri="{147F2762-F138-4A5C-976F-8EAC2B608ADB}">
              <a16:predDERef xmlns:a16="http://schemas.microsoft.com/office/drawing/2014/main" pred="{9BFD1D34-46C3-4356-8FC2-01259F75D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391584</xdr:colOff>
      <xdr:row>88</xdr:row>
      <xdr:rowOff>31750</xdr:rowOff>
    </xdr:from>
    <xdr:to>
      <xdr:col>18</xdr:col>
      <xdr:colOff>572680</xdr:colOff>
      <xdr:row>111</xdr:row>
      <xdr:rowOff>124279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CFF717-1DB5-4E4A-973E-97AEDDDAF2D4}"/>
            </a:ext>
            <a:ext uri="{147F2762-F138-4A5C-976F-8EAC2B608ADB}">
              <a16:predDERef xmlns:a16="http://schemas.microsoft.com/office/drawing/2014/main" pred="{22ECB620-728A-4A9B-B4D1-F99AF525F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433917</xdr:colOff>
      <xdr:row>38</xdr:row>
      <xdr:rowOff>127000</xdr:rowOff>
    </xdr:from>
    <xdr:to>
      <xdr:col>28</xdr:col>
      <xdr:colOff>309739</xdr:colOff>
      <xdr:row>62</xdr:row>
      <xdr:rowOff>38101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70C013-AF0B-4C27-A530-B960EC7816DA}"/>
            </a:ext>
            <a:ext uri="{147F2762-F138-4A5C-976F-8EAC2B608ADB}">
              <a16:predDERef xmlns:a16="http://schemas.microsoft.com/office/drawing/2014/main" pred="{5ACFF717-1DB5-4E4A-973E-97AEDDDAF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444500</xdr:colOff>
      <xdr:row>63</xdr:row>
      <xdr:rowOff>31750</xdr:rowOff>
    </xdr:from>
    <xdr:to>
      <xdr:col>28</xdr:col>
      <xdr:colOff>265763</xdr:colOff>
      <xdr:row>86</xdr:row>
      <xdr:rowOff>124279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E5139F-12AB-4854-8BC7-16BDEDD13077}"/>
            </a:ext>
            <a:ext uri="{147F2762-F138-4A5C-976F-8EAC2B608ADB}">
              <a16:predDERef xmlns:a16="http://schemas.microsoft.com/office/drawing/2014/main" pred="{C270C013-AF0B-4C27-A530-B960EC781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503463</xdr:colOff>
      <xdr:row>83</xdr:row>
      <xdr:rowOff>117930</xdr:rowOff>
    </xdr:from>
    <xdr:to>
      <xdr:col>28</xdr:col>
      <xdr:colOff>324726</xdr:colOff>
      <xdr:row>107</xdr:row>
      <xdr:rowOff>29030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8A0122-1567-4865-A0C9-57A4D6BF51A2}"/>
            </a:ext>
            <a:ext uri="{147F2762-F138-4A5C-976F-8EAC2B608ADB}">
              <a16:predDERef xmlns:a16="http://schemas.microsoft.com/office/drawing/2014/main" pred="{C4E5139F-12AB-4854-8BC7-16BDEDD13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V:/users/terrasintern/Terras/01_Haltephase/01_Financial/Reporting/LucaNet%20Arbeitsordner/Anpassungsbuchungen%20WWB%20Tiefbau.xlsb" TargetMode="External"/><Relationship Id="rId1" Type="http://schemas.openxmlformats.org/officeDocument/2006/relationships/externalLinkPath" Target="file:///V:/users/terrasintern/Terras/01_Haltephase/01_Financial/Reporting/LucaNet%20Arbeitsordner/Anpassungsbuchungen%20WWB%20Tiefbau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_TM_Sheet1"/>
      <sheetName val="_TM_Tabelle1"/>
      <sheetName val="KPI"/>
      <sheetName val="PoC Anpassung"/>
      <sheetName val="IC Deponie Verb. IC"/>
      <sheetName val="IC Deponie Umsätze"/>
      <sheetName val="IC Zinsen West"/>
      <sheetName val="IC EBK sbA"/>
      <sheetName val="Mgmt Fee 22"/>
      <sheetName val="Mgmt Fee 23"/>
      <sheetName val="Keep&gt;"/>
      <sheetName val="ConfigLanguage"/>
      <sheetName val="Formats"/>
      <sheetName val="UPSLIDE_UndoFormatting"/>
      <sheetName val="UPSLIDE_Und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5EAB-D0BD-4000-8F5B-6C6A179F9AC7}">
  <sheetPr codeName="Sheet1"/>
  <dimension ref="A1:AD27"/>
  <sheetViews>
    <sheetView workbookViewId="0">
      <selection activeCell="L35" sqref="L35"/>
    </sheetView>
  </sheetViews>
  <sheetFormatPr baseColWidth="10" defaultColWidth="10.83203125" defaultRowHeight="15" x14ac:dyDescent="0.2"/>
  <cols>
    <col min="2" max="2" width="40" customWidth="1"/>
    <col min="3" max="3" width="11.5" style="50"/>
  </cols>
  <sheetData>
    <row r="1" spans="1:30" x14ac:dyDescent="0.2">
      <c r="A1" s="51"/>
      <c r="B1" s="39"/>
      <c r="C1" s="51"/>
      <c r="E1" s="43" t="s">
        <v>0</v>
      </c>
      <c r="F1" s="44">
        <v>45733</v>
      </c>
    </row>
    <row r="2" spans="1:30" x14ac:dyDescent="0.2">
      <c r="A2" s="51"/>
      <c r="B2" s="40" t="s">
        <v>1</v>
      </c>
      <c r="C2" s="91" t="s">
        <v>2</v>
      </c>
      <c r="E2" s="53" t="s">
        <v>3</v>
      </c>
    </row>
    <row r="3" spans="1:30" x14ac:dyDescent="0.2">
      <c r="A3" s="51"/>
      <c r="B3" s="52" t="s">
        <v>4</v>
      </c>
      <c r="C3" s="91"/>
      <c r="D3" s="50"/>
    </row>
    <row r="4" spans="1:30" x14ac:dyDescent="0.2">
      <c r="A4" s="51"/>
      <c r="B4" s="41" t="s">
        <v>5</v>
      </c>
      <c r="C4" s="91" t="s">
        <v>6</v>
      </c>
      <c r="D4" s="50"/>
    </row>
    <row r="5" spans="1:30" x14ac:dyDescent="0.2">
      <c r="A5" s="51"/>
      <c r="B5" s="42" t="s">
        <v>7</v>
      </c>
      <c r="C5" s="91" t="s">
        <v>6</v>
      </c>
      <c r="D5" s="50"/>
    </row>
    <row r="6" spans="1:30" x14ac:dyDescent="0.2">
      <c r="A6" s="51"/>
      <c r="B6" s="41" t="s">
        <v>8</v>
      </c>
      <c r="C6" s="91" t="s">
        <v>6</v>
      </c>
      <c r="D6" s="50"/>
      <c r="E6" t="s">
        <v>9</v>
      </c>
    </row>
    <row r="7" spans="1:30" x14ac:dyDescent="0.2">
      <c r="A7" s="51"/>
      <c r="B7" s="42" t="s">
        <v>10</v>
      </c>
      <c r="C7" s="91" t="s">
        <v>6</v>
      </c>
      <c r="D7" s="50"/>
    </row>
    <row r="8" spans="1:30" x14ac:dyDescent="0.2">
      <c r="A8" s="51"/>
      <c r="B8" s="41" t="s">
        <v>11</v>
      </c>
      <c r="C8" s="91" t="s">
        <v>6</v>
      </c>
      <c r="E8" t="s">
        <v>12</v>
      </c>
    </row>
    <row r="9" spans="1:30" x14ac:dyDescent="0.2">
      <c r="A9" s="51"/>
      <c r="B9" s="42" t="s">
        <v>13</v>
      </c>
      <c r="C9" s="91" t="s">
        <v>6</v>
      </c>
      <c r="E9" t="s">
        <v>14</v>
      </c>
    </row>
    <row r="10" spans="1:30" x14ac:dyDescent="0.2">
      <c r="A10" s="51"/>
      <c r="B10" s="51"/>
      <c r="C10" s="91"/>
      <c r="D10" s="50"/>
    </row>
    <row r="11" spans="1:30" ht="16" thickBot="1" x14ac:dyDescent="0.25">
      <c r="A11" s="89"/>
      <c r="B11" s="89"/>
      <c r="C11" s="100"/>
      <c r="D11" s="90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</row>
    <row r="12" spans="1:30" x14ac:dyDescent="0.2">
      <c r="C12" s="91"/>
      <c r="D12" s="50"/>
    </row>
    <row r="13" spans="1:30" x14ac:dyDescent="0.2">
      <c r="B13" s="53" t="s">
        <v>15</v>
      </c>
      <c r="C13" s="91"/>
      <c r="D13" s="50"/>
    </row>
    <row r="14" spans="1:30" x14ac:dyDescent="0.2">
      <c r="B14" t="s">
        <v>16</v>
      </c>
      <c r="C14" s="91" t="s">
        <v>6</v>
      </c>
      <c r="D14" s="50"/>
    </row>
    <row r="15" spans="1:30" x14ac:dyDescent="0.2">
      <c r="B15" t="s">
        <v>17</v>
      </c>
      <c r="C15" s="91" t="s">
        <v>6</v>
      </c>
      <c r="D15" s="50"/>
      <c r="E15" t="s">
        <v>18</v>
      </c>
      <c r="F15" s="88"/>
      <c r="G15" s="88"/>
      <c r="H15" s="88"/>
      <c r="I15" s="88"/>
      <c r="J15" s="88"/>
      <c r="K15" s="88"/>
    </row>
    <row r="16" spans="1:30" x14ac:dyDescent="0.2">
      <c r="B16" t="s">
        <v>19</v>
      </c>
      <c r="C16" s="91" t="s">
        <v>6</v>
      </c>
    </row>
    <row r="17" spans="1:30" x14ac:dyDescent="0.2">
      <c r="B17" t="s">
        <v>20</v>
      </c>
      <c r="C17" s="91" t="s">
        <v>6</v>
      </c>
    </row>
    <row r="18" spans="1:30" x14ac:dyDescent="0.2">
      <c r="B18" t="s">
        <v>21</v>
      </c>
      <c r="C18" s="91" t="s">
        <v>6</v>
      </c>
    </row>
    <row r="19" spans="1:30" x14ac:dyDescent="0.2">
      <c r="B19" t="s">
        <v>22</v>
      </c>
      <c r="C19" s="91" t="s">
        <v>6</v>
      </c>
    </row>
    <row r="20" spans="1:30" ht="16" thickBot="1" x14ac:dyDescent="0.25">
      <c r="A20" s="89"/>
      <c r="B20" s="89"/>
      <c r="C20" s="10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</row>
    <row r="21" spans="1:30" x14ac:dyDescent="0.2">
      <c r="C21" s="91"/>
    </row>
    <row r="22" spans="1:30" x14ac:dyDescent="0.2">
      <c r="B22" s="53" t="s">
        <v>23</v>
      </c>
      <c r="C22" s="91"/>
      <c r="E22" s="53" t="s">
        <v>24</v>
      </c>
    </row>
    <row r="23" spans="1:30" x14ac:dyDescent="0.2">
      <c r="B23" s="55" t="s">
        <v>25</v>
      </c>
      <c r="C23" s="91" t="s">
        <v>6</v>
      </c>
      <c r="E23" t="s">
        <v>26</v>
      </c>
    </row>
    <row r="24" spans="1:30" x14ac:dyDescent="0.2">
      <c r="B24" t="s">
        <v>27</v>
      </c>
      <c r="C24" s="91" t="s">
        <v>6</v>
      </c>
      <c r="E24" t="s">
        <v>28</v>
      </c>
    </row>
    <row r="27" spans="1:30" x14ac:dyDescent="0.2">
      <c r="B27" s="5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F9B8-12E1-488E-8BD8-D10FB2ED0A76}">
  <sheetPr codeName="Sheet2"/>
  <dimension ref="A1:DE48"/>
  <sheetViews>
    <sheetView topLeftCell="E13" workbookViewId="0">
      <selection activeCell="AM21" sqref="AM21"/>
    </sheetView>
  </sheetViews>
  <sheetFormatPr baseColWidth="10" defaultColWidth="8.6640625" defaultRowHeight="15" outlineLevelCol="1" x14ac:dyDescent="0.2"/>
  <cols>
    <col min="1" max="1" width="16.6640625" customWidth="1"/>
    <col min="2" max="2" width="27.5" customWidth="1"/>
    <col min="3" max="4" width="3.33203125" customWidth="1"/>
    <col min="5" max="5" width="30.6640625" bestFit="1" customWidth="1"/>
    <col min="6" max="6" width="1.33203125" hidden="1" customWidth="1"/>
    <col min="7" max="24" width="10.6640625" hidden="1" customWidth="1" outlineLevel="1"/>
    <col min="25" max="25" width="12.33203125" hidden="1" customWidth="1" outlineLevel="1"/>
    <col min="26" max="26" width="12.6640625" customWidth="1" collapsed="1"/>
    <col min="27" max="30" width="12.6640625" customWidth="1"/>
    <col min="31" max="31" width="13.6640625" customWidth="1"/>
    <col min="32" max="32" width="12.5" customWidth="1"/>
    <col min="33" max="33" width="12.33203125" customWidth="1"/>
    <col min="34" max="35" width="12.6640625" customWidth="1"/>
    <col min="36" max="36" width="12.5" customWidth="1"/>
    <col min="37" max="38" width="12.6640625" customWidth="1"/>
    <col min="39" max="39" width="12.33203125" customWidth="1"/>
    <col min="40" max="109" width="11.33203125" customWidth="1"/>
  </cols>
  <sheetData>
    <row r="1" spans="1:109" x14ac:dyDescent="0.2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ht="16" x14ac:dyDescent="0.2">
      <c r="A2" s="3"/>
      <c r="B2" s="4" t="s">
        <v>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1:109" ht="16" x14ac:dyDescent="0.2">
      <c r="A3" s="3"/>
      <c r="B3" s="5" t="s">
        <v>31</v>
      </c>
      <c r="C3" s="3"/>
      <c r="D3" s="3"/>
      <c r="E3" s="3"/>
      <c r="F3" s="3"/>
      <c r="G3" s="6" t="s">
        <v>32</v>
      </c>
      <c r="H3" s="6" t="s">
        <v>32</v>
      </c>
      <c r="I3" s="6" t="s">
        <v>32</v>
      </c>
      <c r="J3" s="6" t="s">
        <v>32</v>
      </c>
      <c r="K3" s="6" t="s">
        <v>32</v>
      </c>
      <c r="L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6" t="s">
        <v>32</v>
      </c>
      <c r="R3" s="6" t="s">
        <v>32</v>
      </c>
      <c r="S3" s="6" t="s">
        <v>32</v>
      </c>
      <c r="T3" s="6" t="s">
        <v>32</v>
      </c>
      <c r="U3" s="6" t="s">
        <v>32</v>
      </c>
      <c r="V3" s="6" t="s">
        <v>32</v>
      </c>
      <c r="W3" s="6" t="s">
        <v>32</v>
      </c>
      <c r="X3" s="6" t="s">
        <v>33</v>
      </c>
      <c r="Y3" s="6" t="s">
        <v>33</v>
      </c>
      <c r="Z3" s="6" t="s">
        <v>34</v>
      </c>
      <c r="AA3" s="6" t="s">
        <v>34</v>
      </c>
      <c r="AB3" s="6" t="s">
        <v>34</v>
      </c>
      <c r="AC3" s="6" t="s">
        <v>34</v>
      </c>
      <c r="AD3" s="6" t="s">
        <v>34</v>
      </c>
      <c r="AE3" s="6" t="s">
        <v>34</v>
      </c>
      <c r="AF3" s="6" t="s">
        <v>34</v>
      </c>
      <c r="AG3" s="6" t="s">
        <v>34</v>
      </c>
      <c r="AH3" s="6" t="s">
        <v>34</v>
      </c>
      <c r="AI3" s="6" t="s">
        <v>34</v>
      </c>
      <c r="AJ3" s="6" t="s">
        <v>34</v>
      </c>
      <c r="AK3" s="6" t="s">
        <v>34</v>
      </c>
      <c r="AL3" s="6" t="s">
        <v>34</v>
      </c>
      <c r="AM3" s="6" t="s">
        <v>34</v>
      </c>
      <c r="AN3" s="6" t="s">
        <v>34</v>
      </c>
      <c r="AO3" s="6" t="s">
        <v>34</v>
      </c>
      <c r="AP3" s="6" t="s">
        <v>34</v>
      </c>
      <c r="AQ3" s="6" t="s">
        <v>34</v>
      </c>
      <c r="AR3" s="6" t="s">
        <v>34</v>
      </c>
      <c r="AS3" s="6" t="s">
        <v>34</v>
      </c>
      <c r="AT3" s="6" t="s">
        <v>34</v>
      </c>
      <c r="AU3" s="6" t="s">
        <v>34</v>
      </c>
      <c r="AV3" s="6" t="s">
        <v>34</v>
      </c>
      <c r="AW3" s="6" t="s">
        <v>34</v>
      </c>
      <c r="AX3" s="6" t="s">
        <v>34</v>
      </c>
      <c r="AY3" s="6" t="s">
        <v>34</v>
      </c>
      <c r="AZ3" s="6" t="s">
        <v>34</v>
      </c>
      <c r="BA3" s="6" t="s">
        <v>34</v>
      </c>
      <c r="BB3" s="6" t="s">
        <v>34</v>
      </c>
      <c r="BC3" s="6" t="s">
        <v>34</v>
      </c>
      <c r="BD3" s="6" t="s">
        <v>34</v>
      </c>
      <c r="BE3" s="6" t="s">
        <v>34</v>
      </c>
      <c r="BF3" s="6" t="s">
        <v>34</v>
      </c>
      <c r="BG3" s="6" t="s">
        <v>34</v>
      </c>
      <c r="BH3" s="6" t="s">
        <v>34</v>
      </c>
      <c r="BI3" s="6" t="s">
        <v>34</v>
      </c>
      <c r="BJ3" s="6" t="s">
        <v>34</v>
      </c>
      <c r="BK3" s="6" t="s">
        <v>34</v>
      </c>
      <c r="BL3" s="6" t="s">
        <v>34</v>
      </c>
      <c r="BM3" s="6" t="s">
        <v>34</v>
      </c>
      <c r="BN3" s="6" t="s">
        <v>34</v>
      </c>
      <c r="BO3" s="6" t="s">
        <v>34</v>
      </c>
      <c r="BP3" s="6" t="s">
        <v>34</v>
      </c>
      <c r="BQ3" s="6" t="s">
        <v>34</v>
      </c>
      <c r="BR3" s="6" t="s">
        <v>34</v>
      </c>
      <c r="BS3" s="6" t="s">
        <v>34</v>
      </c>
      <c r="BT3" s="6" t="s">
        <v>34</v>
      </c>
      <c r="BU3" s="6" t="s">
        <v>34</v>
      </c>
      <c r="BV3" s="6" t="s">
        <v>34</v>
      </c>
      <c r="BW3" s="6" t="s">
        <v>34</v>
      </c>
      <c r="BX3" s="6" t="s">
        <v>34</v>
      </c>
      <c r="BY3" s="6" t="s">
        <v>34</v>
      </c>
      <c r="BZ3" s="6" t="s">
        <v>34</v>
      </c>
      <c r="CA3" s="6" t="s">
        <v>34</v>
      </c>
      <c r="CB3" s="6" t="s">
        <v>34</v>
      </c>
      <c r="CC3" s="6" t="s">
        <v>34</v>
      </c>
      <c r="CD3" s="6" t="s">
        <v>34</v>
      </c>
      <c r="CE3" s="6" t="s">
        <v>34</v>
      </c>
      <c r="CF3" s="6" t="s">
        <v>34</v>
      </c>
      <c r="CG3" s="6" t="s">
        <v>34</v>
      </c>
      <c r="CH3" s="6" t="s">
        <v>34</v>
      </c>
      <c r="CI3" s="6" t="s">
        <v>34</v>
      </c>
      <c r="CJ3" s="6" t="s">
        <v>34</v>
      </c>
      <c r="CK3" s="6" t="s">
        <v>34</v>
      </c>
      <c r="CL3" s="6" t="s">
        <v>34</v>
      </c>
      <c r="CM3" s="6" t="s">
        <v>34</v>
      </c>
      <c r="CN3" s="6" t="s">
        <v>34</v>
      </c>
      <c r="CO3" s="6" t="s">
        <v>34</v>
      </c>
      <c r="CP3" s="6" t="s">
        <v>34</v>
      </c>
      <c r="CQ3" s="6" t="s">
        <v>34</v>
      </c>
      <c r="CR3" s="6" t="s">
        <v>34</v>
      </c>
      <c r="CS3" s="6" t="s">
        <v>34</v>
      </c>
      <c r="CT3" s="6" t="s">
        <v>34</v>
      </c>
      <c r="CU3" s="6" t="s">
        <v>34</v>
      </c>
      <c r="CV3" s="6" t="s">
        <v>34</v>
      </c>
      <c r="CW3" s="6" t="s">
        <v>34</v>
      </c>
      <c r="CX3" s="6" t="s">
        <v>34</v>
      </c>
      <c r="CY3" s="6" t="s">
        <v>34</v>
      </c>
      <c r="CZ3" s="6" t="s">
        <v>34</v>
      </c>
      <c r="DA3" s="6" t="s">
        <v>34</v>
      </c>
      <c r="DB3" s="6" t="s">
        <v>34</v>
      </c>
      <c r="DC3" s="6" t="s">
        <v>34</v>
      </c>
      <c r="DD3" s="6" t="s">
        <v>34</v>
      </c>
      <c r="DE3" s="6" t="s">
        <v>34</v>
      </c>
    </row>
    <row r="4" spans="1:109" x14ac:dyDescent="0.2">
      <c r="A4" s="3"/>
      <c r="B4" s="3"/>
      <c r="C4" s="3"/>
      <c r="D4" s="3"/>
      <c r="E4" s="3"/>
      <c r="F4" s="3"/>
      <c r="G4" s="7">
        <v>44562</v>
      </c>
      <c r="H4" s="7">
        <v>44593</v>
      </c>
      <c r="I4" s="7">
        <v>44621</v>
      </c>
      <c r="J4" s="7">
        <v>44652</v>
      </c>
      <c r="K4" s="7">
        <v>44682</v>
      </c>
      <c r="L4" s="7">
        <v>44713</v>
      </c>
      <c r="M4" s="7">
        <v>44743</v>
      </c>
      <c r="N4" s="7">
        <v>44774</v>
      </c>
      <c r="O4" s="7">
        <v>44805</v>
      </c>
      <c r="P4" s="7">
        <v>44835</v>
      </c>
      <c r="Q4" s="7">
        <v>44866</v>
      </c>
      <c r="R4" s="7">
        <v>44896</v>
      </c>
      <c r="S4" s="7">
        <v>44927</v>
      </c>
      <c r="T4" s="7">
        <v>44958</v>
      </c>
      <c r="U4" s="7">
        <v>44986</v>
      </c>
      <c r="V4" s="7">
        <v>45017</v>
      </c>
      <c r="W4" s="7">
        <v>45047</v>
      </c>
      <c r="X4" s="7">
        <v>45078</v>
      </c>
      <c r="Y4" s="7">
        <v>45261</v>
      </c>
      <c r="Z4" s="7">
        <v>45292</v>
      </c>
      <c r="AA4" s="7">
        <v>45323</v>
      </c>
      <c r="AB4" s="7">
        <v>45352</v>
      </c>
      <c r="AC4" s="7">
        <v>45383</v>
      </c>
      <c r="AD4" s="7">
        <v>45413</v>
      </c>
      <c r="AE4" s="7">
        <v>45444</v>
      </c>
      <c r="AF4" s="7">
        <v>45474</v>
      </c>
      <c r="AG4" s="7">
        <v>45505</v>
      </c>
      <c r="AH4" s="7">
        <v>45536</v>
      </c>
      <c r="AI4" s="7">
        <v>45566</v>
      </c>
      <c r="AJ4" s="7">
        <v>45597</v>
      </c>
      <c r="AK4" s="7">
        <v>45627</v>
      </c>
      <c r="AL4" s="7">
        <v>45658</v>
      </c>
      <c r="AM4" s="7">
        <v>45689</v>
      </c>
      <c r="AN4" s="7">
        <v>45717</v>
      </c>
      <c r="AO4" s="7">
        <v>45748</v>
      </c>
      <c r="AP4" s="7">
        <v>45778</v>
      </c>
      <c r="AQ4" s="7">
        <v>45809</v>
      </c>
      <c r="AR4" s="7">
        <v>45839</v>
      </c>
      <c r="AS4" s="7">
        <v>45870</v>
      </c>
      <c r="AT4" s="7">
        <v>45901</v>
      </c>
      <c r="AU4" s="7">
        <v>45931</v>
      </c>
      <c r="AV4" s="7">
        <v>45962</v>
      </c>
      <c r="AW4" s="7">
        <v>45992</v>
      </c>
      <c r="AX4" s="7">
        <v>46023</v>
      </c>
      <c r="AY4" s="7">
        <v>46054</v>
      </c>
      <c r="AZ4" s="7">
        <v>46082</v>
      </c>
      <c r="BA4" s="7">
        <v>46113</v>
      </c>
      <c r="BB4" s="7">
        <v>46143</v>
      </c>
      <c r="BC4" s="7">
        <v>46174</v>
      </c>
      <c r="BD4" s="7">
        <v>46204</v>
      </c>
      <c r="BE4" s="7">
        <v>46235</v>
      </c>
      <c r="BF4" s="7">
        <v>46266</v>
      </c>
      <c r="BG4" s="7">
        <v>46296</v>
      </c>
      <c r="BH4" s="7">
        <v>46327</v>
      </c>
      <c r="BI4" s="7">
        <v>46357</v>
      </c>
      <c r="BJ4" s="7">
        <v>46388</v>
      </c>
      <c r="BK4" s="7">
        <v>46419</v>
      </c>
      <c r="BL4" s="7">
        <v>46447</v>
      </c>
      <c r="BM4" s="7">
        <v>46478</v>
      </c>
      <c r="BN4" s="7">
        <v>46508</v>
      </c>
      <c r="BO4" s="7">
        <v>46539</v>
      </c>
      <c r="BP4" s="7">
        <v>46569</v>
      </c>
      <c r="BQ4" s="7">
        <v>46600</v>
      </c>
      <c r="BR4" s="7">
        <v>46631</v>
      </c>
      <c r="BS4" s="7">
        <v>46661</v>
      </c>
      <c r="BT4" s="7">
        <v>46692</v>
      </c>
      <c r="BU4" s="7">
        <v>46722</v>
      </c>
      <c r="BV4" s="7">
        <v>46753</v>
      </c>
      <c r="BW4" s="7">
        <v>46784</v>
      </c>
      <c r="BX4" s="7">
        <v>46813</v>
      </c>
      <c r="BY4" s="7">
        <v>46844</v>
      </c>
      <c r="BZ4" s="7">
        <v>46874</v>
      </c>
      <c r="CA4" s="7">
        <v>46905</v>
      </c>
      <c r="CB4" s="7">
        <v>46935</v>
      </c>
      <c r="CC4" s="7">
        <v>46966</v>
      </c>
      <c r="CD4" s="7">
        <v>46997</v>
      </c>
      <c r="CE4" s="7">
        <v>47027</v>
      </c>
      <c r="CF4" s="7">
        <v>47058</v>
      </c>
      <c r="CG4" s="7">
        <v>47088</v>
      </c>
      <c r="CH4" s="7">
        <v>47119</v>
      </c>
      <c r="CI4" s="7">
        <v>47150</v>
      </c>
      <c r="CJ4" s="7">
        <v>47178</v>
      </c>
      <c r="CK4" s="7">
        <v>47209</v>
      </c>
      <c r="CL4" s="7">
        <v>47239</v>
      </c>
      <c r="CM4" s="7">
        <v>47270</v>
      </c>
      <c r="CN4" s="7">
        <v>47300</v>
      </c>
      <c r="CO4" s="7">
        <v>47331</v>
      </c>
      <c r="CP4" s="7">
        <v>47362</v>
      </c>
      <c r="CQ4" s="7">
        <v>47392</v>
      </c>
      <c r="CR4" s="7">
        <v>47423</v>
      </c>
      <c r="CS4" s="7">
        <v>47453</v>
      </c>
      <c r="CT4" s="7">
        <v>47484</v>
      </c>
      <c r="CU4" s="7">
        <v>47515</v>
      </c>
      <c r="CV4" s="7">
        <v>47543</v>
      </c>
      <c r="CW4" s="7">
        <v>47574</v>
      </c>
      <c r="CX4" s="7">
        <v>47604</v>
      </c>
      <c r="CY4" s="7">
        <v>47635</v>
      </c>
      <c r="CZ4" s="7">
        <v>47665</v>
      </c>
      <c r="DA4" s="7">
        <v>47696</v>
      </c>
      <c r="DB4" s="7">
        <v>47727</v>
      </c>
      <c r="DC4" s="7">
        <v>47757</v>
      </c>
      <c r="DD4" s="7">
        <v>47788</v>
      </c>
      <c r="DE4" s="7">
        <v>47818</v>
      </c>
    </row>
    <row r="5" spans="1:109" x14ac:dyDescent="0.2">
      <c r="A5" s="3"/>
      <c r="B5" s="8"/>
      <c r="C5" s="3"/>
      <c r="D5" s="3"/>
      <c r="E5" s="3"/>
      <c r="F5" s="3"/>
      <c r="G5" s="7">
        <v>44592</v>
      </c>
      <c r="H5" s="7">
        <v>44620</v>
      </c>
      <c r="I5" s="7">
        <v>44651</v>
      </c>
      <c r="J5" s="7">
        <v>44681</v>
      </c>
      <c r="K5" s="7">
        <v>44712</v>
      </c>
      <c r="L5" s="7">
        <v>44742</v>
      </c>
      <c r="M5" s="7">
        <v>44773</v>
      </c>
      <c r="N5" s="7">
        <v>44804</v>
      </c>
      <c r="O5" s="7">
        <v>44834</v>
      </c>
      <c r="P5" s="7">
        <v>44865</v>
      </c>
      <c r="Q5" s="7">
        <v>44895</v>
      </c>
      <c r="R5" s="7">
        <v>44926</v>
      </c>
      <c r="S5" s="7">
        <v>44957</v>
      </c>
      <c r="T5" s="7">
        <v>44985</v>
      </c>
      <c r="U5" s="7">
        <v>45016</v>
      </c>
      <c r="V5" s="7">
        <v>45046</v>
      </c>
      <c r="W5" s="7">
        <v>45077</v>
      </c>
      <c r="X5" s="7">
        <v>45107</v>
      </c>
      <c r="Y5" s="7">
        <v>45291</v>
      </c>
      <c r="Z5" s="7">
        <v>45322</v>
      </c>
      <c r="AA5" s="7">
        <v>45351</v>
      </c>
      <c r="AB5" s="7">
        <v>45382</v>
      </c>
      <c r="AC5" s="7">
        <v>45412</v>
      </c>
      <c r="AD5" s="7">
        <v>45443</v>
      </c>
      <c r="AE5" s="7">
        <v>45473</v>
      </c>
      <c r="AF5" s="7">
        <v>45504</v>
      </c>
      <c r="AG5" s="7">
        <v>45535</v>
      </c>
      <c r="AH5" s="7">
        <v>45565</v>
      </c>
      <c r="AI5" s="7">
        <v>45596</v>
      </c>
      <c r="AJ5" s="7">
        <v>45626</v>
      </c>
      <c r="AK5" s="7">
        <v>45657</v>
      </c>
      <c r="AL5" s="7">
        <v>45688</v>
      </c>
      <c r="AM5" s="7">
        <v>45716</v>
      </c>
      <c r="AN5" s="7">
        <v>45747</v>
      </c>
      <c r="AO5" s="7">
        <v>45777</v>
      </c>
      <c r="AP5" s="7">
        <v>45808</v>
      </c>
      <c r="AQ5" s="7">
        <v>45838</v>
      </c>
      <c r="AR5" s="7">
        <v>45869</v>
      </c>
      <c r="AS5" s="7">
        <v>45900</v>
      </c>
      <c r="AT5" s="7">
        <v>45930</v>
      </c>
      <c r="AU5" s="7">
        <v>45961</v>
      </c>
      <c r="AV5" s="7">
        <v>45991</v>
      </c>
      <c r="AW5" s="7">
        <v>46022</v>
      </c>
      <c r="AX5" s="7">
        <v>46053</v>
      </c>
      <c r="AY5" s="7">
        <v>46081</v>
      </c>
      <c r="AZ5" s="7">
        <v>46112</v>
      </c>
      <c r="BA5" s="7">
        <v>46142</v>
      </c>
      <c r="BB5" s="7">
        <v>46173</v>
      </c>
      <c r="BC5" s="7">
        <v>46203</v>
      </c>
      <c r="BD5" s="7">
        <v>46234</v>
      </c>
      <c r="BE5" s="7">
        <v>46265</v>
      </c>
      <c r="BF5" s="7">
        <v>46295</v>
      </c>
      <c r="BG5" s="7">
        <v>46326</v>
      </c>
      <c r="BH5" s="7">
        <v>46356</v>
      </c>
      <c r="BI5" s="7">
        <v>46387</v>
      </c>
      <c r="BJ5" s="7">
        <v>46418</v>
      </c>
      <c r="BK5" s="7">
        <v>46446</v>
      </c>
      <c r="BL5" s="7">
        <v>46477</v>
      </c>
      <c r="BM5" s="7">
        <v>46507</v>
      </c>
      <c r="BN5" s="7">
        <v>46538</v>
      </c>
      <c r="BO5" s="7">
        <v>46568</v>
      </c>
      <c r="BP5" s="7">
        <v>46599</v>
      </c>
      <c r="BQ5" s="7">
        <v>46630</v>
      </c>
      <c r="BR5" s="7">
        <v>46660</v>
      </c>
      <c r="BS5" s="7">
        <v>46691</v>
      </c>
      <c r="BT5" s="7">
        <v>46721</v>
      </c>
      <c r="BU5" s="7">
        <v>46752</v>
      </c>
      <c r="BV5" s="7">
        <v>46783</v>
      </c>
      <c r="BW5" s="7">
        <v>46812</v>
      </c>
      <c r="BX5" s="7">
        <v>46843</v>
      </c>
      <c r="BY5" s="7">
        <v>46873</v>
      </c>
      <c r="BZ5" s="7">
        <v>46904</v>
      </c>
      <c r="CA5" s="7">
        <v>46934</v>
      </c>
      <c r="CB5" s="7">
        <v>46965</v>
      </c>
      <c r="CC5" s="7">
        <v>46996</v>
      </c>
      <c r="CD5" s="7">
        <v>47026</v>
      </c>
      <c r="CE5" s="7">
        <v>47057</v>
      </c>
      <c r="CF5" s="7">
        <v>47087</v>
      </c>
      <c r="CG5" s="7">
        <v>47118</v>
      </c>
      <c r="CH5" s="7">
        <v>47149</v>
      </c>
      <c r="CI5" s="7">
        <v>47177</v>
      </c>
      <c r="CJ5" s="7">
        <v>47208</v>
      </c>
      <c r="CK5" s="7">
        <v>47238</v>
      </c>
      <c r="CL5" s="7">
        <v>47269</v>
      </c>
      <c r="CM5" s="7">
        <v>47299</v>
      </c>
      <c r="CN5" s="7">
        <v>47330</v>
      </c>
      <c r="CO5" s="7">
        <v>47361</v>
      </c>
      <c r="CP5" s="7">
        <v>47391</v>
      </c>
      <c r="CQ5" s="7">
        <v>47422</v>
      </c>
      <c r="CR5" s="7">
        <v>47452</v>
      </c>
      <c r="CS5" s="7">
        <v>47483</v>
      </c>
      <c r="CT5" s="7">
        <v>47514</v>
      </c>
      <c r="CU5" s="7">
        <v>47542</v>
      </c>
      <c r="CV5" s="7">
        <v>47573</v>
      </c>
      <c r="CW5" s="7">
        <v>47603</v>
      </c>
      <c r="CX5" s="7">
        <v>47634</v>
      </c>
      <c r="CY5" s="7">
        <v>47664</v>
      </c>
      <c r="CZ5" s="7">
        <v>47695</v>
      </c>
      <c r="DA5" s="7">
        <v>47726</v>
      </c>
      <c r="DB5" s="7">
        <v>47756</v>
      </c>
      <c r="DC5" s="7">
        <v>47787</v>
      </c>
      <c r="DD5" s="7">
        <v>47817</v>
      </c>
      <c r="DE5" s="7">
        <v>47848</v>
      </c>
    </row>
    <row r="6" spans="1:109" x14ac:dyDescent="0.2">
      <c r="A6" s="3"/>
      <c r="B6" s="3"/>
      <c r="C6" s="3"/>
      <c r="D6" s="3"/>
      <c r="E6" s="3"/>
      <c r="F6" s="3"/>
      <c r="G6" s="9">
        <v>2022</v>
      </c>
      <c r="H6" s="9">
        <v>2022</v>
      </c>
      <c r="I6" s="9">
        <v>2022</v>
      </c>
      <c r="J6" s="9">
        <v>2022</v>
      </c>
      <c r="K6" s="9">
        <v>2022</v>
      </c>
      <c r="L6" s="9">
        <v>2022</v>
      </c>
      <c r="M6" s="9">
        <v>2022</v>
      </c>
      <c r="N6" s="9">
        <v>2022</v>
      </c>
      <c r="O6" s="9">
        <v>2022</v>
      </c>
      <c r="P6" s="9">
        <v>2022</v>
      </c>
      <c r="Q6" s="9">
        <v>2022</v>
      </c>
      <c r="R6" s="9">
        <v>2022</v>
      </c>
      <c r="S6" s="9">
        <v>2023</v>
      </c>
      <c r="T6" s="9">
        <v>2023</v>
      </c>
      <c r="U6" s="9">
        <v>2023</v>
      </c>
      <c r="V6" s="9">
        <v>2023</v>
      </c>
      <c r="W6" s="9">
        <v>2023</v>
      </c>
      <c r="X6" s="9">
        <v>2023</v>
      </c>
      <c r="Y6" s="9">
        <v>2023</v>
      </c>
      <c r="Z6" s="9">
        <v>2024</v>
      </c>
      <c r="AA6" s="9">
        <v>2024</v>
      </c>
      <c r="AB6" s="9">
        <v>2024</v>
      </c>
      <c r="AC6" s="9">
        <v>2024</v>
      </c>
      <c r="AD6" s="9">
        <v>2024</v>
      </c>
      <c r="AE6" s="9">
        <v>2024</v>
      </c>
      <c r="AF6" s="9">
        <v>2024</v>
      </c>
      <c r="AG6" s="9">
        <v>2024</v>
      </c>
      <c r="AH6" s="9">
        <v>2024</v>
      </c>
      <c r="AI6" s="9">
        <v>2024</v>
      </c>
      <c r="AJ6" s="9">
        <v>2024</v>
      </c>
      <c r="AK6" s="9">
        <v>2024</v>
      </c>
      <c r="AL6" s="9">
        <v>2025</v>
      </c>
      <c r="AM6" s="9">
        <v>2025</v>
      </c>
      <c r="AN6" s="9">
        <v>2025</v>
      </c>
      <c r="AO6" s="9">
        <v>2025</v>
      </c>
      <c r="AP6" s="9">
        <v>2025</v>
      </c>
      <c r="AQ6" s="9">
        <v>2025</v>
      </c>
      <c r="AR6" s="9">
        <v>2025</v>
      </c>
      <c r="AS6" s="9">
        <v>2025</v>
      </c>
      <c r="AT6" s="9">
        <v>2025</v>
      </c>
      <c r="AU6" s="9">
        <v>2025</v>
      </c>
      <c r="AV6" s="9">
        <v>2025</v>
      </c>
      <c r="AW6" s="9">
        <v>2025</v>
      </c>
      <c r="AX6" s="9">
        <v>2026</v>
      </c>
      <c r="AY6" s="9">
        <v>2026</v>
      </c>
      <c r="AZ6" s="9">
        <v>2026</v>
      </c>
      <c r="BA6" s="9">
        <v>2026</v>
      </c>
      <c r="BB6" s="9">
        <v>2026</v>
      </c>
      <c r="BC6" s="9">
        <v>2026</v>
      </c>
      <c r="BD6" s="9">
        <v>2026</v>
      </c>
      <c r="BE6" s="9">
        <v>2026</v>
      </c>
      <c r="BF6" s="9">
        <v>2026</v>
      </c>
      <c r="BG6" s="9">
        <v>2026</v>
      </c>
      <c r="BH6" s="9">
        <v>2026</v>
      </c>
      <c r="BI6" s="9">
        <v>2026</v>
      </c>
      <c r="BJ6" s="9">
        <v>2027</v>
      </c>
      <c r="BK6" s="9">
        <v>2027</v>
      </c>
      <c r="BL6" s="9">
        <v>2027</v>
      </c>
      <c r="BM6" s="9">
        <v>2027</v>
      </c>
      <c r="BN6" s="9">
        <v>2027</v>
      </c>
      <c r="BO6" s="9">
        <v>2027</v>
      </c>
      <c r="BP6" s="9">
        <v>2027</v>
      </c>
      <c r="BQ6" s="9">
        <v>2027</v>
      </c>
      <c r="BR6" s="9">
        <v>2027</v>
      </c>
      <c r="BS6" s="9">
        <v>2027</v>
      </c>
      <c r="BT6" s="9">
        <v>2027</v>
      </c>
      <c r="BU6" s="9">
        <v>2027</v>
      </c>
      <c r="BV6" s="9">
        <v>2028</v>
      </c>
      <c r="BW6" s="9">
        <v>2028</v>
      </c>
      <c r="BX6" s="9">
        <v>2028</v>
      </c>
      <c r="BY6" s="9">
        <v>2028</v>
      </c>
      <c r="BZ6" s="9">
        <v>2028</v>
      </c>
      <c r="CA6" s="9">
        <v>2028</v>
      </c>
      <c r="CB6" s="9">
        <v>2028</v>
      </c>
      <c r="CC6" s="9">
        <v>2028</v>
      </c>
      <c r="CD6" s="9">
        <v>2028</v>
      </c>
      <c r="CE6" s="9">
        <v>2028</v>
      </c>
      <c r="CF6" s="9">
        <v>2028</v>
      </c>
      <c r="CG6" s="9">
        <v>2028</v>
      </c>
      <c r="CH6" s="9">
        <v>2029</v>
      </c>
      <c r="CI6" s="9">
        <v>2029</v>
      </c>
      <c r="CJ6" s="9">
        <v>2029</v>
      </c>
      <c r="CK6" s="9">
        <v>2029</v>
      </c>
      <c r="CL6" s="9">
        <v>2029</v>
      </c>
      <c r="CM6" s="9">
        <v>2029</v>
      </c>
      <c r="CN6" s="9">
        <v>2029</v>
      </c>
      <c r="CO6" s="9">
        <v>2029</v>
      </c>
      <c r="CP6" s="9">
        <v>2029</v>
      </c>
      <c r="CQ6" s="9">
        <v>2029</v>
      </c>
      <c r="CR6" s="9">
        <v>2029</v>
      </c>
      <c r="CS6" s="9">
        <v>2029</v>
      </c>
      <c r="CT6" s="9">
        <v>2030</v>
      </c>
      <c r="CU6" s="9">
        <v>2030</v>
      </c>
      <c r="CV6" s="9">
        <v>2030</v>
      </c>
      <c r="CW6" s="9">
        <v>2030</v>
      </c>
      <c r="CX6" s="9">
        <v>2030</v>
      </c>
      <c r="CY6" s="9">
        <v>2030</v>
      </c>
      <c r="CZ6" s="9">
        <v>2030</v>
      </c>
      <c r="DA6" s="9">
        <v>2030</v>
      </c>
      <c r="DB6" s="9">
        <v>2030</v>
      </c>
      <c r="DC6" s="9">
        <v>2030</v>
      </c>
      <c r="DD6" s="9">
        <v>2030</v>
      </c>
      <c r="DE6" s="9">
        <v>2030</v>
      </c>
    </row>
    <row r="7" spans="1:109" x14ac:dyDescent="0.2">
      <c r="A7" s="3"/>
      <c r="B7" s="3"/>
      <c r="C7" s="3"/>
      <c r="D7" s="3"/>
      <c r="E7" s="3"/>
      <c r="F7" s="3"/>
      <c r="G7" s="9">
        <v>2022</v>
      </c>
      <c r="H7" s="9">
        <v>2022</v>
      </c>
      <c r="I7" s="9">
        <v>2022</v>
      </c>
      <c r="J7" s="9">
        <v>2022</v>
      </c>
      <c r="K7" s="9">
        <v>2022</v>
      </c>
      <c r="L7" s="9">
        <v>2022</v>
      </c>
      <c r="M7" s="9">
        <v>2022</v>
      </c>
      <c r="N7" s="9">
        <v>2022</v>
      </c>
      <c r="O7" s="9">
        <v>2022</v>
      </c>
      <c r="P7" s="9">
        <v>2022</v>
      </c>
      <c r="Q7" s="9">
        <v>2022</v>
      </c>
      <c r="R7" s="9">
        <v>2022</v>
      </c>
      <c r="S7" s="9">
        <v>2023</v>
      </c>
      <c r="T7" s="9">
        <v>2023</v>
      </c>
      <c r="U7" s="9">
        <v>2023</v>
      </c>
      <c r="V7" s="9">
        <v>2023</v>
      </c>
      <c r="W7" s="9">
        <v>2023</v>
      </c>
      <c r="X7" s="9">
        <v>2023</v>
      </c>
      <c r="Y7" s="9">
        <v>2023</v>
      </c>
      <c r="Z7" s="9">
        <v>2024</v>
      </c>
      <c r="AA7" s="9">
        <v>2024</v>
      </c>
      <c r="AB7" s="9">
        <v>2024</v>
      </c>
      <c r="AC7" s="9">
        <v>2024</v>
      </c>
      <c r="AD7" s="9">
        <v>2024</v>
      </c>
      <c r="AE7" s="9">
        <v>2024</v>
      </c>
      <c r="AF7" s="9">
        <v>2024</v>
      </c>
      <c r="AG7" s="9">
        <v>2024</v>
      </c>
      <c r="AH7" s="9">
        <v>2024</v>
      </c>
      <c r="AI7" s="9">
        <v>2024</v>
      </c>
      <c r="AJ7" s="9">
        <v>2024</v>
      </c>
      <c r="AK7" s="9">
        <v>2024</v>
      </c>
      <c r="AL7" s="9">
        <v>2025</v>
      </c>
      <c r="AM7" s="9">
        <v>2025</v>
      </c>
      <c r="AN7" s="9">
        <v>2025</v>
      </c>
      <c r="AO7" s="9">
        <v>2025</v>
      </c>
      <c r="AP7" s="9">
        <v>2025</v>
      </c>
      <c r="AQ7" s="9">
        <v>2025</v>
      </c>
      <c r="AR7" s="9">
        <v>2025</v>
      </c>
      <c r="AS7" s="9">
        <v>2025</v>
      </c>
      <c r="AT7" s="9">
        <v>2025</v>
      </c>
      <c r="AU7" s="9">
        <v>2025</v>
      </c>
      <c r="AV7" s="9">
        <v>2025</v>
      </c>
      <c r="AW7" s="9">
        <v>2025</v>
      </c>
      <c r="AX7" s="9">
        <v>2026</v>
      </c>
      <c r="AY7" s="9">
        <v>2026</v>
      </c>
      <c r="AZ7" s="9">
        <v>2026</v>
      </c>
      <c r="BA7" s="9">
        <v>2026</v>
      </c>
      <c r="BB7" s="9">
        <v>2026</v>
      </c>
      <c r="BC7" s="9">
        <v>2026</v>
      </c>
      <c r="BD7" s="9">
        <v>2026</v>
      </c>
      <c r="BE7" s="9">
        <v>2026</v>
      </c>
      <c r="BF7" s="9">
        <v>2026</v>
      </c>
      <c r="BG7" s="9">
        <v>2026</v>
      </c>
      <c r="BH7" s="9">
        <v>2026</v>
      </c>
      <c r="BI7" s="9">
        <v>2026</v>
      </c>
      <c r="BJ7" s="9">
        <v>2027</v>
      </c>
      <c r="BK7" s="9">
        <v>2027</v>
      </c>
      <c r="BL7" s="9">
        <v>2027</v>
      </c>
      <c r="BM7" s="9">
        <v>2027</v>
      </c>
      <c r="BN7" s="9">
        <v>2027</v>
      </c>
      <c r="BO7" s="9">
        <v>2027</v>
      </c>
      <c r="BP7" s="9">
        <v>2027</v>
      </c>
      <c r="BQ7" s="9">
        <v>2027</v>
      </c>
      <c r="BR7" s="9">
        <v>2027</v>
      </c>
      <c r="BS7" s="9">
        <v>2027</v>
      </c>
      <c r="BT7" s="9">
        <v>2027</v>
      </c>
      <c r="BU7" s="9">
        <v>2027</v>
      </c>
      <c r="BV7" s="9">
        <v>2028</v>
      </c>
      <c r="BW7" s="9">
        <v>2028</v>
      </c>
      <c r="BX7" s="9">
        <v>2028</v>
      </c>
      <c r="BY7" s="9">
        <v>2028</v>
      </c>
      <c r="BZ7" s="9">
        <v>2028</v>
      </c>
      <c r="CA7" s="9">
        <v>2028</v>
      </c>
      <c r="CB7" s="9">
        <v>2028</v>
      </c>
      <c r="CC7" s="9">
        <v>2028</v>
      </c>
      <c r="CD7" s="9">
        <v>2028</v>
      </c>
      <c r="CE7" s="9">
        <v>2028</v>
      </c>
      <c r="CF7" s="9">
        <v>2028</v>
      </c>
      <c r="CG7" s="9">
        <v>2028</v>
      </c>
      <c r="CH7" s="9">
        <v>2029</v>
      </c>
      <c r="CI7" s="9">
        <v>2029</v>
      </c>
      <c r="CJ7" s="9">
        <v>2029</v>
      </c>
      <c r="CK7" s="9">
        <v>2029</v>
      </c>
      <c r="CL7" s="9">
        <v>2029</v>
      </c>
      <c r="CM7" s="9">
        <v>2029</v>
      </c>
      <c r="CN7" s="9">
        <v>2029</v>
      </c>
      <c r="CO7" s="9">
        <v>2029</v>
      </c>
      <c r="CP7" s="9">
        <v>2029</v>
      </c>
      <c r="CQ7" s="9">
        <v>2029</v>
      </c>
      <c r="CR7" s="9">
        <v>2029</v>
      </c>
      <c r="CS7" s="9">
        <v>2029</v>
      </c>
      <c r="CT7" s="9">
        <v>2030</v>
      </c>
      <c r="CU7" s="9">
        <v>2030</v>
      </c>
      <c r="CV7" s="9">
        <v>2030</v>
      </c>
      <c r="CW7" s="9">
        <v>2030</v>
      </c>
      <c r="CX7" s="9">
        <v>2030</v>
      </c>
      <c r="CY7" s="9">
        <v>2030</v>
      </c>
      <c r="CZ7" s="9">
        <v>2030</v>
      </c>
      <c r="DA7" s="9">
        <v>2030</v>
      </c>
      <c r="DB7" s="9">
        <v>2030</v>
      </c>
      <c r="DC7" s="9">
        <v>2030</v>
      </c>
      <c r="DD7" s="9">
        <v>2030</v>
      </c>
      <c r="DE7" s="9">
        <v>2030</v>
      </c>
    </row>
    <row r="8" spans="1:109" x14ac:dyDescent="0.2">
      <c r="A8" s="3"/>
      <c r="B8" s="3"/>
      <c r="C8" s="3"/>
      <c r="D8" s="3"/>
      <c r="E8" s="3"/>
      <c r="F8" s="3"/>
      <c r="G8" s="3">
        <v>31</v>
      </c>
      <c r="H8" s="3">
        <v>28</v>
      </c>
      <c r="I8" s="3">
        <v>31</v>
      </c>
      <c r="J8" s="3">
        <v>30</v>
      </c>
      <c r="K8" s="3">
        <v>31</v>
      </c>
      <c r="L8" s="3">
        <v>30</v>
      </c>
      <c r="M8" s="3">
        <v>31</v>
      </c>
      <c r="N8" s="3">
        <v>31</v>
      </c>
      <c r="O8" s="3">
        <v>30</v>
      </c>
      <c r="P8" s="3">
        <v>31</v>
      </c>
      <c r="Q8" s="3">
        <v>30</v>
      </c>
      <c r="R8" s="3">
        <v>31</v>
      </c>
      <c r="S8" s="3">
        <v>31</v>
      </c>
      <c r="T8" s="3">
        <v>28</v>
      </c>
      <c r="U8" s="3">
        <v>31</v>
      </c>
      <c r="V8" s="3">
        <v>30</v>
      </c>
      <c r="W8" s="3">
        <v>31</v>
      </c>
      <c r="X8" s="3">
        <v>30</v>
      </c>
      <c r="Y8" s="3">
        <v>31</v>
      </c>
      <c r="Z8" s="3">
        <v>31</v>
      </c>
      <c r="AA8" s="3">
        <v>29</v>
      </c>
      <c r="AB8" s="3">
        <v>31</v>
      </c>
      <c r="AC8" s="3">
        <v>30</v>
      </c>
      <c r="AD8" s="3">
        <v>31</v>
      </c>
      <c r="AE8" s="3">
        <v>30</v>
      </c>
      <c r="AF8" s="3">
        <v>31</v>
      </c>
      <c r="AG8" s="3">
        <v>31</v>
      </c>
      <c r="AH8" s="3">
        <v>30</v>
      </c>
      <c r="AI8" s="3">
        <v>31</v>
      </c>
      <c r="AJ8" s="3">
        <v>30</v>
      </c>
      <c r="AK8" s="3">
        <v>31</v>
      </c>
      <c r="AL8" s="3">
        <v>31</v>
      </c>
      <c r="AM8" s="3">
        <v>28</v>
      </c>
      <c r="AN8" s="3">
        <v>31</v>
      </c>
      <c r="AO8" s="3">
        <v>30</v>
      </c>
      <c r="AP8" s="3">
        <v>31</v>
      </c>
      <c r="AQ8" s="3">
        <v>30</v>
      </c>
      <c r="AR8" s="3">
        <v>31</v>
      </c>
      <c r="AS8" s="3">
        <v>31</v>
      </c>
      <c r="AT8" s="3">
        <v>30</v>
      </c>
      <c r="AU8" s="3">
        <v>31</v>
      </c>
      <c r="AV8" s="3">
        <v>30</v>
      </c>
      <c r="AW8" s="3">
        <v>31</v>
      </c>
      <c r="AX8" s="3">
        <v>31</v>
      </c>
      <c r="AY8" s="3">
        <v>28</v>
      </c>
      <c r="AZ8" s="3">
        <v>31</v>
      </c>
      <c r="BA8" s="3">
        <v>30</v>
      </c>
      <c r="BB8" s="3">
        <v>31</v>
      </c>
      <c r="BC8" s="3">
        <v>30</v>
      </c>
      <c r="BD8" s="3">
        <v>31</v>
      </c>
      <c r="BE8" s="3">
        <v>31</v>
      </c>
      <c r="BF8" s="3">
        <v>30</v>
      </c>
      <c r="BG8" s="3">
        <v>31</v>
      </c>
      <c r="BH8" s="3">
        <v>30</v>
      </c>
      <c r="BI8" s="3">
        <v>31</v>
      </c>
      <c r="BJ8" s="3">
        <v>31</v>
      </c>
      <c r="BK8" s="3">
        <v>28</v>
      </c>
      <c r="BL8" s="3">
        <v>31</v>
      </c>
      <c r="BM8" s="3">
        <v>30</v>
      </c>
      <c r="BN8" s="3">
        <v>31</v>
      </c>
      <c r="BO8" s="3">
        <v>30</v>
      </c>
      <c r="BP8" s="3">
        <v>31</v>
      </c>
      <c r="BQ8" s="3">
        <v>31</v>
      </c>
      <c r="BR8" s="3">
        <v>30</v>
      </c>
      <c r="BS8" s="3">
        <v>31</v>
      </c>
      <c r="BT8" s="3">
        <v>30</v>
      </c>
      <c r="BU8" s="3">
        <v>31</v>
      </c>
      <c r="BV8" s="3">
        <v>31</v>
      </c>
      <c r="BW8" s="3">
        <v>29</v>
      </c>
      <c r="BX8" s="3">
        <v>31</v>
      </c>
      <c r="BY8" s="3">
        <v>30</v>
      </c>
      <c r="BZ8" s="3">
        <v>31</v>
      </c>
      <c r="CA8" s="3">
        <v>30</v>
      </c>
      <c r="CB8" s="3">
        <v>31</v>
      </c>
      <c r="CC8" s="3">
        <v>31</v>
      </c>
      <c r="CD8" s="3">
        <v>30</v>
      </c>
      <c r="CE8" s="3">
        <v>31</v>
      </c>
      <c r="CF8" s="3">
        <v>30</v>
      </c>
      <c r="CG8" s="3">
        <v>31</v>
      </c>
      <c r="CH8" s="3">
        <v>31</v>
      </c>
      <c r="CI8" s="3">
        <v>28</v>
      </c>
      <c r="CJ8" s="3">
        <v>31</v>
      </c>
      <c r="CK8" s="3">
        <v>30</v>
      </c>
      <c r="CL8" s="3">
        <v>31</v>
      </c>
      <c r="CM8" s="3">
        <v>30</v>
      </c>
      <c r="CN8" s="3">
        <v>31</v>
      </c>
      <c r="CO8" s="3">
        <v>31</v>
      </c>
      <c r="CP8" s="3">
        <v>30</v>
      </c>
      <c r="CQ8" s="3">
        <v>31</v>
      </c>
      <c r="CR8" s="3">
        <v>30</v>
      </c>
      <c r="CS8" s="3">
        <v>31</v>
      </c>
      <c r="CT8" s="3">
        <v>31</v>
      </c>
      <c r="CU8" s="3">
        <v>28</v>
      </c>
      <c r="CV8" s="3">
        <v>31</v>
      </c>
      <c r="CW8" s="3">
        <v>30</v>
      </c>
      <c r="CX8" s="3">
        <v>31</v>
      </c>
      <c r="CY8" s="3">
        <v>30</v>
      </c>
      <c r="CZ8" s="3">
        <v>31</v>
      </c>
      <c r="DA8" s="3">
        <v>31</v>
      </c>
      <c r="DB8" s="3">
        <v>30</v>
      </c>
      <c r="DC8" s="3">
        <v>31</v>
      </c>
      <c r="DD8" s="3">
        <v>30</v>
      </c>
      <c r="DE8" s="3">
        <v>31</v>
      </c>
    </row>
    <row r="9" spans="1:10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</row>
    <row r="10" spans="1:109" s="12" customFormat="1" ht="13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</row>
    <row r="11" spans="1:109" s="12" customFormat="1" ht="13" x14ac:dyDescent="0.15">
      <c r="A11" s="11"/>
      <c r="B11" s="13" t="s">
        <v>35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</row>
    <row r="12" spans="1:109" s="12" customFormat="1" ht="13" x14ac:dyDescent="0.15">
      <c r="A12" s="11" t="s">
        <v>36</v>
      </c>
      <c r="B12" s="13" t="s">
        <v>32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</row>
    <row r="13" spans="1:109" s="12" customFormat="1" ht="13" x14ac:dyDescent="0.15">
      <c r="A13" s="11" t="s">
        <v>37</v>
      </c>
      <c r="B13" s="13" t="s">
        <v>38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</row>
    <row r="14" spans="1:109" s="12" customFormat="1" ht="13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</row>
    <row r="15" spans="1:109" s="12" customFormat="1" ht="13" x14ac:dyDescent="0.15">
      <c r="A15" s="11" t="s">
        <v>39</v>
      </c>
      <c r="B15" s="11" t="s">
        <v>40</v>
      </c>
      <c r="C15" s="11"/>
      <c r="D15" s="11"/>
      <c r="E15" s="11"/>
      <c r="F15" s="11"/>
      <c r="G15" s="15" t="s">
        <v>41</v>
      </c>
      <c r="H15" s="15" t="s">
        <v>41</v>
      </c>
      <c r="I15" s="15" t="s">
        <v>41</v>
      </c>
      <c r="J15" s="15" t="s">
        <v>41</v>
      </c>
      <c r="K15" s="15" t="s">
        <v>41</v>
      </c>
      <c r="L15" s="15" t="s">
        <v>41</v>
      </c>
      <c r="M15" s="15" t="s">
        <v>41</v>
      </c>
      <c r="N15" s="15" t="s">
        <v>41</v>
      </c>
      <c r="O15" s="15" t="s">
        <v>41</v>
      </c>
      <c r="P15" s="15" t="s">
        <v>41</v>
      </c>
      <c r="Q15" s="15" t="s">
        <v>41</v>
      </c>
      <c r="R15" s="15" t="s">
        <v>41</v>
      </c>
      <c r="S15" s="15" t="s">
        <v>41</v>
      </c>
      <c r="T15" s="15" t="s">
        <v>41</v>
      </c>
      <c r="U15" s="15" t="s">
        <v>41</v>
      </c>
      <c r="V15" s="15" t="s">
        <v>41</v>
      </c>
      <c r="W15" s="15" t="s">
        <v>41</v>
      </c>
      <c r="X15" s="15" t="s">
        <v>41</v>
      </c>
      <c r="Y15" s="15" t="s">
        <v>41</v>
      </c>
      <c r="Z15" s="15" t="s">
        <v>41</v>
      </c>
      <c r="AA15" s="15" t="s">
        <v>41</v>
      </c>
      <c r="AB15" s="15" t="s">
        <v>41</v>
      </c>
      <c r="AC15" s="15" t="s">
        <v>41</v>
      </c>
      <c r="AD15" s="15" t="s">
        <v>41</v>
      </c>
      <c r="AE15" s="15" t="s">
        <v>41</v>
      </c>
      <c r="AF15" s="15" t="s">
        <v>41</v>
      </c>
      <c r="AG15" s="15" t="s">
        <v>41</v>
      </c>
      <c r="AH15" s="15" t="s">
        <v>41</v>
      </c>
      <c r="AI15" s="15" t="s">
        <v>41</v>
      </c>
      <c r="AJ15" s="15" t="s">
        <v>41</v>
      </c>
      <c r="AK15" s="15" t="s">
        <v>41</v>
      </c>
      <c r="AL15" s="15" t="s">
        <v>41</v>
      </c>
      <c r="AM15" s="130" t="s">
        <v>41</v>
      </c>
      <c r="AN15" s="15" t="s">
        <v>41</v>
      </c>
      <c r="AO15" s="15" t="s">
        <v>41</v>
      </c>
      <c r="AP15" s="15" t="s">
        <v>41</v>
      </c>
      <c r="AQ15" s="15" t="s">
        <v>41</v>
      </c>
      <c r="AR15" s="15" t="s">
        <v>41</v>
      </c>
      <c r="AS15" s="15" t="s">
        <v>41</v>
      </c>
      <c r="AT15" s="15" t="s">
        <v>41</v>
      </c>
      <c r="AU15" s="15" t="s">
        <v>41</v>
      </c>
      <c r="AV15" s="15" t="s">
        <v>41</v>
      </c>
      <c r="AW15" s="15" t="s">
        <v>41</v>
      </c>
      <c r="AX15" s="15" t="s">
        <v>41</v>
      </c>
      <c r="AY15" s="15" t="s">
        <v>41</v>
      </c>
      <c r="AZ15" s="15" t="s">
        <v>41</v>
      </c>
      <c r="BA15" s="15" t="s">
        <v>41</v>
      </c>
      <c r="BB15" s="15" t="s">
        <v>41</v>
      </c>
      <c r="BC15" s="15" t="s">
        <v>41</v>
      </c>
      <c r="BD15" s="15" t="s">
        <v>41</v>
      </c>
      <c r="BE15" s="15" t="s">
        <v>41</v>
      </c>
      <c r="BF15" s="15" t="s">
        <v>41</v>
      </c>
      <c r="BG15" s="15" t="s">
        <v>41</v>
      </c>
      <c r="BH15" s="15" t="s">
        <v>41</v>
      </c>
      <c r="BI15" s="15" t="s">
        <v>41</v>
      </c>
      <c r="BJ15" s="15" t="s">
        <v>41</v>
      </c>
      <c r="BK15" s="15" t="s">
        <v>41</v>
      </c>
      <c r="BL15" s="15" t="s">
        <v>41</v>
      </c>
      <c r="BM15" s="15" t="s">
        <v>41</v>
      </c>
      <c r="BN15" s="15" t="s">
        <v>41</v>
      </c>
      <c r="BO15" s="15" t="s">
        <v>41</v>
      </c>
      <c r="BP15" s="15" t="s">
        <v>41</v>
      </c>
      <c r="BQ15" s="15" t="s">
        <v>41</v>
      </c>
      <c r="BR15" s="15" t="s">
        <v>41</v>
      </c>
      <c r="BS15" s="15" t="s">
        <v>41</v>
      </c>
      <c r="BT15" s="15" t="s">
        <v>41</v>
      </c>
      <c r="BU15" s="15" t="s">
        <v>41</v>
      </c>
      <c r="BV15" s="15" t="s">
        <v>41</v>
      </c>
      <c r="BW15" s="15" t="s">
        <v>41</v>
      </c>
      <c r="BX15" s="15" t="s">
        <v>41</v>
      </c>
      <c r="BY15" s="15" t="s">
        <v>41</v>
      </c>
      <c r="BZ15" s="15" t="s">
        <v>41</v>
      </c>
      <c r="CA15" s="15" t="s">
        <v>41</v>
      </c>
      <c r="CB15" s="15" t="s">
        <v>41</v>
      </c>
      <c r="CC15" s="15" t="s">
        <v>41</v>
      </c>
      <c r="CD15" s="15" t="s">
        <v>41</v>
      </c>
      <c r="CE15" s="15" t="s">
        <v>41</v>
      </c>
      <c r="CF15" s="15" t="s">
        <v>41</v>
      </c>
      <c r="CG15" s="15" t="s">
        <v>41</v>
      </c>
      <c r="CH15" s="15" t="s">
        <v>41</v>
      </c>
      <c r="CI15" s="15" t="s">
        <v>41</v>
      </c>
      <c r="CJ15" s="15" t="s">
        <v>41</v>
      </c>
      <c r="CK15" s="15" t="s">
        <v>41</v>
      </c>
      <c r="CL15" s="15" t="s">
        <v>41</v>
      </c>
      <c r="CM15" s="15" t="s">
        <v>41</v>
      </c>
      <c r="CN15" s="15" t="s">
        <v>41</v>
      </c>
      <c r="CO15" s="15" t="s">
        <v>41</v>
      </c>
      <c r="CP15" s="15" t="s">
        <v>41</v>
      </c>
      <c r="CQ15" s="15" t="s">
        <v>41</v>
      </c>
      <c r="CR15" s="15" t="s">
        <v>41</v>
      </c>
      <c r="CS15" s="15" t="s">
        <v>41</v>
      </c>
      <c r="CT15" s="15" t="s">
        <v>41</v>
      </c>
      <c r="CU15" s="15" t="s">
        <v>41</v>
      </c>
      <c r="CV15" s="15" t="s">
        <v>41</v>
      </c>
      <c r="CW15" s="15" t="s">
        <v>41</v>
      </c>
      <c r="CX15" s="15" t="s">
        <v>41</v>
      </c>
      <c r="CY15" s="15" t="s">
        <v>41</v>
      </c>
      <c r="CZ15" s="15" t="s">
        <v>41</v>
      </c>
      <c r="DA15" s="15" t="s">
        <v>41</v>
      </c>
      <c r="DB15" s="15" t="s">
        <v>41</v>
      </c>
      <c r="DC15" s="15" t="s">
        <v>41</v>
      </c>
      <c r="DD15" s="15" t="s">
        <v>41</v>
      </c>
      <c r="DE15" s="15" t="s">
        <v>41</v>
      </c>
    </row>
    <row r="16" spans="1:109" s="12" customFormat="1" ht="13" x14ac:dyDescent="0.15">
      <c r="A16" s="11" t="s">
        <v>42</v>
      </c>
      <c r="B16" s="11"/>
      <c r="C16" s="11"/>
      <c r="D16" s="11"/>
      <c r="E16" s="11"/>
      <c r="F16" s="11"/>
      <c r="G16" s="16">
        <v>44562</v>
      </c>
      <c r="H16" s="16">
        <v>44593</v>
      </c>
      <c r="I16" s="16">
        <v>44621</v>
      </c>
      <c r="J16" s="16">
        <v>44652</v>
      </c>
      <c r="K16" s="16">
        <v>44682</v>
      </c>
      <c r="L16" s="16">
        <v>44713</v>
      </c>
      <c r="M16" s="16">
        <v>44743</v>
      </c>
      <c r="N16" s="16">
        <v>44774</v>
      </c>
      <c r="O16" s="16">
        <v>44805</v>
      </c>
      <c r="P16" s="16">
        <v>44835</v>
      </c>
      <c r="Q16" s="16">
        <v>44866</v>
      </c>
      <c r="R16" s="16">
        <v>44896</v>
      </c>
      <c r="S16" s="16">
        <v>44927</v>
      </c>
      <c r="T16" s="16">
        <v>44958</v>
      </c>
      <c r="U16" s="16">
        <v>44986</v>
      </c>
      <c r="V16" s="16">
        <v>45017</v>
      </c>
      <c r="W16" s="16">
        <v>45047</v>
      </c>
      <c r="X16" s="16">
        <v>45078</v>
      </c>
      <c r="Y16" s="16">
        <v>45261</v>
      </c>
      <c r="Z16" s="16">
        <v>45292</v>
      </c>
      <c r="AA16" s="16">
        <v>45323</v>
      </c>
      <c r="AB16" s="16">
        <v>45352</v>
      </c>
      <c r="AC16" s="16">
        <v>45383</v>
      </c>
      <c r="AD16" s="16">
        <v>45413</v>
      </c>
      <c r="AE16" s="16">
        <v>45444</v>
      </c>
      <c r="AF16" s="16">
        <v>45474</v>
      </c>
      <c r="AG16" s="16">
        <v>45505</v>
      </c>
      <c r="AH16" s="16">
        <v>45536</v>
      </c>
      <c r="AI16" s="16">
        <v>45566</v>
      </c>
      <c r="AJ16" s="16">
        <v>45597</v>
      </c>
      <c r="AK16" s="16">
        <v>45627</v>
      </c>
      <c r="AL16" s="16">
        <v>45658</v>
      </c>
      <c r="AM16" s="129">
        <v>45689</v>
      </c>
      <c r="AN16" s="16">
        <v>45717</v>
      </c>
      <c r="AO16" s="16">
        <v>45748</v>
      </c>
      <c r="AP16" s="16">
        <v>45778</v>
      </c>
      <c r="AQ16" s="16">
        <v>45809</v>
      </c>
      <c r="AR16" s="16">
        <v>45839</v>
      </c>
      <c r="AS16" s="16">
        <v>45870</v>
      </c>
      <c r="AT16" s="16">
        <v>45901</v>
      </c>
      <c r="AU16" s="16">
        <v>45931</v>
      </c>
      <c r="AV16" s="16">
        <v>45962</v>
      </c>
      <c r="AW16" s="16">
        <v>45992</v>
      </c>
      <c r="AX16" s="16">
        <v>46023</v>
      </c>
      <c r="AY16" s="16">
        <v>46054</v>
      </c>
      <c r="AZ16" s="16">
        <v>46082</v>
      </c>
      <c r="BA16" s="16">
        <v>46113</v>
      </c>
      <c r="BB16" s="16">
        <v>46143</v>
      </c>
      <c r="BC16" s="16">
        <v>46174</v>
      </c>
      <c r="BD16" s="16">
        <v>46204</v>
      </c>
      <c r="BE16" s="16">
        <v>46235</v>
      </c>
      <c r="BF16" s="16">
        <v>46266</v>
      </c>
      <c r="BG16" s="16">
        <v>46296</v>
      </c>
      <c r="BH16" s="16">
        <v>46327</v>
      </c>
      <c r="BI16" s="16">
        <v>46357</v>
      </c>
      <c r="BJ16" s="16">
        <v>46388</v>
      </c>
      <c r="BK16" s="16">
        <v>46419</v>
      </c>
      <c r="BL16" s="16">
        <v>46447</v>
      </c>
      <c r="BM16" s="16">
        <v>46478</v>
      </c>
      <c r="BN16" s="16">
        <v>46508</v>
      </c>
      <c r="BO16" s="16">
        <v>46539</v>
      </c>
      <c r="BP16" s="16">
        <v>46569</v>
      </c>
      <c r="BQ16" s="16">
        <v>46600</v>
      </c>
      <c r="BR16" s="16">
        <v>46631</v>
      </c>
      <c r="BS16" s="16">
        <v>46661</v>
      </c>
      <c r="BT16" s="16">
        <v>46692</v>
      </c>
      <c r="BU16" s="16">
        <v>46722</v>
      </c>
      <c r="BV16" s="16">
        <v>46753</v>
      </c>
      <c r="BW16" s="16">
        <v>46784</v>
      </c>
      <c r="BX16" s="16">
        <v>46813</v>
      </c>
      <c r="BY16" s="16">
        <v>46844</v>
      </c>
      <c r="BZ16" s="16">
        <v>46874</v>
      </c>
      <c r="CA16" s="16">
        <v>46905</v>
      </c>
      <c r="CB16" s="16">
        <v>46935</v>
      </c>
      <c r="CC16" s="16">
        <v>46966</v>
      </c>
      <c r="CD16" s="16">
        <v>46997</v>
      </c>
      <c r="CE16" s="16">
        <v>47027</v>
      </c>
      <c r="CF16" s="16">
        <v>47058</v>
      </c>
      <c r="CG16" s="16">
        <v>47088</v>
      </c>
      <c r="CH16" s="16">
        <v>47119</v>
      </c>
      <c r="CI16" s="16">
        <v>47150</v>
      </c>
      <c r="CJ16" s="16">
        <v>47178</v>
      </c>
      <c r="CK16" s="16">
        <v>47209</v>
      </c>
      <c r="CL16" s="16">
        <v>47239</v>
      </c>
      <c r="CM16" s="16">
        <v>47270</v>
      </c>
      <c r="CN16" s="16">
        <v>47300</v>
      </c>
      <c r="CO16" s="16">
        <v>47331</v>
      </c>
      <c r="CP16" s="16">
        <v>47362</v>
      </c>
      <c r="CQ16" s="16">
        <v>47392</v>
      </c>
      <c r="CR16" s="16">
        <v>47423</v>
      </c>
      <c r="CS16" s="16">
        <v>47453</v>
      </c>
      <c r="CT16" s="16">
        <v>47484</v>
      </c>
      <c r="CU16" s="16">
        <v>47515</v>
      </c>
      <c r="CV16" s="16">
        <v>47543</v>
      </c>
      <c r="CW16" s="16">
        <v>47574</v>
      </c>
      <c r="CX16" s="16">
        <v>47604</v>
      </c>
      <c r="CY16" s="16">
        <v>47635</v>
      </c>
      <c r="CZ16" s="16">
        <v>47665</v>
      </c>
      <c r="DA16" s="16">
        <v>47696</v>
      </c>
      <c r="DB16" s="16">
        <v>47727</v>
      </c>
      <c r="DC16" s="16">
        <v>47757</v>
      </c>
      <c r="DD16" s="16">
        <v>47788</v>
      </c>
      <c r="DE16" s="16">
        <v>47818</v>
      </c>
    </row>
    <row r="17" spans="1:109" s="12" customFormat="1" ht="13" x14ac:dyDescent="0.15">
      <c r="A17" s="11"/>
      <c r="B17" s="11"/>
      <c r="C17" s="11"/>
      <c r="D17" s="11"/>
      <c r="E17" s="11"/>
      <c r="F17" s="11"/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7">
        <v>1</v>
      </c>
      <c r="M17" s="17">
        <v>1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  <c r="W17" s="17">
        <v>1</v>
      </c>
      <c r="X17" s="17">
        <v>1</v>
      </c>
      <c r="Y17" s="17">
        <v>1</v>
      </c>
      <c r="Z17" s="17">
        <v>1</v>
      </c>
      <c r="AA17" s="17">
        <v>1</v>
      </c>
      <c r="AB17" s="17">
        <v>1</v>
      </c>
      <c r="AC17" s="17">
        <v>1</v>
      </c>
      <c r="AD17" s="17">
        <v>1</v>
      </c>
      <c r="AE17" s="17">
        <v>1</v>
      </c>
      <c r="AF17" s="17">
        <v>1</v>
      </c>
      <c r="AG17" s="17">
        <v>1</v>
      </c>
      <c r="AH17" s="17">
        <v>1</v>
      </c>
      <c r="AI17" s="17">
        <v>1</v>
      </c>
      <c r="AJ17" s="17">
        <v>1</v>
      </c>
      <c r="AK17" s="17">
        <v>1</v>
      </c>
      <c r="AL17" s="17">
        <v>1</v>
      </c>
      <c r="AM17" s="180">
        <v>1</v>
      </c>
      <c r="AN17" s="17">
        <v>1</v>
      </c>
      <c r="AO17" s="17">
        <v>1</v>
      </c>
      <c r="AP17" s="17">
        <v>1</v>
      </c>
      <c r="AQ17" s="17">
        <v>1</v>
      </c>
      <c r="AR17" s="17">
        <v>1</v>
      </c>
      <c r="AS17" s="17">
        <v>1</v>
      </c>
      <c r="AT17" s="17">
        <v>1</v>
      </c>
      <c r="AU17" s="17">
        <v>1</v>
      </c>
      <c r="AV17" s="17">
        <v>1</v>
      </c>
      <c r="AW17" s="17">
        <v>1</v>
      </c>
      <c r="AX17" s="17">
        <v>1</v>
      </c>
      <c r="AY17" s="17">
        <v>1</v>
      </c>
      <c r="AZ17" s="17">
        <v>1</v>
      </c>
      <c r="BA17" s="17">
        <v>1</v>
      </c>
      <c r="BB17" s="17">
        <v>1</v>
      </c>
      <c r="BC17" s="17">
        <v>1</v>
      </c>
      <c r="BD17" s="17">
        <v>1</v>
      </c>
      <c r="BE17" s="17">
        <v>1</v>
      </c>
      <c r="BF17" s="17">
        <v>1</v>
      </c>
      <c r="BG17" s="17">
        <v>1</v>
      </c>
      <c r="BH17" s="17">
        <v>1</v>
      </c>
      <c r="BI17" s="17">
        <v>1</v>
      </c>
      <c r="BJ17" s="17">
        <v>1</v>
      </c>
      <c r="BK17" s="17">
        <v>1</v>
      </c>
      <c r="BL17" s="17">
        <v>1</v>
      </c>
      <c r="BM17" s="17">
        <v>1</v>
      </c>
      <c r="BN17" s="17">
        <v>1</v>
      </c>
      <c r="BO17" s="17">
        <v>1</v>
      </c>
      <c r="BP17" s="17">
        <v>1</v>
      </c>
      <c r="BQ17" s="17">
        <v>1</v>
      </c>
      <c r="BR17" s="17">
        <v>1</v>
      </c>
      <c r="BS17" s="17">
        <v>1</v>
      </c>
      <c r="BT17" s="17">
        <v>1</v>
      </c>
      <c r="BU17" s="17">
        <v>1</v>
      </c>
      <c r="BV17" s="17">
        <v>1</v>
      </c>
      <c r="BW17" s="17">
        <v>1</v>
      </c>
      <c r="BX17" s="17">
        <v>1</v>
      </c>
      <c r="BY17" s="17">
        <v>1</v>
      </c>
      <c r="BZ17" s="17">
        <v>1</v>
      </c>
      <c r="CA17" s="17">
        <v>1</v>
      </c>
      <c r="CB17" s="17">
        <v>1</v>
      </c>
      <c r="CC17" s="17">
        <v>1</v>
      </c>
      <c r="CD17" s="17">
        <v>1</v>
      </c>
      <c r="CE17" s="17">
        <v>1</v>
      </c>
      <c r="CF17" s="17">
        <v>1</v>
      </c>
      <c r="CG17" s="17">
        <v>1</v>
      </c>
      <c r="CH17" s="17">
        <v>1</v>
      </c>
      <c r="CI17" s="17">
        <v>1</v>
      </c>
      <c r="CJ17" s="17">
        <v>1</v>
      </c>
      <c r="CK17" s="17">
        <v>1</v>
      </c>
      <c r="CL17" s="17">
        <v>1</v>
      </c>
      <c r="CM17" s="17">
        <v>1</v>
      </c>
      <c r="CN17" s="17">
        <v>1</v>
      </c>
      <c r="CO17" s="17">
        <v>1</v>
      </c>
      <c r="CP17" s="17">
        <v>1</v>
      </c>
      <c r="CQ17" s="17">
        <v>1</v>
      </c>
      <c r="CR17" s="17">
        <v>1</v>
      </c>
      <c r="CS17" s="17">
        <v>1</v>
      </c>
      <c r="CT17" s="17">
        <v>1</v>
      </c>
      <c r="CU17" s="17">
        <v>1</v>
      </c>
      <c r="CV17" s="17">
        <v>1</v>
      </c>
      <c r="CW17" s="17">
        <v>1</v>
      </c>
      <c r="CX17" s="17">
        <v>1</v>
      </c>
      <c r="CY17" s="17">
        <v>1</v>
      </c>
      <c r="CZ17" s="17">
        <v>1</v>
      </c>
      <c r="DA17" s="17">
        <v>1</v>
      </c>
      <c r="DB17" s="17">
        <v>1</v>
      </c>
      <c r="DC17" s="17">
        <v>1</v>
      </c>
      <c r="DD17" s="17">
        <v>1</v>
      </c>
      <c r="DE17" s="17">
        <v>1</v>
      </c>
    </row>
    <row r="19" spans="1:109" x14ac:dyDescent="0.2">
      <c r="E19" s="10" t="s">
        <v>43</v>
      </c>
    </row>
    <row r="20" spans="1:109" x14ac:dyDescent="0.2">
      <c r="A20" s="14"/>
      <c r="D20" s="17"/>
      <c r="E20" s="17" t="s">
        <v>44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49">
        <v>11745.67</v>
      </c>
      <c r="T20" s="49">
        <v>10939.88</v>
      </c>
      <c r="U20" s="49">
        <v>11969.14</v>
      </c>
      <c r="V20" s="49">
        <v>15644.45</v>
      </c>
      <c r="W20" s="49">
        <v>13630.07</v>
      </c>
      <c r="X20" s="49">
        <v>12685.62</v>
      </c>
      <c r="Y20" s="13">
        <v>17092.16</v>
      </c>
      <c r="Z20" s="13">
        <v>13179</v>
      </c>
      <c r="AA20" s="13">
        <v>11029</v>
      </c>
      <c r="AB20" s="13">
        <v>10174</v>
      </c>
      <c r="AC20" s="13">
        <v>10247</v>
      </c>
      <c r="AD20" s="13">
        <v>8865</v>
      </c>
      <c r="AE20" s="13">
        <v>9814</v>
      </c>
      <c r="AF20" s="13">
        <v>10535</v>
      </c>
      <c r="AG20" s="13">
        <v>9627</v>
      </c>
      <c r="AH20" s="13">
        <v>10102</v>
      </c>
      <c r="AI20" s="13">
        <v>11223</v>
      </c>
      <c r="AJ20" s="13">
        <v>10175</v>
      </c>
      <c r="AK20" s="13">
        <v>7616</v>
      </c>
      <c r="AL20" s="13">
        <v>10397</v>
      </c>
      <c r="AM20" s="85">
        <v>9390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</row>
    <row r="21" spans="1:109" x14ac:dyDescent="0.2">
      <c r="A21" s="14"/>
      <c r="D21" s="17"/>
      <c r="E21" s="17" t="s">
        <v>45</v>
      </c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>
        <v>36000000</v>
      </c>
      <c r="T21" s="20">
        <v>36500000</v>
      </c>
      <c r="U21" s="20">
        <v>37300000</v>
      </c>
      <c r="V21" s="20">
        <v>36800000</v>
      </c>
      <c r="W21" s="20">
        <v>34400000</v>
      </c>
      <c r="X21" s="20">
        <v>31500000</v>
      </c>
      <c r="Y21" s="13">
        <v>25000000</v>
      </c>
      <c r="Z21" s="13">
        <v>23500000</v>
      </c>
      <c r="AA21" s="13">
        <v>25000000</v>
      </c>
      <c r="AB21" s="13">
        <v>25000000</v>
      </c>
      <c r="AC21" s="13">
        <v>31000000</v>
      </c>
      <c r="AD21" s="13">
        <v>32000000</v>
      </c>
      <c r="AE21" s="13">
        <v>35000000</v>
      </c>
      <c r="AF21" s="13">
        <v>36000000</v>
      </c>
      <c r="AG21" s="13">
        <v>35000000</v>
      </c>
      <c r="AH21" s="13">
        <v>35000000</v>
      </c>
      <c r="AI21" s="13">
        <v>33000000</v>
      </c>
      <c r="AJ21" s="13">
        <v>32000000</v>
      </c>
      <c r="AK21" s="13">
        <v>31000000</v>
      </c>
      <c r="AL21" s="13">
        <v>28000000</v>
      </c>
      <c r="AM21" s="85">
        <v>26000000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</row>
    <row r="22" spans="1:109" x14ac:dyDescent="0.2"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</row>
    <row r="23" spans="1:109" x14ac:dyDescent="0.2">
      <c r="E23" s="10" t="s">
        <v>46</v>
      </c>
    </row>
    <row r="24" spans="1:109" x14ac:dyDescent="0.2">
      <c r="A24" s="14" t="s">
        <v>47</v>
      </c>
      <c r="D24" s="17">
        <v>0</v>
      </c>
      <c r="E24" s="17" t="s">
        <v>48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21335000</v>
      </c>
      <c r="Z24" s="13">
        <v>23233000</v>
      </c>
      <c r="AA24" s="13">
        <v>25513000</v>
      </c>
      <c r="AB24" s="13">
        <v>28080000</v>
      </c>
      <c r="AC24" s="13">
        <v>29937000</v>
      </c>
      <c r="AD24" s="13">
        <v>31390000</v>
      </c>
      <c r="AE24" s="13">
        <v>32044000</v>
      </c>
      <c r="AF24" s="13">
        <v>34483000</v>
      </c>
      <c r="AG24" s="13">
        <v>34629000</v>
      </c>
      <c r="AH24" s="13">
        <v>34138000</v>
      </c>
      <c r="AI24" s="13">
        <v>36939000</v>
      </c>
      <c r="AJ24" s="13">
        <v>37913000</v>
      </c>
      <c r="AK24" s="13">
        <v>23533000</v>
      </c>
      <c r="AL24" s="13">
        <v>25496000</v>
      </c>
      <c r="AM24" s="85">
        <v>28547000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</row>
    <row r="25" spans="1:109" x14ac:dyDescent="0.2">
      <c r="A25" s="14"/>
      <c r="D25" s="17"/>
      <c r="E25" s="17" t="s">
        <v>49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13">
        <v>28581000</v>
      </c>
      <c r="Z25" s="13">
        <v>31630000</v>
      </c>
      <c r="AA25" s="13">
        <v>34705000</v>
      </c>
      <c r="AB25" s="13">
        <v>38183000</v>
      </c>
      <c r="AC25" s="13">
        <v>41119000</v>
      </c>
      <c r="AD25" s="13">
        <v>43624000</v>
      </c>
      <c r="AE25" s="13">
        <v>44418000</v>
      </c>
      <c r="AF25" s="13">
        <v>47068000</v>
      </c>
      <c r="AG25" s="13">
        <v>45829000</v>
      </c>
      <c r="AH25" s="13">
        <v>44718000</v>
      </c>
      <c r="AI25" s="13">
        <v>48512000</v>
      </c>
      <c r="AJ25" s="13">
        <v>49918000</v>
      </c>
      <c r="AK25" s="13">
        <v>29856000</v>
      </c>
      <c r="AL25" s="13">
        <v>32759000</v>
      </c>
      <c r="AM25" s="85">
        <v>36179000</v>
      </c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</row>
    <row r="26" spans="1:109" x14ac:dyDescent="0.2">
      <c r="A26" s="14"/>
      <c r="D26" s="17"/>
      <c r="E26" s="17" t="s">
        <v>50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>
        <v>7246000</v>
      </c>
      <c r="Z26" s="13">
        <f t="shared" ref="Z26:AM26" si="0">Z25-Z24</f>
        <v>8397000</v>
      </c>
      <c r="AA26" s="13">
        <f t="shared" si="0"/>
        <v>9192000</v>
      </c>
      <c r="AB26" s="13">
        <f t="shared" si="0"/>
        <v>10103000</v>
      </c>
      <c r="AC26" s="13">
        <f t="shared" si="0"/>
        <v>11182000</v>
      </c>
      <c r="AD26" s="13">
        <f t="shared" si="0"/>
        <v>12234000</v>
      </c>
      <c r="AE26" s="13">
        <f t="shared" si="0"/>
        <v>12374000</v>
      </c>
      <c r="AF26" s="13">
        <f t="shared" si="0"/>
        <v>12585000</v>
      </c>
      <c r="AG26" s="13">
        <f t="shared" si="0"/>
        <v>11200000</v>
      </c>
      <c r="AH26" s="13">
        <f t="shared" si="0"/>
        <v>10580000</v>
      </c>
      <c r="AI26" s="13">
        <f t="shared" si="0"/>
        <v>11573000</v>
      </c>
      <c r="AJ26" s="13">
        <f t="shared" si="0"/>
        <v>12005000</v>
      </c>
      <c r="AK26" s="13">
        <f t="shared" si="0"/>
        <v>6323000</v>
      </c>
      <c r="AL26" s="13">
        <f t="shared" si="0"/>
        <v>7263000</v>
      </c>
      <c r="AM26" s="85">
        <f t="shared" si="0"/>
        <v>7632000</v>
      </c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</row>
    <row r="28" spans="1:109" x14ac:dyDescent="0.2">
      <c r="E28" s="10" t="s">
        <v>51</v>
      </c>
    </row>
    <row r="29" spans="1:109" x14ac:dyDescent="0.2">
      <c r="A29" s="14" t="s">
        <v>47</v>
      </c>
      <c r="B29" t="s">
        <v>52</v>
      </c>
      <c r="D29" s="17">
        <v>0</v>
      </c>
      <c r="E29" s="17" t="s">
        <v>53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2</v>
      </c>
      <c r="Z29" s="13">
        <v>1</v>
      </c>
      <c r="AA29" s="13">
        <v>1</v>
      </c>
      <c r="AB29" s="13">
        <v>1</v>
      </c>
      <c r="AC29" s="13">
        <v>1</v>
      </c>
      <c r="AD29" s="13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85">
        <v>1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</row>
    <row r="30" spans="1:109" x14ac:dyDescent="0.2">
      <c r="A30" s="14"/>
      <c r="D30" s="17"/>
      <c r="E30" s="17" t="s">
        <v>54</v>
      </c>
      <c r="G30" s="13">
        <v>29</v>
      </c>
      <c r="H30" s="13">
        <v>29</v>
      </c>
      <c r="I30" s="13">
        <v>29</v>
      </c>
      <c r="J30" s="13">
        <v>30</v>
      </c>
      <c r="K30" s="13">
        <v>30</v>
      </c>
      <c r="L30" s="13">
        <v>30</v>
      </c>
      <c r="M30" s="13">
        <v>30</v>
      </c>
      <c r="N30" s="13">
        <v>30</v>
      </c>
      <c r="O30" s="13">
        <v>29</v>
      </c>
      <c r="P30" s="13">
        <v>28</v>
      </c>
      <c r="Q30" s="13">
        <v>28</v>
      </c>
      <c r="R30" s="13">
        <v>28</v>
      </c>
      <c r="S30" s="20">
        <v>31</v>
      </c>
      <c r="T30" s="20">
        <v>31</v>
      </c>
      <c r="U30" s="20">
        <v>31</v>
      </c>
      <c r="V30" s="20">
        <v>32</v>
      </c>
      <c r="W30" s="20">
        <v>32</v>
      </c>
      <c r="X30" s="20">
        <v>32</v>
      </c>
      <c r="Y30" s="13">
        <v>28</v>
      </c>
      <c r="Z30" s="13">
        <v>29</v>
      </c>
      <c r="AA30" s="13">
        <v>29</v>
      </c>
      <c r="AB30" s="13">
        <v>29</v>
      </c>
      <c r="AC30" s="13">
        <v>29</v>
      </c>
      <c r="AD30" s="13">
        <v>29</v>
      </c>
      <c r="AE30" s="13">
        <v>29</v>
      </c>
      <c r="AF30" s="13">
        <v>29</v>
      </c>
      <c r="AG30" s="13">
        <v>29</v>
      </c>
      <c r="AH30" s="13">
        <v>29</v>
      </c>
      <c r="AI30" s="13">
        <v>29</v>
      </c>
      <c r="AJ30" s="13">
        <v>29</v>
      </c>
      <c r="AK30" s="13">
        <v>29</v>
      </c>
      <c r="AL30" s="13">
        <v>28</v>
      </c>
      <c r="AM30" s="85">
        <v>29</v>
      </c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</row>
    <row r="31" spans="1:109" x14ac:dyDescent="0.2">
      <c r="A31" s="14"/>
      <c r="D31" s="17"/>
      <c r="E31" s="17" t="s">
        <v>55</v>
      </c>
      <c r="G31" s="13">
        <v>65</v>
      </c>
      <c r="H31" s="13">
        <v>65</v>
      </c>
      <c r="I31" s="13">
        <v>65</v>
      </c>
      <c r="J31" s="13">
        <v>66</v>
      </c>
      <c r="K31" s="13">
        <v>65</v>
      </c>
      <c r="L31" s="13">
        <v>62</v>
      </c>
      <c r="M31" s="13">
        <v>65</v>
      </c>
      <c r="N31" s="13">
        <v>65</v>
      </c>
      <c r="O31" s="13">
        <v>65</v>
      </c>
      <c r="P31" s="13">
        <v>65</v>
      </c>
      <c r="Q31" s="13">
        <v>67</v>
      </c>
      <c r="R31" s="13">
        <v>67</v>
      </c>
      <c r="S31" s="13">
        <v>69</v>
      </c>
      <c r="T31" s="13">
        <v>69</v>
      </c>
      <c r="U31" s="13">
        <v>70</v>
      </c>
      <c r="V31" s="13">
        <v>70</v>
      </c>
      <c r="W31" s="13">
        <v>68</v>
      </c>
      <c r="X31" s="13">
        <v>68</v>
      </c>
      <c r="Y31" s="13">
        <v>68</v>
      </c>
      <c r="Z31" s="13">
        <v>68</v>
      </c>
      <c r="AA31" s="13">
        <v>69</v>
      </c>
      <c r="AB31" s="13">
        <v>69</v>
      </c>
      <c r="AC31" s="13">
        <v>69</v>
      </c>
      <c r="AD31" s="13">
        <v>69</v>
      </c>
      <c r="AE31" s="13">
        <v>71</v>
      </c>
      <c r="AF31" s="13">
        <v>66</v>
      </c>
      <c r="AG31" s="13">
        <v>67</v>
      </c>
      <c r="AH31" s="13">
        <v>65</v>
      </c>
      <c r="AI31" s="13">
        <v>62</v>
      </c>
      <c r="AJ31" s="13">
        <v>62</v>
      </c>
      <c r="AK31" s="13">
        <v>62</v>
      </c>
      <c r="AL31" s="13">
        <v>62</v>
      </c>
      <c r="AM31" s="85">
        <v>63</v>
      </c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</row>
    <row r="32" spans="1:109" x14ac:dyDescent="0.2">
      <c r="A32" s="14" t="s">
        <v>47</v>
      </c>
      <c r="D32" s="17">
        <v>0</v>
      </c>
      <c r="E32" s="17" t="s">
        <v>56</v>
      </c>
      <c r="G32" s="20">
        <v>8</v>
      </c>
      <c r="H32" s="20">
        <v>7</v>
      </c>
      <c r="I32" s="20">
        <v>6</v>
      </c>
      <c r="J32" s="20">
        <v>6</v>
      </c>
      <c r="K32" s="20">
        <v>6</v>
      </c>
      <c r="L32" s="20">
        <v>6</v>
      </c>
      <c r="M32" s="20">
        <v>3</v>
      </c>
      <c r="N32" s="20">
        <v>3</v>
      </c>
      <c r="O32" s="20">
        <v>3</v>
      </c>
      <c r="P32" s="20">
        <v>3</v>
      </c>
      <c r="Q32" s="20">
        <v>3</v>
      </c>
      <c r="R32" s="20">
        <v>3</v>
      </c>
      <c r="S32" s="20">
        <v>2</v>
      </c>
      <c r="T32" s="20">
        <v>2</v>
      </c>
      <c r="U32" s="20">
        <v>2</v>
      </c>
      <c r="V32" s="20">
        <v>2</v>
      </c>
      <c r="W32" s="20">
        <v>2</v>
      </c>
      <c r="X32" s="20">
        <v>3</v>
      </c>
      <c r="Y32" s="13">
        <v>2</v>
      </c>
      <c r="Z32" s="13">
        <v>2</v>
      </c>
      <c r="AA32" s="13">
        <v>3</v>
      </c>
      <c r="AB32" s="13">
        <v>3</v>
      </c>
      <c r="AC32" s="13">
        <v>3</v>
      </c>
      <c r="AD32" s="13">
        <v>3</v>
      </c>
      <c r="AE32" s="13">
        <v>2</v>
      </c>
      <c r="AF32" s="13">
        <v>1</v>
      </c>
      <c r="AG32" s="13">
        <v>2</v>
      </c>
      <c r="AH32" s="13">
        <v>3</v>
      </c>
      <c r="AI32" s="13">
        <v>3</v>
      </c>
      <c r="AJ32" s="13">
        <v>2</v>
      </c>
      <c r="AK32" s="13">
        <v>2</v>
      </c>
      <c r="AL32" s="13">
        <v>2</v>
      </c>
      <c r="AM32" s="85">
        <v>2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</row>
    <row r="33" spans="1:109" x14ac:dyDescent="0.2"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</row>
    <row r="34" spans="1:109" x14ac:dyDescent="0.2">
      <c r="E34" s="10" t="s">
        <v>57</v>
      </c>
    </row>
    <row r="35" spans="1:109" x14ac:dyDescent="0.2">
      <c r="A35" s="14" t="s">
        <v>47</v>
      </c>
      <c r="D35" s="17">
        <v>0</v>
      </c>
      <c r="E35" s="17" t="s">
        <v>53</v>
      </c>
      <c r="G35" s="13">
        <v>1</v>
      </c>
      <c r="H35" s="13">
        <v>1</v>
      </c>
      <c r="I35" s="13">
        <v>1</v>
      </c>
      <c r="J35" s="13">
        <v>1</v>
      </c>
      <c r="K35" s="13">
        <v>0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2</v>
      </c>
      <c r="Z35" s="13">
        <v>1</v>
      </c>
      <c r="AA35" s="13">
        <v>1</v>
      </c>
      <c r="AB35" s="13">
        <v>1</v>
      </c>
      <c r="AC35" s="13">
        <v>1</v>
      </c>
      <c r="AD35" s="13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1</v>
      </c>
      <c r="AL35" s="13">
        <v>1</v>
      </c>
      <c r="AM35" s="85">
        <v>1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</row>
    <row r="36" spans="1:109" x14ac:dyDescent="0.2">
      <c r="A36" s="14"/>
      <c r="D36" s="17"/>
      <c r="E36" s="17" t="s">
        <v>58</v>
      </c>
      <c r="G36" s="49">
        <v>27.738</v>
      </c>
      <c r="H36" s="49">
        <v>27.738</v>
      </c>
      <c r="I36" s="49">
        <v>27.738</v>
      </c>
      <c r="J36" s="49">
        <v>28.738</v>
      </c>
      <c r="K36" s="49">
        <v>28.738</v>
      </c>
      <c r="L36" s="49">
        <v>28.738</v>
      </c>
      <c r="M36" s="49">
        <v>28.738</v>
      </c>
      <c r="N36" s="49">
        <v>28.738</v>
      </c>
      <c r="O36" s="49">
        <v>27.738</v>
      </c>
      <c r="P36" s="49">
        <v>26.738</v>
      </c>
      <c r="Q36" s="49">
        <v>26.738</v>
      </c>
      <c r="R36" s="49">
        <v>26.738</v>
      </c>
      <c r="S36" s="20">
        <v>28</v>
      </c>
      <c r="T36" s="20">
        <v>28</v>
      </c>
      <c r="U36" s="20">
        <v>28</v>
      </c>
      <c r="V36" s="20">
        <v>29</v>
      </c>
      <c r="W36" s="20">
        <v>29</v>
      </c>
      <c r="X36" s="20">
        <v>29</v>
      </c>
      <c r="Y36" s="13">
        <v>25</v>
      </c>
      <c r="Z36" s="13">
        <v>26</v>
      </c>
      <c r="AA36" s="13">
        <v>26</v>
      </c>
      <c r="AB36" s="13">
        <v>26</v>
      </c>
      <c r="AC36" s="13">
        <v>26</v>
      </c>
      <c r="AD36" s="13">
        <v>26</v>
      </c>
      <c r="AE36" s="13">
        <v>26</v>
      </c>
      <c r="AF36" s="13">
        <v>26</v>
      </c>
      <c r="AG36" s="13">
        <v>26</v>
      </c>
      <c r="AH36" s="13">
        <v>26</v>
      </c>
      <c r="AI36" s="13">
        <v>26</v>
      </c>
      <c r="AJ36" s="13">
        <v>26</v>
      </c>
      <c r="AK36" s="13">
        <v>26</v>
      </c>
      <c r="AL36" s="13">
        <v>25.6</v>
      </c>
      <c r="AM36" s="85">
        <v>26.5</v>
      </c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</row>
    <row r="37" spans="1:109" x14ac:dyDescent="0.2">
      <c r="A37" s="14"/>
      <c r="D37" s="17"/>
      <c r="E37" s="17" t="s">
        <v>59</v>
      </c>
      <c r="G37" s="13">
        <v>62.7</v>
      </c>
      <c r="H37" s="13">
        <v>62.1</v>
      </c>
      <c r="I37" s="13">
        <v>62.1</v>
      </c>
      <c r="J37" s="13">
        <v>63.1</v>
      </c>
      <c r="K37" s="13">
        <v>62.1</v>
      </c>
      <c r="L37" s="13">
        <v>59.1</v>
      </c>
      <c r="M37" s="13">
        <v>62.1</v>
      </c>
      <c r="N37" s="13">
        <v>62.1</v>
      </c>
      <c r="O37" s="13">
        <v>62.1</v>
      </c>
      <c r="P37" s="13">
        <v>62.1</v>
      </c>
      <c r="Q37" s="13">
        <v>64.099999999999994</v>
      </c>
      <c r="R37" s="13">
        <v>64.099999999999994</v>
      </c>
      <c r="S37" s="13">
        <v>64.5</v>
      </c>
      <c r="T37" s="13">
        <v>64.5</v>
      </c>
      <c r="U37" s="13">
        <v>65.5</v>
      </c>
      <c r="V37" s="13">
        <v>63.5</v>
      </c>
      <c r="W37" s="13">
        <v>63.5</v>
      </c>
      <c r="X37" s="13">
        <v>64.5</v>
      </c>
      <c r="Y37" s="13">
        <v>63.5</v>
      </c>
      <c r="Z37" s="13">
        <v>62.5</v>
      </c>
      <c r="AA37" s="13">
        <v>63.5</v>
      </c>
      <c r="AB37" s="13">
        <v>63.5</v>
      </c>
      <c r="AC37" s="13">
        <v>63.5</v>
      </c>
      <c r="AD37" s="13">
        <v>63.5</v>
      </c>
      <c r="AE37" s="13">
        <v>64.5</v>
      </c>
      <c r="AF37" s="13">
        <v>59.5</v>
      </c>
      <c r="AG37" s="13">
        <v>61.5</v>
      </c>
      <c r="AH37" s="13">
        <v>60.5</v>
      </c>
      <c r="AI37" s="13">
        <v>60.5</v>
      </c>
      <c r="AJ37" s="13">
        <v>60.5</v>
      </c>
      <c r="AK37" s="13">
        <v>60.5</v>
      </c>
      <c r="AL37" s="13">
        <v>60.5</v>
      </c>
      <c r="AM37" s="85">
        <v>60.5</v>
      </c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</row>
    <row r="38" spans="1:109" x14ac:dyDescent="0.2">
      <c r="A38" s="14" t="s">
        <v>47</v>
      </c>
      <c r="D38" s="17">
        <v>0</v>
      </c>
      <c r="E38" s="17" t="s">
        <v>56</v>
      </c>
      <c r="G38" s="20">
        <v>8</v>
      </c>
      <c r="H38" s="20">
        <v>7</v>
      </c>
      <c r="I38" s="20">
        <v>6</v>
      </c>
      <c r="J38" s="20">
        <v>6</v>
      </c>
      <c r="K38" s="20">
        <v>6</v>
      </c>
      <c r="L38" s="20">
        <v>6</v>
      </c>
      <c r="M38" s="20">
        <v>3</v>
      </c>
      <c r="N38" s="20">
        <v>3</v>
      </c>
      <c r="O38" s="20">
        <v>3</v>
      </c>
      <c r="P38" s="20">
        <v>3</v>
      </c>
      <c r="Q38" s="20">
        <v>3</v>
      </c>
      <c r="R38" s="20">
        <v>3</v>
      </c>
      <c r="S38" s="20">
        <v>2</v>
      </c>
      <c r="T38" s="20">
        <v>2</v>
      </c>
      <c r="U38" s="20">
        <v>2</v>
      </c>
      <c r="V38" s="20">
        <v>2</v>
      </c>
      <c r="W38" s="20">
        <v>2</v>
      </c>
      <c r="X38" s="20">
        <v>3</v>
      </c>
      <c r="Y38" s="13">
        <v>2</v>
      </c>
      <c r="Z38" s="13">
        <v>2</v>
      </c>
      <c r="AA38" s="13">
        <v>3</v>
      </c>
      <c r="AB38" s="13">
        <v>3</v>
      </c>
      <c r="AC38" s="13">
        <v>3</v>
      </c>
      <c r="AD38" s="13">
        <v>3</v>
      </c>
      <c r="AE38" s="13">
        <v>2</v>
      </c>
      <c r="AF38" s="13">
        <v>1</v>
      </c>
      <c r="AG38" s="13">
        <v>2</v>
      </c>
      <c r="AH38" s="13">
        <v>3</v>
      </c>
      <c r="AI38" s="13">
        <v>3</v>
      </c>
      <c r="AJ38" s="13">
        <v>2</v>
      </c>
      <c r="AK38" s="13">
        <v>2</v>
      </c>
      <c r="AL38" s="13">
        <v>2</v>
      </c>
      <c r="AM38" s="85">
        <v>2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</row>
    <row r="40" spans="1:109" x14ac:dyDescent="0.2">
      <c r="E40" s="10" t="s">
        <v>60</v>
      </c>
    </row>
    <row r="41" spans="1:109" x14ac:dyDescent="0.2">
      <c r="A41" s="14" t="s">
        <v>47</v>
      </c>
      <c r="D41" s="17">
        <v>0</v>
      </c>
      <c r="E41" s="17" t="s">
        <v>61</v>
      </c>
      <c r="G41" s="13">
        <v>0</v>
      </c>
      <c r="H41" s="13">
        <v>1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3</v>
      </c>
      <c r="O41" s="13">
        <v>0</v>
      </c>
      <c r="P41" s="13">
        <v>0</v>
      </c>
      <c r="Q41" s="13">
        <v>2</v>
      </c>
      <c r="R41" s="13">
        <v>1</v>
      </c>
      <c r="S41" s="13">
        <v>4</v>
      </c>
      <c r="T41" s="13">
        <v>0</v>
      </c>
      <c r="U41" s="13">
        <v>1</v>
      </c>
      <c r="V41" s="13">
        <v>1</v>
      </c>
      <c r="W41" s="13">
        <v>0</v>
      </c>
      <c r="X41" s="13">
        <v>1</v>
      </c>
      <c r="Y41" s="13">
        <v>0</v>
      </c>
      <c r="Z41" s="13">
        <v>1</v>
      </c>
      <c r="AA41" s="13">
        <v>2</v>
      </c>
      <c r="AB41" s="13">
        <v>0</v>
      </c>
      <c r="AC41" s="13">
        <v>0</v>
      </c>
      <c r="AD41" s="13">
        <v>0</v>
      </c>
      <c r="AE41" s="13">
        <v>1</v>
      </c>
      <c r="AF41" s="13">
        <v>1</v>
      </c>
      <c r="AG41" s="13">
        <v>2</v>
      </c>
      <c r="AH41" s="13">
        <v>1</v>
      </c>
      <c r="AI41" s="13">
        <v>0</v>
      </c>
      <c r="AJ41" s="13">
        <v>0</v>
      </c>
      <c r="AK41" s="13">
        <v>0</v>
      </c>
      <c r="AL41" s="13">
        <v>2</v>
      </c>
      <c r="AM41" s="85">
        <v>2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</row>
    <row r="42" spans="1:109" x14ac:dyDescent="0.2">
      <c r="A42" s="14"/>
      <c r="D42" s="17"/>
      <c r="E42" s="17" t="s">
        <v>62</v>
      </c>
      <c r="G42" s="20">
        <v>2</v>
      </c>
      <c r="H42" s="20">
        <v>2</v>
      </c>
      <c r="I42" s="20">
        <v>1</v>
      </c>
      <c r="J42" s="20">
        <v>1</v>
      </c>
      <c r="K42" s="20">
        <v>1</v>
      </c>
      <c r="L42" s="20">
        <v>3</v>
      </c>
      <c r="M42" s="20">
        <v>0</v>
      </c>
      <c r="N42" s="20">
        <v>3</v>
      </c>
      <c r="O42" s="20">
        <v>1</v>
      </c>
      <c r="P42" s="20">
        <v>2</v>
      </c>
      <c r="Q42" s="20">
        <v>0</v>
      </c>
      <c r="R42" s="13">
        <v>1</v>
      </c>
      <c r="S42" s="20">
        <v>0</v>
      </c>
      <c r="T42" s="20">
        <v>0</v>
      </c>
      <c r="U42" s="20">
        <v>0</v>
      </c>
      <c r="V42" s="20">
        <v>0</v>
      </c>
      <c r="W42" s="20">
        <v>2</v>
      </c>
      <c r="X42" s="20">
        <v>0</v>
      </c>
      <c r="Y42" s="13">
        <v>1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7</v>
      </c>
      <c r="AF42" s="13">
        <v>1</v>
      </c>
      <c r="AG42" s="13">
        <v>0</v>
      </c>
      <c r="AH42" s="13">
        <v>2</v>
      </c>
      <c r="AI42" s="13">
        <v>3</v>
      </c>
      <c r="AJ42" s="13">
        <v>0</v>
      </c>
      <c r="AK42" s="13">
        <v>0</v>
      </c>
      <c r="AL42" s="13">
        <v>3</v>
      </c>
      <c r="AM42" s="85">
        <v>0</v>
      </c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</row>
    <row r="43" spans="1:109" x14ac:dyDescent="0.2">
      <c r="R43" t="s">
        <v>63</v>
      </c>
    </row>
    <row r="44" spans="1:109" x14ac:dyDescent="0.2">
      <c r="Z44" s="47"/>
      <c r="AA44" s="47"/>
      <c r="AB44" s="47"/>
      <c r="AC44" s="47"/>
    </row>
    <row r="45" spans="1:109" x14ac:dyDescent="0.2">
      <c r="Z45" s="86"/>
      <c r="AA45" s="86"/>
      <c r="AB45" s="86"/>
      <c r="AC45" s="86"/>
      <c r="AD45" s="99"/>
      <c r="AE45" s="99"/>
    </row>
    <row r="46" spans="1:109" x14ac:dyDescent="0.2">
      <c r="Z46" s="86"/>
      <c r="AA46" s="86"/>
      <c r="AB46" s="86"/>
      <c r="AC46" s="86"/>
    </row>
    <row r="47" spans="1:109" x14ac:dyDescent="0.2">
      <c r="Z47" s="86"/>
      <c r="AA47" s="86"/>
      <c r="AB47" s="86"/>
      <c r="AC47" s="86"/>
    </row>
    <row r="48" spans="1:109" x14ac:dyDescent="0.2">
      <c r="Z48" s="47"/>
      <c r="AA48" s="47"/>
      <c r="AB48" s="47"/>
      <c r="AC48" s="47"/>
    </row>
  </sheetData>
  <phoneticPr fontId="25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C1F2-D795-4A3C-86BC-4885CA8CF6DD}">
  <sheetPr codeName="Sheet3"/>
  <dimension ref="A1:H18"/>
  <sheetViews>
    <sheetView workbookViewId="0">
      <selection activeCell="B35" sqref="B35"/>
    </sheetView>
  </sheetViews>
  <sheetFormatPr baseColWidth="10" defaultColWidth="10.83203125" defaultRowHeight="15" x14ac:dyDescent="0.2"/>
  <cols>
    <col min="1" max="1" width="20" customWidth="1"/>
    <col min="2" max="2" width="33" bestFit="1" customWidth="1"/>
    <col min="3" max="3" width="14.33203125" bestFit="1" customWidth="1"/>
    <col min="4" max="4" width="16.33203125" bestFit="1" customWidth="1"/>
    <col min="5" max="5" width="17.5" customWidth="1"/>
  </cols>
  <sheetData>
    <row r="1" spans="1:8" x14ac:dyDescent="0.2">
      <c r="A1" s="21" t="s">
        <v>64</v>
      </c>
      <c r="B1" s="21" t="s">
        <v>65</v>
      </c>
      <c r="C1" s="21" t="s">
        <v>66</v>
      </c>
      <c r="D1" s="21" t="s">
        <v>67</v>
      </c>
      <c r="E1" s="21" t="s">
        <v>68</v>
      </c>
      <c r="G1" s="43" t="s">
        <v>0</v>
      </c>
      <c r="H1" s="44">
        <v>45733</v>
      </c>
    </row>
    <row r="2" spans="1:8" x14ac:dyDescent="0.2">
      <c r="A2" s="22" t="s">
        <v>69</v>
      </c>
      <c r="B2" s="23" t="s">
        <v>70</v>
      </c>
      <c r="C2" s="24">
        <v>2250000</v>
      </c>
      <c r="D2" s="94">
        <v>1742393.43</v>
      </c>
      <c r="E2" s="24">
        <f>C2-D2</f>
        <v>507606.57000000007</v>
      </c>
      <c r="F2" s="54"/>
    </row>
    <row r="3" spans="1:8" x14ac:dyDescent="0.2">
      <c r="A3" s="25" t="s">
        <v>69</v>
      </c>
      <c r="B3" s="26" t="s">
        <v>71</v>
      </c>
      <c r="C3" s="95">
        <v>4000000</v>
      </c>
      <c r="D3" s="96">
        <v>3250281.96</v>
      </c>
      <c r="E3" s="95">
        <f t="shared" ref="E3:E4" si="0">C3-D3</f>
        <v>749718.04</v>
      </c>
      <c r="F3" s="54"/>
    </row>
    <row r="4" spans="1:8" x14ac:dyDescent="0.2">
      <c r="A4" s="22" t="s">
        <v>69</v>
      </c>
      <c r="B4" s="23" t="s">
        <v>72</v>
      </c>
      <c r="C4" s="24">
        <v>1500000</v>
      </c>
      <c r="D4" s="94">
        <v>1054110.23</v>
      </c>
      <c r="E4" s="24">
        <f t="shared" si="0"/>
        <v>445889.77</v>
      </c>
      <c r="F4" s="54"/>
    </row>
    <row r="5" spans="1:8" x14ac:dyDescent="0.2">
      <c r="A5" s="25" t="s">
        <v>69</v>
      </c>
      <c r="B5" s="26" t="s">
        <v>73</v>
      </c>
      <c r="C5" s="27">
        <v>2000000</v>
      </c>
      <c r="D5" s="97">
        <v>1333491.0900000001</v>
      </c>
      <c r="E5" s="27">
        <f>C5-D5</f>
        <v>666508.90999999992</v>
      </c>
      <c r="F5" s="54"/>
      <c r="G5" t="s">
        <v>74</v>
      </c>
    </row>
    <row r="6" spans="1:8" x14ac:dyDescent="0.2">
      <c r="A6" s="22" t="s">
        <v>69</v>
      </c>
      <c r="B6" s="23" t="s">
        <v>75</v>
      </c>
      <c r="C6" s="149">
        <v>371670.81</v>
      </c>
      <c r="D6" s="94">
        <v>371670.81</v>
      </c>
      <c r="E6" s="24">
        <f>C6-D6</f>
        <v>0</v>
      </c>
      <c r="F6" s="54"/>
      <c r="G6" t="s">
        <v>76</v>
      </c>
    </row>
    <row r="7" spans="1:8" x14ac:dyDescent="0.2">
      <c r="A7" s="25" t="s">
        <v>69</v>
      </c>
      <c r="B7" s="26" t="s">
        <v>77</v>
      </c>
      <c r="C7" s="27">
        <v>500000</v>
      </c>
      <c r="D7" s="97">
        <v>14864.67</v>
      </c>
      <c r="E7" s="27">
        <f>C7-D7</f>
        <v>485135.33</v>
      </c>
      <c r="F7" s="54"/>
    </row>
    <row r="8" spans="1:8" x14ac:dyDescent="0.2">
      <c r="A8" s="22" t="s">
        <v>69</v>
      </c>
      <c r="B8" s="23" t="s">
        <v>78</v>
      </c>
      <c r="C8" s="179" t="s">
        <v>79</v>
      </c>
      <c r="D8" s="179" t="s">
        <v>79</v>
      </c>
      <c r="E8" s="24"/>
      <c r="G8" t="s">
        <v>80</v>
      </c>
    </row>
    <row r="9" spans="1:8" x14ac:dyDescent="0.2">
      <c r="A9" s="25"/>
      <c r="B9" s="26"/>
      <c r="C9" s="27"/>
      <c r="D9" s="97"/>
      <c r="E9" s="27"/>
    </row>
    <row r="10" spans="1:8" x14ac:dyDescent="0.2">
      <c r="A10" s="22"/>
      <c r="B10" s="23"/>
      <c r="C10" s="24"/>
      <c r="D10" s="94"/>
      <c r="E10" s="24"/>
    </row>
    <row r="11" spans="1:8" x14ac:dyDescent="0.2">
      <c r="A11" s="25"/>
      <c r="B11" s="26"/>
      <c r="C11" s="27"/>
      <c r="D11" s="97"/>
      <c r="E11" s="27"/>
    </row>
    <row r="12" spans="1:8" x14ac:dyDescent="0.2">
      <c r="A12" s="22"/>
      <c r="B12" s="23"/>
      <c r="C12" s="24"/>
      <c r="D12" s="94"/>
      <c r="E12" s="24"/>
    </row>
    <row r="13" spans="1:8" x14ac:dyDescent="0.2">
      <c r="A13" s="25"/>
      <c r="B13" s="26"/>
      <c r="C13" s="27"/>
      <c r="D13" s="97"/>
      <c r="E13" s="27"/>
    </row>
    <row r="14" spans="1:8" x14ac:dyDescent="0.2">
      <c r="A14" s="22"/>
      <c r="B14" s="23"/>
      <c r="C14" s="24"/>
      <c r="D14" s="94"/>
      <c r="E14" s="24"/>
    </row>
    <row r="15" spans="1:8" x14ac:dyDescent="0.2">
      <c r="A15" s="25"/>
      <c r="B15" s="26"/>
      <c r="C15" s="27"/>
      <c r="D15" s="98"/>
      <c r="E15" s="27"/>
    </row>
    <row r="16" spans="1:8" x14ac:dyDescent="0.2">
      <c r="A16" s="22"/>
      <c r="B16" s="23"/>
      <c r="C16" s="24"/>
      <c r="D16" s="94"/>
      <c r="E16" s="24"/>
    </row>
    <row r="17" spans="1:5" x14ac:dyDescent="0.2">
      <c r="A17" s="25"/>
      <c r="B17" s="26"/>
      <c r="C17" s="27"/>
      <c r="D17" s="98"/>
      <c r="E17" s="27"/>
    </row>
    <row r="18" spans="1:5" x14ac:dyDescent="0.2">
      <c r="A18" t="s">
        <v>69</v>
      </c>
      <c r="B18" t="s">
        <v>81</v>
      </c>
      <c r="C18" s="54">
        <f t="shared" ref="C18:D18" si="1">SUM(C2:C7)</f>
        <v>10621670.810000001</v>
      </c>
      <c r="D18" s="54">
        <f t="shared" si="1"/>
        <v>7766812.1899999985</v>
      </c>
      <c r="E18" s="54">
        <f>SUM(E2:E7)</f>
        <v>2854858.62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FCAB-6FA9-4948-ACEE-2A0133206B64}">
  <sheetPr codeName="Sheet4"/>
  <dimension ref="A1:H35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8.33203125" customWidth="1"/>
    <col min="2" max="2" width="30.5" customWidth="1"/>
    <col min="3" max="3" width="14.6640625" customWidth="1"/>
    <col min="4" max="4" width="16.5" customWidth="1"/>
  </cols>
  <sheetData>
    <row r="1" spans="1:8" x14ac:dyDescent="0.2">
      <c r="A1" s="21" t="s">
        <v>64</v>
      </c>
      <c r="B1" s="28" t="s">
        <v>82</v>
      </c>
      <c r="C1" s="28" t="s">
        <v>83</v>
      </c>
      <c r="D1" s="28" t="s">
        <v>84</v>
      </c>
      <c r="E1" s="128" t="s">
        <v>85</v>
      </c>
      <c r="G1" s="43" t="s">
        <v>0</v>
      </c>
      <c r="H1" s="44">
        <v>45733</v>
      </c>
    </row>
    <row r="2" spans="1:8" x14ac:dyDescent="0.2">
      <c r="A2" s="25" t="s">
        <v>69</v>
      </c>
      <c r="B2" s="25" t="s">
        <v>86</v>
      </c>
      <c r="C2" s="29" t="s">
        <v>87</v>
      </c>
      <c r="D2" s="27">
        <v>1154470</v>
      </c>
      <c r="E2">
        <v>357300</v>
      </c>
    </row>
    <row r="3" spans="1:8" x14ac:dyDescent="0.2">
      <c r="A3" s="22"/>
      <c r="B3" s="22"/>
      <c r="C3" s="30"/>
      <c r="D3" s="24"/>
      <c r="E3" s="24"/>
    </row>
    <row r="4" spans="1:8" x14ac:dyDescent="0.2">
      <c r="A4" s="25"/>
      <c r="B4" s="25"/>
      <c r="C4" s="29"/>
      <c r="D4" s="27"/>
      <c r="E4" s="27"/>
    </row>
    <row r="5" spans="1:8" x14ac:dyDescent="0.2">
      <c r="A5" s="22"/>
      <c r="B5" s="22"/>
      <c r="C5" s="30"/>
      <c r="D5" s="24"/>
      <c r="E5" s="24"/>
    </row>
    <row r="6" spans="1:8" x14ac:dyDescent="0.2">
      <c r="A6" s="25"/>
      <c r="B6" s="25"/>
      <c r="C6" s="29"/>
      <c r="D6" s="27"/>
      <c r="E6" s="27"/>
    </row>
    <row r="7" spans="1:8" x14ac:dyDescent="0.2">
      <c r="A7" s="22"/>
      <c r="B7" s="22"/>
      <c r="C7" s="30"/>
      <c r="D7" s="24"/>
      <c r="E7" s="24"/>
    </row>
    <row r="8" spans="1:8" x14ac:dyDescent="0.2">
      <c r="A8" s="25"/>
      <c r="B8" s="25"/>
      <c r="C8" s="25"/>
      <c r="D8" s="27"/>
      <c r="E8" s="27"/>
    </row>
    <row r="9" spans="1:8" x14ac:dyDescent="0.2">
      <c r="A9" s="22"/>
      <c r="B9" s="22"/>
      <c r="C9" s="22"/>
      <c r="D9" s="24"/>
      <c r="E9" s="24"/>
    </row>
    <row r="10" spans="1:8" x14ac:dyDescent="0.2">
      <c r="A10" s="25"/>
      <c r="B10" s="25"/>
      <c r="C10" s="25"/>
      <c r="D10" s="27"/>
      <c r="E10" s="27"/>
    </row>
    <row r="11" spans="1:8" x14ac:dyDescent="0.2">
      <c r="A11" s="22"/>
      <c r="B11" s="22"/>
      <c r="C11" s="22"/>
      <c r="D11" s="24"/>
      <c r="E11" s="24"/>
    </row>
    <row r="12" spans="1:8" x14ac:dyDescent="0.2">
      <c r="A12" s="25"/>
      <c r="B12" s="25"/>
      <c r="C12" s="25"/>
      <c r="D12" s="27"/>
      <c r="E12" s="27"/>
    </row>
    <row r="13" spans="1:8" x14ac:dyDescent="0.2">
      <c r="A13" s="22"/>
      <c r="B13" s="22"/>
      <c r="C13" s="22"/>
      <c r="D13" s="24"/>
      <c r="E13" s="24"/>
    </row>
    <row r="16" spans="1:8" x14ac:dyDescent="0.2">
      <c r="A16" s="45" t="s">
        <v>88</v>
      </c>
      <c r="B16" s="46"/>
    </row>
    <row r="17" spans="1:4" x14ac:dyDescent="0.2">
      <c r="A17" s="47" t="s">
        <v>89</v>
      </c>
      <c r="B17" s="48"/>
    </row>
    <row r="18" spans="1:4" x14ac:dyDescent="0.2">
      <c r="A18" s="47" t="s">
        <v>90</v>
      </c>
      <c r="B18" s="47"/>
    </row>
    <row r="19" spans="1:4" x14ac:dyDescent="0.2">
      <c r="A19" s="47" t="s">
        <v>91</v>
      </c>
      <c r="B19" s="47"/>
    </row>
    <row r="20" spans="1:4" x14ac:dyDescent="0.2">
      <c r="A20" s="47" t="s">
        <v>92</v>
      </c>
      <c r="B20" s="47"/>
    </row>
    <row r="23" spans="1:4" x14ac:dyDescent="0.2">
      <c r="A23" s="45" t="s">
        <v>93</v>
      </c>
      <c r="B23" s="47"/>
      <c r="C23" s="47" t="s">
        <v>94</v>
      </c>
      <c r="D23" s="47"/>
    </row>
    <row r="24" spans="1:4" x14ac:dyDescent="0.2">
      <c r="A24" s="81">
        <v>45292</v>
      </c>
      <c r="B24" s="47" t="s">
        <v>95</v>
      </c>
      <c r="C24" s="47">
        <v>601805518</v>
      </c>
      <c r="D24" s="68">
        <v>1574310</v>
      </c>
    </row>
    <row r="25" spans="1:4" x14ac:dyDescent="0.2">
      <c r="A25" s="81">
        <v>45379</v>
      </c>
      <c r="B25" s="47" t="s">
        <v>96</v>
      </c>
      <c r="C25" s="47">
        <v>601805518</v>
      </c>
      <c r="D25" s="68">
        <v>-104960</v>
      </c>
    </row>
    <row r="26" spans="1:4" x14ac:dyDescent="0.2">
      <c r="A26" s="81">
        <v>45471</v>
      </c>
      <c r="B26" s="47" t="s">
        <v>96</v>
      </c>
      <c r="C26" s="47">
        <v>601805518</v>
      </c>
      <c r="D26" s="68">
        <v>-104960</v>
      </c>
    </row>
    <row r="27" spans="1:4" x14ac:dyDescent="0.2">
      <c r="A27" s="81">
        <v>45565</v>
      </c>
      <c r="B27" s="47" t="s">
        <v>96</v>
      </c>
      <c r="C27" s="47">
        <v>601805518</v>
      </c>
      <c r="D27" s="68">
        <v>-104960</v>
      </c>
    </row>
    <row r="28" spans="1:4" x14ac:dyDescent="0.2">
      <c r="A28" s="81">
        <v>45657</v>
      </c>
      <c r="B28" s="47" t="s">
        <v>96</v>
      </c>
      <c r="C28" s="47">
        <v>601805518</v>
      </c>
      <c r="D28" s="68">
        <v>-104960</v>
      </c>
    </row>
    <row r="29" spans="1:4" x14ac:dyDescent="0.2">
      <c r="A29" s="181" t="s">
        <v>97</v>
      </c>
      <c r="B29" s="182" t="s">
        <v>95</v>
      </c>
      <c r="C29" s="182">
        <v>601805518</v>
      </c>
      <c r="D29" s="183">
        <f>SUM(D24:D28)</f>
        <v>1154470</v>
      </c>
    </row>
    <row r="34" spans="1:4" x14ac:dyDescent="0.2">
      <c r="A34" s="81">
        <v>45747</v>
      </c>
      <c r="B34" s="47" t="s">
        <v>96</v>
      </c>
      <c r="C34" s="47">
        <v>601805518</v>
      </c>
      <c r="D34" s="68">
        <v>-104960</v>
      </c>
    </row>
    <row r="35" spans="1:4" x14ac:dyDescent="0.2">
      <c r="A35" s="81">
        <v>45747</v>
      </c>
      <c r="B35" s="47" t="s">
        <v>98</v>
      </c>
      <c r="C35" s="47">
        <v>601805518</v>
      </c>
      <c r="D35" s="68">
        <f>SUM(D29,D34)</f>
        <v>1049510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451C-0C11-40D3-9D6E-58FF8F1E3128}">
  <sheetPr codeName="Sheet5"/>
  <dimension ref="A1:E6"/>
  <sheetViews>
    <sheetView workbookViewId="0">
      <selection activeCell="E1" sqref="E1"/>
    </sheetView>
  </sheetViews>
  <sheetFormatPr baseColWidth="10" defaultColWidth="10.83203125" defaultRowHeight="15" x14ac:dyDescent="0.2"/>
  <cols>
    <col min="1" max="1" width="31.6640625" customWidth="1"/>
    <col min="2" max="2" width="82.6640625" customWidth="1"/>
  </cols>
  <sheetData>
    <row r="1" spans="1:5" ht="16" x14ac:dyDescent="0.2">
      <c r="A1" s="172" t="s">
        <v>99</v>
      </c>
      <c r="B1" s="173">
        <v>45689</v>
      </c>
      <c r="C1" s="37"/>
      <c r="D1" s="174" t="s">
        <v>0</v>
      </c>
      <c r="E1" s="195">
        <v>45733</v>
      </c>
    </row>
    <row r="2" spans="1:5" ht="32" x14ac:dyDescent="0.2">
      <c r="A2" s="175" t="s">
        <v>100</v>
      </c>
      <c r="B2" s="176" t="s">
        <v>101</v>
      </c>
      <c r="C2" s="37"/>
      <c r="D2" s="37"/>
      <c r="E2" s="37"/>
    </row>
    <row r="3" spans="1:5" ht="16" x14ac:dyDescent="0.2">
      <c r="A3" s="175" t="s">
        <v>102</v>
      </c>
      <c r="B3" s="176" t="s">
        <v>103</v>
      </c>
      <c r="C3" s="37"/>
      <c r="D3" s="37"/>
      <c r="E3" s="37"/>
    </row>
    <row r="4" spans="1:5" ht="32" x14ac:dyDescent="0.2">
      <c r="A4" s="175" t="s">
        <v>104</v>
      </c>
      <c r="B4" s="176" t="s">
        <v>105</v>
      </c>
      <c r="C4" s="37"/>
      <c r="D4" s="37"/>
      <c r="E4" s="37"/>
    </row>
    <row r="5" spans="1:5" ht="32" x14ac:dyDescent="0.2">
      <c r="A5" s="175" t="s">
        <v>106</v>
      </c>
      <c r="B5" s="176" t="s">
        <v>107</v>
      </c>
      <c r="C5" s="37"/>
      <c r="D5" s="37"/>
      <c r="E5" s="37"/>
    </row>
    <row r="6" spans="1:5" ht="16" x14ac:dyDescent="0.2">
      <c r="A6" s="175" t="s">
        <v>108</v>
      </c>
      <c r="B6" s="176" t="s">
        <v>107</v>
      </c>
      <c r="C6" s="37"/>
      <c r="D6" s="37"/>
      <c r="E6" s="3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ECF9-F864-4E8B-9628-9AEFC9E50D28}">
  <sheetPr codeName="Sheet7"/>
  <dimension ref="A1:R210"/>
  <sheetViews>
    <sheetView workbookViewId="0">
      <pane ySplit="3" topLeftCell="A4" activePane="bottomLeft" state="frozen"/>
      <selection pane="bottomLeft" activeCell="M40" sqref="M40"/>
    </sheetView>
  </sheetViews>
  <sheetFormatPr baseColWidth="10" defaultColWidth="11.5" defaultRowHeight="11" x14ac:dyDescent="0.15"/>
  <cols>
    <col min="1" max="1" width="3.5" style="47" customWidth="1"/>
    <col min="2" max="2" width="21.5" style="47" customWidth="1"/>
    <col min="3" max="3" width="8.33203125" style="47" customWidth="1"/>
    <col min="4" max="4" width="9.5" style="47" bestFit="1" customWidth="1"/>
    <col min="5" max="5" width="46.5" style="47" customWidth="1"/>
    <col min="6" max="6" width="14.33203125" style="47" bestFit="1" customWidth="1"/>
    <col min="7" max="7" width="17.6640625" style="47" bestFit="1" customWidth="1"/>
    <col min="8" max="8" width="11.33203125" style="47" customWidth="1"/>
    <col min="9" max="10" width="8.6640625" style="47" customWidth="1"/>
    <col min="11" max="11" width="15.6640625" style="47" customWidth="1"/>
    <col min="12" max="12" width="14.5" style="47" bestFit="1" customWidth="1"/>
    <col min="13" max="13" width="14.6640625" style="47" bestFit="1" customWidth="1"/>
    <col min="14" max="14" width="12.6640625" style="47" customWidth="1"/>
    <col min="15" max="16" width="11.5" style="47"/>
    <col min="17" max="17" width="27.6640625" style="47" customWidth="1"/>
    <col min="18" max="16384" width="11.5" style="47"/>
  </cols>
  <sheetData>
    <row r="1" spans="1:17" ht="12" thickBot="1" x14ac:dyDescent="0.2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12" thickBot="1" x14ac:dyDescent="0.2">
      <c r="B2" s="60"/>
      <c r="C2" s="60"/>
      <c r="D2" s="60"/>
      <c r="E2" s="60"/>
      <c r="F2" s="60"/>
      <c r="G2" s="60"/>
      <c r="H2" s="60"/>
      <c r="I2" s="311" t="s">
        <v>109</v>
      </c>
      <c r="J2" s="312"/>
      <c r="K2" s="313"/>
      <c r="L2" s="312" t="s">
        <v>110</v>
      </c>
      <c r="M2" s="312"/>
      <c r="N2" s="311" t="s">
        <v>111</v>
      </c>
      <c r="O2" s="312"/>
      <c r="P2" s="313"/>
      <c r="Q2" s="61" t="s">
        <v>112</v>
      </c>
    </row>
    <row r="3" spans="1:17" ht="12" thickBot="1" x14ac:dyDescent="0.2">
      <c r="B3" s="60" t="s">
        <v>113</v>
      </c>
      <c r="C3" s="60" t="s">
        <v>0</v>
      </c>
      <c r="D3" s="60" t="s">
        <v>114</v>
      </c>
      <c r="E3" s="60" t="s">
        <v>115</v>
      </c>
      <c r="F3" s="60" t="s">
        <v>116</v>
      </c>
      <c r="G3" s="60" t="s">
        <v>117</v>
      </c>
      <c r="H3" s="60" t="s">
        <v>118</v>
      </c>
      <c r="I3" s="107" t="s">
        <v>119</v>
      </c>
      <c r="J3" s="62" t="s">
        <v>120</v>
      </c>
      <c r="K3" s="108" t="s">
        <v>121</v>
      </c>
      <c r="L3" s="102" t="s">
        <v>122</v>
      </c>
      <c r="M3" s="114" t="s">
        <v>123</v>
      </c>
      <c r="N3" s="122" t="s">
        <v>124</v>
      </c>
      <c r="O3" s="63" t="s">
        <v>125</v>
      </c>
      <c r="P3" s="108" t="s">
        <v>126</v>
      </c>
      <c r="Q3" s="115"/>
    </row>
    <row r="4" spans="1:17" x14ac:dyDescent="0.15">
      <c r="A4" s="47">
        <v>1</v>
      </c>
      <c r="B4" s="69" t="s">
        <v>127</v>
      </c>
      <c r="C4" s="188">
        <v>45689</v>
      </c>
      <c r="D4" s="186">
        <v>1708108</v>
      </c>
      <c r="E4" s="134" t="s">
        <v>128</v>
      </c>
      <c r="F4" s="71"/>
      <c r="G4" s="71"/>
      <c r="H4" s="135" t="s">
        <v>129</v>
      </c>
      <c r="I4" s="109"/>
      <c r="J4" s="92"/>
      <c r="K4" s="65">
        <v>2210501.0966732092</v>
      </c>
      <c r="L4" s="103">
        <v>3120437.2</v>
      </c>
      <c r="M4" s="192">
        <v>2099976.0418395489</v>
      </c>
      <c r="N4" s="123">
        <f>L4</f>
        <v>3120437.2</v>
      </c>
      <c r="O4" s="76">
        <f>N4-K4</f>
        <v>909936.10332679097</v>
      </c>
      <c r="P4" s="156">
        <f>O4/N4</f>
        <v>0.29160532483294038</v>
      </c>
      <c r="Q4" s="151"/>
    </row>
    <row r="5" spans="1:17" x14ac:dyDescent="0.15">
      <c r="A5" s="47">
        <v>2</v>
      </c>
      <c r="B5" s="72" t="s">
        <v>127</v>
      </c>
      <c r="C5" s="189">
        <v>45689</v>
      </c>
      <c r="D5" s="56">
        <v>1908159</v>
      </c>
      <c r="E5" s="57" t="s">
        <v>130</v>
      </c>
      <c r="F5" s="57"/>
      <c r="G5" s="57"/>
      <c r="H5" s="136" t="s">
        <v>131</v>
      </c>
      <c r="I5" s="110"/>
      <c r="J5" s="191"/>
      <c r="K5" s="65">
        <v>2432454.2323356234</v>
      </c>
      <c r="L5" s="104">
        <v>2590554.92</v>
      </c>
      <c r="M5" s="193">
        <v>2310831.5207188423</v>
      </c>
      <c r="N5" s="124">
        <f t="shared" ref="N5:N34" si="0">L5</f>
        <v>2590554.92</v>
      </c>
      <c r="O5" s="76">
        <f t="shared" ref="O5:O34" si="1">N5-K5</f>
        <v>158100.68766437657</v>
      </c>
      <c r="P5" s="157">
        <f>O5/N5</f>
        <v>6.1029660650613257E-2</v>
      </c>
      <c r="Q5" s="152"/>
    </row>
    <row r="6" spans="1:17" x14ac:dyDescent="0.15">
      <c r="A6" s="47">
        <v>3</v>
      </c>
      <c r="B6" s="72" t="s">
        <v>127</v>
      </c>
      <c r="C6" s="189">
        <v>45689</v>
      </c>
      <c r="D6" s="56">
        <v>2102131</v>
      </c>
      <c r="E6" s="57" t="s">
        <v>132</v>
      </c>
      <c r="F6" s="57"/>
      <c r="G6" s="57"/>
      <c r="H6" s="136" t="s">
        <v>129</v>
      </c>
      <c r="I6" s="110"/>
      <c r="J6" s="191"/>
      <c r="K6" s="65">
        <v>1588859.1695191364</v>
      </c>
      <c r="L6" s="104">
        <v>2411389.06</v>
      </c>
      <c r="M6" s="193">
        <v>1509416.2110431795</v>
      </c>
      <c r="N6" s="124">
        <f t="shared" si="0"/>
        <v>2411389.06</v>
      </c>
      <c r="O6" s="76">
        <f>N6-K6</f>
        <v>822529.89048086363</v>
      </c>
      <c r="P6" s="157">
        <f t="shared" ref="P6:P32" si="2">O6/N6</f>
        <v>0.34110210754662029</v>
      </c>
      <c r="Q6" s="152"/>
    </row>
    <row r="7" spans="1:17" x14ac:dyDescent="0.15">
      <c r="A7" s="47">
        <v>4</v>
      </c>
      <c r="B7" s="72" t="s">
        <v>127</v>
      </c>
      <c r="C7" s="189">
        <v>45689</v>
      </c>
      <c r="D7" s="56">
        <v>2103160</v>
      </c>
      <c r="E7" s="57" t="s">
        <v>133</v>
      </c>
      <c r="F7" s="57"/>
      <c r="G7" s="57"/>
      <c r="H7" s="136" t="s">
        <v>129</v>
      </c>
      <c r="I7" s="110"/>
      <c r="J7" s="191"/>
      <c r="K7" s="65">
        <v>4664103.5202158978</v>
      </c>
      <c r="L7" s="104">
        <v>5284797.18</v>
      </c>
      <c r="M7" s="193">
        <v>4430898.3442051029</v>
      </c>
      <c r="N7" s="124">
        <f>L7</f>
        <v>5284797.18</v>
      </c>
      <c r="O7" s="76">
        <f t="shared" si="1"/>
        <v>620693.65978410188</v>
      </c>
      <c r="P7" s="157">
        <f t="shared" si="2"/>
        <v>0.11744890837685883</v>
      </c>
      <c r="Q7" s="152"/>
    </row>
    <row r="8" spans="1:17" x14ac:dyDescent="0.15">
      <c r="A8" s="47">
        <v>5</v>
      </c>
      <c r="B8" s="72" t="s">
        <v>127</v>
      </c>
      <c r="C8" s="189">
        <v>45689</v>
      </c>
      <c r="D8" s="56">
        <v>2110102</v>
      </c>
      <c r="E8" s="57" t="s">
        <v>134</v>
      </c>
      <c r="F8" s="57"/>
      <c r="G8" s="57"/>
      <c r="H8" s="136" t="s">
        <v>129</v>
      </c>
      <c r="I8" s="110"/>
      <c r="J8" s="191"/>
      <c r="K8" s="65">
        <v>397191.98406280664</v>
      </c>
      <c r="L8" s="104">
        <v>481889.93</v>
      </c>
      <c r="M8" s="193">
        <v>377332.38485966629</v>
      </c>
      <c r="N8" s="124">
        <f t="shared" si="0"/>
        <v>481889.93</v>
      </c>
      <c r="O8" s="76">
        <f t="shared" si="1"/>
        <v>84697.945937193348</v>
      </c>
      <c r="P8" s="157">
        <f t="shared" si="2"/>
        <v>0.17576201672691802</v>
      </c>
      <c r="Q8" s="152"/>
    </row>
    <row r="9" spans="1:17" x14ac:dyDescent="0.15">
      <c r="A9" s="47">
        <v>6</v>
      </c>
      <c r="B9" s="72" t="s">
        <v>127</v>
      </c>
      <c r="C9" s="189">
        <v>45689</v>
      </c>
      <c r="D9" s="56">
        <v>2205111</v>
      </c>
      <c r="E9" s="57" t="s">
        <v>135</v>
      </c>
      <c r="F9" s="57"/>
      <c r="G9" s="57"/>
      <c r="H9" s="136" t="s">
        <v>129</v>
      </c>
      <c r="I9" s="110"/>
      <c r="J9" s="191"/>
      <c r="K9" s="65">
        <v>2109498.3969283607</v>
      </c>
      <c r="L9" s="104">
        <v>2843694.34</v>
      </c>
      <c r="M9" s="193">
        <v>2004023.4770819426</v>
      </c>
      <c r="N9" s="124">
        <f t="shared" si="0"/>
        <v>2843694.34</v>
      </c>
      <c r="O9" s="76">
        <f t="shared" si="1"/>
        <v>734195.94307163917</v>
      </c>
      <c r="P9" s="157">
        <f t="shared" si="2"/>
        <v>0.25818384653522192</v>
      </c>
      <c r="Q9" s="152"/>
    </row>
    <row r="10" spans="1:17" x14ac:dyDescent="0.15">
      <c r="A10" s="47">
        <v>7</v>
      </c>
      <c r="B10" s="72" t="s">
        <v>127</v>
      </c>
      <c r="C10" s="189">
        <v>45689</v>
      </c>
      <c r="D10" s="56">
        <v>2210077</v>
      </c>
      <c r="E10" s="57" t="s">
        <v>136</v>
      </c>
      <c r="F10" s="57"/>
      <c r="G10" s="57"/>
      <c r="H10" s="136" t="s">
        <v>129</v>
      </c>
      <c r="I10" s="110"/>
      <c r="J10" s="191"/>
      <c r="K10" s="65">
        <v>31733.631010794896</v>
      </c>
      <c r="L10" s="104">
        <v>53149</v>
      </c>
      <c r="M10" s="193">
        <v>30146.949460255149</v>
      </c>
      <c r="N10" s="124">
        <f t="shared" si="0"/>
        <v>53149</v>
      </c>
      <c r="O10" s="76">
        <f t="shared" si="1"/>
        <v>21415.368989205104</v>
      </c>
      <c r="P10" s="157">
        <f t="shared" si="2"/>
        <v>0.40293079811859311</v>
      </c>
      <c r="Q10" s="152"/>
    </row>
    <row r="11" spans="1:17" x14ac:dyDescent="0.15">
      <c r="A11" s="47">
        <v>8</v>
      </c>
      <c r="B11" s="72" t="s">
        <v>127</v>
      </c>
      <c r="C11" s="189">
        <v>45689</v>
      </c>
      <c r="D11" s="56">
        <v>2212088</v>
      </c>
      <c r="E11" s="57" t="s">
        <v>137</v>
      </c>
      <c r="F11" s="57"/>
      <c r="G11" s="57"/>
      <c r="H11" s="136" t="s">
        <v>129</v>
      </c>
      <c r="I11" s="110"/>
      <c r="J11" s="191"/>
      <c r="K11" s="65">
        <v>1935731.6256722277</v>
      </c>
      <c r="L11" s="104">
        <v>1796473.28</v>
      </c>
      <c r="M11" s="194">
        <v>1796000</v>
      </c>
      <c r="N11" s="124">
        <f t="shared" si="0"/>
        <v>1796473.28</v>
      </c>
      <c r="O11" s="76">
        <f t="shared" si="1"/>
        <v>-139258.34567222768</v>
      </c>
      <c r="P11" s="157">
        <f t="shared" si="2"/>
        <v>-7.7517627020997307E-2</v>
      </c>
      <c r="Q11" s="152"/>
    </row>
    <row r="12" spans="1:17" x14ac:dyDescent="0.15">
      <c r="A12" s="47">
        <v>9</v>
      </c>
      <c r="B12" s="72" t="s">
        <v>127</v>
      </c>
      <c r="C12" s="189">
        <v>45689</v>
      </c>
      <c r="D12" s="56">
        <v>2304025</v>
      </c>
      <c r="E12" s="57" t="s">
        <v>138</v>
      </c>
      <c r="F12" s="57"/>
      <c r="G12" s="57"/>
      <c r="H12" s="136" t="s">
        <v>129</v>
      </c>
      <c r="I12" s="110"/>
      <c r="J12" s="191"/>
      <c r="K12" s="65">
        <v>1001678.9404219822</v>
      </c>
      <c r="L12" s="104">
        <v>1156082.08</v>
      </c>
      <c r="M12" s="193">
        <v>951594.99340088305</v>
      </c>
      <c r="N12" s="124">
        <f t="shared" si="0"/>
        <v>1156082.08</v>
      </c>
      <c r="O12" s="76">
        <f t="shared" si="1"/>
        <v>154403.13957801787</v>
      </c>
      <c r="P12" s="157">
        <f t="shared" si="2"/>
        <v>0.13355724671211741</v>
      </c>
      <c r="Q12" s="152"/>
    </row>
    <row r="13" spans="1:17" x14ac:dyDescent="0.15">
      <c r="A13" s="47">
        <v>10</v>
      </c>
      <c r="B13" s="72" t="s">
        <v>127</v>
      </c>
      <c r="C13" s="189">
        <v>45689</v>
      </c>
      <c r="D13" s="56">
        <v>2304093</v>
      </c>
      <c r="E13" s="57" t="s">
        <v>139</v>
      </c>
      <c r="F13" s="57"/>
      <c r="G13" s="57"/>
      <c r="H13" s="136" t="s">
        <v>129</v>
      </c>
      <c r="I13" s="110"/>
      <c r="J13" s="191"/>
      <c r="K13" s="65">
        <v>686723.66803729138</v>
      </c>
      <c r="L13" s="104">
        <v>882410</v>
      </c>
      <c r="M13" s="193">
        <v>652387.48463542678</v>
      </c>
      <c r="N13" s="124">
        <f t="shared" si="0"/>
        <v>882410</v>
      </c>
      <c r="O13" s="76">
        <f t="shared" si="1"/>
        <v>195686.33196270862</v>
      </c>
      <c r="P13" s="157">
        <f t="shared" si="2"/>
        <v>0.22176350218459517</v>
      </c>
      <c r="Q13" s="152"/>
    </row>
    <row r="14" spans="1:17" x14ac:dyDescent="0.15">
      <c r="A14" s="47">
        <v>11</v>
      </c>
      <c r="B14" s="72" t="s">
        <v>127</v>
      </c>
      <c r="C14" s="189">
        <v>45689</v>
      </c>
      <c r="D14" s="56">
        <v>2308043</v>
      </c>
      <c r="E14" s="57" t="s">
        <v>140</v>
      </c>
      <c r="F14" s="57"/>
      <c r="G14" s="57"/>
      <c r="H14" s="136" t="s">
        <v>129</v>
      </c>
      <c r="I14" s="110"/>
      <c r="J14" s="191"/>
      <c r="K14" s="65">
        <v>80086.861354268884</v>
      </c>
      <c r="L14" s="104">
        <v>109352.09</v>
      </c>
      <c r="M14" s="193">
        <v>76082.518286555438</v>
      </c>
      <c r="N14" s="124">
        <f t="shared" si="0"/>
        <v>109352.09</v>
      </c>
      <c r="O14" s="76">
        <f t="shared" si="1"/>
        <v>29265.228645731113</v>
      </c>
      <c r="P14" s="157">
        <f t="shared" si="2"/>
        <v>0.26762386201974847</v>
      </c>
      <c r="Q14" s="152"/>
    </row>
    <row r="15" spans="1:17" x14ac:dyDescent="0.15">
      <c r="A15" s="47">
        <v>12</v>
      </c>
      <c r="B15" s="72" t="s">
        <v>127</v>
      </c>
      <c r="C15" s="189">
        <v>45689</v>
      </c>
      <c r="D15" s="56">
        <v>2308112</v>
      </c>
      <c r="E15" s="57" t="s">
        <v>141</v>
      </c>
      <c r="F15" s="57"/>
      <c r="G15" s="57"/>
      <c r="H15" s="136" t="s">
        <v>129</v>
      </c>
      <c r="I15" s="110"/>
      <c r="J15" s="191"/>
      <c r="K15" s="65">
        <v>1606900.5975171737</v>
      </c>
      <c r="L15" s="105">
        <v>1556909.59</v>
      </c>
      <c r="M15" s="193">
        <v>1526555.5676413151</v>
      </c>
      <c r="N15" s="124">
        <f t="shared" si="0"/>
        <v>1556909.59</v>
      </c>
      <c r="O15" s="76">
        <f t="shared" si="1"/>
        <v>-49991.007517173653</v>
      </c>
      <c r="P15" s="157">
        <f>O15/N15</f>
        <v>-3.2109126848639716E-2</v>
      </c>
      <c r="Q15" s="152"/>
    </row>
    <row r="16" spans="1:17" x14ac:dyDescent="0.15">
      <c r="A16" s="47">
        <v>13</v>
      </c>
      <c r="B16" s="72" t="s">
        <v>127</v>
      </c>
      <c r="C16" s="189">
        <v>45689</v>
      </c>
      <c r="D16" s="56">
        <v>2309064</v>
      </c>
      <c r="E16" s="57" t="s">
        <v>142</v>
      </c>
      <c r="F16" s="57"/>
      <c r="G16" s="57"/>
      <c r="H16" s="136" t="s">
        <v>131</v>
      </c>
      <c r="I16" s="110"/>
      <c r="J16" s="191"/>
      <c r="K16" s="65">
        <v>1500105.6095191366</v>
      </c>
      <c r="L16" s="105">
        <v>2142015.4700000002</v>
      </c>
      <c r="M16" s="193">
        <v>1425100.3290431798</v>
      </c>
      <c r="N16" s="124">
        <f t="shared" si="0"/>
        <v>2142015.4700000002</v>
      </c>
      <c r="O16" s="76">
        <f t="shared" si="1"/>
        <v>641909.8604808636</v>
      </c>
      <c r="P16" s="157">
        <f t="shared" si="2"/>
        <v>0.2996756416893962</v>
      </c>
      <c r="Q16" s="152"/>
    </row>
    <row r="17" spans="1:17" x14ac:dyDescent="0.15">
      <c r="A17" s="47">
        <v>14</v>
      </c>
      <c r="B17" s="72" t="s">
        <v>127</v>
      </c>
      <c r="C17" s="189">
        <v>45689</v>
      </c>
      <c r="D17" s="56">
        <v>2310002</v>
      </c>
      <c r="E17" s="57" t="s">
        <v>143</v>
      </c>
      <c r="F17" s="57"/>
      <c r="G17" s="57"/>
      <c r="H17" s="136" t="s">
        <v>129</v>
      </c>
      <c r="I17" s="110"/>
      <c r="J17" s="191"/>
      <c r="K17" s="65">
        <v>839899.13651619235</v>
      </c>
      <c r="L17" s="105">
        <v>1047133.67</v>
      </c>
      <c r="M17" s="193">
        <v>797904.17969038268</v>
      </c>
      <c r="N17" s="124">
        <f t="shared" si="0"/>
        <v>1047133.67</v>
      </c>
      <c r="O17" s="76">
        <f t="shared" si="1"/>
        <v>207234.5334838077</v>
      </c>
      <c r="P17" s="157">
        <f t="shared" si="2"/>
        <v>0.19790647500028119</v>
      </c>
      <c r="Q17" s="152"/>
    </row>
    <row r="18" spans="1:17" x14ac:dyDescent="0.15">
      <c r="A18" s="47">
        <v>15</v>
      </c>
      <c r="B18" s="72" t="s">
        <v>127</v>
      </c>
      <c r="C18" s="189">
        <v>45689</v>
      </c>
      <c r="D18" s="56">
        <v>2310067</v>
      </c>
      <c r="E18" s="57" t="s">
        <v>144</v>
      </c>
      <c r="F18" s="57"/>
      <c r="G18" s="57"/>
      <c r="H18" s="136" t="s">
        <v>129</v>
      </c>
      <c r="I18" s="110"/>
      <c r="J18" s="191"/>
      <c r="K18" s="65">
        <v>637458.68778213928</v>
      </c>
      <c r="L18" s="105">
        <v>683431.29</v>
      </c>
      <c r="M18" s="193">
        <v>605585.75339303224</v>
      </c>
      <c r="N18" s="124">
        <f t="shared" si="0"/>
        <v>683431.29</v>
      </c>
      <c r="O18" s="76">
        <f t="shared" si="1"/>
        <v>45972.602217860753</v>
      </c>
      <c r="P18" s="157">
        <f t="shared" si="2"/>
        <v>6.7267336000756933E-2</v>
      </c>
      <c r="Q18" s="152"/>
    </row>
    <row r="19" spans="1:17" x14ac:dyDescent="0.15">
      <c r="A19" s="47">
        <v>16</v>
      </c>
      <c r="B19" s="72" t="s">
        <v>127</v>
      </c>
      <c r="C19" s="189">
        <v>45689</v>
      </c>
      <c r="D19" s="56">
        <v>2401006</v>
      </c>
      <c r="E19" s="57" t="s">
        <v>145</v>
      </c>
      <c r="F19" s="57"/>
      <c r="G19" s="57"/>
      <c r="H19" s="136" t="s">
        <v>129</v>
      </c>
      <c r="I19" s="110"/>
      <c r="J19" s="191"/>
      <c r="K19" s="65">
        <v>325448.22224730125</v>
      </c>
      <c r="L19" s="104">
        <v>501515.74</v>
      </c>
      <c r="M19" s="193">
        <v>309175.81113493617</v>
      </c>
      <c r="N19" s="125">
        <f t="shared" si="0"/>
        <v>501515.74</v>
      </c>
      <c r="O19" s="76">
        <f t="shared" si="1"/>
        <v>176067.51775269874</v>
      </c>
      <c r="P19" s="157">
        <f t="shared" si="2"/>
        <v>0.35107077148306204</v>
      </c>
      <c r="Q19" s="155" t="s">
        <v>146</v>
      </c>
    </row>
    <row r="20" spans="1:17" x14ac:dyDescent="0.15">
      <c r="A20" s="47">
        <v>17</v>
      </c>
      <c r="B20" s="72" t="s">
        <v>127</v>
      </c>
      <c r="C20" s="189">
        <v>45689</v>
      </c>
      <c r="D20" s="56">
        <v>2401097</v>
      </c>
      <c r="E20" s="57" t="s">
        <v>147</v>
      </c>
      <c r="F20" s="57"/>
      <c r="G20" s="57"/>
      <c r="H20" s="136" t="s">
        <v>129</v>
      </c>
      <c r="I20" s="110"/>
      <c r="J20" s="191"/>
      <c r="K20" s="65">
        <v>5076478.1249950929</v>
      </c>
      <c r="L20" s="104">
        <v>5840282.7899159659</v>
      </c>
      <c r="M20" s="193">
        <v>4822654.2187453378</v>
      </c>
      <c r="N20" s="125">
        <f t="shared" si="0"/>
        <v>5840282.7899159659</v>
      </c>
      <c r="O20" s="76">
        <f t="shared" si="1"/>
        <v>763804.66492087301</v>
      </c>
      <c r="P20" s="157">
        <f t="shared" si="2"/>
        <v>0.13078213716631745</v>
      </c>
      <c r="Q20" s="152"/>
    </row>
    <row r="21" spans="1:17" x14ac:dyDescent="0.15">
      <c r="A21" s="47">
        <v>18</v>
      </c>
      <c r="B21" s="72" t="s">
        <v>127</v>
      </c>
      <c r="C21" s="189">
        <v>45689</v>
      </c>
      <c r="D21" s="56">
        <v>2402066</v>
      </c>
      <c r="E21" s="57" t="s">
        <v>148</v>
      </c>
      <c r="F21" s="57"/>
      <c r="G21" s="57"/>
      <c r="H21" s="136" t="s">
        <v>129</v>
      </c>
      <c r="I21" s="132"/>
      <c r="J21" s="191"/>
      <c r="K21" s="65">
        <v>102798.99853778214</v>
      </c>
      <c r="L21" s="104">
        <v>190346.63</v>
      </c>
      <c r="M21" s="193">
        <v>97659.048610893034</v>
      </c>
      <c r="N21" s="125">
        <f t="shared" si="0"/>
        <v>190346.63</v>
      </c>
      <c r="O21" s="76">
        <f t="shared" si="1"/>
        <v>87547.631462217862</v>
      </c>
      <c r="P21" s="157">
        <f t="shared" si="2"/>
        <v>0.45993791149450797</v>
      </c>
      <c r="Q21" s="152" t="s">
        <v>149</v>
      </c>
    </row>
    <row r="22" spans="1:17" x14ac:dyDescent="0.15">
      <c r="A22" s="47">
        <v>19</v>
      </c>
      <c r="B22" s="72" t="s">
        <v>127</v>
      </c>
      <c r="C22" s="189">
        <v>45689</v>
      </c>
      <c r="D22" s="56">
        <v>2403002</v>
      </c>
      <c r="E22" s="57" t="s">
        <v>150</v>
      </c>
      <c r="F22" s="57"/>
      <c r="G22" s="57"/>
      <c r="H22" s="136" t="s">
        <v>129</v>
      </c>
      <c r="I22" s="110"/>
      <c r="J22" s="191"/>
      <c r="K22" s="65">
        <v>284540.21999999997</v>
      </c>
      <c r="L22" s="104">
        <v>272296.95798319328</v>
      </c>
      <c r="M22" s="193">
        <v>270313.20899999997</v>
      </c>
      <c r="N22" s="125">
        <f t="shared" si="0"/>
        <v>272296.95798319328</v>
      </c>
      <c r="O22" s="76">
        <f t="shared" si="1"/>
        <v>-12243.262016806693</v>
      </c>
      <c r="P22" s="157">
        <f t="shared" si="2"/>
        <v>-4.4962904130432378E-2</v>
      </c>
      <c r="Q22" s="152"/>
    </row>
    <row r="23" spans="1:17" x14ac:dyDescent="0.15">
      <c r="A23" s="47">
        <v>20</v>
      </c>
      <c r="B23" s="72" t="s">
        <v>127</v>
      </c>
      <c r="C23" s="189">
        <v>45689</v>
      </c>
      <c r="D23" s="56">
        <v>2403070</v>
      </c>
      <c r="E23" s="57" t="s">
        <v>151</v>
      </c>
      <c r="F23" s="57"/>
      <c r="G23" s="57"/>
      <c r="H23" s="136" t="s">
        <v>129</v>
      </c>
      <c r="I23" s="110"/>
      <c r="J23" s="191"/>
      <c r="K23" s="65">
        <v>125829.66443572128</v>
      </c>
      <c r="L23" s="104">
        <v>162191.82</v>
      </c>
      <c r="M23" s="193">
        <v>119538.18121393521</v>
      </c>
      <c r="N23" s="125">
        <f t="shared" si="0"/>
        <v>162191.82</v>
      </c>
      <c r="O23" s="76">
        <f t="shared" si="1"/>
        <v>36362.155564278728</v>
      </c>
      <c r="P23" s="157">
        <f t="shared" si="2"/>
        <v>0.22419229011844571</v>
      </c>
      <c r="Q23" s="152"/>
    </row>
    <row r="24" spans="1:17" x14ac:dyDescent="0.15">
      <c r="A24" s="47">
        <v>21</v>
      </c>
      <c r="B24" s="72" t="s">
        <v>127</v>
      </c>
      <c r="C24" s="189">
        <v>45689</v>
      </c>
      <c r="D24" s="187">
        <v>2403072</v>
      </c>
      <c r="E24" s="57" t="s">
        <v>152</v>
      </c>
      <c r="F24" s="56"/>
      <c r="G24" s="56"/>
      <c r="H24" s="136" t="s">
        <v>129</v>
      </c>
      <c r="I24" s="125"/>
      <c r="J24" s="191"/>
      <c r="K24" s="65">
        <v>1162653.426153091</v>
      </c>
      <c r="L24" s="104">
        <v>1527643.55</v>
      </c>
      <c r="M24" s="193">
        <v>1104520.7548454364</v>
      </c>
      <c r="N24" s="125">
        <f t="shared" si="0"/>
        <v>1527643.55</v>
      </c>
      <c r="O24" s="76">
        <f t="shared" si="1"/>
        <v>364990.12384690903</v>
      </c>
      <c r="P24" s="157">
        <f t="shared" si="2"/>
        <v>0.23892361791264005</v>
      </c>
      <c r="Q24" s="152"/>
    </row>
    <row r="25" spans="1:17" x14ac:dyDescent="0.15">
      <c r="A25" s="47">
        <v>22</v>
      </c>
      <c r="B25" s="72" t="s">
        <v>127</v>
      </c>
      <c r="C25" s="189">
        <v>45689</v>
      </c>
      <c r="D25" s="56">
        <v>2403076</v>
      </c>
      <c r="E25" s="57" t="s">
        <v>153</v>
      </c>
      <c r="F25" s="57"/>
      <c r="G25" s="57"/>
      <c r="H25" s="136" t="s">
        <v>129</v>
      </c>
      <c r="I25" s="110"/>
      <c r="J25" s="191"/>
      <c r="K25" s="65">
        <v>463731.21660451422</v>
      </c>
      <c r="L25" s="104">
        <v>300545.65999999997</v>
      </c>
      <c r="M25" s="194">
        <v>300000</v>
      </c>
      <c r="N25" s="125">
        <f t="shared" si="0"/>
        <v>300545.65999999997</v>
      </c>
      <c r="O25" s="76">
        <f t="shared" si="1"/>
        <v>-163185.55660451425</v>
      </c>
      <c r="P25" s="157">
        <f t="shared" si="2"/>
        <v>-0.54296427572607187</v>
      </c>
      <c r="Q25" s="152" t="s">
        <v>154</v>
      </c>
    </row>
    <row r="26" spans="1:17" x14ac:dyDescent="0.15">
      <c r="A26" s="47">
        <v>23</v>
      </c>
      <c r="B26" s="72" t="s">
        <v>127</v>
      </c>
      <c r="C26" s="189">
        <v>45689</v>
      </c>
      <c r="D26" s="56">
        <v>2404020</v>
      </c>
      <c r="E26" s="57" t="s">
        <v>155</v>
      </c>
      <c r="F26" s="56"/>
      <c r="G26" s="56"/>
      <c r="H26" s="136" t="s">
        <v>129</v>
      </c>
      <c r="I26" s="125"/>
      <c r="J26" s="191"/>
      <c r="K26" s="65">
        <v>104117.7</v>
      </c>
      <c r="L26" s="104">
        <v>131042.5</v>
      </c>
      <c r="M26" s="193">
        <v>98911.814999999988</v>
      </c>
      <c r="N26" s="125">
        <f t="shared" si="0"/>
        <v>131042.5</v>
      </c>
      <c r="O26" s="76">
        <f t="shared" si="1"/>
        <v>26924.800000000003</v>
      </c>
      <c r="P26" s="157">
        <f t="shared" si="2"/>
        <v>0.2054661655569758</v>
      </c>
      <c r="Q26" s="152"/>
    </row>
    <row r="27" spans="1:17" x14ac:dyDescent="0.15">
      <c r="A27" s="47">
        <v>24</v>
      </c>
      <c r="B27" s="72" t="s">
        <v>127</v>
      </c>
      <c r="C27" s="189">
        <v>45689</v>
      </c>
      <c r="D27" s="56">
        <v>2405063</v>
      </c>
      <c r="E27" s="57" t="s">
        <v>156</v>
      </c>
      <c r="F27" s="57"/>
      <c r="G27" s="57"/>
      <c r="H27" s="136" t="s">
        <v>129</v>
      </c>
      <c r="I27" s="110"/>
      <c r="J27" s="191"/>
      <c r="K27" s="65">
        <v>88185.482208047106</v>
      </c>
      <c r="L27" s="104">
        <v>127610.29000000001</v>
      </c>
      <c r="M27" s="193">
        <v>83776.208097644747</v>
      </c>
      <c r="N27" s="125">
        <f t="shared" si="0"/>
        <v>127610.29000000001</v>
      </c>
      <c r="O27" s="76">
        <f t="shared" si="1"/>
        <v>39424.807791952902</v>
      </c>
      <c r="P27" s="157">
        <f t="shared" si="2"/>
        <v>0.30894693360506353</v>
      </c>
      <c r="Q27" s="152"/>
    </row>
    <row r="28" spans="1:17" x14ac:dyDescent="0.15">
      <c r="A28" s="47">
        <v>25</v>
      </c>
      <c r="B28" s="72" t="s">
        <v>127</v>
      </c>
      <c r="C28" s="189">
        <v>45689</v>
      </c>
      <c r="D28" s="56">
        <v>2406082</v>
      </c>
      <c r="E28" s="57" t="s">
        <v>157</v>
      </c>
      <c r="F28" s="57"/>
      <c r="G28" s="57"/>
      <c r="H28" s="136" t="s">
        <v>129</v>
      </c>
      <c r="I28" s="110"/>
      <c r="J28" s="191"/>
      <c r="K28" s="177">
        <v>181182.56</v>
      </c>
      <c r="L28" s="104">
        <v>250750.95294117651</v>
      </c>
      <c r="M28" s="193">
        <v>172123.432</v>
      </c>
      <c r="N28" s="125">
        <f t="shared" si="0"/>
        <v>250750.95294117651</v>
      </c>
      <c r="O28" s="76">
        <f t="shared" si="1"/>
        <v>69568.392941176513</v>
      </c>
      <c r="P28" s="157">
        <f t="shared" si="2"/>
        <v>0.27744019364702677</v>
      </c>
      <c r="Q28" s="116"/>
    </row>
    <row r="29" spans="1:17" x14ac:dyDescent="0.15">
      <c r="A29" s="47">
        <v>26</v>
      </c>
      <c r="B29" s="72" t="s">
        <v>127</v>
      </c>
      <c r="C29" s="189">
        <v>45689</v>
      </c>
      <c r="D29" s="56">
        <v>2406084</v>
      </c>
      <c r="E29" s="150" t="s">
        <v>158</v>
      </c>
      <c r="F29" s="57"/>
      <c r="G29" s="57"/>
      <c r="H29" s="136" t="s">
        <v>129</v>
      </c>
      <c r="I29" s="110"/>
      <c r="J29" s="191"/>
      <c r="K29" s="65">
        <v>412705.90566241409</v>
      </c>
      <c r="L29" s="104">
        <v>411365.41</v>
      </c>
      <c r="M29" s="193">
        <v>392070.61037929339</v>
      </c>
      <c r="N29" s="125">
        <f t="shared" si="0"/>
        <v>411365.41</v>
      </c>
      <c r="O29" s="76">
        <f t="shared" si="1"/>
        <v>-1340.4956624141196</v>
      </c>
      <c r="P29" s="157">
        <f t="shared" si="2"/>
        <v>-3.258649438741385E-3</v>
      </c>
      <c r="Q29" s="152"/>
    </row>
    <row r="30" spans="1:17" x14ac:dyDescent="0.15">
      <c r="A30" s="47">
        <v>27</v>
      </c>
      <c r="B30" s="72" t="s">
        <v>127</v>
      </c>
      <c r="C30" s="189">
        <v>45689</v>
      </c>
      <c r="D30" s="56">
        <v>2407129</v>
      </c>
      <c r="E30" s="57" t="s">
        <v>159</v>
      </c>
      <c r="F30" s="57"/>
      <c r="G30" s="57"/>
      <c r="H30" s="136" t="s">
        <v>129</v>
      </c>
      <c r="I30" s="110"/>
      <c r="J30" s="191"/>
      <c r="K30" s="65">
        <v>664.2</v>
      </c>
      <c r="L30" s="104">
        <v>0</v>
      </c>
      <c r="M30" s="193">
        <v>630.99</v>
      </c>
      <c r="N30" s="125">
        <v>0</v>
      </c>
      <c r="O30" s="76">
        <f t="shared" si="1"/>
        <v>-664.2</v>
      </c>
      <c r="P30" s="157">
        <v>0</v>
      </c>
      <c r="Q30" s="152" t="s">
        <v>160</v>
      </c>
    </row>
    <row r="31" spans="1:17" x14ac:dyDescent="0.15">
      <c r="A31" s="47">
        <v>28</v>
      </c>
      <c r="B31" s="72" t="s">
        <v>127</v>
      </c>
      <c r="C31" s="189">
        <v>45689</v>
      </c>
      <c r="D31" s="56">
        <v>2408081</v>
      </c>
      <c r="E31" s="57" t="s">
        <v>161</v>
      </c>
      <c r="F31" s="57"/>
      <c r="G31" s="57"/>
      <c r="H31" s="136" t="s">
        <v>129</v>
      </c>
      <c r="I31" s="110"/>
      <c r="J31" s="191"/>
      <c r="K31" s="65">
        <v>0</v>
      </c>
      <c r="L31" s="104">
        <v>6.7000000000116415</v>
      </c>
      <c r="M31" s="193">
        <v>0</v>
      </c>
      <c r="N31" s="125">
        <f t="shared" si="0"/>
        <v>6.7000000000116415</v>
      </c>
      <c r="O31" s="76">
        <f t="shared" si="1"/>
        <v>6.7000000000116415</v>
      </c>
      <c r="P31" s="157">
        <v>0</v>
      </c>
      <c r="Q31" s="152" t="s">
        <v>162</v>
      </c>
    </row>
    <row r="32" spans="1:17" x14ac:dyDescent="0.15">
      <c r="A32" s="47">
        <v>29</v>
      </c>
      <c r="B32" s="72" t="s">
        <v>127</v>
      </c>
      <c r="C32" s="189">
        <v>45689</v>
      </c>
      <c r="D32" s="56">
        <v>2408092</v>
      </c>
      <c r="E32" s="57" t="s">
        <v>163</v>
      </c>
      <c r="F32" s="57"/>
      <c r="G32" s="57"/>
      <c r="H32" s="136" t="s">
        <v>129</v>
      </c>
      <c r="I32" s="110"/>
      <c r="J32" s="191"/>
      <c r="K32" s="65">
        <v>177994.44765456326</v>
      </c>
      <c r="L32" s="104">
        <v>303852.18</v>
      </c>
      <c r="M32" s="193">
        <v>169094.72527183508</v>
      </c>
      <c r="N32" s="125">
        <f t="shared" si="0"/>
        <v>303852.18</v>
      </c>
      <c r="O32" s="76">
        <f t="shared" si="1"/>
        <v>125857.73234543673</v>
      </c>
      <c r="P32" s="157">
        <f t="shared" si="2"/>
        <v>0.41420710671036398</v>
      </c>
      <c r="Q32" s="152"/>
    </row>
    <row r="33" spans="1:18" x14ac:dyDescent="0.15">
      <c r="A33" s="47">
        <v>30</v>
      </c>
      <c r="B33" s="72" t="s">
        <v>127</v>
      </c>
      <c r="C33" s="189">
        <v>45689</v>
      </c>
      <c r="D33" s="56">
        <v>2411054</v>
      </c>
      <c r="E33" s="57" t="s">
        <v>164</v>
      </c>
      <c r="F33" s="57"/>
      <c r="G33" s="57"/>
      <c r="H33" s="136" t="s">
        <v>129</v>
      </c>
      <c r="I33" s="110"/>
      <c r="J33" s="191"/>
      <c r="K33" s="65">
        <v>36.450000000000003</v>
      </c>
      <c r="L33" s="104">
        <v>0</v>
      </c>
      <c r="M33" s="193">
        <v>34.627499999999998</v>
      </c>
      <c r="N33" s="125">
        <f t="shared" si="0"/>
        <v>0</v>
      </c>
      <c r="O33" s="76">
        <f t="shared" si="1"/>
        <v>-36.450000000000003</v>
      </c>
      <c r="P33" s="157">
        <v>0</v>
      </c>
      <c r="Q33" s="152" t="s">
        <v>160</v>
      </c>
    </row>
    <row r="34" spans="1:18" x14ac:dyDescent="0.15">
      <c r="A34" s="47">
        <v>31</v>
      </c>
      <c r="B34" s="72" t="s">
        <v>127</v>
      </c>
      <c r="C34" s="189">
        <v>45689</v>
      </c>
      <c r="D34" s="56">
        <v>2412022</v>
      </c>
      <c r="E34" s="57" t="s">
        <v>165</v>
      </c>
      <c r="F34" s="57"/>
      <c r="G34" s="57"/>
      <c r="H34" s="136" t="s">
        <v>129</v>
      </c>
      <c r="I34" s="110"/>
      <c r="J34" s="191"/>
      <c r="K34" s="65">
        <v>13610.05</v>
      </c>
      <c r="L34" s="104">
        <v>0</v>
      </c>
      <c r="M34" s="193">
        <v>12929.547499999999</v>
      </c>
      <c r="N34" s="125">
        <f t="shared" si="0"/>
        <v>0</v>
      </c>
      <c r="O34" s="76">
        <f t="shared" si="1"/>
        <v>-13610.05</v>
      </c>
      <c r="P34" s="157">
        <v>0</v>
      </c>
      <c r="Q34" s="152" t="s">
        <v>160</v>
      </c>
    </row>
    <row r="35" spans="1:18" x14ac:dyDescent="0.15">
      <c r="B35" s="72"/>
      <c r="C35" s="189"/>
      <c r="D35" s="56"/>
      <c r="E35" s="57"/>
      <c r="F35" s="57"/>
      <c r="G35" s="57"/>
      <c r="H35" s="136"/>
      <c r="I35" s="110"/>
      <c r="J35" s="191"/>
      <c r="K35" s="65"/>
      <c r="L35" s="104"/>
      <c r="M35" s="119"/>
      <c r="N35" s="125"/>
      <c r="O35" s="93"/>
      <c r="P35" s="157"/>
      <c r="Q35" s="152"/>
    </row>
    <row r="36" spans="1:18" ht="12" thickBot="1" x14ac:dyDescent="0.2">
      <c r="B36" s="74"/>
      <c r="C36" s="190"/>
      <c r="D36" s="58"/>
      <c r="E36" s="59"/>
      <c r="F36" s="59"/>
      <c r="G36" s="59"/>
      <c r="H36" s="137"/>
      <c r="I36" s="113"/>
      <c r="J36" s="58"/>
      <c r="K36" s="66"/>
      <c r="L36" s="106"/>
      <c r="M36" s="121"/>
      <c r="N36" s="126"/>
      <c r="O36" s="84"/>
      <c r="P36" s="127"/>
      <c r="Q36" s="117"/>
    </row>
    <row r="37" spans="1:18" x14ac:dyDescent="0.15">
      <c r="F37" s="64"/>
      <c r="G37" s="64"/>
      <c r="H37" s="64"/>
      <c r="I37" s="87">
        <f t="shared" ref="I37:N37" si="3">SUM(I4:I36)</f>
        <v>0</v>
      </c>
      <c r="J37" s="87">
        <f t="shared" si="3"/>
        <v>0</v>
      </c>
      <c r="K37" s="87">
        <f t="shared" si="3"/>
        <v>30242903.826064762</v>
      </c>
      <c r="L37" s="87">
        <f t="shared" si="3"/>
        <v>36179170.28084033</v>
      </c>
      <c r="M37" s="87">
        <f t="shared" si="3"/>
        <v>28547268.934598621</v>
      </c>
      <c r="N37" s="67">
        <f t="shared" si="3"/>
        <v>36179170.28084033</v>
      </c>
      <c r="O37" s="67">
        <f>SUM(O4:O36)</f>
        <v>5936266.4547755681</v>
      </c>
      <c r="P37" s="67"/>
    </row>
    <row r="38" spans="1:18" x14ac:dyDescent="0.15">
      <c r="F38" s="64"/>
      <c r="G38" s="64"/>
      <c r="H38" s="64"/>
    </row>
    <row r="39" spans="1:18" x14ac:dyDescent="0.15">
      <c r="F39" s="64"/>
      <c r="G39" s="64"/>
      <c r="H39" s="64"/>
      <c r="J39" s="47" t="s">
        <v>166</v>
      </c>
    </row>
    <row r="40" spans="1:18" x14ac:dyDescent="0.15">
      <c r="F40" s="64"/>
      <c r="G40" s="64"/>
      <c r="J40" s="77" t="s">
        <v>167</v>
      </c>
      <c r="K40" s="78">
        <v>45716</v>
      </c>
      <c r="L40" s="79">
        <f>L37</f>
        <v>36179170.28084033</v>
      </c>
      <c r="M40" s="79">
        <f>M37</f>
        <v>28547268.934598621</v>
      </c>
      <c r="N40" s="68">
        <f>L40-M40</f>
        <v>7631901.3462417088</v>
      </c>
      <c r="R40" s="68"/>
    </row>
    <row r="41" spans="1:18" x14ac:dyDescent="0.15">
      <c r="F41" s="64"/>
      <c r="G41" s="64"/>
      <c r="J41" s="56" t="s">
        <v>168</v>
      </c>
      <c r="K41" s="138">
        <v>45688</v>
      </c>
      <c r="L41" s="139">
        <v>32759070.800000001</v>
      </c>
      <c r="M41" s="139">
        <v>25495557.919173203</v>
      </c>
      <c r="N41" s="68">
        <f>L41-M41</f>
        <v>7263512.8808267973</v>
      </c>
      <c r="R41" s="68"/>
    </row>
    <row r="42" spans="1:18" x14ac:dyDescent="0.15">
      <c r="F42" s="64"/>
      <c r="G42" s="64"/>
      <c r="J42" s="77" t="s">
        <v>169</v>
      </c>
      <c r="K42" s="78">
        <v>45657</v>
      </c>
      <c r="L42" s="80">
        <f>L40-L41</f>
        <v>3420099.4808403291</v>
      </c>
      <c r="M42" s="80">
        <f>M40-M41</f>
        <v>3051711.0154254176</v>
      </c>
      <c r="N42" s="68">
        <f>L42-M42</f>
        <v>368388.46541491151</v>
      </c>
      <c r="Q42" s="68"/>
      <c r="R42" s="68"/>
    </row>
    <row r="43" spans="1:18" x14ac:dyDescent="0.15">
      <c r="F43" s="64"/>
      <c r="G43" s="64"/>
      <c r="R43" s="68"/>
    </row>
    <row r="44" spans="1:18" x14ac:dyDescent="0.15">
      <c r="F44" s="64"/>
      <c r="G44" s="64"/>
      <c r="J44" s="47" t="s">
        <v>170</v>
      </c>
      <c r="K44" s="81"/>
      <c r="L44" s="178">
        <f>ROUND(L42,-3)</f>
        <v>3420000</v>
      </c>
      <c r="M44" s="83">
        <f>ROUND(M42,-3)</f>
        <v>3052000</v>
      </c>
      <c r="N44" s="82">
        <f>L44-M44</f>
        <v>368000</v>
      </c>
      <c r="O44" s="47" t="s">
        <v>171</v>
      </c>
    </row>
    <row r="45" spans="1:18" x14ac:dyDescent="0.15">
      <c r="F45" s="64"/>
      <c r="G45" s="64"/>
      <c r="H45" s="64"/>
    </row>
    <row r="46" spans="1:18" x14ac:dyDescent="0.15">
      <c r="F46" s="64"/>
      <c r="G46" s="64"/>
      <c r="H46" s="64"/>
      <c r="L46" s="67"/>
      <c r="M46" s="67"/>
    </row>
    <row r="47" spans="1:18" x14ac:dyDescent="0.15">
      <c r="F47" s="64"/>
      <c r="G47" s="64"/>
      <c r="H47" s="64"/>
      <c r="J47" s="184" t="s">
        <v>172</v>
      </c>
      <c r="K47" s="184"/>
      <c r="L47" s="185">
        <f>(ROUND(L40,-3))</f>
        <v>36179000</v>
      </c>
      <c r="M47" s="185">
        <f>(ROUND(M40,-3))</f>
        <v>28547000</v>
      </c>
      <c r="N47" s="185">
        <f>(ROUND(N40,-3))</f>
        <v>7632000</v>
      </c>
      <c r="O47" s="184"/>
    </row>
    <row r="48" spans="1:18" x14ac:dyDescent="0.15">
      <c r="F48" s="64"/>
      <c r="G48" s="64"/>
      <c r="H48" s="64"/>
    </row>
    <row r="49" spans="6:8" x14ac:dyDescent="0.15">
      <c r="F49" s="64"/>
      <c r="G49" s="64"/>
      <c r="H49" s="64"/>
    </row>
    <row r="50" spans="6:8" x14ac:dyDescent="0.15">
      <c r="F50" s="64"/>
      <c r="G50" s="64"/>
      <c r="H50" s="64"/>
    </row>
    <row r="51" spans="6:8" x14ac:dyDescent="0.15">
      <c r="F51" s="64"/>
      <c r="G51" s="64"/>
      <c r="H51" s="64"/>
    </row>
    <row r="52" spans="6:8" x14ac:dyDescent="0.15">
      <c r="F52" s="64"/>
      <c r="G52" s="64"/>
      <c r="H52" s="64"/>
    </row>
    <row r="53" spans="6:8" x14ac:dyDescent="0.15">
      <c r="F53" s="64"/>
      <c r="G53" s="64"/>
      <c r="H53" s="64"/>
    </row>
    <row r="54" spans="6:8" x14ac:dyDescent="0.15">
      <c r="F54" s="64"/>
      <c r="G54" s="64"/>
      <c r="H54" s="64"/>
    </row>
    <row r="55" spans="6:8" x14ac:dyDescent="0.15">
      <c r="F55" s="64"/>
      <c r="G55" s="64"/>
      <c r="H55" s="64"/>
    </row>
    <row r="56" spans="6:8" x14ac:dyDescent="0.15">
      <c r="F56" s="64"/>
      <c r="G56" s="64"/>
      <c r="H56" s="64"/>
    </row>
    <row r="57" spans="6:8" x14ac:dyDescent="0.15">
      <c r="F57" s="64"/>
      <c r="G57" s="64"/>
      <c r="H57" s="64"/>
    </row>
    <row r="58" spans="6:8" x14ac:dyDescent="0.15">
      <c r="F58" s="64"/>
      <c r="G58" s="64"/>
      <c r="H58" s="64"/>
    </row>
    <row r="59" spans="6:8" x14ac:dyDescent="0.15">
      <c r="F59" s="64"/>
      <c r="G59" s="64"/>
      <c r="H59" s="64"/>
    </row>
    <row r="60" spans="6:8" x14ac:dyDescent="0.15">
      <c r="F60" s="64"/>
      <c r="G60" s="64"/>
      <c r="H60" s="64"/>
    </row>
    <row r="61" spans="6:8" x14ac:dyDescent="0.15">
      <c r="F61" s="64"/>
      <c r="G61" s="64"/>
      <c r="H61" s="64"/>
    </row>
    <row r="62" spans="6:8" x14ac:dyDescent="0.15">
      <c r="F62" s="64"/>
      <c r="G62" s="64"/>
      <c r="H62" s="64"/>
    </row>
    <row r="63" spans="6:8" x14ac:dyDescent="0.15">
      <c r="F63" s="64"/>
      <c r="G63" s="64"/>
      <c r="H63" s="64"/>
    </row>
    <row r="64" spans="6:8" x14ac:dyDescent="0.15">
      <c r="F64" s="64"/>
      <c r="G64" s="64"/>
      <c r="H64" s="64"/>
    </row>
    <row r="65" spans="6:8" x14ac:dyDescent="0.15">
      <c r="F65" s="64"/>
      <c r="G65" s="64"/>
      <c r="H65" s="64"/>
    </row>
    <row r="66" spans="6:8" x14ac:dyDescent="0.15">
      <c r="F66" s="64"/>
      <c r="G66" s="64"/>
      <c r="H66" s="64"/>
    </row>
    <row r="67" spans="6:8" x14ac:dyDescent="0.15">
      <c r="F67" s="64"/>
      <c r="G67" s="64"/>
      <c r="H67" s="64"/>
    </row>
    <row r="68" spans="6:8" x14ac:dyDescent="0.15">
      <c r="F68" s="64"/>
      <c r="G68" s="64"/>
      <c r="H68" s="64"/>
    </row>
    <row r="69" spans="6:8" x14ac:dyDescent="0.15">
      <c r="F69" s="64"/>
      <c r="G69" s="64"/>
      <c r="H69" s="64"/>
    </row>
    <row r="70" spans="6:8" x14ac:dyDescent="0.15">
      <c r="F70" s="64"/>
      <c r="G70" s="64"/>
      <c r="H70" s="64"/>
    </row>
    <row r="71" spans="6:8" x14ac:dyDescent="0.15">
      <c r="F71" s="64"/>
      <c r="G71" s="64"/>
      <c r="H71" s="64"/>
    </row>
    <row r="72" spans="6:8" x14ac:dyDescent="0.15">
      <c r="F72" s="64"/>
      <c r="G72" s="64"/>
      <c r="H72" s="64"/>
    </row>
    <row r="73" spans="6:8" x14ac:dyDescent="0.15">
      <c r="F73" s="64"/>
      <c r="G73" s="64"/>
      <c r="H73" s="64"/>
    </row>
    <row r="74" spans="6:8" x14ac:dyDescent="0.15">
      <c r="F74" s="64"/>
      <c r="G74" s="64"/>
      <c r="H74" s="64"/>
    </row>
    <row r="75" spans="6:8" x14ac:dyDescent="0.15">
      <c r="F75" s="64"/>
      <c r="G75" s="64"/>
      <c r="H75" s="64"/>
    </row>
    <row r="76" spans="6:8" x14ac:dyDescent="0.15">
      <c r="F76" s="64"/>
      <c r="G76" s="64"/>
      <c r="H76" s="64"/>
    </row>
    <row r="77" spans="6:8" x14ac:dyDescent="0.15">
      <c r="F77" s="64"/>
      <c r="G77" s="64"/>
      <c r="H77" s="64"/>
    </row>
    <row r="78" spans="6:8" x14ac:dyDescent="0.15">
      <c r="F78" s="64"/>
      <c r="G78" s="64"/>
      <c r="H78" s="64"/>
    </row>
    <row r="79" spans="6:8" x14ac:dyDescent="0.15">
      <c r="F79" s="64"/>
      <c r="G79" s="64"/>
      <c r="H79" s="64"/>
    </row>
    <row r="80" spans="6:8" x14ac:dyDescent="0.15">
      <c r="F80" s="64"/>
      <c r="G80" s="64"/>
      <c r="H80" s="64"/>
    </row>
    <row r="81" spans="6:8" x14ac:dyDescent="0.15">
      <c r="F81" s="64"/>
      <c r="G81" s="64"/>
      <c r="H81" s="64"/>
    </row>
    <row r="82" spans="6:8" x14ac:dyDescent="0.15">
      <c r="F82" s="64"/>
      <c r="G82" s="64"/>
      <c r="H82" s="64"/>
    </row>
    <row r="83" spans="6:8" x14ac:dyDescent="0.15">
      <c r="F83" s="64"/>
      <c r="G83" s="64"/>
      <c r="H83" s="64"/>
    </row>
    <row r="84" spans="6:8" x14ac:dyDescent="0.15">
      <c r="F84" s="64"/>
      <c r="G84" s="64"/>
      <c r="H84" s="64"/>
    </row>
    <row r="85" spans="6:8" x14ac:dyDescent="0.15">
      <c r="F85" s="64"/>
      <c r="G85" s="64"/>
      <c r="H85" s="64"/>
    </row>
    <row r="86" spans="6:8" x14ac:dyDescent="0.15">
      <c r="F86" s="64"/>
      <c r="G86" s="64"/>
      <c r="H86" s="64"/>
    </row>
    <row r="87" spans="6:8" x14ac:dyDescent="0.15">
      <c r="F87" s="64"/>
      <c r="G87" s="64"/>
      <c r="H87" s="64"/>
    </row>
    <row r="88" spans="6:8" x14ac:dyDescent="0.15">
      <c r="F88" s="64"/>
      <c r="G88" s="64"/>
      <c r="H88" s="64"/>
    </row>
    <row r="89" spans="6:8" x14ac:dyDescent="0.15">
      <c r="F89" s="64"/>
      <c r="G89" s="64"/>
      <c r="H89" s="64"/>
    </row>
    <row r="90" spans="6:8" x14ac:dyDescent="0.15">
      <c r="F90" s="64"/>
      <c r="G90" s="64"/>
      <c r="H90" s="64"/>
    </row>
    <row r="91" spans="6:8" x14ac:dyDescent="0.15">
      <c r="F91" s="64"/>
      <c r="G91" s="64"/>
      <c r="H91" s="64"/>
    </row>
    <row r="92" spans="6:8" x14ac:dyDescent="0.15">
      <c r="F92" s="64"/>
      <c r="G92" s="64"/>
      <c r="H92" s="64"/>
    </row>
    <row r="93" spans="6:8" x14ac:dyDescent="0.15">
      <c r="F93" s="64"/>
      <c r="G93" s="64"/>
      <c r="H93" s="64"/>
    </row>
    <row r="94" spans="6:8" x14ac:dyDescent="0.15">
      <c r="F94" s="64"/>
      <c r="G94" s="64"/>
      <c r="H94" s="64"/>
    </row>
    <row r="95" spans="6:8" x14ac:dyDescent="0.15">
      <c r="F95" s="64"/>
      <c r="G95" s="64"/>
      <c r="H95" s="64"/>
    </row>
    <row r="96" spans="6:8" x14ac:dyDescent="0.15">
      <c r="F96" s="64"/>
      <c r="G96" s="64"/>
      <c r="H96" s="64"/>
    </row>
    <row r="97" spans="6:8" x14ac:dyDescent="0.15">
      <c r="F97" s="64"/>
      <c r="G97" s="64"/>
      <c r="H97" s="64"/>
    </row>
    <row r="98" spans="6:8" x14ac:dyDescent="0.15">
      <c r="F98" s="64"/>
      <c r="G98" s="64"/>
      <c r="H98" s="64"/>
    </row>
    <row r="99" spans="6:8" x14ac:dyDescent="0.15">
      <c r="F99" s="64"/>
      <c r="G99" s="64"/>
      <c r="H99" s="64"/>
    </row>
    <row r="100" spans="6:8" x14ac:dyDescent="0.15">
      <c r="F100" s="64"/>
      <c r="G100" s="64"/>
      <c r="H100" s="64"/>
    </row>
    <row r="101" spans="6:8" x14ac:dyDescent="0.15">
      <c r="F101" s="64"/>
      <c r="G101" s="64"/>
      <c r="H101" s="64"/>
    </row>
    <row r="102" spans="6:8" x14ac:dyDescent="0.15">
      <c r="F102" s="64"/>
      <c r="G102" s="64"/>
      <c r="H102" s="64"/>
    </row>
    <row r="103" spans="6:8" x14ac:dyDescent="0.15">
      <c r="F103" s="64"/>
      <c r="G103" s="64"/>
      <c r="H103" s="64"/>
    </row>
    <row r="104" spans="6:8" x14ac:dyDescent="0.15">
      <c r="F104" s="64"/>
      <c r="G104" s="64"/>
      <c r="H104" s="64"/>
    </row>
    <row r="105" spans="6:8" x14ac:dyDescent="0.15">
      <c r="F105" s="64"/>
      <c r="G105" s="64"/>
      <c r="H105" s="64"/>
    </row>
    <row r="106" spans="6:8" x14ac:dyDescent="0.15">
      <c r="F106" s="64"/>
      <c r="G106" s="64"/>
      <c r="H106" s="64"/>
    </row>
    <row r="107" spans="6:8" x14ac:dyDescent="0.15">
      <c r="F107" s="64"/>
      <c r="G107" s="64"/>
      <c r="H107" s="64"/>
    </row>
    <row r="108" spans="6:8" x14ac:dyDescent="0.15">
      <c r="F108" s="64"/>
      <c r="G108" s="64"/>
      <c r="H108" s="64"/>
    </row>
    <row r="109" spans="6:8" x14ac:dyDescent="0.15">
      <c r="F109" s="64"/>
      <c r="G109" s="64"/>
      <c r="H109" s="64"/>
    </row>
    <row r="110" spans="6:8" x14ac:dyDescent="0.15">
      <c r="F110" s="64"/>
      <c r="G110" s="64"/>
      <c r="H110" s="64"/>
    </row>
    <row r="111" spans="6:8" x14ac:dyDescent="0.15">
      <c r="F111" s="64"/>
      <c r="G111" s="64"/>
      <c r="H111" s="64"/>
    </row>
    <row r="112" spans="6:8" x14ac:dyDescent="0.15">
      <c r="F112" s="64"/>
      <c r="G112" s="64"/>
      <c r="H112" s="64"/>
    </row>
    <row r="113" spans="6:8" x14ac:dyDescent="0.15">
      <c r="F113" s="64"/>
      <c r="G113" s="64"/>
      <c r="H113" s="64"/>
    </row>
    <row r="114" spans="6:8" x14ac:dyDescent="0.15">
      <c r="F114" s="64"/>
      <c r="G114" s="64"/>
      <c r="H114" s="64"/>
    </row>
    <row r="115" spans="6:8" x14ac:dyDescent="0.15">
      <c r="F115" s="64"/>
      <c r="G115" s="64"/>
      <c r="H115" s="64"/>
    </row>
    <row r="116" spans="6:8" x14ac:dyDescent="0.15">
      <c r="F116" s="64"/>
      <c r="G116" s="64"/>
      <c r="H116" s="64"/>
    </row>
    <row r="117" spans="6:8" x14ac:dyDescent="0.15">
      <c r="F117" s="64"/>
      <c r="G117" s="64"/>
      <c r="H117" s="64"/>
    </row>
    <row r="118" spans="6:8" x14ac:dyDescent="0.15">
      <c r="F118" s="64"/>
      <c r="G118" s="64"/>
      <c r="H118" s="64"/>
    </row>
    <row r="119" spans="6:8" x14ac:dyDescent="0.15">
      <c r="F119" s="64"/>
      <c r="G119" s="64"/>
      <c r="H119" s="64"/>
    </row>
    <row r="120" spans="6:8" x14ac:dyDescent="0.15">
      <c r="F120" s="64"/>
      <c r="G120" s="64"/>
      <c r="H120" s="64"/>
    </row>
    <row r="121" spans="6:8" x14ac:dyDescent="0.15">
      <c r="F121" s="64"/>
      <c r="G121" s="64"/>
      <c r="H121" s="64"/>
    </row>
    <row r="122" spans="6:8" x14ac:dyDescent="0.15">
      <c r="F122" s="64"/>
      <c r="G122" s="64"/>
      <c r="H122" s="64"/>
    </row>
    <row r="123" spans="6:8" x14ac:dyDescent="0.15">
      <c r="F123" s="64"/>
      <c r="G123" s="64"/>
      <c r="H123" s="64"/>
    </row>
    <row r="124" spans="6:8" x14ac:dyDescent="0.15">
      <c r="F124" s="64"/>
      <c r="G124" s="64"/>
      <c r="H124" s="64"/>
    </row>
    <row r="125" spans="6:8" x14ac:dyDescent="0.15">
      <c r="F125" s="64"/>
      <c r="G125" s="64"/>
      <c r="H125" s="64"/>
    </row>
    <row r="126" spans="6:8" x14ac:dyDescent="0.15">
      <c r="F126" s="64"/>
      <c r="G126" s="64"/>
      <c r="H126" s="64"/>
    </row>
    <row r="127" spans="6:8" x14ac:dyDescent="0.15">
      <c r="F127" s="64"/>
      <c r="G127" s="64"/>
      <c r="H127" s="64"/>
    </row>
    <row r="128" spans="6:8" x14ac:dyDescent="0.15">
      <c r="F128" s="64"/>
      <c r="G128" s="64"/>
      <c r="H128" s="64"/>
    </row>
    <row r="129" spans="6:8" x14ac:dyDescent="0.15">
      <c r="F129" s="64"/>
      <c r="G129" s="64"/>
      <c r="H129" s="64"/>
    </row>
    <row r="130" spans="6:8" x14ac:dyDescent="0.15">
      <c r="F130" s="64"/>
      <c r="G130" s="64"/>
      <c r="H130" s="64"/>
    </row>
    <row r="131" spans="6:8" x14ac:dyDescent="0.15">
      <c r="F131" s="64"/>
      <c r="G131" s="64"/>
      <c r="H131" s="64"/>
    </row>
    <row r="132" spans="6:8" x14ac:dyDescent="0.15">
      <c r="F132" s="64"/>
      <c r="G132" s="64"/>
      <c r="H132" s="64"/>
    </row>
    <row r="133" spans="6:8" x14ac:dyDescent="0.15">
      <c r="F133" s="64"/>
      <c r="G133" s="64"/>
      <c r="H133" s="64"/>
    </row>
    <row r="134" spans="6:8" x14ac:dyDescent="0.15">
      <c r="F134" s="64"/>
      <c r="G134" s="64"/>
      <c r="H134" s="64"/>
    </row>
    <row r="135" spans="6:8" x14ac:dyDescent="0.15">
      <c r="F135" s="64"/>
      <c r="G135" s="64"/>
      <c r="H135" s="64"/>
    </row>
    <row r="136" spans="6:8" x14ac:dyDescent="0.15">
      <c r="F136" s="64"/>
      <c r="G136" s="64"/>
      <c r="H136" s="64"/>
    </row>
    <row r="137" spans="6:8" x14ac:dyDescent="0.15">
      <c r="F137" s="64"/>
      <c r="G137" s="64"/>
      <c r="H137" s="64"/>
    </row>
    <row r="138" spans="6:8" x14ac:dyDescent="0.15">
      <c r="F138" s="64"/>
      <c r="G138" s="64"/>
      <c r="H138" s="64"/>
    </row>
    <row r="139" spans="6:8" x14ac:dyDescent="0.15">
      <c r="F139" s="64"/>
      <c r="G139" s="64"/>
      <c r="H139" s="64"/>
    </row>
    <row r="140" spans="6:8" x14ac:dyDescent="0.15">
      <c r="F140" s="64"/>
      <c r="G140" s="64"/>
      <c r="H140" s="64"/>
    </row>
    <row r="141" spans="6:8" x14ac:dyDescent="0.15">
      <c r="F141" s="64"/>
      <c r="G141" s="64"/>
      <c r="H141" s="64"/>
    </row>
    <row r="142" spans="6:8" x14ac:dyDescent="0.15">
      <c r="F142" s="64"/>
      <c r="G142" s="64"/>
      <c r="H142" s="64"/>
    </row>
    <row r="143" spans="6:8" x14ac:dyDescent="0.15">
      <c r="F143" s="64"/>
      <c r="G143" s="64"/>
      <c r="H143" s="64"/>
    </row>
    <row r="144" spans="6:8" x14ac:dyDescent="0.15">
      <c r="F144" s="64"/>
      <c r="G144" s="64"/>
      <c r="H144" s="64"/>
    </row>
    <row r="145" spans="6:8" x14ac:dyDescent="0.15">
      <c r="F145" s="64"/>
      <c r="G145" s="64"/>
      <c r="H145" s="64"/>
    </row>
    <row r="146" spans="6:8" x14ac:dyDescent="0.15">
      <c r="F146" s="64"/>
      <c r="G146" s="64"/>
      <c r="H146" s="64"/>
    </row>
    <row r="147" spans="6:8" x14ac:dyDescent="0.15">
      <c r="F147" s="64"/>
      <c r="G147" s="64"/>
      <c r="H147" s="64"/>
    </row>
    <row r="148" spans="6:8" x14ac:dyDescent="0.15">
      <c r="F148" s="64"/>
      <c r="G148" s="64"/>
      <c r="H148" s="64"/>
    </row>
    <row r="149" spans="6:8" x14ac:dyDescent="0.15">
      <c r="F149" s="64"/>
      <c r="G149" s="64"/>
      <c r="H149" s="64"/>
    </row>
    <row r="150" spans="6:8" x14ac:dyDescent="0.15">
      <c r="F150" s="64"/>
      <c r="G150" s="64"/>
      <c r="H150" s="64"/>
    </row>
    <row r="151" spans="6:8" x14ac:dyDescent="0.15">
      <c r="F151" s="64"/>
      <c r="G151" s="64"/>
      <c r="H151" s="64"/>
    </row>
    <row r="152" spans="6:8" x14ac:dyDescent="0.15">
      <c r="F152" s="64"/>
      <c r="G152" s="64"/>
      <c r="H152" s="64"/>
    </row>
    <row r="153" spans="6:8" x14ac:dyDescent="0.15">
      <c r="F153" s="64"/>
      <c r="G153" s="64"/>
      <c r="H153" s="64"/>
    </row>
    <row r="154" spans="6:8" x14ac:dyDescent="0.15">
      <c r="F154" s="64"/>
      <c r="G154" s="64"/>
      <c r="H154" s="64"/>
    </row>
    <row r="155" spans="6:8" x14ac:dyDescent="0.15">
      <c r="F155" s="64"/>
      <c r="G155" s="64"/>
      <c r="H155" s="64"/>
    </row>
    <row r="156" spans="6:8" x14ac:dyDescent="0.15">
      <c r="F156" s="64"/>
      <c r="G156" s="64"/>
      <c r="H156" s="64"/>
    </row>
    <row r="157" spans="6:8" x14ac:dyDescent="0.15">
      <c r="F157" s="64"/>
      <c r="G157" s="64"/>
      <c r="H157" s="64"/>
    </row>
    <row r="158" spans="6:8" x14ac:dyDescent="0.15">
      <c r="F158" s="64"/>
      <c r="G158" s="64"/>
      <c r="H158" s="64"/>
    </row>
    <row r="159" spans="6:8" x14ac:dyDescent="0.15">
      <c r="F159" s="64"/>
      <c r="G159" s="64"/>
      <c r="H159" s="64"/>
    </row>
    <row r="160" spans="6:8" x14ac:dyDescent="0.15">
      <c r="F160" s="64"/>
      <c r="G160" s="64"/>
      <c r="H160" s="64"/>
    </row>
    <row r="161" spans="6:8" x14ac:dyDescent="0.15">
      <c r="F161" s="64"/>
      <c r="G161" s="64"/>
      <c r="H161" s="64"/>
    </row>
    <row r="162" spans="6:8" x14ac:dyDescent="0.15">
      <c r="F162" s="64"/>
      <c r="G162" s="64"/>
      <c r="H162" s="64"/>
    </row>
    <row r="163" spans="6:8" x14ac:dyDescent="0.15">
      <c r="F163" s="64"/>
      <c r="G163" s="64"/>
      <c r="H163" s="64"/>
    </row>
    <row r="164" spans="6:8" x14ac:dyDescent="0.15">
      <c r="F164" s="64"/>
      <c r="G164" s="64"/>
      <c r="H164" s="64"/>
    </row>
    <row r="165" spans="6:8" x14ac:dyDescent="0.15">
      <c r="F165" s="64"/>
      <c r="G165" s="64"/>
      <c r="H165" s="64"/>
    </row>
    <row r="166" spans="6:8" x14ac:dyDescent="0.15">
      <c r="F166" s="64"/>
      <c r="G166" s="64"/>
      <c r="H166" s="64"/>
    </row>
    <row r="167" spans="6:8" x14ac:dyDescent="0.15">
      <c r="F167" s="64"/>
      <c r="G167" s="64"/>
      <c r="H167" s="64"/>
    </row>
    <row r="168" spans="6:8" x14ac:dyDescent="0.15">
      <c r="F168" s="64"/>
      <c r="G168" s="64"/>
      <c r="H168" s="64"/>
    </row>
    <row r="169" spans="6:8" x14ac:dyDescent="0.15">
      <c r="F169" s="64"/>
      <c r="G169" s="64"/>
      <c r="H169" s="64"/>
    </row>
    <row r="170" spans="6:8" x14ac:dyDescent="0.15">
      <c r="F170" s="64"/>
      <c r="G170" s="64"/>
      <c r="H170" s="64"/>
    </row>
    <row r="171" spans="6:8" x14ac:dyDescent="0.15">
      <c r="F171" s="64"/>
      <c r="G171" s="64"/>
      <c r="H171" s="64"/>
    </row>
    <row r="172" spans="6:8" x14ac:dyDescent="0.15">
      <c r="F172" s="64"/>
      <c r="G172" s="64"/>
      <c r="H172" s="64"/>
    </row>
    <row r="173" spans="6:8" x14ac:dyDescent="0.15">
      <c r="F173" s="64"/>
      <c r="G173" s="64"/>
      <c r="H173" s="64"/>
    </row>
    <row r="174" spans="6:8" x14ac:dyDescent="0.15">
      <c r="F174" s="64"/>
      <c r="G174" s="64"/>
      <c r="H174" s="64"/>
    </row>
    <row r="175" spans="6:8" x14ac:dyDescent="0.15">
      <c r="F175" s="64"/>
      <c r="G175" s="64"/>
      <c r="H175" s="64"/>
    </row>
    <row r="176" spans="6:8" x14ac:dyDescent="0.15">
      <c r="F176" s="64"/>
      <c r="G176" s="64"/>
      <c r="H176" s="64"/>
    </row>
    <row r="177" spans="6:8" x14ac:dyDescent="0.15">
      <c r="F177" s="64"/>
      <c r="G177" s="64"/>
      <c r="H177" s="64"/>
    </row>
    <row r="178" spans="6:8" x14ac:dyDescent="0.15">
      <c r="F178" s="64"/>
      <c r="G178" s="64"/>
      <c r="H178" s="64"/>
    </row>
    <row r="179" spans="6:8" x14ac:dyDescent="0.15">
      <c r="F179" s="64"/>
      <c r="G179" s="64"/>
      <c r="H179" s="64"/>
    </row>
    <row r="180" spans="6:8" x14ac:dyDescent="0.15">
      <c r="F180" s="64"/>
      <c r="G180" s="64"/>
      <c r="H180" s="64"/>
    </row>
    <row r="181" spans="6:8" x14ac:dyDescent="0.15">
      <c r="F181" s="64"/>
      <c r="G181" s="64"/>
      <c r="H181" s="64"/>
    </row>
    <row r="182" spans="6:8" x14ac:dyDescent="0.15">
      <c r="F182" s="64"/>
      <c r="G182" s="64"/>
      <c r="H182" s="64"/>
    </row>
    <row r="183" spans="6:8" x14ac:dyDescent="0.15">
      <c r="F183" s="64"/>
      <c r="G183" s="64"/>
      <c r="H183" s="64"/>
    </row>
    <row r="184" spans="6:8" x14ac:dyDescent="0.15">
      <c r="F184" s="64"/>
      <c r="G184" s="64"/>
      <c r="H184" s="64"/>
    </row>
    <row r="185" spans="6:8" x14ac:dyDescent="0.15">
      <c r="F185" s="64"/>
      <c r="G185" s="64"/>
      <c r="H185" s="64"/>
    </row>
    <row r="186" spans="6:8" x14ac:dyDescent="0.15">
      <c r="F186" s="64"/>
      <c r="G186" s="64"/>
      <c r="H186" s="64"/>
    </row>
    <row r="187" spans="6:8" x14ac:dyDescent="0.15">
      <c r="F187" s="64"/>
      <c r="G187" s="64"/>
      <c r="H187" s="64"/>
    </row>
    <row r="188" spans="6:8" x14ac:dyDescent="0.15">
      <c r="F188" s="64"/>
      <c r="G188" s="64"/>
      <c r="H188" s="64"/>
    </row>
    <row r="189" spans="6:8" x14ac:dyDescent="0.15">
      <c r="F189" s="64"/>
      <c r="G189" s="64"/>
      <c r="H189" s="64"/>
    </row>
    <row r="190" spans="6:8" x14ac:dyDescent="0.15">
      <c r="F190" s="64"/>
      <c r="G190" s="64"/>
      <c r="H190" s="64"/>
    </row>
    <row r="191" spans="6:8" x14ac:dyDescent="0.15">
      <c r="F191" s="64"/>
      <c r="G191" s="64"/>
      <c r="H191" s="64"/>
    </row>
    <row r="192" spans="6:8" x14ac:dyDescent="0.15">
      <c r="F192" s="64"/>
      <c r="G192" s="64"/>
      <c r="H192" s="64"/>
    </row>
    <row r="193" spans="6:8" x14ac:dyDescent="0.15">
      <c r="F193" s="64"/>
      <c r="G193" s="64"/>
      <c r="H193" s="64"/>
    </row>
    <row r="194" spans="6:8" x14ac:dyDescent="0.15">
      <c r="F194" s="64"/>
      <c r="G194" s="64"/>
      <c r="H194" s="64"/>
    </row>
    <row r="195" spans="6:8" x14ac:dyDescent="0.15">
      <c r="F195" s="64"/>
      <c r="G195" s="64"/>
      <c r="H195" s="64"/>
    </row>
    <row r="196" spans="6:8" x14ac:dyDescent="0.15">
      <c r="F196" s="64"/>
      <c r="G196" s="64"/>
      <c r="H196" s="64"/>
    </row>
    <row r="197" spans="6:8" x14ac:dyDescent="0.15">
      <c r="F197" s="64"/>
      <c r="G197" s="64"/>
      <c r="H197" s="64"/>
    </row>
    <row r="198" spans="6:8" x14ac:dyDescent="0.15">
      <c r="F198" s="64"/>
      <c r="G198" s="64"/>
      <c r="H198" s="64"/>
    </row>
    <row r="199" spans="6:8" x14ac:dyDescent="0.15">
      <c r="F199" s="64"/>
      <c r="G199" s="64"/>
      <c r="H199" s="64"/>
    </row>
    <row r="200" spans="6:8" x14ac:dyDescent="0.15">
      <c r="F200" s="64"/>
      <c r="G200" s="64"/>
      <c r="H200" s="64"/>
    </row>
    <row r="201" spans="6:8" x14ac:dyDescent="0.15">
      <c r="F201" s="64"/>
      <c r="G201" s="64"/>
    </row>
    <row r="202" spans="6:8" x14ac:dyDescent="0.15">
      <c r="F202" s="64"/>
      <c r="G202" s="64"/>
    </row>
    <row r="203" spans="6:8" x14ac:dyDescent="0.15">
      <c r="F203" s="64"/>
    </row>
    <row r="204" spans="6:8" x14ac:dyDescent="0.15">
      <c r="F204" s="64"/>
    </row>
    <row r="205" spans="6:8" x14ac:dyDescent="0.15">
      <c r="F205" s="64"/>
    </row>
    <row r="206" spans="6:8" x14ac:dyDescent="0.15">
      <c r="F206" s="64"/>
    </row>
    <row r="207" spans="6:8" x14ac:dyDescent="0.15">
      <c r="F207" s="64"/>
    </row>
    <row r="208" spans="6:8" x14ac:dyDescent="0.15">
      <c r="F208" s="64"/>
    </row>
    <row r="209" spans="6:6" x14ac:dyDescent="0.15">
      <c r="F209" s="64"/>
    </row>
    <row r="210" spans="6:6" x14ac:dyDescent="0.15">
      <c r="F210" s="64"/>
    </row>
  </sheetData>
  <mergeCells count="3">
    <mergeCell ref="I2:K2"/>
    <mergeCell ref="L2:M2"/>
    <mergeCell ref="N2:P2"/>
  </mergeCells>
  <dataValidations count="1">
    <dataValidation type="list" allowBlank="1" showInputMessage="1" showErrorMessage="1" sqref="F27:F210 H45:H200 J40:J44 H27:H39 F25:H25 F4:H23 G27:G202" xr:uid="{74662F91-4071-40F4-A675-83700E637A51}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4F40-D861-45E6-A652-EB5EB83C2EF1}">
  <sheetPr codeName="Sheet6"/>
  <dimension ref="A1:AJ220"/>
  <sheetViews>
    <sheetView tabSelected="1" zoomScale="85" zoomScaleNormal="85" workbookViewId="0">
      <pane xSplit="5" ySplit="3" topLeftCell="F4" activePane="bottomRight" state="frozen"/>
      <selection pane="topRight" activeCell="L30" sqref="L30"/>
      <selection pane="bottomLeft" activeCell="L30" sqref="L30"/>
      <selection pane="bottomRight" activeCell="A3" sqref="A3:XFD34"/>
    </sheetView>
  </sheetViews>
  <sheetFormatPr baseColWidth="10" defaultColWidth="11.5" defaultRowHeight="11.25" customHeight="1" x14ac:dyDescent="0.2"/>
  <cols>
    <col min="1" max="1" width="34.5" style="197" bestFit="1" customWidth="1"/>
    <col min="2" max="2" width="12.5" style="197" customWidth="1"/>
    <col min="3" max="3" width="13.5" style="197" customWidth="1"/>
    <col min="4" max="4" width="18.6640625" style="197" customWidth="1"/>
    <col min="5" max="5" width="40.5" style="197" bestFit="1" customWidth="1"/>
    <col min="6" max="6" width="58.33203125" style="197" bestFit="1" customWidth="1"/>
    <col min="7" max="7" width="49.33203125" style="197" hidden="1" customWidth="1"/>
    <col min="8" max="8" width="28.6640625" style="197" customWidth="1"/>
    <col min="9" max="9" width="17" style="197" customWidth="1"/>
    <col min="10" max="10" width="17.6640625" style="197" customWidth="1"/>
    <col min="11" max="11" width="23.5" style="197" customWidth="1"/>
    <col min="12" max="12" width="30.5" style="197" customWidth="1"/>
    <col min="13" max="13" width="27.5" style="197" customWidth="1"/>
    <col min="14" max="16" width="28.33203125" style="197" customWidth="1"/>
    <col min="17" max="17" width="13.6640625" style="197" bestFit="1" customWidth="1"/>
    <col min="18" max="18" width="12.6640625" style="197" bestFit="1" customWidth="1"/>
    <col min="19" max="19" width="19.33203125" style="197" bestFit="1" customWidth="1"/>
    <col min="20" max="20" width="21.33203125" style="197" bestFit="1" customWidth="1"/>
    <col min="21" max="21" width="16.6640625" style="197" bestFit="1" customWidth="1"/>
    <col min="22" max="22" width="23.33203125" style="197" bestFit="1" customWidth="1"/>
    <col min="23" max="23" width="24" style="197" bestFit="1" customWidth="1"/>
    <col min="24" max="24" width="24" style="197" customWidth="1"/>
    <col min="25" max="25" width="19.33203125" style="197" bestFit="1" customWidth="1"/>
    <col min="26" max="26" width="20" style="197" bestFit="1" customWidth="1"/>
    <col min="27" max="28" width="16.33203125" style="197" bestFit="1" customWidth="1"/>
    <col min="29" max="29" width="10.33203125" style="197" bestFit="1" customWidth="1"/>
    <col min="30" max="30" width="18.5" style="197" bestFit="1" customWidth="1"/>
    <col min="31" max="31" width="51.5" style="197" customWidth="1"/>
    <col min="32" max="32" width="19.33203125" style="197" bestFit="1" customWidth="1"/>
    <col min="33" max="33" width="29.33203125" style="197" bestFit="1" customWidth="1"/>
    <col min="34" max="34" width="18.33203125" style="230" customWidth="1"/>
    <col min="35" max="35" width="29.5" style="197" bestFit="1" customWidth="1"/>
    <col min="36" max="36" width="28.5" style="197" bestFit="1" customWidth="1"/>
    <col min="37" max="16384" width="11.5" style="197"/>
  </cols>
  <sheetData>
    <row r="1" spans="1:36" ht="28.25" customHeight="1" thickBot="1" x14ac:dyDescent="0.25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</row>
    <row r="2" spans="1:36" ht="22.25" customHeight="1" thickBot="1" x14ac:dyDescent="0.25">
      <c r="A2" s="196"/>
      <c r="B2" s="196"/>
      <c r="C2" s="196"/>
      <c r="D2" s="196"/>
      <c r="E2" s="196"/>
      <c r="F2" s="196"/>
      <c r="G2" s="196"/>
      <c r="H2" s="198" t="s">
        <v>173</v>
      </c>
      <c r="I2" s="198"/>
      <c r="J2" s="198"/>
      <c r="K2" s="196"/>
      <c r="L2" s="196"/>
      <c r="M2" s="196"/>
      <c r="N2" s="196"/>
      <c r="O2" s="196"/>
      <c r="P2" s="196"/>
      <c r="Q2" s="196"/>
      <c r="R2" s="196"/>
      <c r="S2" s="199"/>
      <c r="T2" s="200"/>
      <c r="U2" s="314" t="s">
        <v>174</v>
      </c>
      <c r="V2" s="314"/>
      <c r="W2" s="314"/>
      <c r="X2" s="314"/>
      <c r="Y2" s="314" t="s">
        <v>110</v>
      </c>
      <c r="Z2" s="314"/>
      <c r="AA2" s="315" t="s">
        <v>111</v>
      </c>
      <c r="AB2" s="314"/>
      <c r="AC2" s="314"/>
      <c r="AD2" s="316"/>
      <c r="AE2" s="201" t="s">
        <v>112</v>
      </c>
      <c r="AF2" s="317" t="s">
        <v>175</v>
      </c>
      <c r="AG2" s="318"/>
      <c r="AH2" s="318"/>
      <c r="AI2" s="318"/>
      <c r="AJ2" s="319"/>
    </row>
    <row r="3" spans="1:36" ht="17" thickBot="1" x14ac:dyDescent="0.25">
      <c r="A3" s="196" t="s">
        <v>113</v>
      </c>
      <c r="B3" s="196" t="s">
        <v>176</v>
      </c>
      <c r="C3" s="196" t="s">
        <v>0</v>
      </c>
      <c r="D3" s="196" t="s">
        <v>114</v>
      </c>
      <c r="E3" s="196" t="s">
        <v>177</v>
      </c>
      <c r="F3" s="196" t="s">
        <v>178</v>
      </c>
      <c r="G3" s="196" t="s">
        <v>179</v>
      </c>
      <c r="H3" s="196" t="s">
        <v>180</v>
      </c>
      <c r="I3" s="196" t="s">
        <v>181</v>
      </c>
      <c r="J3" s="196" t="s">
        <v>182</v>
      </c>
      <c r="K3" s="196" t="s">
        <v>183</v>
      </c>
      <c r="L3" s="196" t="s">
        <v>116</v>
      </c>
      <c r="M3" s="196" t="s">
        <v>117</v>
      </c>
      <c r="N3" s="196" t="s">
        <v>184</v>
      </c>
      <c r="O3" s="196" t="s">
        <v>185</v>
      </c>
      <c r="P3" s="196" t="s">
        <v>118</v>
      </c>
      <c r="Q3" s="196" t="s">
        <v>186</v>
      </c>
      <c r="R3" s="202" t="s">
        <v>187</v>
      </c>
      <c r="S3" s="203" t="s">
        <v>188</v>
      </c>
      <c r="T3" s="204" t="s">
        <v>189</v>
      </c>
      <c r="U3" s="205" t="s">
        <v>121</v>
      </c>
      <c r="V3" s="206" t="s">
        <v>190</v>
      </c>
      <c r="W3" s="206" t="s">
        <v>191</v>
      </c>
      <c r="X3" s="206" t="s">
        <v>192</v>
      </c>
      <c r="Y3" s="207" t="s">
        <v>122</v>
      </c>
      <c r="Z3" s="208" t="s">
        <v>123</v>
      </c>
      <c r="AA3" s="209" t="s">
        <v>124</v>
      </c>
      <c r="AB3" s="210" t="s">
        <v>125</v>
      </c>
      <c r="AC3" s="208" t="s">
        <v>126</v>
      </c>
      <c r="AD3" s="211" t="s">
        <v>45</v>
      </c>
      <c r="AE3" s="212"/>
      <c r="AF3" s="213" t="s">
        <v>193</v>
      </c>
      <c r="AG3" s="214" t="s">
        <v>194</v>
      </c>
      <c r="AH3" s="215" t="s">
        <v>176</v>
      </c>
      <c r="AI3" s="216" t="s">
        <v>195</v>
      </c>
      <c r="AJ3" s="217" t="s">
        <v>196</v>
      </c>
    </row>
    <row r="4" spans="1:36" ht="16" x14ac:dyDescent="0.2">
      <c r="A4" s="264" t="s">
        <v>197</v>
      </c>
      <c r="B4" s="265" cm="1">
        <f t="array" ref="B4:B34">_xlfn.XLOOKUP(A$4:A$34,Config!$I3:I40,Config!H3:H40)</f>
        <v>2411223</v>
      </c>
      <c r="C4" s="266">
        <v>45689</v>
      </c>
      <c r="D4" s="267">
        <v>1708108</v>
      </c>
      <c r="E4" s="268" t="s">
        <v>198</v>
      </c>
      <c r="F4" s="269" t="s">
        <v>199</v>
      </c>
      <c r="G4" s="220"/>
      <c r="H4" s="220"/>
      <c r="I4" s="220"/>
      <c r="J4" s="220"/>
      <c r="K4" s="221"/>
      <c r="L4" s="222"/>
      <c r="M4" s="221"/>
      <c r="N4" s="222"/>
      <c r="O4" s="222"/>
      <c r="P4" s="275" t="s">
        <v>129</v>
      </c>
      <c r="Q4" s="223"/>
      <c r="R4" s="224"/>
      <c r="S4" s="225"/>
      <c r="T4" s="226"/>
      <c r="U4" s="277">
        <v>2210501.0966732092</v>
      </c>
      <c r="V4" s="227"/>
      <c r="W4" s="227"/>
      <c r="X4" s="227"/>
      <c r="Y4" s="279">
        <v>3120437.2</v>
      </c>
      <c r="Z4" s="280">
        <v>2099976.0418395489</v>
      </c>
      <c r="AA4" s="285">
        <f>Y4</f>
        <v>3120437.2</v>
      </c>
      <c r="AB4" s="286">
        <f>AA4-U4</f>
        <v>909936.10332679097</v>
      </c>
      <c r="AC4" s="287">
        <f>AB4/AA4</f>
        <v>0.29160532483294038</v>
      </c>
      <c r="AD4" s="288"/>
      <c r="AE4" s="289"/>
      <c r="AF4" s="229"/>
      <c r="AG4" s="228"/>
      <c r="AI4" s="228"/>
      <c r="AJ4" s="231"/>
    </row>
    <row r="5" spans="1:36" ht="16" x14ac:dyDescent="0.2">
      <c r="A5" s="264" t="s">
        <v>197</v>
      </c>
      <c r="B5" s="264">
        <v>2411223</v>
      </c>
      <c r="C5" s="270">
        <v>45689</v>
      </c>
      <c r="D5" s="271">
        <v>1908159</v>
      </c>
      <c r="E5" s="272" t="s">
        <v>200</v>
      </c>
      <c r="F5" s="269" t="s">
        <v>199</v>
      </c>
      <c r="G5" s="220"/>
      <c r="H5" s="220"/>
      <c r="I5" s="220"/>
      <c r="J5" s="220"/>
      <c r="K5" s="221"/>
      <c r="L5" s="222"/>
      <c r="M5" s="221"/>
      <c r="N5" s="222"/>
      <c r="O5" s="222"/>
      <c r="P5" s="276" t="s">
        <v>131</v>
      </c>
      <c r="Q5" s="223"/>
      <c r="R5" s="224"/>
      <c r="S5" s="225"/>
      <c r="T5" s="226"/>
      <c r="U5" s="277">
        <v>2432454.2323356234</v>
      </c>
      <c r="V5" s="227"/>
      <c r="W5" s="227"/>
      <c r="X5" s="227"/>
      <c r="Y5" s="281">
        <v>2590554.92</v>
      </c>
      <c r="Z5" s="282">
        <v>2310831.5207188423</v>
      </c>
      <c r="AA5" s="290">
        <f t="shared" ref="AA5:AA34" si="0">Y5</f>
        <v>2590554.92</v>
      </c>
      <c r="AB5" s="286">
        <f t="shared" ref="AB5:AB34" si="1">AA5-U5</f>
        <v>158100.68766437657</v>
      </c>
      <c r="AC5" s="287">
        <f t="shared" ref="AC5:AC34" si="2">AB5/AA5</f>
        <v>6.1029660650613257E-2</v>
      </c>
      <c r="AD5" s="288"/>
      <c r="AE5" s="291"/>
      <c r="AF5" s="229"/>
      <c r="AG5" s="228"/>
      <c r="AI5" s="228"/>
      <c r="AJ5" s="231"/>
    </row>
    <row r="6" spans="1:36" ht="16" x14ac:dyDescent="0.2">
      <c r="A6" s="264" t="s">
        <v>197</v>
      </c>
      <c r="B6" s="264">
        <v>2411223</v>
      </c>
      <c r="C6" s="270">
        <v>45689</v>
      </c>
      <c r="D6" s="271">
        <v>2102131</v>
      </c>
      <c r="E6" s="272" t="s">
        <v>201</v>
      </c>
      <c r="F6" s="269" t="s">
        <v>202</v>
      </c>
      <c r="G6" s="220"/>
      <c r="H6" s="220"/>
      <c r="I6" s="220"/>
      <c r="J6" s="220"/>
      <c r="K6" s="221"/>
      <c r="L6" s="222"/>
      <c r="M6" s="221"/>
      <c r="N6" s="222"/>
      <c r="O6" s="222"/>
      <c r="P6" s="276" t="s">
        <v>129</v>
      </c>
      <c r="Q6" s="223"/>
      <c r="R6" s="224"/>
      <c r="S6" s="225"/>
      <c r="T6" s="226"/>
      <c r="U6" s="277">
        <v>1588859.1695191364</v>
      </c>
      <c r="V6" s="227"/>
      <c r="W6" s="227"/>
      <c r="X6" s="227"/>
      <c r="Y6" s="281">
        <v>2411389.06</v>
      </c>
      <c r="Z6" s="282">
        <v>1509416.2110431795</v>
      </c>
      <c r="AA6" s="290">
        <f t="shared" si="0"/>
        <v>2411389.06</v>
      </c>
      <c r="AB6" s="286">
        <f t="shared" si="1"/>
        <v>822529.89048086363</v>
      </c>
      <c r="AC6" s="287">
        <f t="shared" si="2"/>
        <v>0.34110210754662029</v>
      </c>
      <c r="AD6" s="288"/>
      <c r="AE6" s="291"/>
      <c r="AF6" s="229"/>
      <c r="AG6" s="228"/>
      <c r="AI6" s="228"/>
      <c r="AJ6" s="231"/>
    </row>
    <row r="7" spans="1:36" ht="16" x14ac:dyDescent="0.2">
      <c r="A7" s="264" t="s">
        <v>197</v>
      </c>
      <c r="B7" s="264">
        <v>2411223</v>
      </c>
      <c r="C7" s="270">
        <v>45689</v>
      </c>
      <c r="D7" s="271">
        <v>2103160</v>
      </c>
      <c r="E7" s="272" t="s">
        <v>203</v>
      </c>
      <c r="F7" s="269" t="s">
        <v>204</v>
      </c>
      <c r="G7" s="220"/>
      <c r="H7" s="220"/>
      <c r="I7" s="220"/>
      <c r="J7" s="220"/>
      <c r="K7" s="221"/>
      <c r="L7" s="222"/>
      <c r="M7" s="221"/>
      <c r="N7" s="222"/>
      <c r="O7" s="222"/>
      <c r="P7" s="276" t="s">
        <v>129</v>
      </c>
      <c r="Q7" s="223"/>
      <c r="R7" s="224"/>
      <c r="S7" s="225"/>
      <c r="T7" s="226"/>
      <c r="U7" s="277">
        <v>4664103.5202158978</v>
      </c>
      <c r="V7" s="227"/>
      <c r="W7" s="227"/>
      <c r="X7" s="227"/>
      <c r="Y7" s="281">
        <v>5284797.18</v>
      </c>
      <c r="Z7" s="282">
        <v>4430898.3442051029</v>
      </c>
      <c r="AA7" s="290">
        <f t="shared" si="0"/>
        <v>5284797.18</v>
      </c>
      <c r="AB7" s="286">
        <f t="shared" si="1"/>
        <v>620693.65978410188</v>
      </c>
      <c r="AC7" s="287">
        <f t="shared" si="2"/>
        <v>0.11744890837685883</v>
      </c>
      <c r="AD7" s="288"/>
      <c r="AE7" s="291"/>
      <c r="AF7" s="229"/>
      <c r="AG7" s="228"/>
      <c r="AI7" s="228"/>
      <c r="AJ7" s="231"/>
    </row>
    <row r="8" spans="1:36" ht="16" x14ac:dyDescent="0.2">
      <c r="A8" s="264" t="s">
        <v>197</v>
      </c>
      <c r="B8" s="264">
        <v>2411223</v>
      </c>
      <c r="C8" s="270">
        <v>45689</v>
      </c>
      <c r="D8" s="271">
        <v>2110102</v>
      </c>
      <c r="E8" s="272" t="s">
        <v>205</v>
      </c>
      <c r="F8" s="269" t="s">
        <v>206</v>
      </c>
      <c r="G8" s="220"/>
      <c r="H8" s="220"/>
      <c r="I8" s="220"/>
      <c r="J8" s="220"/>
      <c r="K8" s="221"/>
      <c r="L8" s="222"/>
      <c r="M8" s="221"/>
      <c r="N8" s="222"/>
      <c r="O8" s="222"/>
      <c r="P8" s="276" t="s">
        <v>129</v>
      </c>
      <c r="Q8" s="223"/>
      <c r="R8" s="224"/>
      <c r="S8" s="225"/>
      <c r="T8" s="226"/>
      <c r="U8" s="277">
        <v>397191.98406280664</v>
      </c>
      <c r="V8" s="227"/>
      <c r="W8" s="227"/>
      <c r="X8" s="227"/>
      <c r="Y8" s="281">
        <v>481889.93</v>
      </c>
      <c r="Z8" s="282">
        <v>377332.38485966629</v>
      </c>
      <c r="AA8" s="290">
        <f t="shared" si="0"/>
        <v>481889.93</v>
      </c>
      <c r="AB8" s="286">
        <f t="shared" si="1"/>
        <v>84697.945937193348</v>
      </c>
      <c r="AC8" s="287">
        <f t="shared" si="2"/>
        <v>0.17576201672691802</v>
      </c>
      <c r="AD8" s="288"/>
      <c r="AE8" s="291"/>
      <c r="AF8" s="229"/>
      <c r="AG8" s="228"/>
      <c r="AI8" s="228"/>
      <c r="AJ8" s="231"/>
    </row>
    <row r="9" spans="1:36" ht="16" x14ac:dyDescent="0.2">
      <c r="A9" s="264" t="s">
        <v>197</v>
      </c>
      <c r="B9" s="264">
        <v>2411223</v>
      </c>
      <c r="C9" s="270">
        <v>45689</v>
      </c>
      <c r="D9" s="271">
        <v>2205111</v>
      </c>
      <c r="E9" s="272" t="s">
        <v>207</v>
      </c>
      <c r="F9" s="269" t="s">
        <v>208</v>
      </c>
      <c r="G9" s="220"/>
      <c r="H9" s="220"/>
      <c r="I9" s="220"/>
      <c r="J9" s="220"/>
      <c r="K9" s="221"/>
      <c r="L9" s="222"/>
      <c r="M9" s="221"/>
      <c r="N9" s="222"/>
      <c r="O9" s="222"/>
      <c r="P9" s="276" t="s">
        <v>129</v>
      </c>
      <c r="Q9" s="223"/>
      <c r="R9" s="224"/>
      <c r="S9" s="225"/>
      <c r="T9" s="226"/>
      <c r="U9" s="277">
        <v>2109498.3969283607</v>
      </c>
      <c r="V9" s="227"/>
      <c r="W9" s="227"/>
      <c r="X9" s="227"/>
      <c r="Y9" s="281">
        <v>2843694.34</v>
      </c>
      <c r="Z9" s="282">
        <v>2004023.4770819426</v>
      </c>
      <c r="AA9" s="290">
        <f t="shared" si="0"/>
        <v>2843694.34</v>
      </c>
      <c r="AB9" s="286">
        <f t="shared" si="1"/>
        <v>734195.94307163917</v>
      </c>
      <c r="AC9" s="287">
        <f t="shared" si="2"/>
        <v>0.25818384653522192</v>
      </c>
      <c r="AD9" s="288"/>
      <c r="AE9" s="291"/>
      <c r="AF9" s="229"/>
      <c r="AG9" s="228"/>
      <c r="AI9" s="228"/>
      <c r="AJ9" s="231"/>
    </row>
    <row r="10" spans="1:36" ht="16" x14ac:dyDescent="0.2">
      <c r="A10" s="264" t="s">
        <v>197</v>
      </c>
      <c r="B10" s="264">
        <v>2411223</v>
      </c>
      <c r="C10" s="270">
        <v>45689</v>
      </c>
      <c r="D10" s="271">
        <v>2210077</v>
      </c>
      <c r="E10" s="272" t="s">
        <v>209</v>
      </c>
      <c r="F10" s="269" t="s">
        <v>208</v>
      </c>
      <c r="G10" s="220"/>
      <c r="H10" s="220"/>
      <c r="I10" s="220"/>
      <c r="J10" s="220"/>
      <c r="K10" s="221"/>
      <c r="L10" s="222"/>
      <c r="M10" s="221"/>
      <c r="N10" s="222"/>
      <c r="O10" s="222"/>
      <c r="P10" s="276" t="s">
        <v>129</v>
      </c>
      <c r="Q10" s="223"/>
      <c r="R10" s="224"/>
      <c r="S10" s="225"/>
      <c r="T10" s="226"/>
      <c r="U10" s="277">
        <v>31733.631010794896</v>
      </c>
      <c r="V10" s="227"/>
      <c r="W10" s="227"/>
      <c r="X10" s="227"/>
      <c r="Y10" s="281">
        <v>53149</v>
      </c>
      <c r="Z10" s="282">
        <v>30146.949460255149</v>
      </c>
      <c r="AA10" s="290">
        <f t="shared" si="0"/>
        <v>53149</v>
      </c>
      <c r="AB10" s="286">
        <f t="shared" si="1"/>
        <v>21415.368989205104</v>
      </c>
      <c r="AC10" s="287">
        <f t="shared" si="2"/>
        <v>0.40293079811859311</v>
      </c>
      <c r="AD10" s="288"/>
      <c r="AE10" s="291"/>
      <c r="AF10" s="229"/>
      <c r="AG10" s="228"/>
      <c r="AI10" s="228"/>
      <c r="AJ10" s="231"/>
    </row>
    <row r="11" spans="1:36" ht="16" x14ac:dyDescent="0.2">
      <c r="A11" s="264" t="s">
        <v>197</v>
      </c>
      <c r="B11" s="264">
        <v>2411223</v>
      </c>
      <c r="C11" s="270">
        <v>45689</v>
      </c>
      <c r="D11" s="271">
        <v>2212088</v>
      </c>
      <c r="E11" s="272" t="s">
        <v>210</v>
      </c>
      <c r="F11" s="269" t="s">
        <v>211</v>
      </c>
      <c r="G11" s="220"/>
      <c r="H11" s="220"/>
      <c r="I11" s="220"/>
      <c r="J11" s="220"/>
      <c r="K11" s="221"/>
      <c r="L11" s="222"/>
      <c r="M11" s="221"/>
      <c r="N11" s="222"/>
      <c r="O11" s="222"/>
      <c r="P11" s="276" t="s">
        <v>129</v>
      </c>
      <c r="Q11" s="223"/>
      <c r="R11" s="224"/>
      <c r="S11" s="225"/>
      <c r="T11" s="226"/>
      <c r="U11" s="277">
        <v>1935731.6256722277</v>
      </c>
      <c r="V11" s="227"/>
      <c r="W11" s="227"/>
      <c r="X11" s="227"/>
      <c r="Y11" s="281">
        <v>1796473.28</v>
      </c>
      <c r="Z11" s="283">
        <v>1796000</v>
      </c>
      <c r="AA11" s="290">
        <f t="shared" si="0"/>
        <v>1796473.28</v>
      </c>
      <c r="AB11" s="286">
        <f t="shared" si="1"/>
        <v>-139258.34567222768</v>
      </c>
      <c r="AC11" s="287">
        <f t="shared" si="2"/>
        <v>-7.7517627020997307E-2</v>
      </c>
      <c r="AD11" s="288"/>
      <c r="AE11" s="291"/>
      <c r="AF11" s="229"/>
      <c r="AG11" s="228"/>
      <c r="AI11" s="228"/>
      <c r="AJ11" s="231"/>
    </row>
    <row r="12" spans="1:36" ht="16" x14ac:dyDescent="0.2">
      <c r="A12" s="264" t="s">
        <v>197</v>
      </c>
      <c r="B12" s="264">
        <v>2411223</v>
      </c>
      <c r="C12" s="270">
        <v>45689</v>
      </c>
      <c r="D12" s="271">
        <v>2304025</v>
      </c>
      <c r="E12" s="272" t="s">
        <v>212</v>
      </c>
      <c r="F12" s="269" t="s">
        <v>213</v>
      </c>
      <c r="G12" s="220"/>
      <c r="H12" s="220"/>
      <c r="I12" s="220"/>
      <c r="J12" s="220"/>
      <c r="K12" s="221"/>
      <c r="L12" s="222"/>
      <c r="M12" s="221"/>
      <c r="N12" s="222"/>
      <c r="O12" s="222"/>
      <c r="P12" s="276" t="s">
        <v>129</v>
      </c>
      <c r="Q12" s="223"/>
      <c r="R12" s="224"/>
      <c r="S12" s="225"/>
      <c r="T12" s="226"/>
      <c r="U12" s="277">
        <v>1001678.9404219822</v>
      </c>
      <c r="V12" s="227"/>
      <c r="W12" s="227"/>
      <c r="X12" s="227"/>
      <c r="Y12" s="281">
        <v>1156082.08</v>
      </c>
      <c r="Z12" s="282">
        <v>951594.99340088305</v>
      </c>
      <c r="AA12" s="290">
        <f t="shared" si="0"/>
        <v>1156082.08</v>
      </c>
      <c r="AB12" s="286">
        <f t="shared" si="1"/>
        <v>154403.13957801787</v>
      </c>
      <c r="AC12" s="287">
        <f t="shared" si="2"/>
        <v>0.13355724671211741</v>
      </c>
      <c r="AD12" s="288"/>
      <c r="AE12" s="291"/>
      <c r="AF12" s="229"/>
      <c r="AG12" s="228"/>
      <c r="AI12" s="228"/>
      <c r="AJ12" s="231"/>
    </row>
    <row r="13" spans="1:36" ht="16" x14ac:dyDescent="0.2">
      <c r="A13" s="264" t="s">
        <v>197</v>
      </c>
      <c r="B13" s="264">
        <v>2411223</v>
      </c>
      <c r="C13" s="270">
        <v>45689</v>
      </c>
      <c r="D13" s="271">
        <v>2304093</v>
      </c>
      <c r="E13" s="272" t="s">
        <v>214</v>
      </c>
      <c r="F13" s="269" t="s">
        <v>215</v>
      </c>
      <c r="G13" s="220"/>
      <c r="H13" s="220"/>
      <c r="I13" s="220"/>
      <c r="J13" s="220"/>
      <c r="K13" s="221"/>
      <c r="L13" s="222"/>
      <c r="M13" s="221"/>
      <c r="N13" s="222"/>
      <c r="O13" s="222"/>
      <c r="P13" s="276" t="s">
        <v>129</v>
      </c>
      <c r="Q13" s="223"/>
      <c r="R13" s="224"/>
      <c r="S13" s="225"/>
      <c r="T13" s="226"/>
      <c r="U13" s="277">
        <v>686723.66803729138</v>
      </c>
      <c r="V13" s="227"/>
      <c r="W13" s="227"/>
      <c r="X13" s="227"/>
      <c r="Y13" s="281">
        <v>882410</v>
      </c>
      <c r="Z13" s="282">
        <v>652387.48463542678</v>
      </c>
      <c r="AA13" s="290">
        <f t="shared" si="0"/>
        <v>882410</v>
      </c>
      <c r="AB13" s="286">
        <f t="shared" si="1"/>
        <v>195686.33196270862</v>
      </c>
      <c r="AC13" s="287">
        <f t="shared" si="2"/>
        <v>0.22176350218459517</v>
      </c>
      <c r="AD13" s="288"/>
      <c r="AE13" s="291"/>
      <c r="AF13" s="229"/>
      <c r="AG13" s="228"/>
      <c r="AI13" s="228"/>
      <c r="AJ13" s="231"/>
    </row>
    <row r="14" spans="1:36" ht="16" x14ac:dyDescent="0.2">
      <c r="A14" s="264" t="s">
        <v>197</v>
      </c>
      <c r="B14" s="264">
        <v>2411223</v>
      </c>
      <c r="C14" s="270">
        <v>45689</v>
      </c>
      <c r="D14" s="271">
        <v>2308043</v>
      </c>
      <c r="E14" s="272" t="s">
        <v>216</v>
      </c>
      <c r="F14" s="269" t="s">
        <v>217</v>
      </c>
      <c r="G14" s="220"/>
      <c r="H14" s="220"/>
      <c r="I14" s="220"/>
      <c r="J14" s="220"/>
      <c r="K14" s="221"/>
      <c r="L14" s="222"/>
      <c r="M14" s="221"/>
      <c r="N14" s="222"/>
      <c r="O14" s="222"/>
      <c r="P14" s="276" t="s">
        <v>129</v>
      </c>
      <c r="Q14" s="223"/>
      <c r="R14" s="224"/>
      <c r="S14" s="225"/>
      <c r="T14" s="226"/>
      <c r="U14" s="277">
        <v>80086.861354268884</v>
      </c>
      <c r="V14" s="227"/>
      <c r="W14" s="227"/>
      <c r="X14" s="227"/>
      <c r="Y14" s="281">
        <v>109352.09</v>
      </c>
      <c r="Z14" s="282">
        <v>76082.518286555438</v>
      </c>
      <c r="AA14" s="290">
        <f t="shared" si="0"/>
        <v>109352.09</v>
      </c>
      <c r="AB14" s="286">
        <f t="shared" si="1"/>
        <v>29265.228645731113</v>
      </c>
      <c r="AC14" s="287">
        <f t="shared" si="2"/>
        <v>0.26762386201974847</v>
      </c>
      <c r="AD14" s="288"/>
      <c r="AE14" s="291"/>
      <c r="AF14" s="229"/>
      <c r="AG14" s="228"/>
      <c r="AI14" s="228"/>
      <c r="AJ14" s="231"/>
    </row>
    <row r="15" spans="1:36" ht="16" x14ac:dyDescent="0.2">
      <c r="A15" s="264" t="s">
        <v>197</v>
      </c>
      <c r="B15" s="264">
        <v>2411223</v>
      </c>
      <c r="C15" s="270">
        <v>45689</v>
      </c>
      <c r="D15" s="271">
        <v>2308112</v>
      </c>
      <c r="E15" s="272" t="s">
        <v>218</v>
      </c>
      <c r="F15" s="269" t="s">
        <v>219</v>
      </c>
      <c r="G15" s="220"/>
      <c r="H15" s="220"/>
      <c r="I15" s="220"/>
      <c r="J15" s="220"/>
      <c r="K15" s="221"/>
      <c r="L15" s="222"/>
      <c r="M15" s="221"/>
      <c r="N15" s="222"/>
      <c r="O15" s="222"/>
      <c r="P15" s="276" t="s">
        <v>129</v>
      </c>
      <c r="Q15" s="223"/>
      <c r="R15" s="224"/>
      <c r="S15" s="225"/>
      <c r="T15" s="226"/>
      <c r="U15" s="277">
        <v>1606900.5975171737</v>
      </c>
      <c r="V15" s="227"/>
      <c r="W15" s="227"/>
      <c r="X15" s="227"/>
      <c r="Y15" s="284">
        <v>1556909.59</v>
      </c>
      <c r="Z15" s="282">
        <v>1526555.5676413151</v>
      </c>
      <c r="AA15" s="290">
        <f t="shared" si="0"/>
        <v>1556909.59</v>
      </c>
      <c r="AB15" s="286">
        <f t="shared" si="1"/>
        <v>-49991.007517173653</v>
      </c>
      <c r="AC15" s="287">
        <f t="shared" si="2"/>
        <v>-3.2109126848639716E-2</v>
      </c>
      <c r="AD15" s="288"/>
      <c r="AE15" s="291"/>
      <c r="AF15" s="229"/>
      <c r="AG15" s="228"/>
      <c r="AI15" s="228"/>
      <c r="AJ15" s="231"/>
    </row>
    <row r="16" spans="1:36" ht="16" x14ac:dyDescent="0.2">
      <c r="A16" s="264" t="s">
        <v>197</v>
      </c>
      <c r="B16" s="264">
        <v>2411223</v>
      </c>
      <c r="C16" s="270">
        <v>45689</v>
      </c>
      <c r="D16" s="271">
        <v>2309064</v>
      </c>
      <c r="E16" s="272" t="s">
        <v>220</v>
      </c>
      <c r="F16" s="269" t="s">
        <v>221</v>
      </c>
      <c r="G16" s="220"/>
      <c r="H16" s="220"/>
      <c r="I16" s="220"/>
      <c r="J16" s="220"/>
      <c r="K16" s="221"/>
      <c r="L16" s="222"/>
      <c r="M16" s="221"/>
      <c r="N16" s="222"/>
      <c r="O16" s="222"/>
      <c r="P16" s="276" t="s">
        <v>131</v>
      </c>
      <c r="Q16" s="223"/>
      <c r="R16" s="224"/>
      <c r="S16" s="225"/>
      <c r="T16" s="226"/>
      <c r="U16" s="277">
        <v>1500105.6095191366</v>
      </c>
      <c r="V16" s="227"/>
      <c r="W16" s="227"/>
      <c r="X16" s="227"/>
      <c r="Y16" s="284">
        <v>2142015.4700000002</v>
      </c>
      <c r="Z16" s="282">
        <v>1425100.3290431798</v>
      </c>
      <c r="AA16" s="290">
        <f t="shared" si="0"/>
        <v>2142015.4700000002</v>
      </c>
      <c r="AB16" s="286">
        <f t="shared" si="1"/>
        <v>641909.8604808636</v>
      </c>
      <c r="AC16" s="287">
        <f t="shared" si="2"/>
        <v>0.2996756416893962</v>
      </c>
      <c r="AD16" s="288"/>
      <c r="AE16" s="291"/>
      <c r="AF16" s="229"/>
      <c r="AG16" s="228"/>
      <c r="AI16" s="228"/>
      <c r="AJ16" s="231"/>
    </row>
    <row r="17" spans="1:36" ht="16" x14ac:dyDescent="0.2">
      <c r="A17" s="264" t="s">
        <v>197</v>
      </c>
      <c r="B17" s="264">
        <v>2411223</v>
      </c>
      <c r="C17" s="270">
        <v>45689</v>
      </c>
      <c r="D17" s="271">
        <v>2310002</v>
      </c>
      <c r="E17" s="272" t="s">
        <v>222</v>
      </c>
      <c r="F17" s="269" t="s">
        <v>223</v>
      </c>
      <c r="G17" s="220"/>
      <c r="H17" s="220"/>
      <c r="I17" s="220"/>
      <c r="J17" s="220"/>
      <c r="K17" s="221"/>
      <c r="L17" s="222"/>
      <c r="M17" s="221"/>
      <c r="N17" s="222"/>
      <c r="O17" s="222"/>
      <c r="P17" s="276" t="s">
        <v>129</v>
      </c>
      <c r="Q17" s="223"/>
      <c r="R17" s="224"/>
      <c r="S17" s="225"/>
      <c r="T17" s="226"/>
      <c r="U17" s="277">
        <v>839899.13651619235</v>
      </c>
      <c r="V17" s="227"/>
      <c r="W17" s="227"/>
      <c r="X17" s="227"/>
      <c r="Y17" s="284">
        <v>1047133.67</v>
      </c>
      <c r="Z17" s="282">
        <v>797904.17969038268</v>
      </c>
      <c r="AA17" s="290">
        <f t="shared" si="0"/>
        <v>1047133.67</v>
      </c>
      <c r="AB17" s="286">
        <f t="shared" si="1"/>
        <v>207234.5334838077</v>
      </c>
      <c r="AC17" s="287">
        <f t="shared" si="2"/>
        <v>0.19790647500028119</v>
      </c>
      <c r="AD17" s="288"/>
      <c r="AE17" s="291"/>
      <c r="AF17" s="229"/>
      <c r="AG17" s="228"/>
      <c r="AI17" s="228"/>
      <c r="AJ17" s="231"/>
    </row>
    <row r="18" spans="1:36" ht="16" x14ac:dyDescent="0.2">
      <c r="A18" s="264" t="s">
        <v>197</v>
      </c>
      <c r="B18" s="264">
        <v>2411223</v>
      </c>
      <c r="C18" s="270">
        <v>45689</v>
      </c>
      <c r="D18" s="271">
        <v>2310067</v>
      </c>
      <c r="E18" s="272" t="s">
        <v>224</v>
      </c>
      <c r="F18" s="269" t="s">
        <v>223</v>
      </c>
      <c r="G18" s="220"/>
      <c r="H18" s="220"/>
      <c r="I18" s="220"/>
      <c r="J18" s="220"/>
      <c r="K18" s="221"/>
      <c r="L18" s="222"/>
      <c r="M18" s="221"/>
      <c r="N18" s="222"/>
      <c r="O18" s="222"/>
      <c r="P18" s="276" t="s">
        <v>129</v>
      </c>
      <c r="Q18" s="223"/>
      <c r="R18" s="224"/>
      <c r="S18" s="225"/>
      <c r="T18" s="226"/>
      <c r="U18" s="277">
        <v>637458.68778213928</v>
      </c>
      <c r="V18" s="227"/>
      <c r="W18" s="227"/>
      <c r="X18" s="227"/>
      <c r="Y18" s="284">
        <v>683431.29</v>
      </c>
      <c r="Z18" s="282">
        <v>605585.75339303224</v>
      </c>
      <c r="AA18" s="290">
        <f t="shared" si="0"/>
        <v>683431.29</v>
      </c>
      <c r="AB18" s="286">
        <f t="shared" si="1"/>
        <v>45972.602217860753</v>
      </c>
      <c r="AC18" s="287">
        <f t="shared" si="2"/>
        <v>6.7267336000756933E-2</v>
      </c>
      <c r="AD18" s="288"/>
      <c r="AE18" s="291"/>
      <c r="AF18" s="229"/>
      <c r="AG18" s="228"/>
      <c r="AI18" s="228"/>
      <c r="AJ18" s="231"/>
    </row>
    <row r="19" spans="1:36" ht="16" x14ac:dyDescent="0.2">
      <c r="A19" s="264" t="s">
        <v>197</v>
      </c>
      <c r="B19" s="264">
        <v>2411223</v>
      </c>
      <c r="C19" s="270">
        <v>45689</v>
      </c>
      <c r="D19" s="271">
        <v>2401006</v>
      </c>
      <c r="E19" s="272" t="s">
        <v>225</v>
      </c>
      <c r="F19" s="269" t="s">
        <v>208</v>
      </c>
      <c r="G19" s="220"/>
      <c r="H19" s="220"/>
      <c r="I19" s="220"/>
      <c r="J19" s="220"/>
      <c r="K19" s="221"/>
      <c r="L19" s="222"/>
      <c r="M19" s="221"/>
      <c r="N19" s="222"/>
      <c r="O19" s="222"/>
      <c r="P19" s="276" t="s">
        <v>129</v>
      </c>
      <c r="Q19" s="223"/>
      <c r="R19" s="224"/>
      <c r="S19" s="225"/>
      <c r="T19" s="226"/>
      <c r="U19" s="277">
        <v>325448.22224730125</v>
      </c>
      <c r="V19" s="227"/>
      <c r="W19" s="227"/>
      <c r="X19" s="227"/>
      <c r="Y19" s="281">
        <v>501515.74</v>
      </c>
      <c r="Z19" s="282">
        <v>309175.81113493617</v>
      </c>
      <c r="AA19" s="292">
        <f t="shared" si="0"/>
        <v>501515.74</v>
      </c>
      <c r="AB19" s="286">
        <f t="shared" si="1"/>
        <v>176067.51775269874</v>
      </c>
      <c r="AC19" s="287">
        <f t="shared" si="2"/>
        <v>0.35107077148306204</v>
      </c>
      <c r="AD19" s="288"/>
      <c r="AE19" s="293" t="s">
        <v>146</v>
      </c>
      <c r="AF19" s="229"/>
      <c r="AG19" s="228"/>
      <c r="AI19" s="228"/>
      <c r="AJ19" s="231"/>
    </row>
    <row r="20" spans="1:36" ht="16" x14ac:dyDescent="0.2">
      <c r="A20" s="264" t="s">
        <v>197</v>
      </c>
      <c r="B20" s="264">
        <v>2411223</v>
      </c>
      <c r="C20" s="270">
        <v>45689</v>
      </c>
      <c r="D20" s="271">
        <v>2401097</v>
      </c>
      <c r="E20" s="272" t="s">
        <v>226</v>
      </c>
      <c r="F20" s="269" t="s">
        <v>227</v>
      </c>
      <c r="G20" s="220"/>
      <c r="H20" s="220"/>
      <c r="I20" s="220"/>
      <c r="J20" s="220"/>
      <c r="K20" s="221"/>
      <c r="L20" s="222"/>
      <c r="M20" s="221"/>
      <c r="N20" s="222"/>
      <c r="O20" s="222"/>
      <c r="P20" s="276" t="s">
        <v>129</v>
      </c>
      <c r="Q20" s="223"/>
      <c r="R20" s="224"/>
      <c r="S20" s="225"/>
      <c r="T20" s="226"/>
      <c r="U20" s="277">
        <v>5076478.1249950929</v>
      </c>
      <c r="V20" s="227"/>
      <c r="W20" s="227"/>
      <c r="X20" s="227"/>
      <c r="Y20" s="281">
        <v>5840282.7899159659</v>
      </c>
      <c r="Z20" s="282">
        <v>4822654.2187453378</v>
      </c>
      <c r="AA20" s="292">
        <f t="shared" si="0"/>
        <v>5840282.7899159659</v>
      </c>
      <c r="AB20" s="286">
        <f t="shared" si="1"/>
        <v>763804.66492087301</v>
      </c>
      <c r="AC20" s="287">
        <f t="shared" si="2"/>
        <v>0.13078213716631745</v>
      </c>
      <c r="AD20" s="288"/>
      <c r="AE20" s="291"/>
      <c r="AF20" s="229"/>
      <c r="AG20" s="228"/>
      <c r="AI20" s="228"/>
      <c r="AJ20" s="231"/>
    </row>
    <row r="21" spans="1:36" ht="16" x14ac:dyDescent="0.2">
      <c r="A21" s="264" t="s">
        <v>197</v>
      </c>
      <c r="B21" s="264">
        <v>2411223</v>
      </c>
      <c r="C21" s="270">
        <v>45689</v>
      </c>
      <c r="D21" s="271">
        <v>2402066</v>
      </c>
      <c r="E21" s="272" t="s">
        <v>228</v>
      </c>
      <c r="F21" s="269" t="s">
        <v>229</v>
      </c>
      <c r="G21" s="220"/>
      <c r="H21" s="220"/>
      <c r="I21" s="220"/>
      <c r="J21" s="220"/>
      <c r="K21" s="221"/>
      <c r="L21" s="222"/>
      <c r="M21" s="221"/>
      <c r="N21" s="222"/>
      <c r="O21" s="222"/>
      <c r="P21" s="276" t="s">
        <v>129</v>
      </c>
      <c r="Q21" s="223"/>
      <c r="R21" s="224"/>
      <c r="S21" s="225"/>
      <c r="T21" s="226"/>
      <c r="U21" s="277">
        <v>102798.99853778214</v>
      </c>
      <c r="V21" s="227"/>
      <c r="W21" s="227"/>
      <c r="X21" s="227"/>
      <c r="Y21" s="281">
        <v>190346.63</v>
      </c>
      <c r="Z21" s="282">
        <v>97659.048610893034</v>
      </c>
      <c r="AA21" s="292">
        <f t="shared" si="0"/>
        <v>190346.63</v>
      </c>
      <c r="AB21" s="286">
        <f t="shared" si="1"/>
        <v>87547.631462217862</v>
      </c>
      <c r="AC21" s="287">
        <f t="shared" si="2"/>
        <v>0.45993791149450797</v>
      </c>
      <c r="AD21" s="288"/>
      <c r="AE21" s="291" t="s">
        <v>149</v>
      </c>
      <c r="AF21" s="229"/>
      <c r="AG21" s="228"/>
      <c r="AI21" s="228"/>
      <c r="AJ21" s="231"/>
    </row>
    <row r="22" spans="1:36" ht="16" x14ac:dyDescent="0.2">
      <c r="A22" s="264" t="s">
        <v>197</v>
      </c>
      <c r="B22" s="264">
        <v>2411223</v>
      </c>
      <c r="C22" s="270">
        <v>45689</v>
      </c>
      <c r="D22" s="271">
        <v>2403002</v>
      </c>
      <c r="E22" s="272" t="s">
        <v>230</v>
      </c>
      <c r="F22" s="269" t="s">
        <v>231</v>
      </c>
      <c r="G22" s="220"/>
      <c r="H22" s="220"/>
      <c r="I22" s="220"/>
      <c r="J22" s="220"/>
      <c r="K22" s="221"/>
      <c r="L22" s="222"/>
      <c r="M22" s="221"/>
      <c r="N22" s="222"/>
      <c r="O22" s="222"/>
      <c r="P22" s="276" t="s">
        <v>129</v>
      </c>
      <c r="Q22" s="223"/>
      <c r="R22" s="224"/>
      <c r="S22" s="225"/>
      <c r="T22" s="226"/>
      <c r="U22" s="277">
        <v>284540.21999999997</v>
      </c>
      <c r="V22" s="227"/>
      <c r="W22" s="227"/>
      <c r="X22" s="227"/>
      <c r="Y22" s="281">
        <v>272296.95798319328</v>
      </c>
      <c r="Z22" s="282">
        <v>270313.20899999997</v>
      </c>
      <c r="AA22" s="292">
        <f t="shared" si="0"/>
        <v>272296.95798319328</v>
      </c>
      <c r="AB22" s="286">
        <f t="shared" si="1"/>
        <v>-12243.262016806693</v>
      </c>
      <c r="AC22" s="287">
        <f t="shared" si="2"/>
        <v>-4.4962904130432378E-2</v>
      </c>
      <c r="AD22" s="288"/>
      <c r="AE22" s="291"/>
      <c r="AF22" s="229"/>
      <c r="AG22" s="228"/>
      <c r="AI22" s="228"/>
      <c r="AJ22" s="231"/>
    </row>
    <row r="23" spans="1:36" ht="16" x14ac:dyDescent="0.2">
      <c r="A23" s="264" t="s">
        <v>197</v>
      </c>
      <c r="B23" s="264">
        <v>2411223</v>
      </c>
      <c r="C23" s="270">
        <v>45689</v>
      </c>
      <c r="D23" s="271">
        <v>2403070</v>
      </c>
      <c r="E23" s="272" t="s">
        <v>232</v>
      </c>
      <c r="F23" s="269" t="s">
        <v>233</v>
      </c>
      <c r="G23" s="220"/>
      <c r="H23" s="220"/>
      <c r="I23" s="220"/>
      <c r="J23" s="220"/>
      <c r="K23" s="221"/>
      <c r="L23" s="222"/>
      <c r="M23" s="221"/>
      <c r="N23" s="222"/>
      <c r="O23" s="222"/>
      <c r="P23" s="276" t="s">
        <v>129</v>
      </c>
      <c r="Q23" s="223"/>
      <c r="R23" s="224"/>
      <c r="S23" s="225"/>
      <c r="T23" s="226"/>
      <c r="U23" s="277">
        <v>125829.66443572128</v>
      </c>
      <c r="V23" s="227"/>
      <c r="W23" s="227"/>
      <c r="X23" s="227"/>
      <c r="Y23" s="281">
        <v>162191.82</v>
      </c>
      <c r="Z23" s="282">
        <v>119538.18121393521</v>
      </c>
      <c r="AA23" s="292">
        <f t="shared" si="0"/>
        <v>162191.82</v>
      </c>
      <c r="AB23" s="286">
        <f t="shared" si="1"/>
        <v>36362.155564278728</v>
      </c>
      <c r="AC23" s="287">
        <f t="shared" si="2"/>
        <v>0.22419229011844571</v>
      </c>
      <c r="AD23" s="288"/>
      <c r="AE23" s="291"/>
      <c r="AF23" s="229"/>
      <c r="AG23" s="228"/>
      <c r="AI23" s="228"/>
      <c r="AJ23" s="231"/>
    </row>
    <row r="24" spans="1:36" ht="16" x14ac:dyDescent="0.2">
      <c r="A24" s="264" t="s">
        <v>197</v>
      </c>
      <c r="B24" s="264">
        <v>2411223</v>
      </c>
      <c r="C24" s="270">
        <v>45689</v>
      </c>
      <c r="D24" s="273">
        <v>2403072</v>
      </c>
      <c r="E24" s="272" t="s">
        <v>234</v>
      </c>
      <c r="F24" s="269" t="s">
        <v>235</v>
      </c>
      <c r="G24" s="220"/>
      <c r="H24" s="220"/>
      <c r="I24" s="220"/>
      <c r="J24" s="220"/>
      <c r="K24" s="221"/>
      <c r="L24" s="222"/>
      <c r="M24" s="221"/>
      <c r="N24" s="222"/>
      <c r="O24" s="222"/>
      <c r="P24" s="276" t="s">
        <v>129</v>
      </c>
      <c r="Q24" s="223"/>
      <c r="R24" s="224"/>
      <c r="S24" s="225"/>
      <c r="T24" s="226"/>
      <c r="U24" s="277">
        <v>1162653.426153091</v>
      </c>
      <c r="V24" s="227"/>
      <c r="W24" s="227"/>
      <c r="X24" s="227"/>
      <c r="Y24" s="281">
        <v>1527643.55</v>
      </c>
      <c r="Z24" s="282">
        <v>1104520.7548454364</v>
      </c>
      <c r="AA24" s="292">
        <f t="shared" si="0"/>
        <v>1527643.55</v>
      </c>
      <c r="AB24" s="286">
        <f t="shared" si="1"/>
        <v>364990.12384690903</v>
      </c>
      <c r="AC24" s="287">
        <f t="shared" si="2"/>
        <v>0.23892361791264005</v>
      </c>
      <c r="AD24" s="288"/>
      <c r="AE24" s="291"/>
      <c r="AF24" s="229"/>
      <c r="AG24" s="228"/>
      <c r="AI24" s="228"/>
      <c r="AJ24" s="231"/>
    </row>
    <row r="25" spans="1:36" ht="16" x14ac:dyDescent="0.2">
      <c r="A25" s="264" t="s">
        <v>197</v>
      </c>
      <c r="B25" s="264">
        <v>2411223</v>
      </c>
      <c r="C25" s="270">
        <v>45689</v>
      </c>
      <c r="D25" s="271">
        <v>2403076</v>
      </c>
      <c r="E25" s="272" t="s">
        <v>153</v>
      </c>
      <c r="F25" s="269" t="s">
        <v>229</v>
      </c>
      <c r="G25" s="220"/>
      <c r="H25" s="220"/>
      <c r="I25" s="220"/>
      <c r="J25" s="220"/>
      <c r="K25" s="221"/>
      <c r="L25" s="222"/>
      <c r="M25" s="221"/>
      <c r="N25" s="222"/>
      <c r="O25" s="222"/>
      <c r="P25" s="276" t="s">
        <v>129</v>
      </c>
      <c r="Q25" s="223"/>
      <c r="R25" s="224"/>
      <c r="S25" s="225"/>
      <c r="T25" s="226"/>
      <c r="U25" s="277">
        <v>463731.21660451422</v>
      </c>
      <c r="V25" s="227"/>
      <c r="W25" s="227"/>
      <c r="X25" s="227"/>
      <c r="Y25" s="281">
        <v>300545.65999999997</v>
      </c>
      <c r="Z25" s="283">
        <v>300000</v>
      </c>
      <c r="AA25" s="292">
        <f t="shared" si="0"/>
        <v>300545.65999999997</v>
      </c>
      <c r="AB25" s="286">
        <f t="shared" si="1"/>
        <v>-163185.55660451425</v>
      </c>
      <c r="AC25" s="287">
        <f t="shared" si="2"/>
        <v>-0.54296427572607187</v>
      </c>
      <c r="AD25" s="288"/>
      <c r="AE25" s="291" t="s">
        <v>154</v>
      </c>
      <c r="AF25" s="229"/>
      <c r="AG25" s="228"/>
      <c r="AI25" s="228"/>
      <c r="AJ25" s="231"/>
    </row>
    <row r="26" spans="1:36" ht="16" x14ac:dyDescent="0.2">
      <c r="A26" s="264" t="s">
        <v>197</v>
      </c>
      <c r="B26" s="264">
        <v>2411223</v>
      </c>
      <c r="C26" s="270">
        <v>45689</v>
      </c>
      <c r="D26" s="271">
        <v>2404020</v>
      </c>
      <c r="E26" s="272" t="s">
        <v>155</v>
      </c>
      <c r="F26" s="269" t="s">
        <v>223</v>
      </c>
      <c r="G26" s="220"/>
      <c r="H26" s="220"/>
      <c r="I26" s="220"/>
      <c r="J26" s="220"/>
      <c r="K26" s="221"/>
      <c r="L26" s="222"/>
      <c r="M26" s="221"/>
      <c r="N26" s="222"/>
      <c r="O26" s="222"/>
      <c r="P26" s="276" t="s">
        <v>129</v>
      </c>
      <c r="Q26" s="223"/>
      <c r="R26" s="224"/>
      <c r="S26" s="225"/>
      <c r="T26" s="226"/>
      <c r="U26" s="277">
        <v>104117.7</v>
      </c>
      <c r="V26" s="227"/>
      <c r="W26" s="227"/>
      <c r="X26" s="227"/>
      <c r="Y26" s="281">
        <v>131042.5</v>
      </c>
      <c r="Z26" s="282">
        <v>98911.814999999988</v>
      </c>
      <c r="AA26" s="292">
        <f t="shared" si="0"/>
        <v>131042.5</v>
      </c>
      <c r="AB26" s="286">
        <f t="shared" si="1"/>
        <v>26924.800000000003</v>
      </c>
      <c r="AC26" s="287">
        <f t="shared" si="2"/>
        <v>0.2054661655569758</v>
      </c>
      <c r="AD26" s="288"/>
      <c r="AE26" s="291"/>
      <c r="AF26" s="229"/>
      <c r="AG26" s="228"/>
      <c r="AI26" s="228"/>
      <c r="AJ26" s="231"/>
    </row>
    <row r="27" spans="1:36" ht="16" x14ac:dyDescent="0.2">
      <c r="A27" s="264" t="s">
        <v>197</v>
      </c>
      <c r="B27" s="264">
        <v>2411223</v>
      </c>
      <c r="C27" s="270">
        <v>45689</v>
      </c>
      <c r="D27" s="271">
        <v>2405063</v>
      </c>
      <c r="E27" s="272" t="s">
        <v>156</v>
      </c>
      <c r="F27" s="269" t="s">
        <v>236</v>
      </c>
      <c r="G27" s="220"/>
      <c r="H27" s="220"/>
      <c r="I27" s="220"/>
      <c r="J27" s="220"/>
      <c r="K27" s="221"/>
      <c r="L27" s="222"/>
      <c r="M27" s="221"/>
      <c r="N27" s="222"/>
      <c r="O27" s="222"/>
      <c r="P27" s="276" t="s">
        <v>129</v>
      </c>
      <c r="Q27" s="223"/>
      <c r="R27" s="224"/>
      <c r="S27" s="225"/>
      <c r="T27" s="226"/>
      <c r="U27" s="277">
        <v>88185.482208047106</v>
      </c>
      <c r="V27" s="227"/>
      <c r="W27" s="227"/>
      <c r="X27" s="227"/>
      <c r="Y27" s="281">
        <v>127610.29000000001</v>
      </c>
      <c r="Z27" s="282">
        <v>83776.208097644747</v>
      </c>
      <c r="AA27" s="292">
        <f t="shared" si="0"/>
        <v>127610.29000000001</v>
      </c>
      <c r="AB27" s="286">
        <f t="shared" si="1"/>
        <v>39424.807791952902</v>
      </c>
      <c r="AC27" s="287">
        <f t="shared" si="2"/>
        <v>0.30894693360506353</v>
      </c>
      <c r="AD27" s="288"/>
      <c r="AE27" s="291"/>
      <c r="AF27" s="229"/>
      <c r="AG27" s="228"/>
      <c r="AI27" s="228"/>
      <c r="AJ27" s="231"/>
    </row>
    <row r="28" spans="1:36" ht="16" x14ac:dyDescent="0.2">
      <c r="A28" s="264" t="s">
        <v>197</v>
      </c>
      <c r="B28" s="264">
        <v>2411223</v>
      </c>
      <c r="C28" s="270">
        <v>45689</v>
      </c>
      <c r="D28" s="271">
        <v>2406082</v>
      </c>
      <c r="E28" s="272" t="s">
        <v>157</v>
      </c>
      <c r="F28" s="269" t="s">
        <v>237</v>
      </c>
      <c r="G28" s="220"/>
      <c r="H28" s="220"/>
      <c r="I28" s="220"/>
      <c r="J28" s="220"/>
      <c r="K28" s="221"/>
      <c r="L28" s="222"/>
      <c r="M28" s="221"/>
      <c r="N28" s="222"/>
      <c r="O28" s="222"/>
      <c r="P28" s="276" t="s">
        <v>129</v>
      </c>
      <c r="Q28" s="223"/>
      <c r="R28" s="224"/>
      <c r="S28" s="225"/>
      <c r="T28" s="226"/>
      <c r="U28" s="278">
        <v>181182.56</v>
      </c>
      <c r="V28" s="227"/>
      <c r="W28" s="227"/>
      <c r="X28" s="227"/>
      <c r="Y28" s="281">
        <v>250750.95294117651</v>
      </c>
      <c r="Z28" s="282">
        <v>172123.432</v>
      </c>
      <c r="AA28" s="292">
        <f t="shared" si="0"/>
        <v>250750.95294117651</v>
      </c>
      <c r="AB28" s="286">
        <f t="shared" si="1"/>
        <v>69568.392941176513</v>
      </c>
      <c r="AC28" s="287">
        <f t="shared" si="2"/>
        <v>0.27744019364702677</v>
      </c>
      <c r="AD28" s="288"/>
      <c r="AE28" s="294"/>
      <c r="AF28" s="229"/>
      <c r="AG28" s="228"/>
      <c r="AI28" s="228"/>
      <c r="AJ28" s="231"/>
    </row>
    <row r="29" spans="1:36" ht="16" x14ac:dyDescent="0.2">
      <c r="A29" s="264" t="s">
        <v>197</v>
      </c>
      <c r="B29" s="264">
        <v>2411223</v>
      </c>
      <c r="C29" s="270">
        <v>45689</v>
      </c>
      <c r="D29" s="271">
        <v>2406084</v>
      </c>
      <c r="E29" s="274" t="s">
        <v>158</v>
      </c>
      <c r="F29" s="269" t="s">
        <v>236</v>
      </c>
      <c r="G29" s="220"/>
      <c r="H29" s="220"/>
      <c r="I29" s="220"/>
      <c r="J29" s="220"/>
      <c r="K29" s="221"/>
      <c r="L29" s="222"/>
      <c r="M29" s="221"/>
      <c r="N29" s="222"/>
      <c r="O29" s="222"/>
      <c r="P29" s="276" t="s">
        <v>129</v>
      </c>
      <c r="Q29" s="223"/>
      <c r="R29" s="224"/>
      <c r="S29" s="225"/>
      <c r="T29" s="226"/>
      <c r="U29" s="277">
        <v>412705.90566241409</v>
      </c>
      <c r="V29" s="227"/>
      <c r="W29" s="227"/>
      <c r="X29" s="227"/>
      <c r="Y29" s="281">
        <v>411365.41</v>
      </c>
      <c r="Z29" s="282">
        <v>392070.61037929339</v>
      </c>
      <c r="AA29" s="292">
        <f t="shared" si="0"/>
        <v>411365.41</v>
      </c>
      <c r="AB29" s="286">
        <f t="shared" si="1"/>
        <v>-1340.4956624141196</v>
      </c>
      <c r="AC29" s="287">
        <f t="shared" si="2"/>
        <v>-3.258649438741385E-3</v>
      </c>
      <c r="AD29" s="288"/>
      <c r="AE29" s="291"/>
      <c r="AF29" s="229"/>
      <c r="AG29" s="228"/>
      <c r="AI29" s="228"/>
      <c r="AJ29" s="231"/>
    </row>
    <row r="30" spans="1:36" ht="16" x14ac:dyDescent="0.2">
      <c r="A30" s="264" t="s">
        <v>197</v>
      </c>
      <c r="B30" s="264">
        <v>2411223</v>
      </c>
      <c r="C30" s="270">
        <v>45689</v>
      </c>
      <c r="D30" s="271">
        <v>2407129</v>
      </c>
      <c r="E30" s="272" t="s">
        <v>159</v>
      </c>
      <c r="F30" s="269" t="s">
        <v>238</v>
      </c>
      <c r="G30" s="220"/>
      <c r="H30" s="220"/>
      <c r="I30" s="220"/>
      <c r="J30" s="220"/>
      <c r="K30" s="221"/>
      <c r="L30" s="222"/>
      <c r="M30" s="221"/>
      <c r="N30" s="222"/>
      <c r="O30" s="222"/>
      <c r="P30" s="276" t="s">
        <v>129</v>
      </c>
      <c r="Q30" s="223"/>
      <c r="R30" s="224"/>
      <c r="S30" s="225"/>
      <c r="T30" s="226"/>
      <c r="U30" s="277">
        <v>664.2</v>
      </c>
      <c r="V30" s="227"/>
      <c r="W30" s="227"/>
      <c r="X30" s="227"/>
      <c r="Y30" s="281">
        <v>0</v>
      </c>
      <c r="Z30" s="282">
        <v>630.99</v>
      </c>
      <c r="AA30" s="292">
        <v>0</v>
      </c>
      <c r="AB30" s="286">
        <f t="shared" si="1"/>
        <v>-664.2</v>
      </c>
      <c r="AC30" s="287" t="e">
        <f t="shared" si="2"/>
        <v>#DIV/0!</v>
      </c>
      <c r="AD30" s="288"/>
      <c r="AE30" s="291" t="s">
        <v>160</v>
      </c>
      <c r="AF30" s="229"/>
      <c r="AG30" s="228"/>
      <c r="AI30" s="228"/>
      <c r="AJ30" s="231"/>
    </row>
    <row r="31" spans="1:36" ht="16" x14ac:dyDescent="0.2">
      <c r="A31" s="264" t="s">
        <v>197</v>
      </c>
      <c r="B31" s="264">
        <v>2411223</v>
      </c>
      <c r="C31" s="270">
        <v>45689</v>
      </c>
      <c r="D31" s="271">
        <v>2408081</v>
      </c>
      <c r="E31" s="272" t="s">
        <v>161</v>
      </c>
      <c r="F31" s="269" t="s">
        <v>239</v>
      </c>
      <c r="G31" s="220"/>
      <c r="H31" s="220"/>
      <c r="I31" s="220"/>
      <c r="J31" s="220"/>
      <c r="K31" s="221"/>
      <c r="L31" s="222"/>
      <c r="M31" s="221"/>
      <c r="N31" s="222"/>
      <c r="O31" s="222"/>
      <c r="P31" s="276" t="s">
        <v>129</v>
      </c>
      <c r="Q31" s="223"/>
      <c r="R31" s="224"/>
      <c r="S31" s="225"/>
      <c r="T31" s="226"/>
      <c r="U31" s="277">
        <v>0</v>
      </c>
      <c r="V31" s="227"/>
      <c r="W31" s="227"/>
      <c r="X31" s="227"/>
      <c r="Y31" s="281">
        <v>6.7000000000116415</v>
      </c>
      <c r="Z31" s="282">
        <v>0</v>
      </c>
      <c r="AA31" s="292">
        <f t="shared" si="0"/>
        <v>6.7000000000116415</v>
      </c>
      <c r="AB31" s="286">
        <f t="shared" si="1"/>
        <v>6.7000000000116415</v>
      </c>
      <c r="AC31" s="287">
        <f t="shared" si="2"/>
        <v>1</v>
      </c>
      <c r="AD31" s="288"/>
      <c r="AE31" s="291" t="s">
        <v>162</v>
      </c>
      <c r="AF31" s="229"/>
      <c r="AG31" s="228"/>
      <c r="AI31" s="228"/>
      <c r="AJ31" s="231"/>
    </row>
    <row r="32" spans="1:36" ht="16" x14ac:dyDescent="0.2">
      <c r="A32" s="264" t="s">
        <v>197</v>
      </c>
      <c r="B32" s="264">
        <v>2411223</v>
      </c>
      <c r="C32" s="270">
        <v>45689</v>
      </c>
      <c r="D32" s="271">
        <v>2408092</v>
      </c>
      <c r="E32" s="272" t="s">
        <v>163</v>
      </c>
      <c r="F32" s="269" t="s">
        <v>240</v>
      </c>
      <c r="G32" s="220"/>
      <c r="H32" s="220"/>
      <c r="I32" s="220"/>
      <c r="J32" s="220"/>
      <c r="K32" s="221"/>
      <c r="L32" s="222"/>
      <c r="M32" s="221"/>
      <c r="N32" s="222"/>
      <c r="O32" s="222"/>
      <c r="P32" s="276" t="s">
        <v>129</v>
      </c>
      <c r="Q32" s="223"/>
      <c r="R32" s="224"/>
      <c r="S32" s="225"/>
      <c r="T32" s="226"/>
      <c r="U32" s="277">
        <v>177994.44765456326</v>
      </c>
      <c r="V32" s="227"/>
      <c r="W32" s="227"/>
      <c r="X32" s="227"/>
      <c r="Y32" s="281">
        <v>303852.18</v>
      </c>
      <c r="Z32" s="282">
        <v>169094.72527183508</v>
      </c>
      <c r="AA32" s="292">
        <f t="shared" si="0"/>
        <v>303852.18</v>
      </c>
      <c r="AB32" s="286">
        <f t="shared" si="1"/>
        <v>125857.73234543673</v>
      </c>
      <c r="AC32" s="287">
        <f t="shared" si="2"/>
        <v>0.41420710671036398</v>
      </c>
      <c r="AD32" s="288"/>
      <c r="AE32" s="291"/>
      <c r="AF32" s="229"/>
      <c r="AG32" s="228"/>
      <c r="AI32" s="228"/>
      <c r="AJ32" s="231"/>
    </row>
    <row r="33" spans="1:36" ht="16" x14ac:dyDescent="0.2">
      <c r="A33" s="264" t="s">
        <v>197</v>
      </c>
      <c r="B33" s="264">
        <v>2411223</v>
      </c>
      <c r="C33" s="270">
        <v>45689</v>
      </c>
      <c r="D33" s="271">
        <v>2411054</v>
      </c>
      <c r="E33" s="272" t="s">
        <v>164</v>
      </c>
      <c r="F33" s="269" t="s">
        <v>241</v>
      </c>
      <c r="G33" s="220"/>
      <c r="H33" s="220"/>
      <c r="I33" s="220"/>
      <c r="J33" s="220"/>
      <c r="K33" s="221"/>
      <c r="L33" s="222"/>
      <c r="M33" s="221"/>
      <c r="N33" s="222"/>
      <c r="O33" s="222"/>
      <c r="P33" s="276" t="s">
        <v>129</v>
      </c>
      <c r="Q33" s="223"/>
      <c r="R33" s="224"/>
      <c r="S33" s="225"/>
      <c r="T33" s="226"/>
      <c r="U33" s="277">
        <v>36.450000000000003</v>
      </c>
      <c r="V33" s="227"/>
      <c r="W33" s="227"/>
      <c r="X33" s="227"/>
      <c r="Y33" s="281">
        <v>0</v>
      </c>
      <c r="Z33" s="282">
        <v>34.627499999999998</v>
      </c>
      <c r="AA33" s="292">
        <f t="shared" si="0"/>
        <v>0</v>
      </c>
      <c r="AB33" s="286">
        <f t="shared" si="1"/>
        <v>-36.450000000000003</v>
      </c>
      <c r="AC33" s="287" t="e">
        <f t="shared" si="2"/>
        <v>#DIV/0!</v>
      </c>
      <c r="AD33" s="288"/>
      <c r="AE33" s="291" t="s">
        <v>160</v>
      </c>
      <c r="AF33" s="229"/>
      <c r="AG33" s="228"/>
      <c r="AI33" s="228"/>
      <c r="AJ33" s="231"/>
    </row>
    <row r="34" spans="1:36" ht="16" x14ac:dyDescent="0.2">
      <c r="A34" s="264" t="s">
        <v>197</v>
      </c>
      <c r="B34" s="264">
        <v>2411223</v>
      </c>
      <c r="C34" s="270">
        <v>45689</v>
      </c>
      <c r="D34" s="271">
        <v>2412022</v>
      </c>
      <c r="E34" s="272" t="s">
        <v>165</v>
      </c>
      <c r="F34" s="269" t="s">
        <v>242</v>
      </c>
      <c r="G34" s="220"/>
      <c r="H34" s="220"/>
      <c r="I34" s="220"/>
      <c r="J34" s="220"/>
      <c r="K34" s="221"/>
      <c r="L34" s="222"/>
      <c r="M34" s="221"/>
      <c r="N34" s="222"/>
      <c r="O34" s="222"/>
      <c r="P34" s="276" t="s">
        <v>129</v>
      </c>
      <c r="Q34" s="223"/>
      <c r="R34" s="224"/>
      <c r="S34" s="225"/>
      <c r="T34" s="226"/>
      <c r="U34" s="277">
        <v>13610.05</v>
      </c>
      <c r="V34" s="227"/>
      <c r="W34" s="227"/>
      <c r="X34" s="227"/>
      <c r="Y34" s="281">
        <v>0</v>
      </c>
      <c r="Z34" s="282">
        <v>12929.547499999999</v>
      </c>
      <c r="AA34" s="292">
        <f t="shared" si="0"/>
        <v>0</v>
      </c>
      <c r="AB34" s="286">
        <f t="shared" si="1"/>
        <v>-13610.05</v>
      </c>
      <c r="AC34" s="287" t="e">
        <f t="shared" si="2"/>
        <v>#DIV/0!</v>
      </c>
      <c r="AD34" s="288"/>
      <c r="AE34" s="291" t="s">
        <v>160</v>
      </c>
      <c r="AF34" s="229"/>
      <c r="AG34" s="228"/>
      <c r="AI34" s="228"/>
      <c r="AJ34" s="231"/>
    </row>
    <row r="35" spans="1:36" ht="17" thickBot="1" x14ac:dyDescent="0.25">
      <c r="A35" s="218"/>
      <c r="B35" s="218"/>
      <c r="C35" s="232"/>
      <c r="D35" s="233"/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3"/>
      <c r="R35" s="233"/>
      <c r="S35" s="235"/>
      <c r="T35" s="236"/>
      <c r="U35" s="310">
        <f t="shared" ref="U35" si="3">SUM(V35:X35)</f>
        <v>0</v>
      </c>
      <c r="V35" s="233"/>
      <c r="W35" s="233"/>
      <c r="X35" s="233"/>
      <c r="Y35" s="237"/>
      <c r="Z35" s="238"/>
      <c r="AA35" s="239"/>
      <c r="AB35" s="240"/>
      <c r="AC35" s="240"/>
      <c r="AD35" s="241"/>
      <c r="AE35" s="242"/>
      <c r="AF35" s="243"/>
      <c r="AG35" s="240"/>
      <c r="AH35" s="244"/>
      <c r="AI35" s="240"/>
      <c r="AJ35" s="245"/>
    </row>
    <row r="36" spans="1:36" ht="16" x14ac:dyDescent="0.2">
      <c r="L36" s="246"/>
      <c r="M36" s="246"/>
      <c r="N36" s="246"/>
      <c r="O36" s="246"/>
      <c r="P36" s="246"/>
      <c r="Q36" s="247"/>
      <c r="R36" s="247"/>
      <c r="S36" s="247"/>
      <c r="T36" s="247"/>
      <c r="U36" s="247"/>
      <c r="V36" s="247"/>
      <c r="W36" s="247"/>
      <c r="X36" s="247"/>
      <c r="Y36" s="247"/>
      <c r="Z36" s="247"/>
      <c r="AA36" s="248"/>
      <c r="AB36" s="248"/>
      <c r="AC36" s="248"/>
      <c r="AD36" s="248"/>
    </row>
    <row r="37" spans="1:36" s="219" customFormat="1" ht="16" x14ac:dyDescent="0.2">
      <c r="A37" s="219" t="s">
        <v>243</v>
      </c>
      <c r="L37" s="249"/>
      <c r="M37" s="249"/>
      <c r="N37" s="249"/>
      <c r="O37" s="249"/>
      <c r="P37" s="249"/>
      <c r="U37" s="250">
        <f>SUM(U4:U35)</f>
        <v>30242903.826064762</v>
      </c>
      <c r="V37" s="250">
        <f>SUM(V4:V35)</f>
        <v>0</v>
      </c>
      <c r="W37" s="250">
        <f>SUM(W4:W35)</f>
        <v>0</v>
      </c>
      <c r="X37" s="250"/>
      <c r="Y37" s="250">
        <f>SUM(Y4:Y35)</f>
        <v>36179170.28084033</v>
      </c>
      <c r="Z37" s="250">
        <f>SUM(Z4:Z35)</f>
        <v>28547268.934598621</v>
      </c>
      <c r="AA37" s="250">
        <f>SUM(AA4:AA35)</f>
        <v>36179170.28084033</v>
      </c>
      <c r="AB37" s="250">
        <f>SUM(AB4:AB35)</f>
        <v>5936266.4547755681</v>
      </c>
      <c r="AC37" s="250"/>
      <c r="AD37" s="250">
        <f>SUM(AD4:AD35)</f>
        <v>0</v>
      </c>
      <c r="AH37" s="251"/>
    </row>
    <row r="38" spans="1:36" ht="16" x14ac:dyDescent="0.2">
      <c r="L38" s="246"/>
      <c r="M38" s="246"/>
      <c r="N38" s="246"/>
      <c r="O38" s="246"/>
      <c r="T38" s="219"/>
      <c r="U38" s="219"/>
      <c r="V38" s="219"/>
      <c r="W38" s="219"/>
      <c r="X38" s="219"/>
      <c r="Y38" s="252"/>
      <c r="Z38" s="252"/>
      <c r="AA38" s="253"/>
      <c r="AF38" s="253"/>
      <c r="AG38" s="253"/>
      <c r="AH38" s="254"/>
    </row>
    <row r="39" spans="1:36" ht="16" x14ac:dyDescent="0.2">
      <c r="L39" s="246"/>
      <c r="M39" s="246"/>
      <c r="N39" s="246"/>
      <c r="O39" s="246"/>
      <c r="W39" s="296" t="s">
        <v>167</v>
      </c>
      <c r="X39" s="297">
        <v>45716</v>
      </c>
      <c r="Y39" s="298">
        <f>Y37</f>
        <v>36179170.28084033</v>
      </c>
      <c r="Z39" s="298">
        <f>Z37</f>
        <v>28547268.934598621</v>
      </c>
      <c r="AA39" s="299">
        <f>Y39-Z39</f>
        <v>7631901.3462417088</v>
      </c>
      <c r="AB39" s="295"/>
      <c r="AC39" s="295"/>
      <c r="AD39" s="295"/>
      <c r="AF39" s="253"/>
      <c r="AG39" s="253"/>
      <c r="AH39" s="254"/>
    </row>
    <row r="40" spans="1:36" ht="16" x14ac:dyDescent="0.2">
      <c r="L40" s="246"/>
      <c r="M40" s="246"/>
      <c r="N40" s="246"/>
      <c r="O40" s="246"/>
      <c r="W40" s="271" t="s">
        <v>168</v>
      </c>
      <c r="X40" s="300">
        <v>45688</v>
      </c>
      <c r="Y40" s="301">
        <v>32759070.800000001</v>
      </c>
      <c r="Z40" s="301">
        <v>25495557.919173203</v>
      </c>
      <c r="AA40" s="299">
        <f>Y40-Z40</f>
        <v>7263512.8808267973</v>
      </c>
      <c r="AB40" s="295"/>
      <c r="AC40" s="295"/>
      <c r="AD40" s="295"/>
      <c r="AF40" s="253"/>
      <c r="AG40" s="253"/>
      <c r="AH40" s="254"/>
    </row>
    <row r="41" spans="1:36" ht="16" x14ac:dyDescent="0.2">
      <c r="L41" s="246"/>
      <c r="M41" s="246"/>
      <c r="N41" s="246"/>
      <c r="O41" s="246"/>
      <c r="T41" s="219"/>
      <c r="U41" s="219"/>
      <c r="V41" s="219"/>
      <c r="W41" s="296" t="s">
        <v>169</v>
      </c>
      <c r="X41" s="297">
        <v>45657</v>
      </c>
      <c r="Y41" s="302">
        <f>Y39-Y40</f>
        <v>3420099.4808403291</v>
      </c>
      <c r="Z41" s="302">
        <f>Z39-Z40</f>
        <v>3051711.0154254176</v>
      </c>
      <c r="AA41" s="299">
        <f>Y41-Z41</f>
        <v>368388.46541491151</v>
      </c>
      <c r="AB41" s="295"/>
      <c r="AC41" s="295"/>
      <c r="AD41" s="295"/>
      <c r="AF41" s="253"/>
      <c r="AG41" s="253"/>
      <c r="AH41" s="254"/>
    </row>
    <row r="42" spans="1:36" ht="16" x14ac:dyDescent="0.2">
      <c r="L42" s="246"/>
      <c r="M42" s="246"/>
      <c r="N42" s="246"/>
      <c r="O42" s="246"/>
      <c r="W42" s="295"/>
      <c r="X42" s="295"/>
      <c r="Y42" s="295"/>
      <c r="Z42" s="295"/>
      <c r="AA42" s="295"/>
      <c r="AB42" s="295"/>
      <c r="AC42" s="295"/>
      <c r="AD42" s="295"/>
      <c r="AF42" s="253"/>
      <c r="AG42" s="253"/>
      <c r="AH42" s="254"/>
    </row>
    <row r="43" spans="1:36" ht="16" x14ac:dyDescent="0.2">
      <c r="L43" s="246"/>
      <c r="M43" s="246"/>
      <c r="N43" s="246"/>
      <c r="O43" s="246"/>
      <c r="W43" s="295" t="s">
        <v>170</v>
      </c>
      <c r="X43" s="303"/>
      <c r="Y43" s="304">
        <f>ROUND(Y41,-3)</f>
        <v>3420000</v>
      </c>
      <c r="Z43" s="305">
        <f>ROUND(Z41,-3)</f>
        <v>3052000</v>
      </c>
      <c r="AA43" s="306">
        <f>Y43-Z43</f>
        <v>368000</v>
      </c>
      <c r="AB43" s="295" t="s">
        <v>171</v>
      </c>
      <c r="AC43" s="295"/>
      <c r="AD43" s="295"/>
    </row>
    <row r="44" spans="1:36" ht="16" x14ac:dyDescent="0.2">
      <c r="L44" s="246"/>
      <c r="M44" s="246"/>
      <c r="N44" s="246"/>
      <c r="O44" s="246"/>
      <c r="P44" s="246"/>
      <c r="W44" s="295"/>
      <c r="X44" s="295"/>
      <c r="Y44" s="295"/>
      <c r="Z44" s="295"/>
      <c r="AA44" s="295"/>
      <c r="AB44" s="295"/>
      <c r="AC44" s="295"/>
      <c r="AD44" s="295"/>
    </row>
    <row r="45" spans="1:36" ht="16" x14ac:dyDescent="0.2">
      <c r="L45" s="246"/>
      <c r="M45" s="246"/>
      <c r="N45" s="246"/>
      <c r="O45" s="246"/>
      <c r="P45" s="246"/>
      <c r="W45" s="295"/>
      <c r="X45" s="295"/>
      <c r="Y45" s="307"/>
      <c r="Z45" s="307"/>
      <c r="AA45" s="295"/>
      <c r="AB45" s="295"/>
      <c r="AC45" s="295"/>
      <c r="AD45" s="295"/>
    </row>
    <row r="46" spans="1:36" ht="16" x14ac:dyDescent="0.2">
      <c r="L46" s="246"/>
      <c r="M46" s="246"/>
      <c r="N46" s="246"/>
      <c r="O46" s="246"/>
      <c r="P46" s="246"/>
      <c r="W46" s="308" t="s">
        <v>172</v>
      </c>
      <c r="X46" s="308"/>
      <c r="Y46" s="309">
        <f>(ROUND(Y39,-3))</f>
        <v>36179000</v>
      </c>
      <c r="Z46" s="309">
        <f>(ROUND(Z39,-3))</f>
        <v>28547000</v>
      </c>
      <c r="AA46" s="309">
        <f>(ROUND(AA39,-3))</f>
        <v>7632000</v>
      </c>
      <c r="AB46" s="308"/>
      <c r="AC46" s="295"/>
      <c r="AD46" s="295"/>
    </row>
    <row r="47" spans="1:36" ht="16" x14ac:dyDescent="0.2">
      <c r="L47" s="246"/>
      <c r="M47" s="246"/>
      <c r="N47" s="246"/>
      <c r="O47" s="246"/>
      <c r="P47" s="246"/>
      <c r="X47" s="47"/>
      <c r="Y47" s="47"/>
      <c r="Z47" s="47"/>
      <c r="AA47" s="47"/>
      <c r="AB47" s="47"/>
      <c r="AC47" s="47"/>
    </row>
    <row r="48" spans="1:36" ht="16" x14ac:dyDescent="0.2">
      <c r="L48" s="246"/>
      <c r="M48" s="246"/>
      <c r="N48" s="246"/>
      <c r="O48" s="246"/>
      <c r="P48" s="246"/>
    </row>
    <row r="49" spans="12:16" ht="16" x14ac:dyDescent="0.2">
      <c r="L49" s="246"/>
      <c r="M49" s="246"/>
      <c r="N49" s="246"/>
      <c r="O49" s="246"/>
      <c r="P49" s="246"/>
    </row>
    <row r="50" spans="12:16" ht="16" x14ac:dyDescent="0.2">
      <c r="L50" s="246"/>
      <c r="M50" s="246"/>
      <c r="N50" s="246"/>
      <c r="O50" s="246"/>
      <c r="P50" s="246"/>
    </row>
    <row r="51" spans="12:16" ht="16" x14ac:dyDescent="0.2">
      <c r="L51" s="246"/>
      <c r="M51" s="246"/>
      <c r="N51" s="246"/>
      <c r="O51" s="246"/>
      <c r="P51" s="246"/>
    </row>
    <row r="52" spans="12:16" ht="16" x14ac:dyDescent="0.2">
      <c r="L52" s="246"/>
      <c r="M52" s="246"/>
      <c r="N52" s="246"/>
      <c r="O52" s="246"/>
      <c r="P52" s="246"/>
    </row>
    <row r="53" spans="12:16" ht="16" x14ac:dyDescent="0.2">
      <c r="L53" s="246"/>
      <c r="M53" s="246"/>
      <c r="N53" s="246"/>
      <c r="O53" s="246"/>
      <c r="P53" s="246"/>
    </row>
    <row r="54" spans="12:16" ht="16" x14ac:dyDescent="0.2">
      <c r="L54" s="246"/>
      <c r="M54" s="246"/>
      <c r="N54" s="246"/>
      <c r="O54" s="246"/>
      <c r="P54" s="246"/>
    </row>
    <row r="55" spans="12:16" ht="16" x14ac:dyDescent="0.2">
      <c r="L55" s="246"/>
      <c r="M55" s="246"/>
      <c r="N55" s="246"/>
      <c r="O55" s="246"/>
      <c r="P55" s="246"/>
    </row>
    <row r="56" spans="12:16" ht="16" x14ac:dyDescent="0.2">
      <c r="L56" s="246"/>
      <c r="M56" s="246"/>
      <c r="N56" s="246"/>
      <c r="O56" s="246"/>
      <c r="P56" s="246"/>
    </row>
    <row r="57" spans="12:16" ht="16" x14ac:dyDescent="0.2">
      <c r="L57" s="246"/>
      <c r="M57" s="246"/>
      <c r="N57" s="246"/>
      <c r="O57" s="246"/>
      <c r="P57" s="246"/>
    </row>
    <row r="58" spans="12:16" ht="16" x14ac:dyDescent="0.2">
      <c r="L58" s="246"/>
      <c r="M58" s="246"/>
      <c r="N58" s="246"/>
      <c r="O58" s="246"/>
      <c r="P58" s="246"/>
    </row>
    <row r="59" spans="12:16" ht="16" x14ac:dyDescent="0.2">
      <c r="L59" s="246"/>
      <c r="M59" s="246"/>
      <c r="N59" s="246"/>
      <c r="O59" s="246"/>
      <c r="P59" s="246"/>
    </row>
    <row r="60" spans="12:16" ht="16" x14ac:dyDescent="0.2">
      <c r="L60" s="246"/>
      <c r="M60" s="246"/>
      <c r="N60" s="246"/>
      <c r="O60" s="246"/>
      <c r="P60" s="246"/>
    </row>
    <row r="61" spans="12:16" ht="16" x14ac:dyDescent="0.2">
      <c r="L61" s="246"/>
      <c r="M61" s="246"/>
      <c r="N61" s="246"/>
      <c r="O61" s="246"/>
      <c r="P61" s="246"/>
    </row>
    <row r="62" spans="12:16" ht="16" x14ac:dyDescent="0.2">
      <c r="L62" s="246"/>
      <c r="M62" s="246"/>
      <c r="N62" s="246"/>
      <c r="O62" s="246"/>
      <c r="P62" s="246"/>
    </row>
    <row r="63" spans="12:16" ht="16" x14ac:dyDescent="0.2">
      <c r="L63" s="246"/>
      <c r="M63" s="246"/>
      <c r="N63" s="246"/>
      <c r="O63" s="246"/>
      <c r="P63" s="246"/>
    </row>
    <row r="64" spans="12:16" ht="16" x14ac:dyDescent="0.2">
      <c r="L64" s="246"/>
      <c r="M64" s="246"/>
      <c r="N64" s="246"/>
      <c r="O64" s="246"/>
      <c r="P64" s="246"/>
    </row>
    <row r="65" spans="12:16" ht="16" x14ac:dyDescent="0.2">
      <c r="L65" s="246"/>
      <c r="M65" s="246"/>
      <c r="N65" s="246"/>
      <c r="O65" s="246"/>
      <c r="P65" s="246"/>
    </row>
    <row r="66" spans="12:16" ht="16" x14ac:dyDescent="0.2">
      <c r="L66" s="246"/>
      <c r="M66" s="246"/>
      <c r="N66" s="246"/>
      <c r="O66" s="246"/>
      <c r="P66" s="246"/>
    </row>
    <row r="67" spans="12:16" ht="16" x14ac:dyDescent="0.2">
      <c r="L67" s="246"/>
      <c r="M67" s="246"/>
      <c r="N67" s="246"/>
      <c r="O67" s="246"/>
      <c r="P67" s="246"/>
    </row>
    <row r="68" spans="12:16" ht="16" x14ac:dyDescent="0.2">
      <c r="L68" s="246"/>
      <c r="M68" s="246"/>
      <c r="N68" s="246"/>
      <c r="O68" s="246"/>
      <c r="P68" s="246"/>
    </row>
    <row r="69" spans="12:16" ht="16" x14ac:dyDescent="0.2">
      <c r="L69" s="246"/>
      <c r="M69" s="246"/>
      <c r="N69" s="246"/>
      <c r="O69" s="246"/>
      <c r="P69" s="246"/>
    </row>
    <row r="70" spans="12:16" ht="16" x14ac:dyDescent="0.2">
      <c r="L70" s="246"/>
      <c r="M70" s="246"/>
      <c r="N70" s="246"/>
      <c r="O70" s="246"/>
      <c r="P70" s="246"/>
    </row>
    <row r="71" spans="12:16" ht="16" x14ac:dyDescent="0.2">
      <c r="L71" s="246"/>
      <c r="M71" s="246"/>
      <c r="N71" s="246"/>
      <c r="O71" s="246"/>
      <c r="P71" s="246"/>
    </row>
    <row r="72" spans="12:16" ht="16" x14ac:dyDescent="0.2">
      <c r="L72" s="246"/>
      <c r="M72" s="246"/>
      <c r="N72" s="246"/>
      <c r="O72" s="246"/>
      <c r="P72" s="246"/>
    </row>
    <row r="73" spans="12:16" ht="16" x14ac:dyDescent="0.2">
      <c r="L73" s="246"/>
      <c r="M73" s="246"/>
      <c r="N73" s="246"/>
      <c r="O73" s="246"/>
      <c r="P73" s="246"/>
    </row>
    <row r="74" spans="12:16" ht="16" x14ac:dyDescent="0.2">
      <c r="L74" s="246"/>
      <c r="M74" s="246"/>
      <c r="N74" s="246"/>
      <c r="O74" s="246"/>
      <c r="P74" s="246"/>
    </row>
    <row r="75" spans="12:16" ht="16" x14ac:dyDescent="0.2">
      <c r="L75" s="246"/>
      <c r="M75" s="246"/>
      <c r="N75" s="246"/>
      <c r="O75" s="246"/>
      <c r="P75" s="246"/>
    </row>
    <row r="76" spans="12:16" ht="16" x14ac:dyDescent="0.2">
      <c r="L76" s="246"/>
      <c r="M76" s="246"/>
      <c r="N76" s="246"/>
      <c r="O76" s="246"/>
      <c r="P76" s="246"/>
    </row>
    <row r="77" spans="12:16" ht="16" x14ac:dyDescent="0.2">
      <c r="L77" s="246"/>
      <c r="M77" s="246"/>
      <c r="N77" s="246"/>
      <c r="O77" s="246"/>
      <c r="P77" s="246"/>
    </row>
    <row r="78" spans="12:16" ht="16" x14ac:dyDescent="0.2">
      <c r="L78" s="246"/>
      <c r="M78" s="246"/>
      <c r="N78" s="246"/>
      <c r="O78" s="246"/>
      <c r="P78" s="246"/>
    </row>
    <row r="79" spans="12:16" ht="16" x14ac:dyDescent="0.2">
      <c r="L79" s="246"/>
      <c r="M79" s="246"/>
      <c r="N79" s="246"/>
      <c r="O79" s="246"/>
      <c r="P79" s="246"/>
    </row>
    <row r="80" spans="12:16" ht="16" x14ac:dyDescent="0.2">
      <c r="L80" s="246"/>
      <c r="M80" s="246"/>
      <c r="N80" s="246"/>
      <c r="O80" s="246"/>
      <c r="P80" s="246"/>
    </row>
    <row r="81" spans="12:16" ht="16" x14ac:dyDescent="0.2">
      <c r="L81" s="246"/>
      <c r="M81" s="246"/>
      <c r="N81" s="246"/>
      <c r="O81" s="246"/>
      <c r="P81" s="246"/>
    </row>
    <row r="82" spans="12:16" ht="16" x14ac:dyDescent="0.2">
      <c r="L82" s="246"/>
      <c r="M82" s="246"/>
      <c r="N82" s="246"/>
      <c r="O82" s="246"/>
      <c r="P82" s="246"/>
    </row>
    <row r="83" spans="12:16" ht="16" x14ac:dyDescent="0.2">
      <c r="L83" s="246"/>
      <c r="M83" s="246"/>
      <c r="N83" s="246"/>
      <c r="O83" s="246"/>
      <c r="P83" s="246"/>
    </row>
    <row r="84" spans="12:16" ht="16" x14ac:dyDescent="0.2">
      <c r="L84" s="246"/>
      <c r="M84" s="246"/>
      <c r="N84" s="246"/>
      <c r="O84" s="246"/>
      <c r="P84" s="246"/>
    </row>
    <row r="85" spans="12:16" ht="16" x14ac:dyDescent="0.2">
      <c r="L85" s="246"/>
      <c r="M85" s="246"/>
      <c r="N85" s="246"/>
      <c r="O85" s="246"/>
      <c r="P85" s="246"/>
    </row>
    <row r="86" spans="12:16" ht="16" x14ac:dyDescent="0.2">
      <c r="L86" s="246"/>
      <c r="M86" s="246"/>
      <c r="N86" s="246"/>
      <c r="O86" s="246"/>
      <c r="P86" s="246"/>
    </row>
    <row r="87" spans="12:16" ht="16" x14ac:dyDescent="0.2">
      <c r="L87" s="246"/>
      <c r="M87" s="246"/>
      <c r="N87" s="246"/>
      <c r="O87" s="246"/>
      <c r="P87" s="246"/>
    </row>
    <row r="88" spans="12:16" ht="16" x14ac:dyDescent="0.2">
      <c r="L88" s="246"/>
      <c r="M88" s="246"/>
      <c r="N88" s="246"/>
      <c r="O88" s="246"/>
      <c r="P88" s="246"/>
    </row>
    <row r="89" spans="12:16" ht="16" x14ac:dyDescent="0.2">
      <c r="L89" s="246"/>
      <c r="M89" s="246"/>
      <c r="N89" s="246"/>
      <c r="O89" s="246"/>
      <c r="P89" s="246"/>
    </row>
    <row r="90" spans="12:16" ht="16" x14ac:dyDescent="0.2">
      <c r="L90" s="246"/>
      <c r="M90" s="246"/>
      <c r="N90" s="246"/>
      <c r="O90" s="246"/>
      <c r="P90" s="246"/>
    </row>
    <row r="91" spans="12:16" ht="16" x14ac:dyDescent="0.2">
      <c r="L91" s="246"/>
      <c r="M91" s="246"/>
      <c r="N91" s="246"/>
      <c r="O91" s="246"/>
      <c r="P91" s="246"/>
    </row>
    <row r="92" spans="12:16" ht="16" x14ac:dyDescent="0.2">
      <c r="L92" s="246"/>
      <c r="M92" s="246"/>
      <c r="N92" s="246"/>
      <c r="O92" s="246"/>
      <c r="P92" s="246"/>
    </row>
    <row r="93" spans="12:16" ht="16" x14ac:dyDescent="0.2">
      <c r="L93" s="246"/>
      <c r="M93" s="246"/>
      <c r="N93" s="246"/>
      <c r="O93" s="246"/>
      <c r="P93" s="246"/>
    </row>
    <row r="94" spans="12:16" ht="16" x14ac:dyDescent="0.2">
      <c r="L94" s="246"/>
      <c r="M94" s="246"/>
      <c r="N94" s="246"/>
      <c r="O94" s="246"/>
      <c r="P94" s="246"/>
    </row>
    <row r="95" spans="12:16" ht="16" x14ac:dyDescent="0.2">
      <c r="L95" s="246"/>
      <c r="M95" s="246"/>
      <c r="N95" s="246"/>
      <c r="O95" s="246"/>
      <c r="P95" s="246"/>
    </row>
    <row r="96" spans="12:16" ht="16" x14ac:dyDescent="0.2">
      <c r="L96" s="246"/>
      <c r="M96" s="246"/>
      <c r="N96" s="246"/>
      <c r="O96" s="246"/>
      <c r="P96" s="246"/>
    </row>
    <row r="97" spans="12:16" ht="16" x14ac:dyDescent="0.2">
      <c r="L97" s="246"/>
      <c r="M97" s="246"/>
      <c r="N97" s="246"/>
      <c r="O97" s="246"/>
      <c r="P97" s="246"/>
    </row>
    <row r="98" spans="12:16" ht="16" x14ac:dyDescent="0.2">
      <c r="L98" s="246"/>
      <c r="M98" s="246"/>
      <c r="N98" s="246"/>
      <c r="O98" s="246"/>
      <c r="P98" s="246"/>
    </row>
    <row r="99" spans="12:16" ht="16" x14ac:dyDescent="0.2">
      <c r="L99" s="246"/>
      <c r="M99" s="246"/>
      <c r="N99" s="246"/>
      <c r="O99" s="246"/>
      <c r="P99" s="246"/>
    </row>
    <row r="100" spans="12:16" ht="16" x14ac:dyDescent="0.2">
      <c r="L100" s="246"/>
      <c r="M100" s="246"/>
      <c r="N100" s="246"/>
      <c r="O100" s="246"/>
      <c r="P100" s="246"/>
    </row>
    <row r="101" spans="12:16" ht="16" x14ac:dyDescent="0.2">
      <c r="L101" s="246"/>
      <c r="M101" s="246"/>
      <c r="N101" s="246"/>
      <c r="O101" s="246"/>
      <c r="P101" s="246"/>
    </row>
    <row r="102" spans="12:16" ht="16" x14ac:dyDescent="0.2">
      <c r="L102" s="246"/>
      <c r="M102" s="246"/>
      <c r="N102" s="246"/>
      <c r="O102" s="246"/>
      <c r="P102" s="246"/>
    </row>
    <row r="103" spans="12:16" ht="16" x14ac:dyDescent="0.2">
      <c r="L103" s="246"/>
      <c r="M103" s="246"/>
      <c r="N103" s="246"/>
      <c r="O103" s="246"/>
      <c r="P103" s="246"/>
    </row>
    <row r="104" spans="12:16" ht="16" x14ac:dyDescent="0.2">
      <c r="L104" s="246"/>
      <c r="M104" s="246"/>
      <c r="N104" s="246"/>
      <c r="O104" s="246"/>
      <c r="P104" s="246"/>
    </row>
    <row r="105" spans="12:16" ht="16" x14ac:dyDescent="0.2">
      <c r="L105" s="246"/>
      <c r="M105" s="246"/>
      <c r="N105" s="246"/>
      <c r="O105" s="246"/>
      <c r="P105" s="246"/>
    </row>
    <row r="106" spans="12:16" ht="16" x14ac:dyDescent="0.2">
      <c r="L106" s="246"/>
      <c r="M106" s="246"/>
      <c r="N106" s="246"/>
      <c r="O106" s="246"/>
      <c r="P106" s="246"/>
    </row>
    <row r="107" spans="12:16" ht="16" x14ac:dyDescent="0.2">
      <c r="L107" s="246"/>
      <c r="M107" s="246"/>
      <c r="N107" s="246"/>
      <c r="O107" s="246"/>
      <c r="P107" s="246"/>
    </row>
    <row r="108" spans="12:16" ht="16" x14ac:dyDescent="0.2">
      <c r="L108" s="246"/>
      <c r="M108" s="246"/>
      <c r="N108" s="246"/>
      <c r="O108" s="246"/>
      <c r="P108" s="246"/>
    </row>
    <row r="109" spans="12:16" ht="16" x14ac:dyDescent="0.2">
      <c r="L109" s="246"/>
      <c r="M109" s="246"/>
      <c r="N109" s="246"/>
      <c r="O109" s="246"/>
      <c r="P109" s="246"/>
    </row>
    <row r="110" spans="12:16" ht="16" x14ac:dyDescent="0.2">
      <c r="L110" s="246"/>
      <c r="M110" s="246"/>
      <c r="N110" s="246"/>
      <c r="O110" s="246"/>
      <c r="P110" s="246"/>
    </row>
    <row r="111" spans="12:16" ht="16" x14ac:dyDescent="0.2">
      <c r="L111" s="246"/>
      <c r="M111" s="246"/>
      <c r="N111" s="246"/>
      <c r="O111" s="246"/>
      <c r="P111" s="246"/>
    </row>
    <row r="112" spans="12:16" ht="16" x14ac:dyDescent="0.2">
      <c r="L112" s="246"/>
      <c r="M112" s="246"/>
      <c r="N112" s="246"/>
      <c r="O112" s="246"/>
      <c r="P112" s="246"/>
    </row>
    <row r="113" spans="12:16" ht="16" x14ac:dyDescent="0.2">
      <c r="L113" s="246"/>
      <c r="M113" s="246"/>
      <c r="N113" s="246"/>
      <c r="O113" s="246"/>
      <c r="P113" s="246"/>
    </row>
    <row r="114" spans="12:16" ht="16" x14ac:dyDescent="0.2">
      <c r="L114" s="246"/>
      <c r="M114" s="246"/>
      <c r="N114" s="246"/>
      <c r="O114" s="246"/>
      <c r="P114" s="246"/>
    </row>
    <row r="115" spans="12:16" ht="16" x14ac:dyDescent="0.2">
      <c r="L115" s="246"/>
      <c r="M115" s="246"/>
      <c r="N115" s="246"/>
      <c r="O115" s="246"/>
      <c r="P115" s="246"/>
    </row>
    <row r="116" spans="12:16" ht="16" x14ac:dyDescent="0.2">
      <c r="L116" s="246"/>
      <c r="M116" s="246"/>
      <c r="N116" s="246"/>
      <c r="O116" s="246"/>
      <c r="P116" s="246"/>
    </row>
    <row r="117" spans="12:16" ht="16" x14ac:dyDescent="0.2">
      <c r="L117" s="246"/>
      <c r="M117" s="246"/>
      <c r="N117" s="246"/>
      <c r="O117" s="246"/>
      <c r="P117" s="246"/>
    </row>
    <row r="118" spans="12:16" ht="16" x14ac:dyDescent="0.2">
      <c r="L118" s="246"/>
      <c r="M118" s="246"/>
      <c r="N118" s="246"/>
      <c r="O118" s="246"/>
      <c r="P118" s="246"/>
    </row>
    <row r="119" spans="12:16" ht="16" x14ac:dyDescent="0.2">
      <c r="L119" s="246"/>
      <c r="M119" s="246"/>
      <c r="N119" s="246"/>
      <c r="O119" s="246"/>
      <c r="P119" s="246"/>
    </row>
    <row r="120" spans="12:16" ht="16" x14ac:dyDescent="0.2">
      <c r="L120" s="246"/>
      <c r="M120" s="246"/>
      <c r="N120" s="246"/>
      <c r="O120" s="246"/>
      <c r="P120" s="246"/>
    </row>
    <row r="121" spans="12:16" ht="16" x14ac:dyDescent="0.2">
      <c r="L121" s="246"/>
      <c r="M121" s="246"/>
      <c r="N121" s="246"/>
      <c r="O121" s="246"/>
      <c r="P121" s="246"/>
    </row>
    <row r="122" spans="12:16" ht="16" x14ac:dyDescent="0.2">
      <c r="L122" s="246"/>
      <c r="M122" s="246"/>
      <c r="N122" s="246"/>
      <c r="O122" s="246"/>
      <c r="P122" s="246"/>
    </row>
    <row r="123" spans="12:16" ht="16" x14ac:dyDescent="0.2">
      <c r="L123" s="246"/>
      <c r="M123" s="246"/>
      <c r="N123" s="246"/>
      <c r="O123" s="246"/>
      <c r="P123" s="246"/>
    </row>
    <row r="124" spans="12:16" ht="16" x14ac:dyDescent="0.2">
      <c r="L124" s="246"/>
      <c r="M124" s="246"/>
      <c r="N124" s="246"/>
      <c r="O124" s="246"/>
      <c r="P124" s="246"/>
    </row>
    <row r="125" spans="12:16" ht="16" x14ac:dyDescent="0.2">
      <c r="L125" s="246"/>
      <c r="M125" s="246"/>
      <c r="N125" s="246"/>
      <c r="O125" s="246"/>
      <c r="P125" s="246"/>
    </row>
    <row r="126" spans="12:16" ht="16" x14ac:dyDescent="0.2">
      <c r="L126" s="246"/>
      <c r="M126" s="246"/>
      <c r="N126" s="246"/>
      <c r="O126" s="246"/>
      <c r="P126" s="246"/>
    </row>
    <row r="127" spans="12:16" ht="16" x14ac:dyDescent="0.2">
      <c r="L127" s="246"/>
      <c r="M127" s="246"/>
      <c r="N127" s="246"/>
      <c r="O127" s="246"/>
      <c r="P127" s="246"/>
    </row>
    <row r="128" spans="12:16" ht="16" x14ac:dyDescent="0.2">
      <c r="L128" s="246"/>
      <c r="M128" s="246"/>
      <c r="N128" s="246"/>
      <c r="O128" s="246"/>
      <c r="P128" s="246"/>
    </row>
    <row r="129" spans="12:16" ht="16" x14ac:dyDescent="0.2">
      <c r="L129" s="246"/>
      <c r="M129" s="246"/>
      <c r="N129" s="246"/>
      <c r="O129" s="246"/>
      <c r="P129" s="246"/>
    </row>
    <row r="130" spans="12:16" ht="16" x14ac:dyDescent="0.2">
      <c r="L130" s="246"/>
      <c r="M130" s="246"/>
      <c r="N130" s="246"/>
      <c r="O130" s="246"/>
      <c r="P130" s="246"/>
    </row>
    <row r="131" spans="12:16" ht="16" x14ac:dyDescent="0.2">
      <c r="L131" s="246"/>
      <c r="M131" s="246"/>
      <c r="N131" s="246"/>
      <c r="O131" s="246"/>
      <c r="P131" s="246"/>
    </row>
    <row r="132" spans="12:16" ht="16" x14ac:dyDescent="0.2">
      <c r="L132" s="246"/>
      <c r="M132" s="246"/>
      <c r="N132" s="246"/>
      <c r="O132" s="246"/>
      <c r="P132" s="246"/>
    </row>
    <row r="133" spans="12:16" ht="16" x14ac:dyDescent="0.2">
      <c r="L133" s="246"/>
      <c r="M133" s="246"/>
      <c r="N133" s="246"/>
      <c r="O133" s="246"/>
      <c r="P133" s="246"/>
    </row>
    <row r="134" spans="12:16" ht="16" x14ac:dyDescent="0.2">
      <c r="L134" s="246"/>
      <c r="M134" s="246"/>
      <c r="N134" s="246"/>
      <c r="O134" s="246"/>
      <c r="P134" s="246"/>
    </row>
    <row r="135" spans="12:16" ht="16" x14ac:dyDescent="0.2">
      <c r="L135" s="246"/>
      <c r="M135" s="246"/>
      <c r="N135" s="246"/>
      <c r="O135" s="246"/>
      <c r="P135" s="246"/>
    </row>
    <row r="136" spans="12:16" ht="16" x14ac:dyDescent="0.2">
      <c r="L136" s="246"/>
      <c r="M136" s="246"/>
      <c r="N136" s="246"/>
      <c r="O136" s="246"/>
      <c r="P136" s="246"/>
    </row>
    <row r="137" spans="12:16" ht="16" x14ac:dyDescent="0.2">
      <c r="L137" s="246"/>
      <c r="M137" s="246"/>
      <c r="N137" s="246"/>
      <c r="O137" s="246"/>
      <c r="P137" s="246"/>
    </row>
    <row r="138" spans="12:16" ht="16" x14ac:dyDescent="0.2">
      <c r="L138" s="246"/>
      <c r="M138" s="246"/>
      <c r="N138" s="246"/>
      <c r="O138" s="246"/>
      <c r="P138" s="246"/>
    </row>
    <row r="139" spans="12:16" ht="16" x14ac:dyDescent="0.2">
      <c r="L139" s="246"/>
      <c r="M139" s="246"/>
      <c r="N139" s="246"/>
      <c r="O139" s="246"/>
      <c r="P139" s="246"/>
    </row>
    <row r="140" spans="12:16" ht="16" x14ac:dyDescent="0.2">
      <c r="L140" s="246"/>
      <c r="M140" s="246"/>
      <c r="N140" s="246"/>
      <c r="O140" s="246"/>
      <c r="P140" s="246"/>
    </row>
    <row r="141" spans="12:16" ht="16" x14ac:dyDescent="0.2">
      <c r="L141" s="246"/>
      <c r="M141" s="246"/>
      <c r="N141" s="246"/>
      <c r="O141" s="246"/>
      <c r="P141" s="246"/>
    </row>
    <row r="142" spans="12:16" ht="16" x14ac:dyDescent="0.2">
      <c r="L142" s="246"/>
      <c r="M142" s="246"/>
      <c r="N142" s="246"/>
      <c r="O142" s="246"/>
      <c r="P142" s="246"/>
    </row>
    <row r="143" spans="12:16" ht="16" x14ac:dyDescent="0.2">
      <c r="L143" s="246"/>
      <c r="M143" s="246"/>
      <c r="N143" s="246"/>
      <c r="O143" s="246"/>
      <c r="P143" s="246"/>
    </row>
    <row r="144" spans="12:16" ht="16" x14ac:dyDescent="0.2">
      <c r="L144" s="246"/>
      <c r="M144" s="246"/>
      <c r="N144" s="246"/>
      <c r="O144" s="246"/>
      <c r="P144" s="246"/>
    </row>
    <row r="145" spans="12:16" ht="16" x14ac:dyDescent="0.2">
      <c r="L145" s="246"/>
      <c r="M145" s="246"/>
      <c r="N145" s="246"/>
      <c r="O145" s="246"/>
      <c r="P145" s="246"/>
    </row>
    <row r="146" spans="12:16" ht="16" x14ac:dyDescent="0.2">
      <c r="L146" s="246"/>
      <c r="M146" s="246"/>
      <c r="N146" s="246"/>
      <c r="O146" s="246"/>
      <c r="P146" s="246"/>
    </row>
    <row r="147" spans="12:16" ht="16" x14ac:dyDescent="0.2">
      <c r="L147" s="246"/>
      <c r="M147" s="246"/>
      <c r="N147" s="246"/>
      <c r="O147" s="246"/>
      <c r="P147" s="246"/>
    </row>
    <row r="148" spans="12:16" ht="16" x14ac:dyDescent="0.2">
      <c r="L148" s="246"/>
      <c r="M148" s="246"/>
      <c r="N148" s="246"/>
      <c r="O148" s="246"/>
      <c r="P148" s="246"/>
    </row>
    <row r="149" spans="12:16" ht="16" x14ac:dyDescent="0.2">
      <c r="L149" s="246"/>
      <c r="M149" s="246"/>
      <c r="N149" s="246"/>
      <c r="O149" s="246"/>
      <c r="P149" s="246"/>
    </row>
    <row r="150" spans="12:16" ht="16" x14ac:dyDescent="0.2">
      <c r="L150" s="246"/>
      <c r="M150" s="246"/>
      <c r="N150" s="246"/>
      <c r="O150" s="246"/>
      <c r="P150" s="246"/>
    </row>
    <row r="151" spans="12:16" ht="16" x14ac:dyDescent="0.2">
      <c r="L151" s="246"/>
      <c r="M151" s="246"/>
      <c r="N151" s="246"/>
      <c r="O151" s="246"/>
      <c r="P151" s="246"/>
    </row>
    <row r="152" spans="12:16" ht="16" x14ac:dyDescent="0.2">
      <c r="L152" s="246"/>
      <c r="M152" s="246"/>
      <c r="N152" s="246"/>
      <c r="O152" s="246"/>
      <c r="P152" s="246"/>
    </row>
    <row r="153" spans="12:16" ht="16" x14ac:dyDescent="0.2">
      <c r="L153" s="246"/>
      <c r="M153" s="246"/>
      <c r="N153" s="246"/>
      <c r="O153" s="246"/>
      <c r="P153" s="246"/>
    </row>
    <row r="154" spans="12:16" ht="16" x14ac:dyDescent="0.2">
      <c r="L154" s="246"/>
      <c r="M154" s="246"/>
      <c r="N154" s="246"/>
      <c r="O154" s="246"/>
      <c r="P154" s="246"/>
    </row>
    <row r="155" spans="12:16" ht="16" x14ac:dyDescent="0.2">
      <c r="L155" s="246"/>
      <c r="M155" s="246"/>
      <c r="N155" s="246"/>
      <c r="O155" s="246"/>
      <c r="P155" s="246"/>
    </row>
    <row r="156" spans="12:16" ht="16" x14ac:dyDescent="0.2">
      <c r="L156" s="246"/>
      <c r="M156" s="246"/>
      <c r="N156" s="246"/>
      <c r="O156" s="246"/>
      <c r="P156" s="246"/>
    </row>
    <row r="157" spans="12:16" ht="16" x14ac:dyDescent="0.2">
      <c r="L157" s="246"/>
      <c r="M157" s="246"/>
      <c r="N157" s="246"/>
      <c r="O157" s="246"/>
      <c r="P157" s="246"/>
    </row>
    <row r="158" spans="12:16" ht="16" x14ac:dyDescent="0.2">
      <c r="L158" s="246"/>
      <c r="M158" s="246"/>
      <c r="N158" s="246"/>
      <c r="O158" s="246"/>
      <c r="P158" s="246"/>
    </row>
    <row r="159" spans="12:16" ht="16" x14ac:dyDescent="0.2">
      <c r="L159" s="246"/>
      <c r="M159" s="246"/>
      <c r="N159" s="246"/>
      <c r="O159" s="246"/>
      <c r="P159" s="246"/>
    </row>
    <row r="160" spans="12:16" ht="16" x14ac:dyDescent="0.2">
      <c r="L160" s="246"/>
      <c r="M160" s="246"/>
      <c r="N160" s="246"/>
      <c r="O160" s="246"/>
      <c r="P160" s="246"/>
    </row>
    <row r="161" spans="12:16" ht="16" x14ac:dyDescent="0.2">
      <c r="L161" s="246"/>
      <c r="M161" s="246"/>
      <c r="N161" s="246"/>
      <c r="O161" s="246"/>
      <c r="P161" s="246"/>
    </row>
    <row r="162" spans="12:16" ht="16" x14ac:dyDescent="0.2">
      <c r="L162" s="246"/>
      <c r="M162" s="246"/>
      <c r="N162" s="246"/>
      <c r="O162" s="246"/>
      <c r="P162" s="246"/>
    </row>
    <row r="163" spans="12:16" ht="16" x14ac:dyDescent="0.2">
      <c r="L163" s="246"/>
      <c r="M163" s="246"/>
      <c r="N163" s="246"/>
      <c r="O163" s="246"/>
      <c r="P163" s="246"/>
    </row>
    <row r="164" spans="12:16" ht="16" x14ac:dyDescent="0.2">
      <c r="L164" s="246"/>
      <c r="M164" s="246"/>
      <c r="N164" s="246"/>
      <c r="O164" s="246"/>
      <c r="P164" s="246"/>
    </row>
    <row r="165" spans="12:16" ht="16" x14ac:dyDescent="0.2">
      <c r="L165" s="246"/>
      <c r="M165" s="246"/>
      <c r="N165" s="246"/>
      <c r="O165" s="246"/>
      <c r="P165" s="246"/>
    </row>
    <row r="166" spans="12:16" ht="16" x14ac:dyDescent="0.2">
      <c r="L166" s="246"/>
      <c r="M166" s="246"/>
      <c r="N166" s="246"/>
      <c r="O166" s="246"/>
      <c r="P166" s="246"/>
    </row>
    <row r="167" spans="12:16" ht="16" x14ac:dyDescent="0.2">
      <c r="L167" s="246"/>
      <c r="M167" s="246"/>
      <c r="N167" s="246"/>
      <c r="O167" s="246"/>
      <c r="P167" s="246"/>
    </row>
    <row r="168" spans="12:16" ht="16" x14ac:dyDescent="0.2">
      <c r="L168" s="246"/>
      <c r="M168" s="246"/>
      <c r="N168" s="246"/>
      <c r="O168" s="246"/>
      <c r="P168" s="246"/>
    </row>
    <row r="169" spans="12:16" ht="16" x14ac:dyDescent="0.2">
      <c r="L169" s="246"/>
      <c r="M169" s="246"/>
      <c r="N169" s="246"/>
      <c r="O169" s="246"/>
      <c r="P169" s="246"/>
    </row>
    <row r="170" spans="12:16" ht="16" x14ac:dyDescent="0.2">
      <c r="L170" s="246"/>
      <c r="M170" s="246"/>
      <c r="N170" s="246"/>
      <c r="O170" s="246"/>
      <c r="P170" s="246"/>
    </row>
    <row r="171" spans="12:16" ht="16" x14ac:dyDescent="0.2">
      <c r="L171" s="246"/>
      <c r="M171" s="246"/>
      <c r="N171" s="246"/>
      <c r="O171" s="246"/>
      <c r="P171" s="246"/>
    </row>
    <row r="172" spans="12:16" ht="16" x14ac:dyDescent="0.2">
      <c r="L172" s="246"/>
      <c r="M172" s="246"/>
      <c r="N172" s="246"/>
      <c r="O172" s="246"/>
      <c r="P172" s="246"/>
    </row>
    <row r="173" spans="12:16" ht="16" x14ac:dyDescent="0.2">
      <c r="L173" s="246"/>
      <c r="M173" s="246"/>
      <c r="N173" s="246"/>
      <c r="O173" s="246"/>
      <c r="P173" s="246"/>
    </row>
    <row r="174" spans="12:16" ht="16" x14ac:dyDescent="0.2">
      <c r="L174" s="246"/>
      <c r="M174" s="246"/>
      <c r="N174" s="246"/>
      <c r="O174" s="246"/>
      <c r="P174" s="246"/>
    </row>
    <row r="175" spans="12:16" ht="16" x14ac:dyDescent="0.2">
      <c r="L175" s="246"/>
      <c r="M175" s="246"/>
      <c r="N175" s="246"/>
      <c r="O175" s="246"/>
      <c r="P175" s="246"/>
    </row>
    <row r="176" spans="12:16" ht="16" x14ac:dyDescent="0.2">
      <c r="L176" s="246"/>
      <c r="M176" s="246"/>
      <c r="N176" s="246"/>
      <c r="O176" s="246"/>
      <c r="P176" s="246"/>
    </row>
    <row r="177" spans="12:16" ht="16" x14ac:dyDescent="0.2">
      <c r="L177" s="246"/>
      <c r="M177" s="246"/>
      <c r="N177" s="246"/>
      <c r="O177" s="246"/>
      <c r="P177" s="246"/>
    </row>
    <row r="178" spans="12:16" ht="16" x14ac:dyDescent="0.2">
      <c r="L178" s="246"/>
      <c r="M178" s="246"/>
      <c r="N178" s="246"/>
      <c r="O178" s="246"/>
      <c r="P178" s="246"/>
    </row>
    <row r="179" spans="12:16" ht="16" x14ac:dyDescent="0.2">
      <c r="L179" s="246"/>
      <c r="M179" s="246"/>
      <c r="N179" s="246"/>
      <c r="O179" s="246"/>
      <c r="P179" s="246"/>
    </row>
    <row r="180" spans="12:16" ht="16" x14ac:dyDescent="0.2">
      <c r="L180" s="246"/>
      <c r="M180" s="246"/>
      <c r="N180" s="246"/>
      <c r="O180" s="246"/>
      <c r="P180" s="246"/>
    </row>
    <row r="181" spans="12:16" ht="16" x14ac:dyDescent="0.2">
      <c r="L181" s="246"/>
      <c r="M181" s="246"/>
      <c r="N181" s="246"/>
      <c r="O181" s="246"/>
      <c r="P181" s="246"/>
    </row>
    <row r="182" spans="12:16" ht="16" x14ac:dyDescent="0.2">
      <c r="L182" s="246"/>
      <c r="M182" s="246"/>
      <c r="N182" s="246"/>
      <c r="O182" s="246"/>
      <c r="P182" s="246"/>
    </row>
    <row r="183" spans="12:16" ht="16" x14ac:dyDescent="0.2">
      <c r="L183" s="246"/>
      <c r="M183" s="246"/>
      <c r="N183" s="246"/>
      <c r="O183" s="246"/>
      <c r="P183" s="246"/>
    </row>
    <row r="184" spans="12:16" ht="16" x14ac:dyDescent="0.2">
      <c r="L184" s="246"/>
      <c r="M184" s="246"/>
      <c r="N184" s="246"/>
      <c r="O184" s="246"/>
      <c r="P184" s="246"/>
    </row>
    <row r="185" spans="12:16" ht="16" x14ac:dyDescent="0.2">
      <c r="L185" s="246"/>
      <c r="M185" s="246"/>
      <c r="N185" s="246"/>
      <c r="O185" s="246"/>
      <c r="P185" s="246"/>
    </row>
    <row r="186" spans="12:16" ht="16" x14ac:dyDescent="0.2">
      <c r="L186" s="246"/>
      <c r="M186" s="246"/>
      <c r="N186" s="246"/>
      <c r="O186" s="246"/>
      <c r="P186" s="246"/>
    </row>
    <row r="187" spans="12:16" ht="16" x14ac:dyDescent="0.2">
      <c r="L187" s="246"/>
      <c r="M187" s="246"/>
      <c r="N187" s="246"/>
      <c r="O187" s="246"/>
      <c r="P187" s="246"/>
    </row>
    <row r="188" spans="12:16" ht="16" x14ac:dyDescent="0.2">
      <c r="L188" s="246"/>
      <c r="M188" s="246"/>
      <c r="N188" s="246"/>
      <c r="O188" s="246"/>
      <c r="P188" s="246"/>
    </row>
    <row r="189" spans="12:16" ht="16" x14ac:dyDescent="0.2">
      <c r="L189" s="246"/>
      <c r="M189" s="246"/>
      <c r="N189" s="246"/>
      <c r="O189" s="246"/>
      <c r="P189" s="246"/>
    </row>
    <row r="190" spans="12:16" ht="16" x14ac:dyDescent="0.2">
      <c r="L190" s="246"/>
      <c r="M190" s="246"/>
      <c r="N190" s="246"/>
      <c r="O190" s="246"/>
      <c r="P190" s="246"/>
    </row>
    <row r="191" spans="12:16" ht="16" x14ac:dyDescent="0.2">
      <c r="L191" s="246"/>
      <c r="M191" s="246"/>
      <c r="N191" s="246"/>
      <c r="O191" s="246"/>
      <c r="P191" s="246"/>
    </row>
    <row r="192" spans="12:16" ht="16" x14ac:dyDescent="0.2">
      <c r="L192" s="246"/>
      <c r="M192" s="246"/>
      <c r="N192" s="246"/>
      <c r="O192" s="246"/>
      <c r="P192" s="246"/>
    </row>
    <row r="193" spans="12:16" ht="16" x14ac:dyDescent="0.2">
      <c r="L193" s="246"/>
      <c r="M193" s="246"/>
      <c r="N193" s="246"/>
      <c r="O193" s="246"/>
      <c r="P193" s="246"/>
    </row>
    <row r="194" spans="12:16" ht="16" x14ac:dyDescent="0.2">
      <c r="L194" s="246"/>
      <c r="M194" s="246"/>
      <c r="N194" s="246"/>
      <c r="O194" s="246"/>
      <c r="P194" s="246"/>
    </row>
    <row r="195" spans="12:16" ht="16" x14ac:dyDescent="0.2">
      <c r="L195" s="246"/>
      <c r="M195" s="246"/>
      <c r="N195" s="246"/>
      <c r="O195" s="246"/>
      <c r="P195" s="246"/>
    </row>
    <row r="196" spans="12:16" ht="16" x14ac:dyDescent="0.2">
      <c r="L196" s="246"/>
      <c r="M196" s="246"/>
      <c r="N196" s="246"/>
      <c r="O196" s="246"/>
      <c r="P196" s="246"/>
    </row>
    <row r="197" spans="12:16" ht="16" x14ac:dyDescent="0.2">
      <c r="L197" s="246"/>
      <c r="M197" s="246"/>
      <c r="N197" s="246"/>
      <c r="O197" s="246"/>
      <c r="P197" s="246"/>
    </row>
    <row r="198" spans="12:16" ht="16" x14ac:dyDescent="0.2">
      <c r="L198" s="246"/>
      <c r="M198" s="246"/>
      <c r="N198" s="246"/>
      <c r="O198" s="246"/>
      <c r="P198" s="246"/>
    </row>
    <row r="199" spans="12:16" ht="16" x14ac:dyDescent="0.2">
      <c r="L199" s="246"/>
      <c r="M199" s="246"/>
      <c r="N199" s="246"/>
      <c r="O199" s="246"/>
      <c r="P199" s="246"/>
    </row>
    <row r="200" spans="12:16" ht="16" x14ac:dyDescent="0.2">
      <c r="L200" s="246"/>
      <c r="M200" s="246"/>
      <c r="N200" s="246"/>
      <c r="O200" s="246"/>
      <c r="P200" s="246"/>
    </row>
    <row r="201" spans="12:16" ht="16" x14ac:dyDescent="0.2">
      <c r="L201" s="246"/>
      <c r="M201" s="246"/>
      <c r="N201" s="246"/>
      <c r="O201" s="246"/>
      <c r="P201" s="246"/>
    </row>
    <row r="202" spans="12:16" ht="16" x14ac:dyDescent="0.2">
      <c r="L202" s="246"/>
      <c r="M202" s="246"/>
      <c r="N202" s="246"/>
      <c r="O202" s="246"/>
      <c r="P202" s="246"/>
    </row>
    <row r="203" spans="12:16" ht="16" x14ac:dyDescent="0.2">
      <c r="L203" s="246"/>
      <c r="M203" s="246"/>
      <c r="N203" s="246"/>
      <c r="O203" s="246"/>
      <c r="P203" s="246"/>
    </row>
    <row r="204" spans="12:16" ht="16" x14ac:dyDescent="0.2">
      <c r="L204" s="246"/>
      <c r="M204" s="246"/>
      <c r="N204" s="246"/>
      <c r="O204" s="246"/>
      <c r="P204" s="246"/>
    </row>
    <row r="205" spans="12:16" ht="16" x14ac:dyDescent="0.2">
      <c r="L205" s="246"/>
      <c r="M205" s="246"/>
      <c r="N205" s="246"/>
      <c r="O205" s="246"/>
      <c r="P205" s="246"/>
    </row>
    <row r="206" spans="12:16" ht="16" x14ac:dyDescent="0.2">
      <c r="L206" s="246"/>
      <c r="M206" s="246"/>
      <c r="N206" s="246"/>
      <c r="O206" s="246"/>
      <c r="P206" s="246"/>
    </row>
    <row r="207" spans="12:16" ht="16" x14ac:dyDescent="0.2">
      <c r="L207" s="246"/>
      <c r="M207" s="246"/>
      <c r="N207" s="246"/>
      <c r="O207" s="246"/>
      <c r="P207" s="246"/>
    </row>
    <row r="208" spans="12:16" ht="16" x14ac:dyDescent="0.2">
      <c r="L208" s="246"/>
      <c r="M208" s="246"/>
      <c r="N208" s="246"/>
      <c r="O208" s="246"/>
      <c r="P208" s="246"/>
    </row>
    <row r="209" spans="12:16" ht="16" x14ac:dyDescent="0.2">
      <c r="L209" s="246"/>
      <c r="M209" s="246"/>
      <c r="N209" s="246"/>
      <c r="O209" s="246"/>
      <c r="P209" s="246"/>
    </row>
    <row r="210" spans="12:16" ht="16" x14ac:dyDescent="0.2">
      <c r="L210" s="246"/>
      <c r="M210" s="246"/>
      <c r="N210" s="246"/>
      <c r="O210" s="246"/>
      <c r="P210" s="246"/>
    </row>
    <row r="211" spans="12:16" ht="16" x14ac:dyDescent="0.2">
      <c r="L211" s="246"/>
      <c r="M211" s="246"/>
      <c r="N211" s="246"/>
      <c r="O211" s="246"/>
    </row>
    <row r="212" spans="12:16" ht="16" x14ac:dyDescent="0.2">
      <c r="L212" s="246"/>
      <c r="M212" s="246"/>
      <c r="N212" s="246"/>
      <c r="O212" s="246"/>
    </row>
    <row r="213" spans="12:16" ht="16" x14ac:dyDescent="0.2">
      <c r="L213" s="246"/>
    </row>
    <row r="214" spans="12:16" ht="16" x14ac:dyDescent="0.2">
      <c r="L214" s="246"/>
    </row>
    <row r="215" spans="12:16" ht="16" x14ac:dyDescent="0.2">
      <c r="L215" s="246"/>
    </row>
    <row r="216" spans="12:16" ht="16" x14ac:dyDescent="0.2">
      <c r="L216" s="246"/>
    </row>
    <row r="217" spans="12:16" ht="16" x14ac:dyDescent="0.2">
      <c r="L217" s="246"/>
    </row>
    <row r="218" spans="12:16" ht="16" x14ac:dyDescent="0.2">
      <c r="L218" s="246"/>
    </row>
    <row r="219" spans="12:16" ht="16" x14ac:dyDescent="0.2">
      <c r="L219" s="246"/>
    </row>
    <row r="220" spans="12:16" ht="16" x14ac:dyDescent="0.2">
      <c r="L220" s="246"/>
    </row>
  </sheetData>
  <mergeCells count="4">
    <mergeCell ref="U2:X2"/>
    <mergeCell ref="Y2:Z2"/>
    <mergeCell ref="AA2:AD2"/>
    <mergeCell ref="AF2:AJ2"/>
  </mergeCells>
  <dataValidations count="1">
    <dataValidation type="list" allowBlank="1" showInputMessage="1" showErrorMessage="1" sqref="P25 P4:P23 P27:P34 W39:W43" xr:uid="{426607FD-0F33-486A-9534-8EFB289E5D56}">
      <formula1>#REF!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C7AF9A8-D1A5-4581-A039-04989CE62366}">
          <x14:formula1>
            <xm:f>Config!$I$3:$I$40</xm:f>
          </x14:formula1>
          <xm:sqref>A35:A36 A38:A1048576 AG36:AG1048576</xm:sqref>
        </x14:dataValidation>
        <x14:dataValidation type="list" allowBlank="1" showInputMessage="1" showErrorMessage="1" xr:uid="{B7DF0CA1-0752-4608-AAB6-67663CE14850}">
          <x14:formula1>
            <xm:f>Config!$F$3:$F$7</xm:f>
          </x14:formula1>
          <xm:sqref>P44:P210 P35:P37 W38:X38 T38:V43</xm:sqref>
        </x14:dataValidation>
        <x14:dataValidation type="list" allowBlank="1" showInputMessage="1" showErrorMessage="1" xr:uid="{5FB79EA5-958B-49BC-8C3D-ABCBC039AB37}">
          <x14:formula1>
            <xm:f>Config!$C$3:$C$6</xm:f>
          </x14:formula1>
          <xm:sqref>M4:M34</xm:sqref>
        </x14:dataValidation>
        <x14:dataValidation type="list" allowBlank="1" showInputMessage="1" showErrorMessage="1" xr:uid="{D6645728-5F6D-4FBC-B01D-2E3BBE600B4B}">
          <x14:formula1>
            <xm:f>Config!$C$5:$C$24</xm:f>
          </x14:formula1>
          <xm:sqref>M35:M212</xm:sqref>
        </x14:dataValidation>
        <x14:dataValidation type="list" allowBlank="1" showInputMessage="1" showErrorMessage="1" xr:uid="{77EE6813-611D-4C57-86B9-613D557F6A2E}">
          <x14:formula1>
            <xm:f>Config!$L$3:$L$10</xm:f>
          </x14:formula1>
          <xm:sqref>AJ36:AJ1048576</xm:sqref>
        </x14:dataValidation>
        <x14:dataValidation type="list" allowBlank="1" showInputMessage="1" showErrorMessage="1" xr:uid="{47C1C809-25F5-4AA7-AE7B-2E211CAA89CC}">
          <x14:formula1>
            <xm:f>Config!$K$3:$K$7</xm:f>
          </x14:formula1>
          <xm:sqref>AI36:AI1048576</xm:sqref>
        </x14:dataValidation>
        <x14:dataValidation type="list" allowBlank="1" showInputMessage="1" showErrorMessage="1" xr:uid="{6C9AFFB7-2230-4508-B149-77FDBC1BE720}">
          <x14:formula1>
            <xm:f>Config!$J$3:$J$4</xm:f>
          </x14:formula1>
          <xm:sqref>AF36:AF1048576</xm:sqref>
        </x14:dataValidation>
        <x14:dataValidation type="list" allowBlank="1" showInputMessage="1" showErrorMessage="1" xr:uid="{400B0E2F-4287-4CC7-99E0-ADDEB117DB02}">
          <x14:formula1>
            <xm:f>Config!$B$3:$B$7</xm:f>
          </x14:formula1>
          <xm:sqref>L4:L220</xm:sqref>
        </x14:dataValidation>
        <x14:dataValidation type="list" allowBlank="1" showInputMessage="1" showErrorMessage="1" xr:uid="{6DBAF09B-723E-41A6-949E-75F87D6E27AC}">
          <x14:formula1>
            <xm:f>Config!$E$3:$E$18</xm:f>
          </x14:formula1>
          <xm:sqref>O4:O1048576</xm:sqref>
        </x14:dataValidation>
        <x14:dataValidation type="list" allowBlank="1" showInputMessage="1" showErrorMessage="1" xr:uid="{96492D0F-6D6A-455B-8A63-BD8298C82F59}">
          <x14:formula1>
            <xm:f>Config!$D$3:$D$28</xm:f>
          </x14:formula1>
          <xm:sqref>N4:N1048576</xm:sqref>
        </x14:dataValidation>
        <x14:dataValidation type="list" allowBlank="1" showInputMessage="1" showErrorMessage="1" xr:uid="{C8D8F763-6990-4D38-AA26-436E3066812C}">
          <x14:formula1>
            <xm:f>Config!$G$3:$G$5</xm:f>
          </x14:formula1>
          <xm:sqref>K4:K1048576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4EE7-84C4-4211-82B7-F556D7907B5D}">
  <sheetPr codeName="Sheet8"/>
  <dimension ref="A1:R207"/>
  <sheetViews>
    <sheetView workbookViewId="0">
      <pane ySplit="3" topLeftCell="A4" activePane="bottomLeft" state="frozen"/>
      <selection pane="bottomLeft" activeCell="G51" sqref="G51"/>
    </sheetView>
  </sheetViews>
  <sheetFormatPr baseColWidth="10" defaultColWidth="11.5" defaultRowHeight="11" x14ac:dyDescent="0.15"/>
  <cols>
    <col min="1" max="1" width="3.5" style="47" customWidth="1"/>
    <col min="2" max="2" width="21.5" style="47" customWidth="1"/>
    <col min="3" max="3" width="8.33203125" style="47" customWidth="1"/>
    <col min="4" max="4" width="9.5" style="47" bestFit="1" customWidth="1"/>
    <col min="5" max="5" width="22.6640625" style="47" bestFit="1" customWidth="1"/>
    <col min="6" max="6" width="14.33203125" style="47" bestFit="1" customWidth="1"/>
    <col min="7" max="7" width="17.6640625" style="47" bestFit="1" customWidth="1"/>
    <col min="8" max="8" width="11.33203125" style="47" customWidth="1"/>
    <col min="9" max="10" width="8.6640625" style="47" customWidth="1"/>
    <col min="11" max="11" width="15.6640625" style="47" customWidth="1"/>
    <col min="12" max="12" width="14.5" style="47" bestFit="1" customWidth="1"/>
    <col min="13" max="13" width="14.6640625" style="47" bestFit="1" customWidth="1"/>
    <col min="14" max="14" width="12.6640625" style="47" customWidth="1"/>
    <col min="15" max="16" width="11.5" style="47"/>
    <col min="17" max="17" width="27.6640625" style="47" customWidth="1"/>
    <col min="18" max="16384" width="11.5" style="47"/>
  </cols>
  <sheetData>
    <row r="1" spans="1:17" ht="12" thickBot="1" x14ac:dyDescent="0.2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12" thickBot="1" x14ac:dyDescent="0.2">
      <c r="B2" s="60"/>
      <c r="C2" s="60"/>
      <c r="D2" s="60"/>
      <c r="E2" s="60"/>
      <c r="F2" s="60"/>
      <c r="G2" s="60"/>
      <c r="H2" s="60"/>
      <c r="I2" s="311" t="s">
        <v>109</v>
      </c>
      <c r="J2" s="312"/>
      <c r="K2" s="313"/>
      <c r="L2" s="312" t="s">
        <v>110</v>
      </c>
      <c r="M2" s="312"/>
      <c r="N2" s="311" t="s">
        <v>111</v>
      </c>
      <c r="O2" s="312"/>
      <c r="P2" s="313"/>
      <c r="Q2" s="61" t="s">
        <v>112</v>
      </c>
    </row>
    <row r="3" spans="1:17" ht="12" thickBot="1" x14ac:dyDescent="0.2">
      <c r="B3" s="60" t="s">
        <v>113</v>
      </c>
      <c r="C3" s="60" t="s">
        <v>0</v>
      </c>
      <c r="D3" s="60" t="s">
        <v>114</v>
      </c>
      <c r="E3" s="60" t="s">
        <v>115</v>
      </c>
      <c r="F3" s="60" t="s">
        <v>116</v>
      </c>
      <c r="G3" s="60" t="s">
        <v>117</v>
      </c>
      <c r="H3" s="60" t="s">
        <v>118</v>
      </c>
      <c r="I3" s="107" t="s">
        <v>119</v>
      </c>
      <c r="J3" s="62" t="s">
        <v>120</v>
      </c>
      <c r="K3" s="108" t="s">
        <v>121</v>
      </c>
      <c r="L3" s="102" t="s">
        <v>122</v>
      </c>
      <c r="M3" s="114" t="s">
        <v>123</v>
      </c>
      <c r="N3" s="122" t="s">
        <v>124</v>
      </c>
      <c r="O3" s="63" t="s">
        <v>125</v>
      </c>
      <c r="P3" s="108" t="s">
        <v>126</v>
      </c>
      <c r="Q3" s="115"/>
    </row>
    <row r="4" spans="1:17" x14ac:dyDescent="0.15">
      <c r="A4" s="47">
        <v>1</v>
      </c>
      <c r="B4" s="69" t="s">
        <v>127</v>
      </c>
      <c r="C4" s="70">
        <v>45658</v>
      </c>
      <c r="D4" s="131">
        <v>1708108</v>
      </c>
      <c r="E4" s="134" t="s">
        <v>128</v>
      </c>
      <c r="F4" s="71"/>
      <c r="G4" s="71"/>
      <c r="H4" s="135" t="s">
        <v>129</v>
      </c>
      <c r="I4" s="109"/>
      <c r="J4" s="92"/>
      <c r="K4" s="65">
        <v>2148361.6166732088</v>
      </c>
      <c r="L4" s="103">
        <v>3070437.2</v>
      </c>
      <c r="M4" s="118">
        <v>2040943.5358395483</v>
      </c>
      <c r="N4" s="123">
        <f>L4</f>
        <v>3070437.2</v>
      </c>
      <c r="O4" s="76">
        <f>N4-K4</f>
        <v>922075.58332679141</v>
      </c>
      <c r="P4" s="156">
        <f>O4/N4</f>
        <v>0.30030758594469587</v>
      </c>
      <c r="Q4" s="151"/>
    </row>
    <row r="5" spans="1:17" x14ac:dyDescent="0.15">
      <c r="A5" s="47">
        <v>2</v>
      </c>
      <c r="B5" s="72" t="s">
        <v>127</v>
      </c>
      <c r="C5" s="73">
        <v>45658</v>
      </c>
      <c r="D5" s="132">
        <v>1908159</v>
      </c>
      <c r="E5" s="57" t="s">
        <v>130</v>
      </c>
      <c r="F5" s="57"/>
      <c r="G5" s="57"/>
      <c r="H5" s="136" t="s">
        <v>131</v>
      </c>
      <c r="I5" s="110"/>
      <c r="J5" s="92"/>
      <c r="K5" s="65">
        <v>1910209.6623356228</v>
      </c>
      <c r="L5" s="104">
        <v>2032558.3199999998</v>
      </c>
      <c r="M5" s="119">
        <v>1814699.1792188415</v>
      </c>
      <c r="N5" s="124">
        <f t="shared" ref="N5:N32" si="0">L5</f>
        <v>2032558.3199999998</v>
      </c>
      <c r="O5" s="93">
        <f t="shared" ref="O5:O32" si="1">N5-K5</f>
        <v>122348.65766437701</v>
      </c>
      <c r="P5" s="157">
        <f t="shared" ref="P5:P31" si="2">O5/N5</f>
        <v>6.0194414330200875E-2</v>
      </c>
      <c r="Q5" s="152"/>
    </row>
    <row r="6" spans="1:17" x14ac:dyDescent="0.15">
      <c r="A6" s="47">
        <v>3</v>
      </c>
      <c r="B6" s="72" t="s">
        <v>127</v>
      </c>
      <c r="C6" s="73">
        <v>45658</v>
      </c>
      <c r="D6" s="132">
        <v>2102131</v>
      </c>
      <c r="E6" s="57" t="s">
        <v>132</v>
      </c>
      <c r="F6" s="57"/>
      <c r="G6" s="57"/>
      <c r="H6" s="136" t="s">
        <v>129</v>
      </c>
      <c r="I6" s="110"/>
      <c r="J6" s="92"/>
      <c r="K6" s="65">
        <v>1497032.3095191363</v>
      </c>
      <c r="L6" s="104">
        <v>2411389.06</v>
      </c>
      <c r="M6" s="119">
        <v>1422180.6940431795</v>
      </c>
      <c r="N6" s="124">
        <f t="shared" si="0"/>
        <v>2411389.06</v>
      </c>
      <c r="O6" s="93">
        <f t="shared" si="1"/>
        <v>914356.75048086373</v>
      </c>
      <c r="P6" s="157">
        <f t="shared" si="2"/>
        <v>0.37918259050278003</v>
      </c>
      <c r="Q6" s="152"/>
    </row>
    <row r="7" spans="1:17" x14ac:dyDescent="0.15">
      <c r="A7" s="47">
        <v>4</v>
      </c>
      <c r="B7" s="72" t="s">
        <v>127</v>
      </c>
      <c r="C7" s="73">
        <v>45658</v>
      </c>
      <c r="D7" s="132">
        <v>2103160</v>
      </c>
      <c r="E7" s="57" t="s">
        <v>133</v>
      </c>
      <c r="F7" s="57"/>
      <c r="G7" s="57"/>
      <c r="H7" s="136" t="s">
        <v>129</v>
      </c>
      <c r="I7" s="110"/>
      <c r="J7" s="92"/>
      <c r="K7" s="65">
        <v>4478683.8802158982</v>
      </c>
      <c r="L7" s="104">
        <v>5067493.7</v>
      </c>
      <c r="M7" s="119">
        <v>4254749.6862051031</v>
      </c>
      <c r="N7" s="124">
        <f t="shared" si="0"/>
        <v>5067493.7</v>
      </c>
      <c r="O7" s="93">
        <f t="shared" si="1"/>
        <v>588809.81978410203</v>
      </c>
      <c r="P7" s="157">
        <f t="shared" si="2"/>
        <v>0.11619349813579483</v>
      </c>
      <c r="Q7" s="152"/>
    </row>
    <row r="8" spans="1:17" x14ac:dyDescent="0.15">
      <c r="A8" s="47">
        <v>5</v>
      </c>
      <c r="B8" s="72" t="s">
        <v>127</v>
      </c>
      <c r="C8" s="73">
        <v>45658</v>
      </c>
      <c r="D8" s="132">
        <v>2110102</v>
      </c>
      <c r="E8" s="57" t="s">
        <v>134</v>
      </c>
      <c r="F8" s="57"/>
      <c r="G8" s="57"/>
      <c r="H8" s="136" t="s">
        <v>129</v>
      </c>
      <c r="I8" s="110"/>
      <c r="J8" s="92"/>
      <c r="K8" s="65">
        <v>397191.98406280664</v>
      </c>
      <c r="L8" s="104">
        <v>481889.93</v>
      </c>
      <c r="M8" s="119">
        <v>377332.38485966629</v>
      </c>
      <c r="N8" s="124">
        <f t="shared" si="0"/>
        <v>481889.93</v>
      </c>
      <c r="O8" s="93">
        <f t="shared" si="1"/>
        <v>84697.945937193348</v>
      </c>
      <c r="P8" s="157">
        <f t="shared" si="2"/>
        <v>0.17576201672691802</v>
      </c>
      <c r="Q8" s="152"/>
    </row>
    <row r="9" spans="1:17" x14ac:dyDescent="0.15">
      <c r="A9" s="47">
        <v>6</v>
      </c>
      <c r="B9" s="72" t="s">
        <v>127</v>
      </c>
      <c r="C9" s="73">
        <v>45658</v>
      </c>
      <c r="D9" s="132">
        <v>2205111</v>
      </c>
      <c r="E9" s="57" t="s">
        <v>135</v>
      </c>
      <c r="F9" s="57"/>
      <c r="G9" s="57"/>
      <c r="H9" s="136" t="s">
        <v>129</v>
      </c>
      <c r="I9" s="110"/>
      <c r="J9" s="92"/>
      <c r="K9" s="65">
        <v>2105557.2069283612</v>
      </c>
      <c r="L9" s="104">
        <v>2843694.34</v>
      </c>
      <c r="M9" s="119">
        <v>2000279.3465819431</v>
      </c>
      <c r="N9" s="124">
        <f t="shared" si="0"/>
        <v>2843694.34</v>
      </c>
      <c r="O9" s="93">
        <f t="shared" si="1"/>
        <v>738137.13307163864</v>
      </c>
      <c r="P9" s="157">
        <f t="shared" si="2"/>
        <v>0.25956978662890989</v>
      </c>
      <c r="Q9" s="152"/>
    </row>
    <row r="10" spans="1:17" x14ac:dyDescent="0.15">
      <c r="A10" s="47">
        <v>7</v>
      </c>
      <c r="B10" s="72" t="s">
        <v>127</v>
      </c>
      <c r="C10" s="73">
        <v>45658</v>
      </c>
      <c r="D10" s="132">
        <v>2210077</v>
      </c>
      <c r="E10" s="57" t="s">
        <v>136</v>
      </c>
      <c r="F10" s="57"/>
      <c r="G10" s="57"/>
      <c r="H10" s="136" t="s">
        <v>129</v>
      </c>
      <c r="I10" s="110"/>
      <c r="J10" s="92"/>
      <c r="K10" s="65">
        <v>31733.631010794896</v>
      </c>
      <c r="L10" s="104">
        <v>53149</v>
      </c>
      <c r="M10" s="119">
        <v>30146.949460255149</v>
      </c>
      <c r="N10" s="124">
        <f t="shared" si="0"/>
        <v>53149</v>
      </c>
      <c r="O10" s="93">
        <f t="shared" si="1"/>
        <v>21415.368989205104</v>
      </c>
      <c r="P10" s="157">
        <f t="shared" si="2"/>
        <v>0.40293079811859311</v>
      </c>
      <c r="Q10" s="152"/>
    </row>
    <row r="11" spans="1:17" x14ac:dyDescent="0.15">
      <c r="A11" s="47">
        <v>8</v>
      </c>
      <c r="B11" s="72" t="s">
        <v>127</v>
      </c>
      <c r="C11" s="73">
        <v>45658</v>
      </c>
      <c r="D11" s="132">
        <v>2212088</v>
      </c>
      <c r="E11" s="57" t="s">
        <v>137</v>
      </c>
      <c r="F11" s="57"/>
      <c r="G11" s="57"/>
      <c r="H11" s="136" t="s">
        <v>129</v>
      </c>
      <c r="I11" s="110"/>
      <c r="J11" s="92"/>
      <c r="K11" s="65">
        <v>1935737.0056722276</v>
      </c>
      <c r="L11" s="104">
        <v>1796473.28</v>
      </c>
      <c r="M11" s="120">
        <v>1796000</v>
      </c>
      <c r="N11" s="124">
        <f t="shared" si="0"/>
        <v>1796473.28</v>
      </c>
      <c r="O11" s="93">
        <f t="shared" si="1"/>
        <v>-139263.72567222756</v>
      </c>
      <c r="P11" s="157">
        <f t="shared" si="2"/>
        <v>-7.7520621777479246E-2</v>
      </c>
      <c r="Q11" s="152"/>
    </row>
    <row r="12" spans="1:17" ht="12" thickBot="1" x14ac:dyDescent="0.2">
      <c r="A12" s="47">
        <v>9</v>
      </c>
      <c r="B12" s="74" t="s">
        <v>127</v>
      </c>
      <c r="C12" s="75">
        <v>45658</v>
      </c>
      <c r="D12" s="113">
        <v>2304025</v>
      </c>
      <c r="E12" s="59" t="s">
        <v>138</v>
      </c>
      <c r="F12" s="59"/>
      <c r="G12" s="59"/>
      <c r="H12" s="137" t="s">
        <v>129</v>
      </c>
      <c r="I12" s="144"/>
      <c r="J12" s="145"/>
      <c r="K12" s="146">
        <v>1001701.3304219822</v>
      </c>
      <c r="L12" s="106">
        <v>1156082.08</v>
      </c>
      <c r="M12" s="121">
        <v>951616.26390088303</v>
      </c>
      <c r="N12" s="147">
        <f t="shared" si="0"/>
        <v>1156082.08</v>
      </c>
      <c r="O12" s="84">
        <f t="shared" si="1"/>
        <v>154380.74957801786</v>
      </c>
      <c r="P12" s="158">
        <f t="shared" si="2"/>
        <v>0.13353787957514041</v>
      </c>
      <c r="Q12" s="153"/>
    </row>
    <row r="13" spans="1:17" x14ac:dyDescent="0.15">
      <c r="A13" s="47">
        <v>10</v>
      </c>
      <c r="B13" s="69" t="s">
        <v>127</v>
      </c>
      <c r="C13" s="70">
        <v>45658</v>
      </c>
      <c r="D13" s="140">
        <v>2304093</v>
      </c>
      <c r="E13" s="71" t="s">
        <v>244</v>
      </c>
      <c r="F13" s="71"/>
      <c r="G13" s="71"/>
      <c r="H13" s="135" t="s">
        <v>129</v>
      </c>
      <c r="I13" s="109"/>
      <c r="J13" s="92"/>
      <c r="K13" s="141">
        <v>533908.94803729141</v>
      </c>
      <c r="L13" s="142">
        <v>689236.6</v>
      </c>
      <c r="M13" s="118">
        <v>507213.50063542684</v>
      </c>
      <c r="N13" s="143">
        <f t="shared" si="0"/>
        <v>689236.6</v>
      </c>
      <c r="O13" s="76">
        <f t="shared" si="1"/>
        <v>155327.65196270857</v>
      </c>
      <c r="P13" s="156">
        <f t="shared" si="2"/>
        <v>0.22536187422825277</v>
      </c>
      <c r="Q13" s="154"/>
    </row>
    <row r="14" spans="1:17" x14ac:dyDescent="0.15">
      <c r="A14" s="47">
        <v>11</v>
      </c>
      <c r="B14" s="72" t="s">
        <v>127</v>
      </c>
      <c r="C14" s="73">
        <v>45658</v>
      </c>
      <c r="D14" s="132">
        <v>2308043</v>
      </c>
      <c r="E14" s="57" t="s">
        <v>140</v>
      </c>
      <c r="F14" s="57"/>
      <c r="G14" s="57"/>
      <c r="H14" s="136" t="s">
        <v>129</v>
      </c>
      <c r="I14" s="110"/>
      <c r="J14" s="92"/>
      <c r="K14" s="65">
        <v>80090.981354268893</v>
      </c>
      <c r="L14" s="104">
        <v>109352.09</v>
      </c>
      <c r="M14" s="119">
        <v>76086.432286555442</v>
      </c>
      <c r="N14" s="124">
        <f t="shared" si="0"/>
        <v>109352.09</v>
      </c>
      <c r="O14" s="93">
        <f t="shared" si="1"/>
        <v>29261.108645731103</v>
      </c>
      <c r="P14" s="157">
        <f t="shared" si="2"/>
        <v>0.26758618555650016</v>
      </c>
      <c r="Q14" s="152"/>
    </row>
    <row r="15" spans="1:17" x14ac:dyDescent="0.15">
      <c r="A15" s="47">
        <v>12</v>
      </c>
      <c r="B15" s="72" t="s">
        <v>127</v>
      </c>
      <c r="C15" s="73">
        <v>45658</v>
      </c>
      <c r="D15" s="132">
        <v>2308112</v>
      </c>
      <c r="E15" s="57" t="s">
        <v>141</v>
      </c>
      <c r="F15" s="57"/>
      <c r="G15" s="57"/>
      <c r="H15" s="136" t="s">
        <v>129</v>
      </c>
      <c r="I15" s="110"/>
      <c r="J15" s="92"/>
      <c r="K15" s="65">
        <v>1585881.9475171738</v>
      </c>
      <c r="L15" s="105">
        <v>1556909.59</v>
      </c>
      <c r="M15" s="119">
        <v>1506587.850141315</v>
      </c>
      <c r="N15" s="124">
        <f t="shared" si="0"/>
        <v>1556909.59</v>
      </c>
      <c r="O15" s="93">
        <f t="shared" si="1"/>
        <v>-28972.357517173747</v>
      </c>
      <c r="P15" s="157">
        <f t="shared" si="2"/>
        <v>-1.8608888854730315E-2</v>
      </c>
      <c r="Q15" s="152"/>
    </row>
    <row r="16" spans="1:17" x14ac:dyDescent="0.15">
      <c r="A16" s="47">
        <v>13</v>
      </c>
      <c r="B16" s="72" t="s">
        <v>127</v>
      </c>
      <c r="C16" s="73">
        <v>45658</v>
      </c>
      <c r="D16" s="132">
        <v>2309064</v>
      </c>
      <c r="E16" s="57" t="s">
        <v>142</v>
      </c>
      <c r="F16" s="57"/>
      <c r="G16" s="57"/>
      <c r="H16" s="136" t="s">
        <v>131</v>
      </c>
      <c r="I16" s="110"/>
      <c r="J16" s="92"/>
      <c r="K16" s="65">
        <v>1491579.5695191366</v>
      </c>
      <c r="L16" s="105">
        <v>2142015.4700000002</v>
      </c>
      <c r="M16" s="119">
        <v>1417000.5910431796</v>
      </c>
      <c r="N16" s="124">
        <f t="shared" si="0"/>
        <v>2142015.4700000002</v>
      </c>
      <c r="O16" s="93">
        <f t="shared" si="1"/>
        <v>650435.90048086364</v>
      </c>
      <c r="P16" s="157">
        <f t="shared" si="2"/>
        <v>0.30365602377319134</v>
      </c>
      <c r="Q16" s="152"/>
    </row>
    <row r="17" spans="1:17" x14ac:dyDescent="0.15">
      <c r="A17" s="47">
        <v>14</v>
      </c>
      <c r="B17" s="72" t="s">
        <v>127</v>
      </c>
      <c r="C17" s="73">
        <v>45658</v>
      </c>
      <c r="D17" s="132">
        <v>2310002</v>
      </c>
      <c r="E17" s="57" t="s">
        <v>143</v>
      </c>
      <c r="F17" s="57"/>
      <c r="G17" s="57"/>
      <c r="H17" s="136" t="s">
        <v>129</v>
      </c>
      <c r="I17" s="110"/>
      <c r="J17" s="92"/>
      <c r="K17" s="65">
        <v>528339.37651619234</v>
      </c>
      <c r="L17" s="105">
        <v>773290.02</v>
      </c>
      <c r="M17" s="119">
        <v>501922.40769038268</v>
      </c>
      <c r="N17" s="124">
        <f t="shared" si="0"/>
        <v>773290.02</v>
      </c>
      <c r="O17" s="93">
        <f t="shared" si="1"/>
        <v>244950.64348380768</v>
      </c>
      <c r="P17" s="157">
        <f t="shared" si="2"/>
        <v>0.31676426327577289</v>
      </c>
      <c r="Q17" s="152"/>
    </row>
    <row r="18" spans="1:17" x14ac:dyDescent="0.15">
      <c r="A18" s="47">
        <v>15</v>
      </c>
      <c r="B18" s="72" t="s">
        <v>127</v>
      </c>
      <c r="C18" s="73">
        <v>45658</v>
      </c>
      <c r="D18" s="132">
        <v>2310067</v>
      </c>
      <c r="E18" s="57" t="s">
        <v>144</v>
      </c>
      <c r="F18" s="57"/>
      <c r="G18" s="57"/>
      <c r="H18" s="136" t="s">
        <v>129</v>
      </c>
      <c r="I18" s="110"/>
      <c r="J18" s="92"/>
      <c r="K18" s="65">
        <v>447234.71778213937</v>
      </c>
      <c r="L18" s="105">
        <v>489888.78</v>
      </c>
      <c r="M18" s="119">
        <v>424872.98189303238</v>
      </c>
      <c r="N18" s="124">
        <f t="shared" si="0"/>
        <v>489888.78</v>
      </c>
      <c r="O18" s="93">
        <f t="shared" si="1"/>
        <v>42654.062217860657</v>
      </c>
      <c r="P18" s="157">
        <f t="shared" si="2"/>
        <v>8.7068869423505987E-2</v>
      </c>
      <c r="Q18" s="152"/>
    </row>
    <row r="19" spans="1:17" x14ac:dyDescent="0.15">
      <c r="A19" s="47">
        <v>16</v>
      </c>
      <c r="B19" s="72" t="s">
        <v>127</v>
      </c>
      <c r="C19" s="73">
        <v>45658</v>
      </c>
      <c r="D19" s="132">
        <v>2401006</v>
      </c>
      <c r="E19" s="57" t="s">
        <v>145</v>
      </c>
      <c r="F19" s="57"/>
      <c r="G19" s="57"/>
      <c r="H19" s="136" t="s">
        <v>129</v>
      </c>
      <c r="I19" s="110"/>
      <c r="J19" s="92"/>
      <c r="K19" s="65">
        <v>39201.282247301278</v>
      </c>
      <c r="L19" s="104">
        <v>247151.13</v>
      </c>
      <c r="M19" s="119">
        <v>37241.218134936214</v>
      </c>
      <c r="N19" s="125">
        <f t="shared" si="0"/>
        <v>247151.13</v>
      </c>
      <c r="O19" s="93">
        <f t="shared" si="1"/>
        <v>207949.84775269873</v>
      </c>
      <c r="P19" s="157">
        <f t="shared" si="2"/>
        <v>0.84138740434930936</v>
      </c>
      <c r="Q19" s="155" t="s">
        <v>245</v>
      </c>
    </row>
    <row r="20" spans="1:17" x14ac:dyDescent="0.15">
      <c r="A20" s="47">
        <v>17</v>
      </c>
      <c r="B20" s="72" t="s">
        <v>127</v>
      </c>
      <c r="C20" s="73">
        <v>45658</v>
      </c>
      <c r="D20" s="132">
        <v>2401097</v>
      </c>
      <c r="E20" s="57" t="s">
        <v>147</v>
      </c>
      <c r="F20" s="57"/>
      <c r="G20" s="57"/>
      <c r="H20" s="136" t="s">
        <v>129</v>
      </c>
      <c r="I20" s="110"/>
      <c r="J20" s="92"/>
      <c r="K20" s="65">
        <v>4190472.2749950932</v>
      </c>
      <c r="L20" s="104">
        <v>4648492.97</v>
      </c>
      <c r="M20" s="119">
        <v>3980948.6612453386</v>
      </c>
      <c r="N20" s="125">
        <f t="shared" si="0"/>
        <v>4648492.97</v>
      </c>
      <c r="O20" s="93">
        <f t="shared" si="1"/>
        <v>458020.69500490651</v>
      </c>
      <c r="P20" s="157">
        <f t="shared" si="2"/>
        <v>9.8531007352455249E-2</v>
      </c>
      <c r="Q20" s="152"/>
    </row>
    <row r="21" spans="1:17" x14ac:dyDescent="0.15">
      <c r="A21" s="47">
        <v>18</v>
      </c>
      <c r="B21" s="72" t="s">
        <v>127</v>
      </c>
      <c r="C21" s="73">
        <v>45658</v>
      </c>
      <c r="D21" s="132">
        <v>2402066</v>
      </c>
      <c r="E21" s="57" t="s">
        <v>148</v>
      </c>
      <c r="F21" s="57"/>
      <c r="G21" s="57"/>
      <c r="H21" s="136" t="s">
        <v>129</v>
      </c>
      <c r="I21" s="111"/>
      <c r="J21" s="92"/>
      <c r="K21" s="65">
        <v>2514.7085377821395</v>
      </c>
      <c r="L21" s="104">
        <v>57687.51</v>
      </c>
      <c r="M21" s="119">
        <v>2388.9731108930323</v>
      </c>
      <c r="N21" s="125">
        <f t="shared" si="0"/>
        <v>57687.51</v>
      </c>
      <c r="O21" s="93">
        <f t="shared" si="1"/>
        <v>55172.80146221786</v>
      </c>
      <c r="P21" s="157">
        <f t="shared" si="2"/>
        <v>0.9564080935755046</v>
      </c>
      <c r="Q21" s="152" t="s">
        <v>246</v>
      </c>
    </row>
    <row r="22" spans="1:17" ht="12" thickBot="1" x14ac:dyDescent="0.2">
      <c r="A22" s="47">
        <v>19</v>
      </c>
      <c r="B22" s="74" t="s">
        <v>127</v>
      </c>
      <c r="C22" s="75">
        <v>45658</v>
      </c>
      <c r="D22" s="113">
        <v>2403002</v>
      </c>
      <c r="E22" s="59" t="s">
        <v>150</v>
      </c>
      <c r="F22" s="59"/>
      <c r="G22" s="59"/>
      <c r="H22" s="137" t="s">
        <v>129</v>
      </c>
      <c r="I22" s="144"/>
      <c r="J22" s="145"/>
      <c r="K22" s="146">
        <v>24692.5</v>
      </c>
      <c r="L22" s="106">
        <v>55077.93</v>
      </c>
      <c r="M22" s="121">
        <v>23457.875</v>
      </c>
      <c r="N22" s="126">
        <f t="shared" si="0"/>
        <v>55077.93</v>
      </c>
      <c r="O22" s="84">
        <f t="shared" si="1"/>
        <v>30385.43</v>
      </c>
      <c r="P22" s="158">
        <f t="shared" si="2"/>
        <v>0.55168068226238709</v>
      </c>
      <c r="Q22" s="153"/>
    </row>
    <row r="23" spans="1:17" x14ac:dyDescent="0.15">
      <c r="A23" s="47">
        <v>20</v>
      </c>
      <c r="B23" s="69" t="s">
        <v>127</v>
      </c>
      <c r="C23" s="70">
        <v>45658</v>
      </c>
      <c r="D23" s="140">
        <v>2403070</v>
      </c>
      <c r="E23" s="71" t="s">
        <v>151</v>
      </c>
      <c r="F23" s="71"/>
      <c r="G23" s="71"/>
      <c r="H23" s="135" t="s">
        <v>129</v>
      </c>
      <c r="I23" s="109"/>
      <c r="J23" s="92"/>
      <c r="K23" s="141">
        <v>124732.92443572129</v>
      </c>
      <c r="L23" s="142">
        <v>162191.82</v>
      </c>
      <c r="M23" s="118">
        <v>118496.27821393522</v>
      </c>
      <c r="N23" s="148">
        <f t="shared" si="0"/>
        <v>162191.82</v>
      </c>
      <c r="O23" s="76">
        <f t="shared" si="1"/>
        <v>37458.895564278719</v>
      </c>
      <c r="P23" s="156">
        <f t="shared" si="2"/>
        <v>0.23095428341749119</v>
      </c>
      <c r="Q23" s="154"/>
    </row>
    <row r="24" spans="1:17" x14ac:dyDescent="0.15">
      <c r="A24" s="47">
        <v>21</v>
      </c>
      <c r="B24" s="72" t="s">
        <v>127</v>
      </c>
      <c r="C24" s="73">
        <v>45658</v>
      </c>
      <c r="D24" s="133">
        <v>2403072</v>
      </c>
      <c r="E24" s="57" t="s">
        <v>152</v>
      </c>
      <c r="F24" s="56"/>
      <c r="G24" s="56"/>
      <c r="H24" s="136" t="s">
        <v>129</v>
      </c>
      <c r="I24" s="112"/>
      <c r="J24" s="92"/>
      <c r="K24" s="65">
        <v>1158311.6261530912</v>
      </c>
      <c r="L24" s="104">
        <v>1527643.55</v>
      </c>
      <c r="M24" s="119">
        <v>1100396.0448454367</v>
      </c>
      <c r="N24" s="125">
        <f t="shared" si="0"/>
        <v>1527643.55</v>
      </c>
      <c r="O24" s="93">
        <f t="shared" si="1"/>
        <v>369331.92384690885</v>
      </c>
      <c r="P24" s="157">
        <f t="shared" si="2"/>
        <v>0.24176577307377028</v>
      </c>
      <c r="Q24" s="152"/>
    </row>
    <row r="25" spans="1:17" x14ac:dyDescent="0.15">
      <c r="A25" s="47">
        <v>22</v>
      </c>
      <c r="B25" s="72" t="s">
        <v>127</v>
      </c>
      <c r="C25" s="73">
        <v>45658</v>
      </c>
      <c r="D25" s="132">
        <v>2403076</v>
      </c>
      <c r="E25" s="57" t="s">
        <v>153</v>
      </c>
      <c r="F25" s="57"/>
      <c r="G25" s="57"/>
      <c r="H25" s="136" t="s">
        <v>129</v>
      </c>
      <c r="I25" s="110"/>
      <c r="J25" s="92"/>
      <c r="K25" s="65">
        <v>268581.90660451422</v>
      </c>
      <c r="L25" s="104">
        <v>107700.77</v>
      </c>
      <c r="M25" s="120">
        <v>107000</v>
      </c>
      <c r="N25" s="125">
        <f t="shared" si="0"/>
        <v>107700.77</v>
      </c>
      <c r="O25" s="93">
        <f t="shared" si="1"/>
        <v>-160881.13660451421</v>
      </c>
      <c r="P25" s="157">
        <f t="shared" si="2"/>
        <v>-1.4937788894593251</v>
      </c>
      <c r="Q25" s="152" t="s">
        <v>247</v>
      </c>
    </row>
    <row r="26" spans="1:17" x14ac:dyDescent="0.15">
      <c r="A26" s="47">
        <v>23</v>
      </c>
      <c r="B26" s="72" t="s">
        <v>127</v>
      </c>
      <c r="C26" s="73">
        <v>45658</v>
      </c>
      <c r="D26" s="132">
        <v>2405063</v>
      </c>
      <c r="E26" s="57" t="s">
        <v>156</v>
      </c>
      <c r="F26" s="56"/>
      <c r="G26" s="56"/>
      <c r="H26" s="136" t="s">
        <v>129</v>
      </c>
      <c r="I26" s="112"/>
      <c r="J26" s="92"/>
      <c r="K26" s="65">
        <v>84577.25220804711</v>
      </c>
      <c r="L26" s="104">
        <v>127610.29000000001</v>
      </c>
      <c r="M26" s="119">
        <v>80348.389597644753</v>
      </c>
      <c r="N26" s="125">
        <f t="shared" si="0"/>
        <v>127610.29000000001</v>
      </c>
      <c r="O26" s="93">
        <f t="shared" si="1"/>
        <v>43033.037791952898</v>
      </c>
      <c r="P26" s="157">
        <f t="shared" si="2"/>
        <v>0.33722231798041441</v>
      </c>
      <c r="Q26" s="152"/>
    </row>
    <row r="27" spans="1:17" x14ac:dyDescent="0.15">
      <c r="A27" s="47">
        <v>24</v>
      </c>
      <c r="B27" s="72" t="s">
        <v>127</v>
      </c>
      <c r="C27" s="73">
        <v>45658</v>
      </c>
      <c r="D27" s="132">
        <v>2406082</v>
      </c>
      <c r="E27" s="57" t="s">
        <v>157</v>
      </c>
      <c r="F27" s="57"/>
      <c r="G27" s="57"/>
      <c r="H27" s="136" t="s">
        <v>129</v>
      </c>
      <c r="I27" s="110"/>
      <c r="J27" s="92"/>
      <c r="K27" s="65">
        <v>54829.2</v>
      </c>
      <c r="L27" s="104">
        <v>25000</v>
      </c>
      <c r="M27" s="159">
        <v>52087.74</v>
      </c>
      <c r="N27" s="125">
        <f t="shared" si="0"/>
        <v>25000</v>
      </c>
      <c r="O27" s="93">
        <f t="shared" si="1"/>
        <v>-29829.199999999997</v>
      </c>
      <c r="P27" s="157">
        <f t="shared" si="2"/>
        <v>-1.1931679999999998</v>
      </c>
      <c r="Q27" s="152" t="s">
        <v>248</v>
      </c>
    </row>
    <row r="28" spans="1:17" x14ac:dyDescent="0.15">
      <c r="A28" s="47">
        <v>25</v>
      </c>
      <c r="B28" s="72" t="s">
        <v>127</v>
      </c>
      <c r="C28" s="73">
        <v>45658</v>
      </c>
      <c r="D28" s="132">
        <v>2406084</v>
      </c>
      <c r="E28" s="57" t="s">
        <v>158</v>
      </c>
      <c r="F28" s="57"/>
      <c r="G28" s="57"/>
      <c r="H28" s="136" t="s">
        <v>129</v>
      </c>
      <c r="I28" s="110"/>
      <c r="J28" s="92"/>
      <c r="K28" s="177">
        <v>396140.43566241412</v>
      </c>
      <c r="L28" s="104">
        <v>401464.4</v>
      </c>
      <c r="M28" s="119">
        <v>376333.41387929342</v>
      </c>
      <c r="N28" s="125">
        <f t="shared" si="0"/>
        <v>401464.4</v>
      </c>
      <c r="O28" s="93">
        <f t="shared" si="1"/>
        <v>5323.9643375859014</v>
      </c>
      <c r="P28" s="157">
        <f t="shared" si="2"/>
        <v>1.3261361001338852E-2</v>
      </c>
      <c r="Q28" s="116"/>
    </row>
    <row r="29" spans="1:17" x14ac:dyDescent="0.15">
      <c r="A29" s="47">
        <v>26</v>
      </c>
      <c r="B29" s="72" t="s">
        <v>127</v>
      </c>
      <c r="C29" s="73">
        <v>45658</v>
      </c>
      <c r="D29" s="132">
        <v>2407127</v>
      </c>
      <c r="E29" s="150" t="s">
        <v>249</v>
      </c>
      <c r="F29" s="57"/>
      <c r="G29" s="57"/>
      <c r="H29" s="136" t="s">
        <v>129</v>
      </c>
      <c r="I29" s="110"/>
      <c r="J29" s="92"/>
      <c r="K29" s="65">
        <v>250231.7</v>
      </c>
      <c r="L29" s="104">
        <v>316091.59000000003</v>
      </c>
      <c r="M29" s="119">
        <v>237720.11499999999</v>
      </c>
      <c r="N29" s="125">
        <f t="shared" si="0"/>
        <v>316091.59000000003</v>
      </c>
      <c r="O29" s="93">
        <f t="shared" si="1"/>
        <v>65859.890000000014</v>
      </c>
      <c r="P29" s="157">
        <f t="shared" si="2"/>
        <v>0.20835698286056903</v>
      </c>
      <c r="Q29" s="152"/>
    </row>
    <row r="30" spans="1:17" x14ac:dyDescent="0.15">
      <c r="A30" s="47">
        <v>27</v>
      </c>
      <c r="B30" s="72" t="s">
        <v>127</v>
      </c>
      <c r="C30" s="73">
        <v>45658</v>
      </c>
      <c r="D30" s="132">
        <v>2408081</v>
      </c>
      <c r="E30" s="57" t="s">
        <v>161</v>
      </c>
      <c r="F30" s="57"/>
      <c r="G30" s="57"/>
      <c r="H30" s="136" t="s">
        <v>129</v>
      </c>
      <c r="I30" s="110"/>
      <c r="J30" s="92"/>
      <c r="K30" s="65">
        <v>0</v>
      </c>
      <c r="L30" s="104">
        <v>6.7000000000116415</v>
      </c>
      <c r="M30" s="119">
        <v>0</v>
      </c>
      <c r="N30" s="125">
        <f t="shared" si="0"/>
        <v>6.7000000000116415</v>
      </c>
      <c r="O30" s="93">
        <f t="shared" si="1"/>
        <v>6.7000000000116415</v>
      </c>
      <c r="P30" s="157">
        <f t="shared" si="2"/>
        <v>1</v>
      </c>
      <c r="Q30" s="152" t="s">
        <v>162</v>
      </c>
    </row>
    <row r="31" spans="1:17" x14ac:dyDescent="0.15">
      <c r="A31" s="47">
        <v>28</v>
      </c>
      <c r="B31" s="72" t="s">
        <v>127</v>
      </c>
      <c r="C31" s="73">
        <v>45658</v>
      </c>
      <c r="D31" s="132">
        <v>2408092</v>
      </c>
      <c r="E31" s="57" t="s">
        <v>163</v>
      </c>
      <c r="F31" s="57"/>
      <c r="G31" s="57"/>
      <c r="H31" s="136" t="s">
        <v>129</v>
      </c>
      <c r="I31" s="110"/>
      <c r="J31" s="92"/>
      <c r="K31" s="65">
        <v>177975.33765456328</v>
      </c>
      <c r="L31" s="104">
        <v>303852.18</v>
      </c>
      <c r="M31" s="119">
        <v>169076.5707718351</v>
      </c>
      <c r="N31" s="125">
        <f t="shared" si="0"/>
        <v>303852.18</v>
      </c>
      <c r="O31" s="93">
        <f t="shared" si="1"/>
        <v>125876.84234543671</v>
      </c>
      <c r="P31" s="157">
        <f t="shared" si="2"/>
        <v>0.41426999913391016</v>
      </c>
      <c r="Q31" s="152"/>
    </row>
    <row r="32" spans="1:17" ht="12" thickBot="1" x14ac:dyDescent="0.2">
      <c r="A32" s="47">
        <v>29</v>
      </c>
      <c r="B32" s="74" t="s">
        <v>127</v>
      </c>
      <c r="C32" s="75">
        <v>45658</v>
      </c>
      <c r="D32" s="113">
        <v>2410112</v>
      </c>
      <c r="E32" s="59" t="s">
        <v>250</v>
      </c>
      <c r="F32" s="59"/>
      <c r="G32" s="59"/>
      <c r="H32" s="137" t="s">
        <v>129</v>
      </c>
      <c r="I32" s="144"/>
      <c r="J32" s="145"/>
      <c r="K32" s="146">
        <v>93085.090078508336</v>
      </c>
      <c r="L32" s="106">
        <v>105240.5</v>
      </c>
      <c r="M32" s="121">
        <v>88430.835574582918</v>
      </c>
      <c r="N32" s="126">
        <f t="shared" si="0"/>
        <v>105240.5</v>
      </c>
      <c r="O32" s="84">
        <f t="shared" si="1"/>
        <v>12155.409921491664</v>
      </c>
      <c r="P32" s="158"/>
      <c r="Q32" s="153" t="s">
        <v>160</v>
      </c>
    </row>
    <row r="33" spans="2:18" ht="12" thickBot="1" x14ac:dyDescent="0.2">
      <c r="B33" s="160"/>
      <c r="C33" s="161"/>
      <c r="D33" s="162"/>
      <c r="E33" s="101"/>
      <c r="F33" s="101"/>
      <c r="G33" s="101"/>
      <c r="H33" s="163"/>
      <c r="I33" s="164"/>
      <c r="J33" s="162"/>
      <c r="K33" s="165"/>
      <c r="L33" s="166"/>
      <c r="M33" s="167"/>
      <c r="N33" s="168"/>
      <c r="O33" s="169"/>
      <c r="P33" s="170"/>
      <c r="Q33" s="171"/>
    </row>
    <row r="34" spans="2:18" x14ac:dyDescent="0.15">
      <c r="F34" s="64"/>
      <c r="G34" s="64"/>
      <c r="H34" s="64"/>
      <c r="I34" s="87">
        <f t="shared" ref="I34:N34" si="3">SUM(I4:I33)</f>
        <v>0</v>
      </c>
      <c r="J34" s="87">
        <f t="shared" si="3"/>
        <v>0</v>
      </c>
      <c r="K34" s="87">
        <f t="shared" si="3"/>
        <v>27038590.406143274</v>
      </c>
      <c r="L34" s="87">
        <f t="shared" si="3"/>
        <v>32759070.800000001</v>
      </c>
      <c r="M34" s="87">
        <f t="shared" si="3"/>
        <v>25495557.919173203</v>
      </c>
      <c r="N34" s="67">
        <f t="shared" si="3"/>
        <v>32759070.800000001</v>
      </c>
      <c r="O34" s="67">
        <f>SUM(O4:O33)</f>
        <v>5720480.393856721</v>
      </c>
      <c r="P34" s="67"/>
    </row>
    <row r="35" spans="2:18" x14ac:dyDescent="0.15">
      <c r="F35" s="64"/>
      <c r="G35" s="64"/>
      <c r="H35" s="64"/>
    </row>
    <row r="36" spans="2:18" x14ac:dyDescent="0.15">
      <c r="F36" s="64"/>
      <c r="G36" s="64"/>
      <c r="H36" s="64"/>
      <c r="J36" s="47" t="s">
        <v>166</v>
      </c>
    </row>
    <row r="37" spans="2:18" x14ac:dyDescent="0.15">
      <c r="F37" s="64"/>
      <c r="G37" s="64"/>
      <c r="J37" s="77" t="s">
        <v>167</v>
      </c>
      <c r="K37" s="78">
        <v>45688</v>
      </c>
      <c r="L37" s="79">
        <f>L34</f>
        <v>32759070.800000001</v>
      </c>
      <c r="M37" s="79">
        <f>M34</f>
        <v>25495557.919173203</v>
      </c>
      <c r="N37" s="68">
        <f>L37-M37</f>
        <v>7263512.8808267973</v>
      </c>
      <c r="R37" s="68"/>
    </row>
    <row r="38" spans="2:18" x14ac:dyDescent="0.15">
      <c r="F38" s="64"/>
      <c r="G38" s="64"/>
      <c r="J38" s="56" t="s">
        <v>168</v>
      </c>
      <c r="K38" s="138">
        <v>45657</v>
      </c>
      <c r="L38" s="139">
        <v>29987100.350000001</v>
      </c>
      <c r="M38" s="139">
        <v>23303986.23</v>
      </c>
      <c r="N38" s="68">
        <f>L38-M38</f>
        <v>6683114.120000001</v>
      </c>
      <c r="R38" s="68"/>
    </row>
    <row r="39" spans="2:18" x14ac:dyDescent="0.15">
      <c r="F39" s="64"/>
      <c r="G39" s="64"/>
      <c r="J39" s="77" t="s">
        <v>169</v>
      </c>
      <c r="K39" s="78">
        <v>45657</v>
      </c>
      <c r="L39" s="80">
        <f>L37-L38</f>
        <v>2771970.4499999993</v>
      </c>
      <c r="M39" s="80">
        <f>M37-M38</f>
        <v>2191571.689173203</v>
      </c>
      <c r="N39" s="68">
        <f>L39-M39</f>
        <v>580398.76082679629</v>
      </c>
      <c r="Q39" s="68"/>
      <c r="R39" s="68"/>
    </row>
    <row r="40" spans="2:18" x14ac:dyDescent="0.15">
      <c r="F40" s="64"/>
      <c r="G40" s="64"/>
      <c r="R40" s="68"/>
    </row>
    <row r="41" spans="2:18" x14ac:dyDescent="0.15">
      <c r="F41" s="64"/>
      <c r="G41" s="64"/>
      <c r="J41" s="47" t="s">
        <v>170</v>
      </c>
      <c r="K41" s="81"/>
      <c r="L41" s="178">
        <f>ROUND(L39,-3)</f>
        <v>2772000</v>
      </c>
      <c r="M41" s="83">
        <f>ROUND(M39,-3)</f>
        <v>2192000</v>
      </c>
      <c r="N41" s="82">
        <f>L41-M41</f>
        <v>580000</v>
      </c>
      <c r="O41" s="47" t="s">
        <v>171</v>
      </c>
    </row>
    <row r="42" spans="2:18" x14ac:dyDescent="0.15">
      <c r="F42" s="64"/>
      <c r="G42" s="64"/>
      <c r="H42" s="64"/>
    </row>
    <row r="43" spans="2:18" x14ac:dyDescent="0.15">
      <c r="F43" s="64"/>
      <c r="G43" s="64"/>
      <c r="H43" s="64"/>
      <c r="L43" s="67"/>
      <c r="M43" s="67"/>
    </row>
    <row r="44" spans="2:18" x14ac:dyDescent="0.15">
      <c r="F44" s="64"/>
      <c r="G44" s="64"/>
      <c r="H44" s="64"/>
      <c r="J44" s="184" t="s">
        <v>172</v>
      </c>
      <c r="K44" s="184"/>
      <c r="L44" s="185">
        <f>(ROUND(L37,-3))</f>
        <v>32759000</v>
      </c>
      <c r="M44" s="185">
        <f>(ROUND(M37,-3))</f>
        <v>25496000</v>
      </c>
      <c r="N44" s="185">
        <f>(ROUND(N37,-3))</f>
        <v>7264000</v>
      </c>
      <c r="O44" s="184"/>
    </row>
    <row r="45" spans="2:18" x14ac:dyDescent="0.15">
      <c r="F45" s="64"/>
      <c r="G45" s="64"/>
      <c r="H45" s="64"/>
    </row>
    <row r="46" spans="2:18" x14ac:dyDescent="0.15">
      <c r="F46" s="64"/>
      <c r="G46" s="64"/>
      <c r="H46" s="64"/>
    </row>
    <row r="47" spans="2:18" x14ac:dyDescent="0.15">
      <c r="F47" s="64"/>
      <c r="G47" s="64"/>
      <c r="H47" s="64"/>
    </row>
    <row r="48" spans="2:18" x14ac:dyDescent="0.15">
      <c r="F48" s="64"/>
      <c r="G48" s="64"/>
      <c r="H48" s="64"/>
    </row>
    <row r="49" spans="6:8" x14ac:dyDescent="0.15">
      <c r="F49" s="64"/>
      <c r="G49" s="64"/>
      <c r="H49" s="64"/>
    </row>
    <row r="50" spans="6:8" x14ac:dyDescent="0.15">
      <c r="F50" s="64"/>
      <c r="G50" s="64"/>
      <c r="H50" s="64"/>
    </row>
    <row r="51" spans="6:8" x14ac:dyDescent="0.15">
      <c r="F51" s="64"/>
      <c r="G51" s="64"/>
      <c r="H51" s="64"/>
    </row>
    <row r="52" spans="6:8" x14ac:dyDescent="0.15">
      <c r="F52" s="64"/>
      <c r="G52" s="64"/>
      <c r="H52" s="64"/>
    </row>
    <row r="53" spans="6:8" x14ac:dyDescent="0.15">
      <c r="F53" s="64"/>
      <c r="G53" s="64"/>
      <c r="H53" s="64"/>
    </row>
    <row r="54" spans="6:8" x14ac:dyDescent="0.15">
      <c r="F54" s="64"/>
      <c r="G54" s="64"/>
      <c r="H54" s="64"/>
    </row>
    <row r="55" spans="6:8" x14ac:dyDescent="0.15">
      <c r="F55" s="64"/>
      <c r="G55" s="64"/>
      <c r="H55" s="64"/>
    </row>
    <row r="56" spans="6:8" x14ac:dyDescent="0.15">
      <c r="F56" s="64"/>
      <c r="G56" s="64"/>
      <c r="H56" s="64"/>
    </row>
    <row r="57" spans="6:8" x14ac:dyDescent="0.15">
      <c r="F57" s="64"/>
      <c r="G57" s="64"/>
      <c r="H57" s="64"/>
    </row>
    <row r="58" spans="6:8" x14ac:dyDescent="0.15">
      <c r="F58" s="64"/>
      <c r="G58" s="64"/>
      <c r="H58" s="64"/>
    </row>
    <row r="59" spans="6:8" x14ac:dyDescent="0.15">
      <c r="F59" s="64"/>
      <c r="G59" s="64"/>
      <c r="H59" s="64"/>
    </row>
    <row r="60" spans="6:8" x14ac:dyDescent="0.15">
      <c r="F60" s="64"/>
      <c r="G60" s="64"/>
      <c r="H60" s="64"/>
    </row>
    <row r="61" spans="6:8" x14ac:dyDescent="0.15">
      <c r="F61" s="64"/>
      <c r="G61" s="64"/>
      <c r="H61" s="64"/>
    </row>
    <row r="62" spans="6:8" x14ac:dyDescent="0.15">
      <c r="F62" s="64"/>
      <c r="G62" s="64"/>
      <c r="H62" s="64"/>
    </row>
    <row r="63" spans="6:8" x14ac:dyDescent="0.15">
      <c r="F63" s="64"/>
      <c r="G63" s="64"/>
      <c r="H63" s="64"/>
    </row>
    <row r="64" spans="6:8" x14ac:dyDescent="0.15">
      <c r="F64" s="64"/>
      <c r="G64" s="64"/>
      <c r="H64" s="64"/>
    </row>
    <row r="65" spans="6:8" x14ac:dyDescent="0.15">
      <c r="F65" s="64"/>
      <c r="G65" s="64"/>
      <c r="H65" s="64"/>
    </row>
    <row r="66" spans="6:8" x14ac:dyDescent="0.15">
      <c r="F66" s="64"/>
      <c r="G66" s="64"/>
      <c r="H66" s="64"/>
    </row>
    <row r="67" spans="6:8" x14ac:dyDescent="0.15">
      <c r="F67" s="64"/>
      <c r="G67" s="64"/>
      <c r="H67" s="64"/>
    </row>
    <row r="68" spans="6:8" x14ac:dyDescent="0.15">
      <c r="F68" s="64"/>
      <c r="G68" s="64"/>
      <c r="H68" s="64"/>
    </row>
    <row r="69" spans="6:8" x14ac:dyDescent="0.15">
      <c r="F69" s="64"/>
      <c r="G69" s="64"/>
      <c r="H69" s="64"/>
    </row>
    <row r="70" spans="6:8" x14ac:dyDescent="0.15">
      <c r="F70" s="64"/>
      <c r="G70" s="64"/>
      <c r="H70" s="64"/>
    </row>
    <row r="71" spans="6:8" x14ac:dyDescent="0.15">
      <c r="F71" s="64"/>
      <c r="G71" s="64"/>
      <c r="H71" s="64"/>
    </row>
    <row r="72" spans="6:8" x14ac:dyDescent="0.15">
      <c r="F72" s="64"/>
      <c r="G72" s="64"/>
      <c r="H72" s="64"/>
    </row>
    <row r="73" spans="6:8" x14ac:dyDescent="0.15">
      <c r="F73" s="64"/>
      <c r="G73" s="64"/>
      <c r="H73" s="64"/>
    </row>
    <row r="74" spans="6:8" x14ac:dyDescent="0.15">
      <c r="F74" s="64"/>
      <c r="G74" s="64"/>
      <c r="H74" s="64"/>
    </row>
    <row r="75" spans="6:8" x14ac:dyDescent="0.15">
      <c r="F75" s="64"/>
      <c r="G75" s="64"/>
      <c r="H75" s="64"/>
    </row>
    <row r="76" spans="6:8" x14ac:dyDescent="0.15">
      <c r="F76" s="64"/>
      <c r="G76" s="64"/>
      <c r="H76" s="64"/>
    </row>
    <row r="77" spans="6:8" x14ac:dyDescent="0.15">
      <c r="F77" s="64"/>
      <c r="G77" s="64"/>
      <c r="H77" s="64"/>
    </row>
    <row r="78" spans="6:8" x14ac:dyDescent="0.15">
      <c r="F78" s="64"/>
      <c r="G78" s="64"/>
      <c r="H78" s="64"/>
    </row>
    <row r="79" spans="6:8" x14ac:dyDescent="0.15">
      <c r="F79" s="64"/>
      <c r="G79" s="64"/>
      <c r="H79" s="64"/>
    </row>
    <row r="80" spans="6:8" x14ac:dyDescent="0.15">
      <c r="F80" s="64"/>
      <c r="G80" s="64"/>
      <c r="H80" s="64"/>
    </row>
    <row r="81" spans="6:8" x14ac:dyDescent="0.15">
      <c r="F81" s="64"/>
      <c r="G81" s="64"/>
      <c r="H81" s="64"/>
    </row>
    <row r="82" spans="6:8" x14ac:dyDescent="0.15">
      <c r="F82" s="64"/>
      <c r="G82" s="64"/>
      <c r="H82" s="64"/>
    </row>
    <row r="83" spans="6:8" x14ac:dyDescent="0.15">
      <c r="F83" s="64"/>
      <c r="G83" s="64"/>
      <c r="H83" s="64"/>
    </row>
    <row r="84" spans="6:8" x14ac:dyDescent="0.15">
      <c r="F84" s="64"/>
      <c r="G84" s="64"/>
      <c r="H84" s="64"/>
    </row>
    <row r="85" spans="6:8" x14ac:dyDescent="0.15">
      <c r="F85" s="64"/>
      <c r="G85" s="64"/>
      <c r="H85" s="64"/>
    </row>
    <row r="86" spans="6:8" x14ac:dyDescent="0.15">
      <c r="F86" s="64"/>
      <c r="G86" s="64"/>
      <c r="H86" s="64"/>
    </row>
    <row r="87" spans="6:8" x14ac:dyDescent="0.15">
      <c r="F87" s="64"/>
      <c r="G87" s="64"/>
      <c r="H87" s="64"/>
    </row>
    <row r="88" spans="6:8" x14ac:dyDescent="0.15">
      <c r="F88" s="64"/>
      <c r="G88" s="64"/>
      <c r="H88" s="64"/>
    </row>
    <row r="89" spans="6:8" x14ac:dyDescent="0.15">
      <c r="F89" s="64"/>
      <c r="G89" s="64"/>
      <c r="H89" s="64"/>
    </row>
    <row r="90" spans="6:8" x14ac:dyDescent="0.15">
      <c r="F90" s="64"/>
      <c r="G90" s="64"/>
      <c r="H90" s="64"/>
    </row>
    <row r="91" spans="6:8" x14ac:dyDescent="0.15">
      <c r="F91" s="64"/>
      <c r="G91" s="64"/>
      <c r="H91" s="64"/>
    </row>
    <row r="92" spans="6:8" x14ac:dyDescent="0.15">
      <c r="F92" s="64"/>
      <c r="G92" s="64"/>
      <c r="H92" s="64"/>
    </row>
    <row r="93" spans="6:8" x14ac:dyDescent="0.15">
      <c r="F93" s="64"/>
      <c r="G93" s="64"/>
      <c r="H93" s="64"/>
    </row>
    <row r="94" spans="6:8" x14ac:dyDescent="0.15">
      <c r="F94" s="64"/>
      <c r="G94" s="64"/>
      <c r="H94" s="64"/>
    </row>
    <row r="95" spans="6:8" x14ac:dyDescent="0.15">
      <c r="F95" s="64"/>
      <c r="G95" s="64"/>
      <c r="H95" s="64"/>
    </row>
    <row r="96" spans="6:8" x14ac:dyDescent="0.15">
      <c r="F96" s="64"/>
      <c r="G96" s="64"/>
      <c r="H96" s="64"/>
    </row>
    <row r="97" spans="6:8" x14ac:dyDescent="0.15">
      <c r="F97" s="64"/>
      <c r="G97" s="64"/>
      <c r="H97" s="64"/>
    </row>
    <row r="98" spans="6:8" x14ac:dyDescent="0.15">
      <c r="F98" s="64"/>
      <c r="G98" s="64"/>
      <c r="H98" s="64"/>
    </row>
    <row r="99" spans="6:8" x14ac:dyDescent="0.15">
      <c r="F99" s="64"/>
      <c r="G99" s="64"/>
      <c r="H99" s="64"/>
    </row>
    <row r="100" spans="6:8" x14ac:dyDescent="0.15">
      <c r="F100" s="64"/>
      <c r="G100" s="64"/>
      <c r="H100" s="64"/>
    </row>
    <row r="101" spans="6:8" x14ac:dyDescent="0.15">
      <c r="F101" s="64"/>
      <c r="G101" s="64"/>
      <c r="H101" s="64"/>
    </row>
    <row r="102" spans="6:8" x14ac:dyDescent="0.15">
      <c r="F102" s="64"/>
      <c r="G102" s="64"/>
      <c r="H102" s="64"/>
    </row>
    <row r="103" spans="6:8" x14ac:dyDescent="0.15">
      <c r="F103" s="64"/>
      <c r="G103" s="64"/>
      <c r="H103" s="64"/>
    </row>
    <row r="104" spans="6:8" x14ac:dyDescent="0.15">
      <c r="F104" s="64"/>
      <c r="G104" s="64"/>
      <c r="H104" s="64"/>
    </row>
    <row r="105" spans="6:8" x14ac:dyDescent="0.15">
      <c r="F105" s="64"/>
      <c r="G105" s="64"/>
      <c r="H105" s="64"/>
    </row>
    <row r="106" spans="6:8" x14ac:dyDescent="0.15">
      <c r="F106" s="64"/>
      <c r="G106" s="64"/>
      <c r="H106" s="64"/>
    </row>
    <row r="107" spans="6:8" x14ac:dyDescent="0.15">
      <c r="F107" s="64"/>
      <c r="G107" s="64"/>
      <c r="H107" s="64"/>
    </row>
    <row r="108" spans="6:8" x14ac:dyDescent="0.15">
      <c r="F108" s="64"/>
      <c r="G108" s="64"/>
      <c r="H108" s="64"/>
    </row>
    <row r="109" spans="6:8" x14ac:dyDescent="0.15">
      <c r="F109" s="64"/>
      <c r="G109" s="64"/>
      <c r="H109" s="64"/>
    </row>
    <row r="110" spans="6:8" x14ac:dyDescent="0.15">
      <c r="F110" s="64"/>
      <c r="G110" s="64"/>
      <c r="H110" s="64"/>
    </row>
    <row r="111" spans="6:8" x14ac:dyDescent="0.15">
      <c r="F111" s="64"/>
      <c r="G111" s="64"/>
      <c r="H111" s="64"/>
    </row>
    <row r="112" spans="6:8" x14ac:dyDescent="0.15">
      <c r="F112" s="64"/>
      <c r="G112" s="64"/>
      <c r="H112" s="64"/>
    </row>
    <row r="113" spans="6:8" x14ac:dyDescent="0.15">
      <c r="F113" s="64"/>
      <c r="G113" s="64"/>
      <c r="H113" s="64"/>
    </row>
    <row r="114" spans="6:8" x14ac:dyDescent="0.15">
      <c r="F114" s="64"/>
      <c r="G114" s="64"/>
      <c r="H114" s="64"/>
    </row>
    <row r="115" spans="6:8" x14ac:dyDescent="0.15">
      <c r="F115" s="64"/>
      <c r="G115" s="64"/>
      <c r="H115" s="64"/>
    </row>
    <row r="116" spans="6:8" x14ac:dyDescent="0.15">
      <c r="F116" s="64"/>
      <c r="G116" s="64"/>
      <c r="H116" s="64"/>
    </row>
    <row r="117" spans="6:8" x14ac:dyDescent="0.15">
      <c r="F117" s="64"/>
      <c r="G117" s="64"/>
      <c r="H117" s="64"/>
    </row>
    <row r="118" spans="6:8" x14ac:dyDescent="0.15">
      <c r="F118" s="64"/>
      <c r="G118" s="64"/>
      <c r="H118" s="64"/>
    </row>
    <row r="119" spans="6:8" x14ac:dyDescent="0.15">
      <c r="F119" s="64"/>
      <c r="G119" s="64"/>
      <c r="H119" s="64"/>
    </row>
    <row r="120" spans="6:8" x14ac:dyDescent="0.15">
      <c r="F120" s="64"/>
      <c r="G120" s="64"/>
      <c r="H120" s="64"/>
    </row>
    <row r="121" spans="6:8" x14ac:dyDescent="0.15">
      <c r="F121" s="64"/>
      <c r="G121" s="64"/>
      <c r="H121" s="64"/>
    </row>
    <row r="122" spans="6:8" x14ac:dyDescent="0.15">
      <c r="F122" s="64"/>
      <c r="G122" s="64"/>
      <c r="H122" s="64"/>
    </row>
    <row r="123" spans="6:8" x14ac:dyDescent="0.15">
      <c r="F123" s="64"/>
      <c r="G123" s="64"/>
      <c r="H123" s="64"/>
    </row>
    <row r="124" spans="6:8" x14ac:dyDescent="0.15">
      <c r="F124" s="64"/>
      <c r="G124" s="64"/>
      <c r="H124" s="64"/>
    </row>
    <row r="125" spans="6:8" x14ac:dyDescent="0.15">
      <c r="F125" s="64"/>
      <c r="G125" s="64"/>
      <c r="H125" s="64"/>
    </row>
    <row r="126" spans="6:8" x14ac:dyDescent="0.15">
      <c r="F126" s="64"/>
      <c r="G126" s="64"/>
      <c r="H126" s="64"/>
    </row>
    <row r="127" spans="6:8" x14ac:dyDescent="0.15">
      <c r="F127" s="64"/>
      <c r="G127" s="64"/>
      <c r="H127" s="64"/>
    </row>
    <row r="128" spans="6:8" x14ac:dyDescent="0.15">
      <c r="F128" s="64"/>
      <c r="G128" s="64"/>
      <c r="H128" s="64"/>
    </row>
    <row r="129" spans="6:8" x14ac:dyDescent="0.15">
      <c r="F129" s="64"/>
      <c r="G129" s="64"/>
      <c r="H129" s="64"/>
    </row>
    <row r="130" spans="6:8" x14ac:dyDescent="0.15">
      <c r="F130" s="64"/>
      <c r="G130" s="64"/>
      <c r="H130" s="64"/>
    </row>
    <row r="131" spans="6:8" x14ac:dyDescent="0.15">
      <c r="F131" s="64"/>
      <c r="G131" s="64"/>
      <c r="H131" s="64"/>
    </row>
    <row r="132" spans="6:8" x14ac:dyDescent="0.15">
      <c r="F132" s="64"/>
      <c r="G132" s="64"/>
      <c r="H132" s="64"/>
    </row>
    <row r="133" spans="6:8" x14ac:dyDescent="0.15">
      <c r="F133" s="64"/>
      <c r="G133" s="64"/>
      <c r="H133" s="64"/>
    </row>
    <row r="134" spans="6:8" x14ac:dyDescent="0.15">
      <c r="F134" s="64"/>
      <c r="G134" s="64"/>
      <c r="H134" s="64"/>
    </row>
    <row r="135" spans="6:8" x14ac:dyDescent="0.15">
      <c r="F135" s="64"/>
      <c r="G135" s="64"/>
      <c r="H135" s="64"/>
    </row>
    <row r="136" spans="6:8" x14ac:dyDescent="0.15">
      <c r="F136" s="64"/>
      <c r="G136" s="64"/>
      <c r="H136" s="64"/>
    </row>
    <row r="137" spans="6:8" x14ac:dyDescent="0.15">
      <c r="F137" s="64"/>
      <c r="G137" s="64"/>
      <c r="H137" s="64"/>
    </row>
    <row r="138" spans="6:8" x14ac:dyDescent="0.15">
      <c r="F138" s="64"/>
      <c r="G138" s="64"/>
      <c r="H138" s="64"/>
    </row>
    <row r="139" spans="6:8" x14ac:dyDescent="0.15">
      <c r="F139" s="64"/>
      <c r="G139" s="64"/>
      <c r="H139" s="64"/>
    </row>
    <row r="140" spans="6:8" x14ac:dyDescent="0.15">
      <c r="F140" s="64"/>
      <c r="G140" s="64"/>
      <c r="H140" s="64"/>
    </row>
    <row r="141" spans="6:8" x14ac:dyDescent="0.15">
      <c r="F141" s="64"/>
      <c r="G141" s="64"/>
      <c r="H141" s="64"/>
    </row>
    <row r="142" spans="6:8" x14ac:dyDescent="0.15">
      <c r="F142" s="64"/>
      <c r="G142" s="64"/>
      <c r="H142" s="64"/>
    </row>
    <row r="143" spans="6:8" x14ac:dyDescent="0.15">
      <c r="F143" s="64"/>
      <c r="G143" s="64"/>
      <c r="H143" s="64"/>
    </row>
    <row r="144" spans="6:8" x14ac:dyDescent="0.15">
      <c r="F144" s="64"/>
      <c r="G144" s="64"/>
      <c r="H144" s="64"/>
    </row>
    <row r="145" spans="6:8" x14ac:dyDescent="0.15">
      <c r="F145" s="64"/>
      <c r="G145" s="64"/>
      <c r="H145" s="64"/>
    </row>
    <row r="146" spans="6:8" x14ac:dyDescent="0.15">
      <c r="F146" s="64"/>
      <c r="G146" s="64"/>
      <c r="H146" s="64"/>
    </row>
    <row r="147" spans="6:8" x14ac:dyDescent="0.15">
      <c r="F147" s="64"/>
      <c r="G147" s="64"/>
      <c r="H147" s="64"/>
    </row>
    <row r="148" spans="6:8" x14ac:dyDescent="0.15">
      <c r="F148" s="64"/>
      <c r="G148" s="64"/>
      <c r="H148" s="64"/>
    </row>
    <row r="149" spans="6:8" x14ac:dyDescent="0.15">
      <c r="F149" s="64"/>
      <c r="G149" s="64"/>
      <c r="H149" s="64"/>
    </row>
    <row r="150" spans="6:8" x14ac:dyDescent="0.15">
      <c r="F150" s="64"/>
      <c r="G150" s="64"/>
      <c r="H150" s="64"/>
    </row>
    <row r="151" spans="6:8" x14ac:dyDescent="0.15">
      <c r="F151" s="64"/>
      <c r="G151" s="64"/>
      <c r="H151" s="64"/>
    </row>
    <row r="152" spans="6:8" x14ac:dyDescent="0.15">
      <c r="F152" s="64"/>
      <c r="G152" s="64"/>
      <c r="H152" s="64"/>
    </row>
    <row r="153" spans="6:8" x14ac:dyDescent="0.15">
      <c r="F153" s="64"/>
      <c r="G153" s="64"/>
      <c r="H153" s="64"/>
    </row>
    <row r="154" spans="6:8" x14ac:dyDescent="0.15">
      <c r="F154" s="64"/>
      <c r="G154" s="64"/>
      <c r="H154" s="64"/>
    </row>
    <row r="155" spans="6:8" x14ac:dyDescent="0.15">
      <c r="F155" s="64"/>
      <c r="G155" s="64"/>
      <c r="H155" s="64"/>
    </row>
    <row r="156" spans="6:8" x14ac:dyDescent="0.15">
      <c r="F156" s="64"/>
      <c r="G156" s="64"/>
      <c r="H156" s="64"/>
    </row>
    <row r="157" spans="6:8" x14ac:dyDescent="0.15">
      <c r="F157" s="64"/>
      <c r="G157" s="64"/>
      <c r="H157" s="64"/>
    </row>
    <row r="158" spans="6:8" x14ac:dyDescent="0.15">
      <c r="F158" s="64"/>
      <c r="G158" s="64"/>
      <c r="H158" s="64"/>
    </row>
    <row r="159" spans="6:8" x14ac:dyDescent="0.15">
      <c r="F159" s="64"/>
      <c r="G159" s="64"/>
      <c r="H159" s="64"/>
    </row>
    <row r="160" spans="6:8" x14ac:dyDescent="0.15">
      <c r="F160" s="64"/>
      <c r="G160" s="64"/>
      <c r="H160" s="64"/>
    </row>
    <row r="161" spans="6:8" x14ac:dyDescent="0.15">
      <c r="F161" s="64"/>
      <c r="G161" s="64"/>
      <c r="H161" s="64"/>
    </row>
    <row r="162" spans="6:8" x14ac:dyDescent="0.15">
      <c r="F162" s="64"/>
      <c r="G162" s="64"/>
      <c r="H162" s="64"/>
    </row>
    <row r="163" spans="6:8" x14ac:dyDescent="0.15">
      <c r="F163" s="64"/>
      <c r="G163" s="64"/>
      <c r="H163" s="64"/>
    </row>
    <row r="164" spans="6:8" x14ac:dyDescent="0.15">
      <c r="F164" s="64"/>
      <c r="G164" s="64"/>
      <c r="H164" s="64"/>
    </row>
    <row r="165" spans="6:8" x14ac:dyDescent="0.15">
      <c r="F165" s="64"/>
      <c r="G165" s="64"/>
      <c r="H165" s="64"/>
    </row>
    <row r="166" spans="6:8" x14ac:dyDescent="0.15">
      <c r="F166" s="64"/>
      <c r="G166" s="64"/>
      <c r="H166" s="64"/>
    </row>
    <row r="167" spans="6:8" x14ac:dyDescent="0.15">
      <c r="F167" s="64"/>
      <c r="G167" s="64"/>
      <c r="H167" s="64"/>
    </row>
    <row r="168" spans="6:8" x14ac:dyDescent="0.15">
      <c r="F168" s="64"/>
      <c r="G168" s="64"/>
      <c r="H168" s="64"/>
    </row>
    <row r="169" spans="6:8" x14ac:dyDescent="0.15">
      <c r="F169" s="64"/>
      <c r="G169" s="64"/>
      <c r="H169" s="64"/>
    </row>
    <row r="170" spans="6:8" x14ac:dyDescent="0.15">
      <c r="F170" s="64"/>
      <c r="G170" s="64"/>
      <c r="H170" s="64"/>
    </row>
    <row r="171" spans="6:8" x14ac:dyDescent="0.15">
      <c r="F171" s="64"/>
      <c r="G171" s="64"/>
      <c r="H171" s="64"/>
    </row>
    <row r="172" spans="6:8" x14ac:dyDescent="0.15">
      <c r="F172" s="64"/>
      <c r="G172" s="64"/>
      <c r="H172" s="64"/>
    </row>
    <row r="173" spans="6:8" x14ac:dyDescent="0.15">
      <c r="F173" s="64"/>
      <c r="G173" s="64"/>
      <c r="H173" s="64"/>
    </row>
    <row r="174" spans="6:8" x14ac:dyDescent="0.15">
      <c r="F174" s="64"/>
      <c r="G174" s="64"/>
      <c r="H174" s="64"/>
    </row>
    <row r="175" spans="6:8" x14ac:dyDescent="0.15">
      <c r="F175" s="64"/>
      <c r="G175" s="64"/>
      <c r="H175" s="64"/>
    </row>
    <row r="176" spans="6:8" x14ac:dyDescent="0.15">
      <c r="F176" s="64"/>
      <c r="G176" s="64"/>
      <c r="H176" s="64"/>
    </row>
    <row r="177" spans="6:8" x14ac:dyDescent="0.15">
      <c r="F177" s="64"/>
      <c r="G177" s="64"/>
      <c r="H177" s="64"/>
    </row>
    <row r="178" spans="6:8" x14ac:dyDescent="0.15">
      <c r="F178" s="64"/>
      <c r="G178" s="64"/>
      <c r="H178" s="64"/>
    </row>
    <row r="179" spans="6:8" x14ac:dyDescent="0.15">
      <c r="F179" s="64"/>
      <c r="G179" s="64"/>
      <c r="H179" s="64"/>
    </row>
    <row r="180" spans="6:8" x14ac:dyDescent="0.15">
      <c r="F180" s="64"/>
      <c r="G180" s="64"/>
      <c r="H180" s="64"/>
    </row>
    <row r="181" spans="6:8" x14ac:dyDescent="0.15">
      <c r="F181" s="64"/>
      <c r="G181" s="64"/>
      <c r="H181" s="64"/>
    </row>
    <row r="182" spans="6:8" x14ac:dyDescent="0.15">
      <c r="F182" s="64"/>
      <c r="G182" s="64"/>
      <c r="H182" s="64"/>
    </row>
    <row r="183" spans="6:8" x14ac:dyDescent="0.15">
      <c r="F183" s="64"/>
      <c r="G183" s="64"/>
      <c r="H183" s="64"/>
    </row>
    <row r="184" spans="6:8" x14ac:dyDescent="0.15">
      <c r="F184" s="64"/>
      <c r="G184" s="64"/>
      <c r="H184" s="64"/>
    </row>
    <row r="185" spans="6:8" x14ac:dyDescent="0.15">
      <c r="F185" s="64"/>
      <c r="G185" s="64"/>
      <c r="H185" s="64"/>
    </row>
    <row r="186" spans="6:8" x14ac:dyDescent="0.15">
      <c r="F186" s="64"/>
      <c r="G186" s="64"/>
      <c r="H186" s="64"/>
    </row>
    <row r="187" spans="6:8" x14ac:dyDescent="0.15">
      <c r="F187" s="64"/>
      <c r="G187" s="64"/>
      <c r="H187" s="64"/>
    </row>
    <row r="188" spans="6:8" x14ac:dyDescent="0.15">
      <c r="F188" s="64"/>
      <c r="G188" s="64"/>
      <c r="H188" s="64"/>
    </row>
    <row r="189" spans="6:8" x14ac:dyDescent="0.15">
      <c r="F189" s="64"/>
      <c r="G189" s="64"/>
      <c r="H189" s="64"/>
    </row>
    <row r="190" spans="6:8" x14ac:dyDescent="0.15">
      <c r="F190" s="64"/>
      <c r="G190" s="64"/>
      <c r="H190" s="64"/>
    </row>
    <row r="191" spans="6:8" x14ac:dyDescent="0.15">
      <c r="F191" s="64"/>
      <c r="G191" s="64"/>
      <c r="H191" s="64"/>
    </row>
    <row r="192" spans="6:8" x14ac:dyDescent="0.15">
      <c r="F192" s="64"/>
      <c r="G192" s="64"/>
      <c r="H192" s="64"/>
    </row>
    <row r="193" spans="6:8" x14ac:dyDescent="0.15">
      <c r="F193" s="64"/>
      <c r="G193" s="64"/>
      <c r="H193" s="64"/>
    </row>
    <row r="194" spans="6:8" x14ac:dyDescent="0.15">
      <c r="F194" s="64"/>
      <c r="G194" s="64"/>
      <c r="H194" s="64"/>
    </row>
    <row r="195" spans="6:8" x14ac:dyDescent="0.15">
      <c r="F195" s="64"/>
      <c r="G195" s="64"/>
      <c r="H195" s="64"/>
    </row>
    <row r="196" spans="6:8" x14ac:dyDescent="0.15">
      <c r="F196" s="64"/>
      <c r="G196" s="64"/>
      <c r="H196" s="64"/>
    </row>
    <row r="197" spans="6:8" x14ac:dyDescent="0.15">
      <c r="F197" s="64"/>
      <c r="G197" s="64"/>
      <c r="H197" s="64"/>
    </row>
    <row r="198" spans="6:8" x14ac:dyDescent="0.15">
      <c r="F198" s="64"/>
      <c r="G198" s="64"/>
    </row>
    <row r="199" spans="6:8" x14ac:dyDescent="0.15">
      <c r="F199" s="64"/>
      <c r="G199" s="64"/>
    </row>
    <row r="200" spans="6:8" x14ac:dyDescent="0.15">
      <c r="F200" s="64"/>
    </row>
    <row r="201" spans="6:8" x14ac:dyDescent="0.15">
      <c r="F201" s="64"/>
    </row>
    <row r="202" spans="6:8" x14ac:dyDescent="0.15">
      <c r="F202" s="64"/>
    </row>
    <row r="203" spans="6:8" x14ac:dyDescent="0.15">
      <c r="F203" s="64"/>
    </row>
    <row r="204" spans="6:8" x14ac:dyDescent="0.15">
      <c r="F204" s="64"/>
    </row>
    <row r="205" spans="6:8" x14ac:dyDescent="0.15">
      <c r="F205" s="64"/>
    </row>
    <row r="206" spans="6:8" x14ac:dyDescent="0.15">
      <c r="F206" s="64"/>
    </row>
    <row r="207" spans="6:8" x14ac:dyDescent="0.15">
      <c r="F207" s="64"/>
    </row>
  </sheetData>
  <mergeCells count="3">
    <mergeCell ref="I2:K2"/>
    <mergeCell ref="L2:M2"/>
    <mergeCell ref="N2:P2"/>
  </mergeCells>
  <dataValidations count="1">
    <dataValidation type="list" allowBlank="1" showInputMessage="1" showErrorMessage="1" sqref="H27:H36 J37:J41 H42:H197 F27:F207 F25:H25 F4:H23 G27:G199" xr:uid="{EF34B6B0-7CE9-4D47-BEFD-BF9725A31195}">
      <formula1>#REF!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6699-F4ED-4723-A039-A84D843A6125}">
  <sheetPr codeName="Sheet9"/>
  <dimension ref="A1:AJ216"/>
  <sheetViews>
    <sheetView workbookViewId="0">
      <pane ySplit="3" topLeftCell="A7" activePane="bottomLeft" state="frozen"/>
      <selection activeCell="J50" sqref="J50"/>
      <selection pane="bottomLeft" activeCell="J36" sqref="J36"/>
    </sheetView>
  </sheetViews>
  <sheetFormatPr baseColWidth="10" defaultColWidth="10.83203125" defaultRowHeight="15" x14ac:dyDescent="0.2"/>
  <cols>
    <col min="1" max="1" width="28.5" bestFit="1" customWidth="1"/>
    <col min="2" max="2" width="21.6640625" customWidth="1"/>
    <col min="4" max="4" width="22.6640625" bestFit="1" customWidth="1"/>
    <col min="5" max="5" width="14.33203125" bestFit="1" customWidth="1"/>
    <col min="6" max="6" width="17.6640625" bestFit="1" customWidth="1"/>
    <col min="7" max="7" width="19.6640625" bestFit="1" customWidth="1"/>
    <col min="8" max="8" width="15" bestFit="1" customWidth="1"/>
    <col min="9" max="9" width="17.33203125" bestFit="1" customWidth="1"/>
    <col min="10" max="10" width="15.6640625" customWidth="1"/>
    <col min="11" max="11" width="14.5" bestFit="1" customWidth="1"/>
    <col min="12" max="12" width="14.6640625" bestFit="1" customWidth="1"/>
    <col min="16" max="16" width="27.6640625" customWidth="1"/>
  </cols>
  <sheetData>
    <row r="1" spans="1:36" ht="17" thickBot="1" x14ac:dyDescent="0.25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</row>
    <row r="2" spans="1:36" ht="17" thickBot="1" x14ac:dyDescent="0.25">
      <c r="A2" s="196"/>
      <c r="B2" s="196"/>
      <c r="C2" s="196"/>
      <c r="D2" s="196"/>
      <c r="E2" s="196"/>
      <c r="F2" s="196"/>
      <c r="G2" s="196"/>
      <c r="H2" s="198" t="s">
        <v>173</v>
      </c>
      <c r="I2" s="198"/>
      <c r="J2" s="198"/>
      <c r="K2" s="196"/>
      <c r="L2" s="196"/>
      <c r="M2" s="196"/>
      <c r="N2" s="196"/>
      <c r="O2" s="196"/>
      <c r="P2" s="196" t="s">
        <v>251</v>
      </c>
      <c r="Q2" s="196"/>
      <c r="R2" s="196"/>
      <c r="S2" s="199"/>
      <c r="T2" s="200"/>
      <c r="U2" s="314" t="s">
        <v>174</v>
      </c>
      <c r="V2" s="314"/>
      <c r="W2" s="314"/>
      <c r="X2" s="314"/>
      <c r="Y2" s="314" t="s">
        <v>110</v>
      </c>
      <c r="Z2" s="314"/>
      <c r="AA2" s="315" t="s">
        <v>111</v>
      </c>
      <c r="AB2" s="314"/>
      <c r="AC2" s="314"/>
      <c r="AD2" s="316"/>
      <c r="AE2" s="201" t="s">
        <v>112</v>
      </c>
      <c r="AF2" s="317" t="s">
        <v>175</v>
      </c>
      <c r="AG2" s="318"/>
      <c r="AH2" s="318"/>
      <c r="AI2" s="318"/>
      <c r="AJ2" s="319"/>
    </row>
    <row r="3" spans="1:36" ht="16" x14ac:dyDescent="0.2">
      <c r="A3" s="196" t="s">
        <v>113</v>
      </c>
      <c r="B3" s="196" t="s">
        <v>176</v>
      </c>
      <c r="C3" s="196" t="s">
        <v>0</v>
      </c>
      <c r="D3" s="196" t="s">
        <v>114</v>
      </c>
      <c r="E3" s="196" t="s">
        <v>177</v>
      </c>
      <c r="F3" s="196" t="s">
        <v>178</v>
      </c>
      <c r="G3" s="196" t="s">
        <v>179</v>
      </c>
      <c r="H3" s="196" t="s">
        <v>180</v>
      </c>
      <c r="I3" s="196" t="s">
        <v>181</v>
      </c>
      <c r="J3" s="196" t="s">
        <v>182</v>
      </c>
      <c r="K3" s="196" t="s">
        <v>183</v>
      </c>
      <c r="L3" s="196" t="s">
        <v>116</v>
      </c>
      <c r="M3" s="196" t="s">
        <v>117</v>
      </c>
      <c r="N3" s="196" t="s">
        <v>184</v>
      </c>
      <c r="O3" s="196" t="s">
        <v>185</v>
      </c>
      <c r="P3" s="196" t="s">
        <v>118</v>
      </c>
      <c r="Q3" s="196" t="s">
        <v>186</v>
      </c>
      <c r="R3" s="202" t="s">
        <v>187</v>
      </c>
      <c r="S3" s="203" t="s">
        <v>188</v>
      </c>
      <c r="T3" s="204" t="s">
        <v>189</v>
      </c>
      <c r="U3" s="205" t="s">
        <v>121</v>
      </c>
      <c r="V3" s="206" t="s">
        <v>190</v>
      </c>
      <c r="W3" s="206" t="s">
        <v>191</v>
      </c>
      <c r="X3" s="206" t="s">
        <v>192</v>
      </c>
      <c r="Y3" s="207" t="s">
        <v>122</v>
      </c>
      <c r="Z3" s="208" t="s">
        <v>123</v>
      </c>
      <c r="AA3" s="209" t="s">
        <v>124</v>
      </c>
      <c r="AB3" s="210" t="s">
        <v>125</v>
      </c>
      <c r="AC3" s="208" t="s">
        <v>126</v>
      </c>
      <c r="AD3" s="211" t="s">
        <v>45</v>
      </c>
      <c r="AE3" s="212"/>
      <c r="AF3" s="213" t="s">
        <v>193</v>
      </c>
      <c r="AG3" s="214" t="s">
        <v>194</v>
      </c>
      <c r="AH3" s="215" t="s">
        <v>176</v>
      </c>
      <c r="AI3" s="216" t="s">
        <v>195</v>
      </c>
      <c r="AJ3" s="217" t="s">
        <v>196</v>
      </c>
    </row>
    <row r="4" spans="1:36" x14ac:dyDescent="0.2">
      <c r="A4" s="31" t="s">
        <v>127</v>
      </c>
      <c r="B4" s="32">
        <v>45292</v>
      </c>
      <c r="C4" s="33"/>
      <c r="D4" s="34"/>
      <c r="E4" s="34"/>
      <c r="F4" s="34"/>
      <c r="G4" s="34"/>
      <c r="H4" s="35"/>
      <c r="I4" s="35"/>
      <c r="J4" s="35"/>
      <c r="K4" s="35"/>
      <c r="L4" s="35"/>
      <c r="M4" s="35"/>
      <c r="N4" s="35"/>
      <c r="O4" s="36"/>
      <c r="P4" s="34"/>
      <c r="Q4" s="34"/>
    </row>
    <row r="5" spans="1:36" x14ac:dyDescent="0.2">
      <c r="A5" s="31"/>
      <c r="B5" s="32"/>
      <c r="C5" s="33"/>
      <c r="D5" s="37"/>
      <c r="E5" s="34"/>
      <c r="F5" s="34"/>
      <c r="G5" s="34"/>
      <c r="H5" s="35"/>
      <c r="I5" s="35"/>
      <c r="J5" s="35"/>
      <c r="K5" s="35"/>
      <c r="L5" s="35"/>
      <c r="M5" s="35"/>
      <c r="N5" s="35"/>
      <c r="O5" s="36"/>
      <c r="P5" s="38"/>
      <c r="Q5" s="38"/>
    </row>
    <row r="6" spans="1:36" x14ac:dyDescent="0.2">
      <c r="A6" s="31"/>
      <c r="E6" s="34"/>
      <c r="F6" s="34"/>
      <c r="G6" s="34"/>
    </row>
    <row r="7" spans="1:36" x14ac:dyDescent="0.2">
      <c r="A7" s="31"/>
      <c r="E7" s="34"/>
      <c r="F7" s="34"/>
      <c r="G7" s="34"/>
    </row>
    <row r="8" spans="1:36" x14ac:dyDescent="0.2">
      <c r="E8" s="34"/>
      <c r="F8" s="34"/>
      <c r="G8" s="34"/>
    </row>
    <row r="9" spans="1:36" x14ac:dyDescent="0.2">
      <c r="E9" s="34"/>
      <c r="F9" s="34"/>
      <c r="G9" s="34"/>
    </row>
    <row r="10" spans="1:36" x14ac:dyDescent="0.2">
      <c r="E10" s="34"/>
      <c r="F10" s="34"/>
      <c r="G10" s="34"/>
    </row>
    <row r="11" spans="1:36" x14ac:dyDescent="0.2">
      <c r="E11" s="34"/>
      <c r="F11" s="34"/>
      <c r="G11" s="34"/>
    </row>
    <row r="12" spans="1:36" x14ac:dyDescent="0.2">
      <c r="E12" s="34"/>
      <c r="F12" s="34"/>
      <c r="G12" s="34"/>
    </row>
    <row r="13" spans="1:36" x14ac:dyDescent="0.2">
      <c r="E13" s="34"/>
      <c r="F13" s="34"/>
      <c r="G13" s="34"/>
    </row>
    <row r="14" spans="1:36" x14ac:dyDescent="0.2">
      <c r="E14" s="34"/>
      <c r="F14" s="34"/>
      <c r="G14" s="34"/>
    </row>
    <row r="15" spans="1:36" x14ac:dyDescent="0.2">
      <c r="E15" s="34"/>
      <c r="F15" s="34"/>
      <c r="G15" s="34"/>
    </row>
    <row r="16" spans="1:36" x14ac:dyDescent="0.2">
      <c r="E16" s="34"/>
      <c r="F16" s="34"/>
      <c r="G16" s="34"/>
    </row>
    <row r="17" spans="5:7" x14ac:dyDescent="0.2">
      <c r="E17" s="34"/>
      <c r="F17" s="34"/>
      <c r="G17" s="34"/>
    </row>
    <row r="18" spans="5:7" x14ac:dyDescent="0.2">
      <c r="E18" s="34"/>
      <c r="F18" s="34"/>
      <c r="G18" s="34"/>
    </row>
    <row r="19" spans="5:7" x14ac:dyDescent="0.2">
      <c r="E19" s="34"/>
      <c r="F19" s="34"/>
      <c r="G19" s="34"/>
    </row>
    <row r="20" spans="5:7" x14ac:dyDescent="0.2">
      <c r="E20" s="34"/>
      <c r="F20" s="34"/>
      <c r="G20" s="34"/>
    </row>
    <row r="21" spans="5:7" x14ac:dyDescent="0.2">
      <c r="E21" s="34"/>
      <c r="F21" s="34"/>
      <c r="G21" s="34"/>
    </row>
    <row r="22" spans="5:7" x14ac:dyDescent="0.2">
      <c r="E22" s="34"/>
      <c r="F22" s="34"/>
      <c r="G22" s="34"/>
    </row>
    <row r="23" spans="5:7" x14ac:dyDescent="0.2">
      <c r="E23" s="34"/>
      <c r="F23" s="34"/>
      <c r="G23" s="34"/>
    </row>
    <row r="24" spans="5:7" x14ac:dyDescent="0.2">
      <c r="E24" s="34"/>
      <c r="F24" s="34"/>
      <c r="G24" s="34"/>
    </row>
    <row r="25" spans="5:7" x14ac:dyDescent="0.2">
      <c r="E25" s="34"/>
      <c r="F25" s="34"/>
      <c r="G25" s="34"/>
    </row>
    <row r="26" spans="5:7" x14ac:dyDescent="0.2">
      <c r="E26" s="34"/>
      <c r="F26" s="34"/>
      <c r="G26" s="34"/>
    </row>
    <row r="27" spans="5:7" x14ac:dyDescent="0.2">
      <c r="E27" s="34"/>
      <c r="F27" s="34"/>
      <c r="G27" s="34"/>
    </row>
    <row r="28" spans="5:7" x14ac:dyDescent="0.2">
      <c r="E28" s="34"/>
      <c r="F28" s="34"/>
      <c r="G28" s="34"/>
    </row>
    <row r="29" spans="5:7" x14ac:dyDescent="0.2">
      <c r="E29" s="34"/>
      <c r="F29" s="34"/>
      <c r="G29" s="34"/>
    </row>
    <row r="30" spans="5:7" x14ac:dyDescent="0.2">
      <c r="E30" s="34"/>
      <c r="F30" s="34"/>
      <c r="G30" s="34"/>
    </row>
    <row r="31" spans="5:7" x14ac:dyDescent="0.2">
      <c r="E31" s="34"/>
      <c r="F31" s="34"/>
      <c r="G31" s="34"/>
    </row>
    <row r="32" spans="5:7" x14ac:dyDescent="0.2">
      <c r="E32" s="34"/>
      <c r="F32" s="34"/>
      <c r="G32" s="34"/>
    </row>
    <row r="33" spans="5:7" x14ac:dyDescent="0.2">
      <c r="E33" s="34"/>
      <c r="F33" s="34"/>
      <c r="G33" s="34"/>
    </row>
    <row r="34" spans="5:7" x14ac:dyDescent="0.2">
      <c r="E34" s="34"/>
      <c r="F34" s="34"/>
      <c r="G34" s="34"/>
    </row>
    <row r="35" spans="5:7" x14ac:dyDescent="0.2">
      <c r="E35" s="34"/>
      <c r="F35" s="34"/>
      <c r="G35" s="34"/>
    </row>
    <row r="36" spans="5:7" x14ac:dyDescent="0.2">
      <c r="E36" s="34"/>
      <c r="F36" s="34"/>
      <c r="G36" s="34"/>
    </row>
    <row r="37" spans="5:7" x14ac:dyDescent="0.2">
      <c r="E37" s="34"/>
      <c r="F37" s="34"/>
      <c r="G37" s="34"/>
    </row>
    <row r="38" spans="5:7" x14ac:dyDescent="0.2">
      <c r="E38" s="34"/>
      <c r="F38" s="34"/>
      <c r="G38" s="34"/>
    </row>
    <row r="39" spans="5:7" x14ac:dyDescent="0.2">
      <c r="E39" s="34"/>
      <c r="F39" s="34"/>
      <c r="G39" s="34"/>
    </row>
    <row r="40" spans="5:7" x14ac:dyDescent="0.2">
      <c r="E40" s="34"/>
      <c r="F40" s="34"/>
      <c r="G40" s="34"/>
    </row>
    <row r="41" spans="5:7" x14ac:dyDescent="0.2">
      <c r="E41" s="34"/>
      <c r="F41" s="34"/>
      <c r="G41" s="34"/>
    </row>
    <row r="42" spans="5:7" x14ac:dyDescent="0.2">
      <c r="E42" s="34"/>
      <c r="F42" s="34"/>
      <c r="G42" s="34"/>
    </row>
    <row r="43" spans="5:7" x14ac:dyDescent="0.2">
      <c r="E43" s="34"/>
      <c r="F43" s="34"/>
      <c r="G43" s="34"/>
    </row>
    <row r="44" spans="5:7" x14ac:dyDescent="0.2">
      <c r="E44" s="34"/>
      <c r="F44" s="34"/>
      <c r="G44" s="34"/>
    </row>
    <row r="45" spans="5:7" x14ac:dyDescent="0.2">
      <c r="E45" s="34"/>
      <c r="F45" s="34"/>
      <c r="G45" s="34"/>
    </row>
    <row r="46" spans="5:7" x14ac:dyDescent="0.2">
      <c r="E46" s="34"/>
      <c r="F46" s="34"/>
      <c r="G46" s="34"/>
    </row>
    <row r="47" spans="5:7" x14ac:dyDescent="0.2">
      <c r="E47" s="34"/>
      <c r="F47" s="34"/>
      <c r="G47" s="34"/>
    </row>
    <row r="48" spans="5:7" x14ac:dyDescent="0.2">
      <c r="E48" s="34"/>
      <c r="F48" s="34"/>
      <c r="G48" s="34"/>
    </row>
    <row r="49" spans="5:7" x14ac:dyDescent="0.2">
      <c r="E49" s="34"/>
      <c r="F49" s="34"/>
      <c r="G49" s="34"/>
    </row>
    <row r="50" spans="5:7" x14ac:dyDescent="0.2">
      <c r="E50" s="34"/>
      <c r="F50" s="34"/>
      <c r="G50" s="34"/>
    </row>
    <row r="51" spans="5:7" x14ac:dyDescent="0.2">
      <c r="E51" s="34"/>
      <c r="F51" s="34"/>
      <c r="G51" s="34"/>
    </row>
    <row r="52" spans="5:7" x14ac:dyDescent="0.2">
      <c r="E52" s="34"/>
      <c r="F52" s="34"/>
      <c r="G52" s="34"/>
    </row>
    <row r="53" spans="5:7" x14ac:dyDescent="0.2">
      <c r="E53" s="34"/>
      <c r="F53" s="34"/>
      <c r="G53" s="34"/>
    </row>
    <row r="54" spans="5:7" x14ac:dyDescent="0.2">
      <c r="E54" s="34"/>
      <c r="F54" s="34"/>
      <c r="G54" s="34"/>
    </row>
    <row r="55" spans="5:7" x14ac:dyDescent="0.2">
      <c r="E55" s="34"/>
      <c r="F55" s="34"/>
      <c r="G55" s="34"/>
    </row>
    <row r="56" spans="5:7" x14ac:dyDescent="0.2">
      <c r="E56" s="34"/>
      <c r="F56" s="34"/>
      <c r="G56" s="34"/>
    </row>
    <row r="57" spans="5:7" x14ac:dyDescent="0.2">
      <c r="E57" s="34"/>
      <c r="F57" s="34"/>
      <c r="G57" s="34"/>
    </row>
    <row r="58" spans="5:7" x14ac:dyDescent="0.2">
      <c r="E58" s="34"/>
      <c r="F58" s="34"/>
      <c r="G58" s="34"/>
    </row>
    <row r="59" spans="5:7" x14ac:dyDescent="0.2">
      <c r="E59" s="34"/>
      <c r="F59" s="34"/>
      <c r="G59" s="34"/>
    </row>
    <row r="60" spans="5:7" x14ac:dyDescent="0.2">
      <c r="E60" s="34"/>
      <c r="F60" s="34"/>
      <c r="G60" s="34"/>
    </row>
    <row r="61" spans="5:7" x14ac:dyDescent="0.2">
      <c r="E61" s="34"/>
      <c r="F61" s="34"/>
      <c r="G61" s="34"/>
    </row>
    <row r="62" spans="5:7" x14ac:dyDescent="0.2">
      <c r="E62" s="34"/>
      <c r="F62" s="34"/>
      <c r="G62" s="34"/>
    </row>
    <row r="63" spans="5:7" x14ac:dyDescent="0.2">
      <c r="E63" s="34"/>
      <c r="F63" s="34"/>
      <c r="G63" s="34"/>
    </row>
    <row r="64" spans="5:7" x14ac:dyDescent="0.2">
      <c r="E64" s="34"/>
      <c r="F64" s="34"/>
      <c r="G64" s="34"/>
    </row>
    <row r="65" spans="5:7" x14ac:dyDescent="0.2">
      <c r="E65" s="34"/>
      <c r="F65" s="34"/>
      <c r="G65" s="34"/>
    </row>
    <row r="66" spans="5:7" x14ac:dyDescent="0.2">
      <c r="E66" s="34"/>
      <c r="F66" s="34"/>
      <c r="G66" s="34"/>
    </row>
    <row r="67" spans="5:7" x14ac:dyDescent="0.2">
      <c r="E67" s="34"/>
      <c r="F67" s="34"/>
      <c r="G67" s="34"/>
    </row>
    <row r="68" spans="5:7" x14ac:dyDescent="0.2">
      <c r="E68" s="34"/>
      <c r="F68" s="34"/>
      <c r="G68" s="34"/>
    </row>
    <row r="69" spans="5:7" x14ac:dyDescent="0.2">
      <c r="E69" s="34"/>
      <c r="F69" s="34"/>
      <c r="G69" s="34"/>
    </row>
    <row r="70" spans="5:7" x14ac:dyDescent="0.2">
      <c r="E70" s="34"/>
      <c r="F70" s="34"/>
      <c r="G70" s="34"/>
    </row>
    <row r="71" spans="5:7" x14ac:dyDescent="0.2">
      <c r="E71" s="34"/>
      <c r="F71" s="34"/>
      <c r="G71" s="34"/>
    </row>
    <row r="72" spans="5:7" x14ac:dyDescent="0.2">
      <c r="E72" s="34"/>
      <c r="F72" s="34"/>
      <c r="G72" s="34"/>
    </row>
    <row r="73" spans="5:7" x14ac:dyDescent="0.2">
      <c r="E73" s="34"/>
      <c r="F73" s="34"/>
      <c r="G73" s="34"/>
    </row>
    <row r="74" spans="5:7" x14ac:dyDescent="0.2">
      <c r="E74" s="34"/>
      <c r="F74" s="34"/>
      <c r="G74" s="34"/>
    </row>
    <row r="75" spans="5:7" x14ac:dyDescent="0.2">
      <c r="E75" s="34"/>
      <c r="F75" s="34"/>
      <c r="G75" s="34"/>
    </row>
    <row r="76" spans="5:7" x14ac:dyDescent="0.2">
      <c r="E76" s="34"/>
      <c r="F76" s="34"/>
      <c r="G76" s="34"/>
    </row>
    <row r="77" spans="5:7" x14ac:dyDescent="0.2">
      <c r="E77" s="34"/>
      <c r="F77" s="34"/>
      <c r="G77" s="34"/>
    </row>
    <row r="78" spans="5:7" x14ac:dyDescent="0.2">
      <c r="E78" s="34"/>
      <c r="F78" s="34"/>
      <c r="G78" s="34"/>
    </row>
    <row r="79" spans="5:7" x14ac:dyDescent="0.2">
      <c r="E79" s="34"/>
      <c r="F79" s="34"/>
      <c r="G79" s="34"/>
    </row>
    <row r="80" spans="5:7" x14ac:dyDescent="0.2">
      <c r="E80" s="34"/>
      <c r="F80" s="34"/>
      <c r="G80" s="34"/>
    </row>
    <row r="81" spans="5:7" x14ac:dyDescent="0.2">
      <c r="E81" s="34"/>
      <c r="F81" s="34"/>
      <c r="G81" s="34"/>
    </row>
    <row r="82" spans="5:7" x14ac:dyDescent="0.2">
      <c r="E82" s="34"/>
      <c r="F82" s="34"/>
      <c r="G82" s="34"/>
    </row>
    <row r="83" spans="5:7" x14ac:dyDescent="0.2">
      <c r="E83" s="34"/>
      <c r="F83" s="34"/>
      <c r="G83" s="34"/>
    </row>
    <row r="84" spans="5:7" x14ac:dyDescent="0.2">
      <c r="E84" s="34"/>
      <c r="F84" s="34"/>
      <c r="G84" s="34"/>
    </row>
    <row r="85" spans="5:7" x14ac:dyDescent="0.2">
      <c r="E85" s="34"/>
      <c r="F85" s="34"/>
      <c r="G85" s="34"/>
    </row>
    <row r="86" spans="5:7" x14ac:dyDescent="0.2">
      <c r="E86" s="34"/>
      <c r="F86" s="34"/>
      <c r="G86" s="34"/>
    </row>
    <row r="87" spans="5:7" x14ac:dyDescent="0.2">
      <c r="E87" s="34"/>
      <c r="F87" s="34"/>
      <c r="G87" s="34"/>
    </row>
    <row r="88" spans="5:7" x14ac:dyDescent="0.2">
      <c r="E88" s="34"/>
      <c r="F88" s="34"/>
      <c r="G88" s="34"/>
    </row>
    <row r="89" spans="5:7" x14ac:dyDescent="0.2">
      <c r="E89" s="34"/>
      <c r="F89" s="34"/>
      <c r="G89" s="34"/>
    </row>
    <row r="90" spans="5:7" x14ac:dyDescent="0.2">
      <c r="E90" s="34"/>
      <c r="F90" s="34"/>
      <c r="G90" s="34"/>
    </row>
    <row r="91" spans="5:7" x14ac:dyDescent="0.2">
      <c r="E91" s="34"/>
      <c r="F91" s="34"/>
      <c r="G91" s="34"/>
    </row>
    <row r="92" spans="5:7" x14ac:dyDescent="0.2">
      <c r="E92" s="34"/>
      <c r="F92" s="34"/>
      <c r="G92" s="34"/>
    </row>
    <row r="93" spans="5:7" x14ac:dyDescent="0.2">
      <c r="E93" s="34"/>
      <c r="F93" s="34"/>
      <c r="G93" s="34"/>
    </row>
    <row r="94" spans="5:7" x14ac:dyDescent="0.2">
      <c r="E94" s="34"/>
      <c r="F94" s="34"/>
      <c r="G94" s="34"/>
    </row>
    <row r="95" spans="5:7" x14ac:dyDescent="0.2">
      <c r="E95" s="34"/>
      <c r="F95" s="34"/>
      <c r="G95" s="34"/>
    </row>
    <row r="96" spans="5:7" x14ac:dyDescent="0.2">
      <c r="E96" s="34"/>
      <c r="F96" s="34"/>
      <c r="G96" s="34"/>
    </row>
    <row r="97" spans="5:7" x14ac:dyDescent="0.2">
      <c r="E97" s="34"/>
      <c r="F97" s="34"/>
      <c r="G97" s="34"/>
    </row>
    <row r="98" spans="5:7" x14ac:dyDescent="0.2">
      <c r="E98" s="34"/>
      <c r="F98" s="34"/>
      <c r="G98" s="34"/>
    </row>
    <row r="99" spans="5:7" x14ac:dyDescent="0.2">
      <c r="E99" s="34"/>
      <c r="F99" s="34"/>
      <c r="G99" s="34"/>
    </row>
    <row r="100" spans="5:7" x14ac:dyDescent="0.2">
      <c r="E100" s="34"/>
      <c r="F100" s="34"/>
      <c r="G100" s="34"/>
    </row>
    <row r="101" spans="5:7" x14ac:dyDescent="0.2">
      <c r="E101" s="34"/>
      <c r="F101" s="34"/>
      <c r="G101" s="34"/>
    </row>
    <row r="102" spans="5:7" x14ac:dyDescent="0.2">
      <c r="E102" s="34"/>
      <c r="F102" s="34"/>
      <c r="G102" s="34"/>
    </row>
    <row r="103" spans="5:7" x14ac:dyDescent="0.2">
      <c r="E103" s="34"/>
      <c r="F103" s="34"/>
      <c r="G103" s="34"/>
    </row>
    <row r="104" spans="5:7" x14ac:dyDescent="0.2">
      <c r="E104" s="34"/>
      <c r="F104" s="34"/>
      <c r="G104" s="34"/>
    </row>
    <row r="105" spans="5:7" x14ac:dyDescent="0.2">
      <c r="E105" s="34"/>
      <c r="F105" s="34"/>
      <c r="G105" s="34"/>
    </row>
    <row r="106" spans="5:7" x14ac:dyDescent="0.2">
      <c r="E106" s="34"/>
      <c r="F106" s="34"/>
      <c r="G106" s="34"/>
    </row>
    <row r="107" spans="5:7" x14ac:dyDescent="0.2">
      <c r="E107" s="34"/>
      <c r="F107" s="34"/>
      <c r="G107" s="34"/>
    </row>
    <row r="108" spans="5:7" x14ac:dyDescent="0.2">
      <c r="E108" s="34"/>
      <c r="F108" s="34"/>
      <c r="G108" s="34"/>
    </row>
    <row r="109" spans="5:7" x14ac:dyDescent="0.2">
      <c r="E109" s="34"/>
      <c r="F109" s="34"/>
      <c r="G109" s="34"/>
    </row>
    <row r="110" spans="5:7" x14ac:dyDescent="0.2">
      <c r="E110" s="34"/>
      <c r="F110" s="34"/>
      <c r="G110" s="34"/>
    </row>
    <row r="111" spans="5:7" x14ac:dyDescent="0.2">
      <c r="E111" s="34"/>
      <c r="F111" s="34"/>
      <c r="G111" s="34"/>
    </row>
    <row r="112" spans="5:7" x14ac:dyDescent="0.2">
      <c r="E112" s="34"/>
      <c r="F112" s="34"/>
      <c r="G112" s="34"/>
    </row>
    <row r="113" spans="5:7" x14ac:dyDescent="0.2">
      <c r="E113" s="34"/>
      <c r="F113" s="34"/>
      <c r="G113" s="34"/>
    </row>
    <row r="114" spans="5:7" x14ac:dyDescent="0.2">
      <c r="E114" s="34"/>
      <c r="F114" s="34"/>
      <c r="G114" s="34"/>
    </row>
    <row r="115" spans="5:7" x14ac:dyDescent="0.2">
      <c r="E115" s="34"/>
      <c r="F115" s="34"/>
      <c r="G115" s="34"/>
    </row>
    <row r="116" spans="5:7" x14ac:dyDescent="0.2">
      <c r="E116" s="34"/>
      <c r="F116" s="34"/>
      <c r="G116" s="34"/>
    </row>
    <row r="117" spans="5:7" x14ac:dyDescent="0.2">
      <c r="E117" s="34"/>
      <c r="F117" s="34"/>
      <c r="G117" s="34"/>
    </row>
    <row r="118" spans="5:7" x14ac:dyDescent="0.2">
      <c r="E118" s="34"/>
      <c r="F118" s="34"/>
      <c r="G118" s="34"/>
    </row>
    <row r="119" spans="5:7" x14ac:dyDescent="0.2">
      <c r="E119" s="34"/>
      <c r="F119" s="34"/>
      <c r="G119" s="34"/>
    </row>
    <row r="120" spans="5:7" x14ac:dyDescent="0.2">
      <c r="E120" s="34"/>
      <c r="F120" s="34"/>
      <c r="G120" s="34"/>
    </row>
    <row r="121" spans="5:7" x14ac:dyDescent="0.2">
      <c r="E121" s="34"/>
      <c r="F121" s="34"/>
      <c r="G121" s="34"/>
    </row>
    <row r="122" spans="5:7" x14ac:dyDescent="0.2">
      <c r="E122" s="34"/>
      <c r="F122" s="34"/>
      <c r="G122" s="34"/>
    </row>
    <row r="123" spans="5:7" x14ac:dyDescent="0.2">
      <c r="E123" s="34"/>
      <c r="F123" s="34"/>
      <c r="G123" s="34"/>
    </row>
    <row r="124" spans="5:7" x14ac:dyDescent="0.2">
      <c r="E124" s="34"/>
      <c r="F124" s="34"/>
      <c r="G124" s="34"/>
    </row>
    <row r="125" spans="5:7" x14ac:dyDescent="0.2">
      <c r="E125" s="34"/>
      <c r="F125" s="34"/>
      <c r="G125" s="34"/>
    </row>
    <row r="126" spans="5:7" x14ac:dyDescent="0.2">
      <c r="E126" s="34"/>
      <c r="F126" s="34"/>
      <c r="G126" s="34"/>
    </row>
    <row r="127" spans="5:7" x14ac:dyDescent="0.2">
      <c r="E127" s="34"/>
      <c r="F127" s="34"/>
      <c r="G127" s="34"/>
    </row>
    <row r="128" spans="5:7" x14ac:dyDescent="0.2">
      <c r="E128" s="34"/>
      <c r="F128" s="34"/>
      <c r="G128" s="34"/>
    </row>
    <row r="129" spans="5:7" x14ac:dyDescent="0.2">
      <c r="E129" s="34"/>
      <c r="F129" s="34"/>
      <c r="G129" s="34"/>
    </row>
    <row r="130" spans="5:7" x14ac:dyDescent="0.2">
      <c r="E130" s="34"/>
      <c r="F130" s="34"/>
      <c r="G130" s="34"/>
    </row>
    <row r="131" spans="5:7" x14ac:dyDescent="0.2">
      <c r="E131" s="34"/>
      <c r="F131" s="34"/>
      <c r="G131" s="34"/>
    </row>
    <row r="132" spans="5:7" x14ac:dyDescent="0.2">
      <c r="E132" s="34"/>
      <c r="F132" s="34"/>
      <c r="G132" s="34"/>
    </row>
    <row r="133" spans="5:7" x14ac:dyDescent="0.2">
      <c r="E133" s="34"/>
      <c r="F133" s="34"/>
      <c r="G133" s="34"/>
    </row>
    <row r="134" spans="5:7" x14ac:dyDescent="0.2">
      <c r="E134" s="34"/>
      <c r="F134" s="34"/>
      <c r="G134" s="34"/>
    </row>
    <row r="135" spans="5:7" x14ac:dyDescent="0.2">
      <c r="E135" s="34"/>
      <c r="F135" s="34"/>
      <c r="G135" s="34"/>
    </row>
    <row r="136" spans="5:7" x14ac:dyDescent="0.2">
      <c r="E136" s="34"/>
      <c r="F136" s="34"/>
      <c r="G136" s="34"/>
    </row>
    <row r="137" spans="5:7" x14ac:dyDescent="0.2">
      <c r="E137" s="34"/>
      <c r="F137" s="34"/>
      <c r="G137" s="34"/>
    </row>
    <row r="138" spans="5:7" x14ac:dyDescent="0.2">
      <c r="E138" s="34"/>
      <c r="F138" s="34"/>
      <c r="G138" s="34"/>
    </row>
    <row r="139" spans="5:7" x14ac:dyDescent="0.2">
      <c r="E139" s="34"/>
      <c r="F139" s="34"/>
      <c r="G139" s="34"/>
    </row>
    <row r="140" spans="5:7" x14ac:dyDescent="0.2">
      <c r="E140" s="34"/>
      <c r="F140" s="34"/>
      <c r="G140" s="34"/>
    </row>
    <row r="141" spans="5:7" x14ac:dyDescent="0.2">
      <c r="E141" s="34"/>
      <c r="F141" s="34"/>
      <c r="G141" s="34"/>
    </row>
    <row r="142" spans="5:7" x14ac:dyDescent="0.2">
      <c r="E142" s="34"/>
      <c r="F142" s="34"/>
      <c r="G142" s="34"/>
    </row>
    <row r="143" spans="5:7" x14ac:dyDescent="0.2">
      <c r="E143" s="34"/>
      <c r="F143" s="34"/>
      <c r="G143" s="34"/>
    </row>
    <row r="144" spans="5:7" x14ac:dyDescent="0.2">
      <c r="E144" s="34"/>
      <c r="F144" s="34"/>
      <c r="G144" s="34"/>
    </row>
    <row r="145" spans="5:7" x14ac:dyDescent="0.2">
      <c r="E145" s="34"/>
      <c r="F145" s="34"/>
      <c r="G145" s="34"/>
    </row>
    <row r="146" spans="5:7" x14ac:dyDescent="0.2">
      <c r="E146" s="34"/>
      <c r="F146" s="34"/>
      <c r="G146" s="34"/>
    </row>
    <row r="147" spans="5:7" x14ac:dyDescent="0.2">
      <c r="E147" s="34"/>
      <c r="F147" s="34"/>
      <c r="G147" s="34"/>
    </row>
    <row r="148" spans="5:7" x14ac:dyDescent="0.2">
      <c r="E148" s="34"/>
      <c r="F148" s="34"/>
      <c r="G148" s="34"/>
    </row>
    <row r="149" spans="5:7" x14ac:dyDescent="0.2">
      <c r="E149" s="34"/>
      <c r="F149" s="34"/>
      <c r="G149" s="34"/>
    </row>
    <row r="150" spans="5:7" x14ac:dyDescent="0.2">
      <c r="E150" s="34"/>
      <c r="F150" s="34"/>
      <c r="G150" s="34"/>
    </row>
    <row r="151" spans="5:7" x14ac:dyDescent="0.2">
      <c r="E151" s="34"/>
      <c r="F151" s="34"/>
      <c r="G151" s="34"/>
    </row>
    <row r="152" spans="5:7" x14ac:dyDescent="0.2">
      <c r="E152" s="34"/>
      <c r="F152" s="34"/>
      <c r="G152" s="34"/>
    </row>
    <row r="153" spans="5:7" x14ac:dyDescent="0.2">
      <c r="E153" s="34"/>
      <c r="F153" s="34"/>
      <c r="G153" s="34"/>
    </row>
    <row r="154" spans="5:7" x14ac:dyDescent="0.2">
      <c r="E154" s="34"/>
      <c r="F154" s="34"/>
      <c r="G154" s="34"/>
    </row>
    <row r="155" spans="5:7" x14ac:dyDescent="0.2">
      <c r="E155" s="34"/>
      <c r="F155" s="34"/>
      <c r="G155" s="34"/>
    </row>
    <row r="156" spans="5:7" x14ac:dyDescent="0.2">
      <c r="E156" s="34"/>
      <c r="F156" s="34"/>
      <c r="G156" s="34"/>
    </row>
    <row r="157" spans="5:7" x14ac:dyDescent="0.2">
      <c r="E157" s="34"/>
      <c r="F157" s="34"/>
      <c r="G157" s="34"/>
    </row>
    <row r="158" spans="5:7" x14ac:dyDescent="0.2">
      <c r="E158" s="34"/>
      <c r="F158" s="34"/>
      <c r="G158" s="34"/>
    </row>
    <row r="159" spans="5:7" x14ac:dyDescent="0.2">
      <c r="E159" s="34"/>
      <c r="F159" s="34"/>
      <c r="G159" s="34"/>
    </row>
    <row r="160" spans="5:7" x14ac:dyDescent="0.2">
      <c r="E160" s="34"/>
      <c r="F160" s="34"/>
      <c r="G160" s="34"/>
    </row>
    <row r="161" spans="5:7" x14ac:dyDescent="0.2">
      <c r="E161" s="34"/>
      <c r="F161" s="34"/>
      <c r="G161" s="34"/>
    </row>
    <row r="162" spans="5:7" x14ac:dyDescent="0.2">
      <c r="E162" s="34"/>
      <c r="F162" s="34"/>
      <c r="G162" s="34"/>
    </row>
    <row r="163" spans="5:7" x14ac:dyDescent="0.2">
      <c r="E163" s="34"/>
      <c r="F163" s="34"/>
      <c r="G163" s="34"/>
    </row>
    <row r="164" spans="5:7" x14ac:dyDescent="0.2">
      <c r="E164" s="34"/>
      <c r="F164" s="34"/>
      <c r="G164" s="34"/>
    </row>
    <row r="165" spans="5:7" x14ac:dyDescent="0.2">
      <c r="E165" s="34"/>
      <c r="F165" s="34"/>
      <c r="G165" s="34"/>
    </row>
    <row r="166" spans="5:7" x14ac:dyDescent="0.2">
      <c r="E166" s="34"/>
      <c r="F166" s="34"/>
      <c r="G166" s="34"/>
    </row>
    <row r="167" spans="5:7" x14ac:dyDescent="0.2">
      <c r="E167" s="34"/>
      <c r="F167" s="34"/>
      <c r="G167" s="34"/>
    </row>
    <row r="168" spans="5:7" x14ac:dyDescent="0.2">
      <c r="E168" s="34"/>
      <c r="F168" s="34"/>
      <c r="G168" s="34"/>
    </row>
    <row r="169" spans="5:7" x14ac:dyDescent="0.2">
      <c r="E169" s="34"/>
      <c r="F169" s="34"/>
      <c r="G169" s="34"/>
    </row>
    <row r="170" spans="5:7" x14ac:dyDescent="0.2">
      <c r="E170" s="34"/>
      <c r="F170" s="34"/>
      <c r="G170" s="34"/>
    </row>
    <row r="171" spans="5:7" x14ac:dyDescent="0.2">
      <c r="E171" s="34"/>
      <c r="F171" s="34"/>
      <c r="G171" s="34"/>
    </row>
    <row r="172" spans="5:7" x14ac:dyDescent="0.2">
      <c r="E172" s="34"/>
      <c r="F172" s="34"/>
      <c r="G172" s="34"/>
    </row>
    <row r="173" spans="5:7" x14ac:dyDescent="0.2">
      <c r="E173" s="34"/>
      <c r="F173" s="34"/>
      <c r="G173" s="34"/>
    </row>
    <row r="174" spans="5:7" x14ac:dyDescent="0.2">
      <c r="E174" s="34"/>
      <c r="F174" s="34"/>
      <c r="G174" s="34"/>
    </row>
    <row r="175" spans="5:7" x14ac:dyDescent="0.2">
      <c r="E175" s="34"/>
      <c r="F175" s="34"/>
      <c r="G175" s="34"/>
    </row>
    <row r="176" spans="5:7" x14ac:dyDescent="0.2">
      <c r="E176" s="34"/>
      <c r="F176" s="34"/>
      <c r="G176" s="34"/>
    </row>
    <row r="177" spans="5:7" x14ac:dyDescent="0.2">
      <c r="E177" s="34"/>
      <c r="F177" s="34"/>
      <c r="G177" s="34"/>
    </row>
    <row r="178" spans="5:7" x14ac:dyDescent="0.2">
      <c r="E178" s="34"/>
      <c r="F178" s="34"/>
      <c r="G178" s="34"/>
    </row>
    <row r="179" spans="5:7" x14ac:dyDescent="0.2">
      <c r="E179" s="34"/>
      <c r="F179" s="34"/>
      <c r="G179" s="34"/>
    </row>
    <row r="180" spans="5:7" x14ac:dyDescent="0.2">
      <c r="E180" s="34"/>
      <c r="F180" s="34"/>
      <c r="G180" s="34"/>
    </row>
    <row r="181" spans="5:7" x14ac:dyDescent="0.2">
      <c r="E181" s="34"/>
      <c r="F181" s="34"/>
      <c r="G181" s="34"/>
    </row>
    <row r="182" spans="5:7" x14ac:dyDescent="0.2">
      <c r="E182" s="34"/>
      <c r="F182" s="34"/>
      <c r="G182" s="34"/>
    </row>
    <row r="183" spans="5:7" x14ac:dyDescent="0.2">
      <c r="E183" s="34"/>
      <c r="F183" s="34"/>
      <c r="G183" s="34"/>
    </row>
    <row r="184" spans="5:7" x14ac:dyDescent="0.2">
      <c r="E184" s="34"/>
      <c r="F184" s="34"/>
      <c r="G184" s="34"/>
    </row>
    <row r="185" spans="5:7" x14ac:dyDescent="0.2">
      <c r="E185" s="34"/>
      <c r="F185" s="34"/>
      <c r="G185" s="34"/>
    </row>
    <row r="186" spans="5:7" x14ac:dyDescent="0.2">
      <c r="E186" s="34"/>
      <c r="F186" s="34"/>
      <c r="G186" s="34"/>
    </row>
    <row r="187" spans="5:7" x14ac:dyDescent="0.2">
      <c r="E187" s="34"/>
      <c r="F187" s="34"/>
      <c r="G187" s="34"/>
    </row>
    <row r="188" spans="5:7" x14ac:dyDescent="0.2">
      <c r="E188" s="34"/>
      <c r="F188" s="34"/>
      <c r="G188" s="34"/>
    </row>
    <row r="189" spans="5:7" x14ac:dyDescent="0.2">
      <c r="E189" s="34"/>
      <c r="F189" s="34"/>
      <c r="G189" s="34"/>
    </row>
    <row r="190" spans="5:7" x14ac:dyDescent="0.2">
      <c r="E190" s="34"/>
      <c r="F190" s="34"/>
      <c r="G190" s="34"/>
    </row>
    <row r="191" spans="5:7" x14ac:dyDescent="0.2">
      <c r="E191" s="34"/>
      <c r="F191" s="34"/>
      <c r="G191" s="34"/>
    </row>
    <row r="192" spans="5:7" x14ac:dyDescent="0.2">
      <c r="E192" s="34"/>
      <c r="F192" s="34"/>
      <c r="G192" s="34"/>
    </row>
    <row r="193" spans="5:7" x14ac:dyDescent="0.2">
      <c r="E193" s="34"/>
      <c r="F193" s="34"/>
      <c r="G193" s="34"/>
    </row>
    <row r="194" spans="5:7" x14ac:dyDescent="0.2">
      <c r="E194" s="34"/>
      <c r="F194" s="34"/>
      <c r="G194" s="34"/>
    </row>
    <row r="195" spans="5:7" x14ac:dyDescent="0.2">
      <c r="E195" s="34"/>
      <c r="F195" s="34"/>
      <c r="G195" s="34"/>
    </row>
    <row r="196" spans="5:7" x14ac:dyDescent="0.2">
      <c r="E196" s="34"/>
      <c r="F196" s="34"/>
      <c r="G196" s="34"/>
    </row>
    <row r="197" spans="5:7" x14ac:dyDescent="0.2">
      <c r="E197" s="34"/>
      <c r="F197" s="34"/>
      <c r="G197" s="34"/>
    </row>
    <row r="198" spans="5:7" x14ac:dyDescent="0.2">
      <c r="E198" s="34"/>
      <c r="F198" s="34"/>
      <c r="G198" s="34"/>
    </row>
    <row r="199" spans="5:7" x14ac:dyDescent="0.2">
      <c r="E199" s="34"/>
      <c r="F199" s="34"/>
      <c r="G199" s="34"/>
    </row>
    <row r="200" spans="5:7" x14ac:dyDescent="0.2">
      <c r="E200" s="34"/>
      <c r="F200" s="34"/>
      <c r="G200" s="34"/>
    </row>
    <row r="201" spans="5:7" x14ac:dyDescent="0.2">
      <c r="E201" s="34"/>
      <c r="F201" s="34"/>
      <c r="G201" s="34"/>
    </row>
    <row r="202" spans="5:7" x14ac:dyDescent="0.2">
      <c r="E202" s="34"/>
      <c r="F202" s="34"/>
      <c r="G202" s="34"/>
    </row>
    <row r="203" spans="5:7" x14ac:dyDescent="0.2">
      <c r="E203" s="34"/>
      <c r="F203" s="34"/>
      <c r="G203" s="34"/>
    </row>
    <row r="204" spans="5:7" x14ac:dyDescent="0.2">
      <c r="E204" s="34"/>
      <c r="F204" s="34"/>
      <c r="G204" s="34"/>
    </row>
    <row r="205" spans="5:7" x14ac:dyDescent="0.2">
      <c r="E205" s="34"/>
      <c r="F205" s="34"/>
      <c r="G205" s="34"/>
    </row>
    <row r="206" spans="5:7" x14ac:dyDescent="0.2">
      <c r="E206" s="34"/>
      <c r="F206" s="34"/>
      <c r="G206" s="34"/>
    </row>
    <row r="207" spans="5:7" x14ac:dyDescent="0.2">
      <c r="E207" s="34"/>
      <c r="F207" s="34"/>
    </row>
    <row r="208" spans="5:7" x14ac:dyDescent="0.2">
      <c r="E208" s="34"/>
      <c r="F208" s="34"/>
    </row>
    <row r="209" spans="5:5" x14ac:dyDescent="0.2">
      <c r="E209" s="34"/>
    </row>
    <row r="210" spans="5:5" x14ac:dyDescent="0.2">
      <c r="E210" s="34"/>
    </row>
    <row r="211" spans="5:5" x14ac:dyDescent="0.2">
      <c r="E211" s="34"/>
    </row>
    <row r="212" spans="5:5" x14ac:dyDescent="0.2">
      <c r="E212" s="34"/>
    </row>
    <row r="213" spans="5:5" x14ac:dyDescent="0.2">
      <c r="E213" s="34"/>
    </row>
    <row r="214" spans="5:5" x14ac:dyDescent="0.2">
      <c r="E214" s="34"/>
    </row>
    <row r="215" spans="5:5" x14ac:dyDescent="0.2">
      <c r="E215" s="34"/>
    </row>
    <row r="216" spans="5:5" x14ac:dyDescent="0.2">
      <c r="E216" s="34"/>
    </row>
  </sheetData>
  <mergeCells count="4">
    <mergeCell ref="AA2:AD2"/>
    <mergeCell ref="AF2:AJ2"/>
    <mergeCell ref="U2:X2"/>
    <mergeCell ref="Y2:Z2"/>
  </mergeCells>
  <dataValidations count="1">
    <dataValidation type="list" allowBlank="1" showInputMessage="1" showErrorMessage="1" sqref="E4:E216 G4:G206 F4:F208" xr:uid="{E0034849-1055-4181-9236-8B1BCF13DA11}">
      <formula1>#REF!</formula1>
    </dataValidation>
  </dataValidation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70D0-2729-4A77-B749-C2FE44E3B4EB}">
  <sheetPr codeName="Sheet11"/>
  <dimension ref="A2:AB56"/>
  <sheetViews>
    <sheetView zoomScale="140" zoomScaleNormal="140" workbookViewId="0">
      <selection activeCell="F6" sqref="F6"/>
    </sheetView>
  </sheetViews>
  <sheetFormatPr baseColWidth="10" defaultColWidth="10.6640625" defaultRowHeight="15" x14ac:dyDescent="0.2"/>
  <cols>
    <col min="1" max="1" width="17" bestFit="1" customWidth="1"/>
    <col min="2" max="2" width="14.33203125" bestFit="1" customWidth="1"/>
    <col min="3" max="3" width="17.6640625" bestFit="1" customWidth="1"/>
    <col min="4" max="5" width="17.6640625" customWidth="1"/>
    <col min="6" max="6" width="19.6640625" bestFit="1" customWidth="1"/>
    <col min="7" max="7" width="14.5" bestFit="1" customWidth="1"/>
    <col min="8" max="8" width="11.33203125" bestFit="1" customWidth="1"/>
    <col min="9" max="9" width="29.5" bestFit="1" customWidth="1"/>
    <col min="11" max="11" width="18.5" bestFit="1" customWidth="1"/>
    <col min="12" max="12" width="21.33203125" bestFit="1" customWidth="1"/>
    <col min="13" max="13" width="22.6640625" customWidth="1"/>
    <col min="14" max="14" width="21.5" customWidth="1"/>
    <col min="15" max="15" width="19.6640625" customWidth="1"/>
    <col min="17" max="17" width="23.33203125" bestFit="1" customWidth="1"/>
    <col min="18" max="19" width="12.6640625" bestFit="1" customWidth="1"/>
    <col min="20" max="20" width="5.5" customWidth="1"/>
    <col min="21" max="21" width="23.33203125" bestFit="1" customWidth="1"/>
    <col min="22" max="23" width="12.6640625" bestFit="1" customWidth="1"/>
    <col min="24" max="24" width="7.33203125" customWidth="1"/>
    <col min="25" max="25" width="23.33203125" bestFit="1" customWidth="1"/>
    <col min="26" max="26" width="13.5" bestFit="1" customWidth="1"/>
    <col min="27" max="27" width="12.6640625" bestFit="1" customWidth="1"/>
  </cols>
  <sheetData>
    <row r="2" spans="1:28" x14ac:dyDescent="0.2">
      <c r="A2" s="255" t="s">
        <v>179</v>
      </c>
      <c r="B2" s="255" t="s">
        <v>116</v>
      </c>
      <c r="C2" s="255" t="s">
        <v>117</v>
      </c>
      <c r="D2" s="255" t="s">
        <v>184</v>
      </c>
      <c r="E2" s="255" t="s">
        <v>185</v>
      </c>
      <c r="F2" s="255" t="s">
        <v>118</v>
      </c>
      <c r="G2" s="255" t="s">
        <v>183</v>
      </c>
      <c r="H2" s="255" t="s">
        <v>252</v>
      </c>
      <c r="I2" s="255" t="s">
        <v>253</v>
      </c>
      <c r="J2" s="255" t="s">
        <v>254</v>
      </c>
      <c r="K2" s="255" t="s">
        <v>255</v>
      </c>
      <c r="L2" s="255" t="s">
        <v>196</v>
      </c>
      <c r="M2" s="255" t="s">
        <v>256</v>
      </c>
      <c r="N2" s="255" t="s">
        <v>257</v>
      </c>
      <c r="O2" s="255"/>
      <c r="P2" s="255"/>
      <c r="Q2" s="255" t="s">
        <v>258</v>
      </c>
      <c r="R2" s="255"/>
      <c r="S2" s="255"/>
      <c r="T2" s="255"/>
      <c r="U2" s="255" t="s">
        <v>259</v>
      </c>
      <c r="V2" s="255"/>
      <c r="W2" s="255"/>
      <c r="X2" s="255"/>
      <c r="Y2" s="255" t="s">
        <v>260</v>
      </c>
      <c r="Z2" s="255"/>
      <c r="AA2" s="255"/>
      <c r="AB2" s="255"/>
    </row>
    <row r="3" spans="1:28" x14ac:dyDescent="0.2">
      <c r="A3" t="s">
        <v>182</v>
      </c>
      <c r="B3" s="256" t="s">
        <v>261</v>
      </c>
      <c r="C3" s="256" t="s">
        <v>115</v>
      </c>
      <c r="D3" s="257" t="s">
        <v>262</v>
      </c>
      <c r="E3" s="256" t="s">
        <v>263</v>
      </c>
      <c r="F3" s="256" t="s">
        <v>129</v>
      </c>
      <c r="G3" s="258" t="s">
        <v>264</v>
      </c>
      <c r="H3" s="259">
        <v>2409692</v>
      </c>
      <c r="I3" s="260" t="s">
        <v>265</v>
      </c>
      <c r="J3" s="257" t="s">
        <v>266</v>
      </c>
      <c r="K3" s="257" t="s">
        <v>267</v>
      </c>
      <c r="L3" s="257" t="s">
        <v>268</v>
      </c>
      <c r="M3" s="257" t="s">
        <v>266</v>
      </c>
      <c r="N3" s="261" t="s">
        <v>269</v>
      </c>
      <c r="O3" s="99" t="e">
        <f>#REF!</f>
        <v>#REF!</v>
      </c>
      <c r="Q3" s="261" t="s">
        <v>269</v>
      </c>
      <c r="R3" s="99" t="e">
        <f>O3</f>
        <v>#REF!</v>
      </c>
      <c r="U3" t="s">
        <v>270</v>
      </c>
      <c r="V3" s="99" t="e">
        <f>O9</f>
        <v>#REF!</v>
      </c>
      <c r="Y3" t="s">
        <v>271</v>
      </c>
      <c r="Z3" s="99">
        <f>O13</f>
        <v>30242903.826064762</v>
      </c>
    </row>
    <row r="4" spans="1:28" x14ac:dyDescent="0.2">
      <c r="A4" t="s">
        <v>272</v>
      </c>
      <c r="B4" s="256" t="s">
        <v>273</v>
      </c>
      <c r="C4" s="256" t="s">
        <v>274</v>
      </c>
      <c r="D4" s="256" t="s">
        <v>275</v>
      </c>
      <c r="E4" s="256" t="s">
        <v>276</v>
      </c>
      <c r="F4" s="256" t="s">
        <v>131</v>
      </c>
      <c r="G4" s="258" t="s">
        <v>277</v>
      </c>
      <c r="H4" s="259">
        <v>2409698</v>
      </c>
      <c r="I4" s="260" t="s">
        <v>278</v>
      </c>
      <c r="J4" s="257" t="s">
        <v>279</v>
      </c>
      <c r="K4" s="257" t="s">
        <v>280</v>
      </c>
      <c r="L4" s="257" t="s">
        <v>281</v>
      </c>
      <c r="M4" s="257" t="s">
        <v>279</v>
      </c>
      <c r="N4" s="261" t="s">
        <v>282</v>
      </c>
      <c r="O4" s="99" t="e">
        <f>#REF!</f>
        <v>#REF!</v>
      </c>
      <c r="Q4" s="261" t="s">
        <v>282</v>
      </c>
      <c r="R4" s="99" t="e">
        <f>O3</f>
        <v>#REF!</v>
      </c>
      <c r="S4" s="99" t="e">
        <f>O4</f>
        <v>#REF!</v>
      </c>
      <c r="U4" t="s">
        <v>283</v>
      </c>
      <c r="V4" s="99" t="e">
        <f>O9</f>
        <v>#REF!</v>
      </c>
      <c r="W4" s="99" t="e">
        <f>O8</f>
        <v>#REF!</v>
      </c>
      <c r="Y4" t="s">
        <v>284</v>
      </c>
      <c r="Z4" s="99">
        <f>O13</f>
        <v>30242903.826064762</v>
      </c>
      <c r="AA4" s="99" t="e">
        <f>O12</f>
        <v>#REF!</v>
      </c>
    </row>
    <row r="5" spans="1:28" x14ac:dyDescent="0.2">
      <c r="A5" t="s">
        <v>285</v>
      </c>
      <c r="B5" s="256" t="s">
        <v>286</v>
      </c>
      <c r="C5" s="257" t="s">
        <v>287</v>
      </c>
      <c r="D5" s="257" t="s">
        <v>288</v>
      </c>
      <c r="E5" s="256" t="s">
        <v>289</v>
      </c>
      <c r="F5" s="256" t="s">
        <v>290</v>
      </c>
      <c r="G5" s="257" t="s">
        <v>291</v>
      </c>
      <c r="H5" s="259">
        <v>2411223</v>
      </c>
      <c r="I5" s="260" t="s">
        <v>197</v>
      </c>
      <c r="J5" s="257"/>
      <c r="K5" s="257" t="s">
        <v>292</v>
      </c>
      <c r="L5" s="257" t="s">
        <v>293</v>
      </c>
      <c r="N5" s="261" t="s">
        <v>294</v>
      </c>
      <c r="O5" s="99" t="e">
        <f>#REF!</f>
        <v>#REF!</v>
      </c>
      <c r="Q5" t="s">
        <v>294</v>
      </c>
      <c r="R5" s="99" t="e">
        <f>SUM(R4:S4)-O5</f>
        <v>#REF!</v>
      </c>
      <c r="S5" s="99" t="e">
        <f>O5</f>
        <v>#REF!</v>
      </c>
      <c r="U5" t="s">
        <v>282</v>
      </c>
      <c r="V5" s="99" t="e">
        <f>SUM(V4:W4)-O4</f>
        <v>#REF!</v>
      </c>
      <c r="W5" s="99" t="e">
        <f>O4</f>
        <v>#REF!</v>
      </c>
      <c r="Y5" t="s">
        <v>283</v>
      </c>
      <c r="Z5" s="99" t="e">
        <f>SUM(Z4:AA4)-O8</f>
        <v>#REF!</v>
      </c>
      <c r="AA5" s="99" t="e">
        <f>S4</f>
        <v>#REF!</v>
      </c>
    </row>
    <row r="6" spans="1:28" x14ac:dyDescent="0.2">
      <c r="A6" t="s">
        <v>295</v>
      </c>
      <c r="B6" s="256"/>
      <c r="C6" s="257"/>
      <c r="D6" s="256" t="s">
        <v>296</v>
      </c>
      <c r="E6" s="256" t="s">
        <v>297</v>
      </c>
      <c r="F6" s="257"/>
      <c r="G6" s="257"/>
      <c r="H6" s="259">
        <v>2409716</v>
      </c>
      <c r="I6" s="260" t="s">
        <v>298</v>
      </c>
      <c r="J6" s="257"/>
      <c r="K6" s="257" t="s">
        <v>299</v>
      </c>
      <c r="L6" s="257" t="s">
        <v>300</v>
      </c>
      <c r="N6" s="261" t="s">
        <v>301</v>
      </c>
      <c r="O6" s="99" t="e">
        <f>#REF!</f>
        <v>#REF!</v>
      </c>
      <c r="Q6" t="s">
        <v>302</v>
      </c>
      <c r="R6" s="99" t="e">
        <f>R5</f>
        <v>#REF!</v>
      </c>
      <c r="U6" t="s">
        <v>303</v>
      </c>
      <c r="V6" s="99" t="e">
        <f>V5</f>
        <v>#REF!</v>
      </c>
      <c r="Y6" t="s">
        <v>304</v>
      </c>
      <c r="Z6" s="99" t="e">
        <f>Z5</f>
        <v>#REF!</v>
      </c>
    </row>
    <row r="7" spans="1:28" x14ac:dyDescent="0.2">
      <c r="A7" t="s">
        <v>305</v>
      </c>
      <c r="B7" s="256"/>
      <c r="C7" s="257"/>
      <c r="D7" s="256" t="s">
        <v>306</v>
      </c>
      <c r="E7" s="256" t="s">
        <v>307</v>
      </c>
      <c r="F7" s="256"/>
      <c r="G7" s="257"/>
      <c r="H7" s="259">
        <v>2409656</v>
      </c>
      <c r="I7" s="260" t="s">
        <v>308</v>
      </c>
      <c r="J7" s="257"/>
      <c r="K7" s="257" t="s">
        <v>291</v>
      </c>
      <c r="L7" s="257" t="s">
        <v>309</v>
      </c>
      <c r="N7" s="261" t="s">
        <v>310</v>
      </c>
      <c r="O7" s="99" t="e">
        <f>#REF!</f>
        <v>#REF!</v>
      </c>
      <c r="Q7" t="s">
        <v>311</v>
      </c>
      <c r="R7" s="99" t="e">
        <f>R6</f>
        <v>#REF!</v>
      </c>
      <c r="S7" s="99" t="e">
        <f>R8-R6</f>
        <v>#REF!</v>
      </c>
      <c r="U7" t="s">
        <v>311</v>
      </c>
      <c r="V7" s="99" t="e">
        <f>V6</f>
        <v>#REF!</v>
      </c>
      <c r="W7" s="99" t="e">
        <f>V8-V6</f>
        <v>#REF!</v>
      </c>
      <c r="Y7" t="s">
        <v>311</v>
      </c>
      <c r="Z7" s="99" t="e">
        <f>Z6</f>
        <v>#REF!</v>
      </c>
      <c r="AA7" s="99" t="e">
        <f>Z8-Z6</f>
        <v>#REF!</v>
      </c>
    </row>
    <row r="8" spans="1:28" x14ac:dyDescent="0.2">
      <c r="A8" t="s">
        <v>312</v>
      </c>
      <c r="B8" s="256"/>
      <c r="C8" s="257"/>
      <c r="D8" s="257" t="s">
        <v>313</v>
      </c>
      <c r="E8" s="256" t="s">
        <v>314</v>
      </c>
      <c r="F8" s="256"/>
      <c r="G8" s="257"/>
      <c r="H8" s="259">
        <v>2411229</v>
      </c>
      <c r="I8" s="260" t="s">
        <v>315</v>
      </c>
      <c r="J8" s="257" t="s">
        <v>316</v>
      </c>
      <c r="K8" s="257"/>
      <c r="L8" s="257" t="s">
        <v>317</v>
      </c>
      <c r="N8" s="261" t="s">
        <v>318</v>
      </c>
      <c r="O8" s="99" t="e">
        <f>#REF!</f>
        <v>#REF!</v>
      </c>
      <c r="Q8" t="s">
        <v>319</v>
      </c>
      <c r="R8" s="99" t="e">
        <f>O6</f>
        <v>#REF!</v>
      </c>
      <c r="U8" t="s">
        <v>320</v>
      </c>
      <c r="V8" s="99" t="e">
        <f>O10</f>
        <v>#REF!</v>
      </c>
      <c r="Y8" t="s">
        <v>321</v>
      </c>
      <c r="Z8" s="99" t="e">
        <f>O14</f>
        <v>#REF!</v>
      </c>
    </row>
    <row r="9" spans="1:28" x14ac:dyDescent="0.2">
      <c r="B9" s="256"/>
      <c r="C9" s="257"/>
      <c r="D9" s="257" t="s">
        <v>322</v>
      </c>
      <c r="E9" s="256" t="s">
        <v>323</v>
      </c>
      <c r="F9" s="256"/>
      <c r="G9" s="257"/>
      <c r="H9" s="259">
        <v>2409668</v>
      </c>
      <c r="I9" s="260" t="s">
        <v>324</v>
      </c>
      <c r="J9" s="257"/>
      <c r="K9" s="257"/>
      <c r="L9" s="257" t="s">
        <v>325</v>
      </c>
      <c r="N9" s="261" t="s">
        <v>326</v>
      </c>
      <c r="O9" s="99" t="e">
        <f>#REF!</f>
        <v>#REF!</v>
      </c>
    </row>
    <row r="10" spans="1:28" x14ac:dyDescent="0.2">
      <c r="B10" s="256"/>
      <c r="C10" s="257"/>
      <c r="D10" s="256" t="s">
        <v>327</v>
      </c>
      <c r="E10" s="256" t="s">
        <v>328</v>
      </c>
      <c r="F10" s="256"/>
      <c r="G10" s="257"/>
      <c r="H10" s="259">
        <v>2409686</v>
      </c>
      <c r="I10" s="260" t="s">
        <v>329</v>
      </c>
      <c r="J10" s="257"/>
      <c r="K10" s="257"/>
      <c r="L10" s="257" t="s">
        <v>291</v>
      </c>
      <c r="N10" s="261" t="s">
        <v>330</v>
      </c>
      <c r="O10" s="99" t="e">
        <f>#REF!</f>
        <v>#REF!</v>
      </c>
      <c r="Q10" s="262" t="s">
        <v>331</v>
      </c>
      <c r="R10" s="262"/>
      <c r="S10" s="262"/>
      <c r="T10" s="262"/>
      <c r="U10" s="262" t="s">
        <v>332</v>
      </c>
      <c r="V10" s="262"/>
      <c r="W10" s="262"/>
      <c r="X10" s="262"/>
      <c r="Y10" s="262" t="s">
        <v>333</v>
      </c>
      <c r="Z10" s="262"/>
      <c r="AA10" s="262"/>
      <c r="AB10" s="262"/>
    </row>
    <row r="11" spans="1:28" x14ac:dyDescent="0.2">
      <c r="B11" s="256"/>
      <c r="C11" s="257"/>
      <c r="D11" s="256" t="s">
        <v>334</v>
      </c>
      <c r="E11" s="256" t="s">
        <v>335</v>
      </c>
      <c r="F11" s="256"/>
      <c r="G11" s="257"/>
      <c r="H11" s="259">
        <v>2409674</v>
      </c>
      <c r="I11" s="260" t="s">
        <v>336</v>
      </c>
      <c r="J11" s="257"/>
      <c r="K11" s="257"/>
      <c r="L11" s="257"/>
      <c r="N11" s="261" t="s">
        <v>337</v>
      </c>
      <c r="O11" s="99" t="e">
        <f>#REF!</f>
        <v>#REF!</v>
      </c>
      <c r="Q11" t="s">
        <v>269</v>
      </c>
      <c r="R11" s="99" t="e">
        <f>O3</f>
        <v>#REF!</v>
      </c>
      <c r="S11" s="99"/>
      <c r="U11" t="s">
        <v>270</v>
      </c>
      <c r="V11" s="99" t="e">
        <f>O9</f>
        <v>#REF!</v>
      </c>
      <c r="Y11" t="s">
        <v>271</v>
      </c>
      <c r="Z11" s="99">
        <f>O13</f>
        <v>30242903.826064762</v>
      </c>
      <c r="AA11" s="99"/>
    </row>
    <row r="12" spans="1:28" x14ac:dyDescent="0.2">
      <c r="B12" s="256"/>
      <c r="C12" s="257"/>
      <c r="D12" s="257" t="s">
        <v>338</v>
      </c>
      <c r="E12" s="256" t="s">
        <v>339</v>
      </c>
      <c r="F12" s="256"/>
      <c r="G12" s="257"/>
      <c r="H12" s="259">
        <v>2409680</v>
      </c>
      <c r="I12" s="260" t="s">
        <v>340</v>
      </c>
      <c r="J12" s="257"/>
      <c r="K12" s="257"/>
      <c r="L12" s="257"/>
      <c r="N12" s="261" t="s">
        <v>284</v>
      </c>
      <c r="O12" s="99" t="e">
        <f>#REF!</f>
        <v>#REF!</v>
      </c>
      <c r="Q12" t="s">
        <v>282</v>
      </c>
      <c r="R12" s="99" t="e">
        <f>R11</f>
        <v>#REF!</v>
      </c>
      <c r="S12" s="99" t="e">
        <f>#REF!</f>
        <v>#REF!</v>
      </c>
      <c r="U12" t="s">
        <v>283</v>
      </c>
      <c r="V12" s="99" t="e">
        <f>O9</f>
        <v>#REF!</v>
      </c>
      <c r="W12" s="99" t="e">
        <f>#REF!</f>
        <v>#REF!</v>
      </c>
      <c r="Y12" t="s">
        <v>284</v>
      </c>
      <c r="Z12" s="99">
        <f>O13</f>
        <v>30242903.826064762</v>
      </c>
      <c r="AA12" s="99" t="e">
        <f>#REF!</f>
        <v>#REF!</v>
      </c>
    </row>
    <row r="13" spans="1:28" x14ac:dyDescent="0.2">
      <c r="B13" s="257"/>
      <c r="D13" s="256" t="s">
        <v>341</v>
      </c>
      <c r="E13" s="256" t="s">
        <v>342</v>
      </c>
      <c r="F13" s="257"/>
      <c r="G13" s="257"/>
      <c r="H13" s="259">
        <v>2409632</v>
      </c>
      <c r="I13" s="260" t="s">
        <v>343</v>
      </c>
      <c r="J13" s="257"/>
      <c r="K13" s="257"/>
      <c r="L13" s="257"/>
      <c r="N13" s="261" t="s">
        <v>271</v>
      </c>
      <c r="O13" s="99">
        <f>'Baustellenreporting 02-2025'!U37</f>
        <v>30242903.826064762</v>
      </c>
      <c r="Q13" t="s">
        <v>294</v>
      </c>
      <c r="R13" s="99" t="e">
        <f>SUM(R12:S12)-S13</f>
        <v>#REF!</v>
      </c>
      <c r="S13" s="99" t="e">
        <f>#REF!</f>
        <v>#REF!</v>
      </c>
      <c r="U13" t="s">
        <v>282</v>
      </c>
      <c r="V13" s="99" t="e">
        <f>SUM(V12:W12)-W13</f>
        <v>#REF!</v>
      </c>
      <c r="W13" s="99" t="e">
        <f>#REF!</f>
        <v>#REF!</v>
      </c>
      <c r="Y13" t="s">
        <v>283</v>
      </c>
      <c r="Z13" s="99" t="e">
        <f>SUM(Z12:AA12)-AA13</f>
        <v>#REF!</v>
      </c>
      <c r="AA13" s="99" t="e">
        <f>#REF!</f>
        <v>#REF!</v>
      </c>
    </row>
    <row r="14" spans="1:28" x14ac:dyDescent="0.2">
      <c r="B14" s="257"/>
      <c r="D14" s="257" t="s">
        <v>344</v>
      </c>
      <c r="E14" s="256" t="s">
        <v>345</v>
      </c>
      <c r="F14" s="257"/>
      <c r="G14" s="257"/>
      <c r="H14" s="259">
        <v>2409710</v>
      </c>
      <c r="I14" s="260" t="s">
        <v>346</v>
      </c>
      <c r="J14" s="257"/>
      <c r="K14" s="257"/>
      <c r="L14" s="257"/>
      <c r="N14" s="261" t="s">
        <v>347</v>
      </c>
      <c r="O14" s="99" t="e">
        <f>#REF!</f>
        <v>#REF!</v>
      </c>
      <c r="Q14" t="s">
        <v>302</v>
      </c>
      <c r="R14" s="99" t="e">
        <f>R13</f>
        <v>#REF!</v>
      </c>
      <c r="S14" s="99"/>
      <c r="U14" t="s">
        <v>303</v>
      </c>
      <c r="V14" s="99" t="e">
        <f>V13</f>
        <v>#REF!</v>
      </c>
      <c r="Y14" t="s">
        <v>304</v>
      </c>
      <c r="Z14" s="99" t="e">
        <f>Z13</f>
        <v>#REF!</v>
      </c>
      <c r="AA14" s="99"/>
    </row>
    <row r="15" spans="1:28" x14ac:dyDescent="0.2">
      <c r="B15" s="257"/>
      <c r="C15" s="257"/>
      <c r="D15" s="256" t="s">
        <v>348</v>
      </c>
      <c r="E15" s="256" t="s">
        <v>349</v>
      </c>
      <c r="F15" s="257"/>
      <c r="G15" s="257"/>
      <c r="H15" s="259">
        <v>2409704</v>
      </c>
      <c r="I15" s="260" t="s">
        <v>350</v>
      </c>
      <c r="J15" s="257"/>
      <c r="K15" s="257"/>
      <c r="L15" s="257"/>
      <c r="N15" s="261" t="s">
        <v>351</v>
      </c>
      <c r="O15" s="99" t="e">
        <f>#REF!</f>
        <v>#REF!</v>
      </c>
      <c r="Q15" t="s">
        <v>311</v>
      </c>
      <c r="R15" s="99" t="e">
        <f>R14</f>
        <v>#REF!</v>
      </c>
      <c r="S15" s="99" t="e">
        <f>R16-R14</f>
        <v>#REF!</v>
      </c>
      <c r="U15" t="s">
        <v>311</v>
      </c>
      <c r="V15" s="99" t="e">
        <f>V14</f>
        <v>#REF!</v>
      </c>
      <c r="W15" s="99" t="e">
        <f>V16-V14</f>
        <v>#REF!</v>
      </c>
      <c r="Y15" t="s">
        <v>311</v>
      </c>
      <c r="Z15" s="99" t="e">
        <f>Z14</f>
        <v>#REF!</v>
      </c>
      <c r="AA15" s="99" t="e">
        <f>Z14-Z16</f>
        <v>#REF!</v>
      </c>
    </row>
    <row r="16" spans="1:28" x14ac:dyDescent="0.2">
      <c r="B16" s="257"/>
      <c r="C16" s="257"/>
      <c r="D16" s="257" t="s">
        <v>352</v>
      </c>
      <c r="E16" s="256" t="s">
        <v>353</v>
      </c>
      <c r="F16" s="257"/>
      <c r="G16" s="257"/>
      <c r="H16" s="259">
        <v>2399309</v>
      </c>
      <c r="I16" s="260" t="s">
        <v>354</v>
      </c>
      <c r="J16" s="257"/>
      <c r="K16" s="257"/>
      <c r="L16" s="257"/>
      <c r="Q16" t="s">
        <v>355</v>
      </c>
      <c r="R16" s="99" t="e">
        <f>O7</f>
        <v>#REF!</v>
      </c>
      <c r="S16" s="99"/>
      <c r="U16" t="s">
        <v>356</v>
      </c>
      <c r="V16" s="99" t="e">
        <f>O11</f>
        <v>#REF!</v>
      </c>
      <c r="Y16" t="s">
        <v>357</v>
      </c>
      <c r="Z16" s="99" t="e">
        <f>O15</f>
        <v>#REF!</v>
      </c>
      <c r="AA16" s="99"/>
    </row>
    <row r="17" spans="2:17" x14ac:dyDescent="0.2">
      <c r="B17" s="257"/>
      <c r="C17" s="257"/>
      <c r="D17" s="257" t="s">
        <v>358</v>
      </c>
      <c r="E17" s="256" t="s">
        <v>359</v>
      </c>
      <c r="F17" s="257"/>
      <c r="G17" s="257"/>
      <c r="H17" s="259">
        <v>2409590</v>
      </c>
      <c r="I17" s="260" t="s">
        <v>360</v>
      </c>
      <c r="J17" s="257"/>
      <c r="K17" s="257"/>
      <c r="L17" s="257"/>
    </row>
    <row r="18" spans="2:17" x14ac:dyDescent="0.2">
      <c r="B18" s="257"/>
      <c r="C18" s="257"/>
      <c r="D18" s="256" t="s">
        <v>287</v>
      </c>
      <c r="E18" s="256" t="s">
        <v>361</v>
      </c>
      <c r="F18" s="257"/>
      <c r="G18" s="257"/>
      <c r="H18" s="259">
        <v>2409722</v>
      </c>
      <c r="I18" s="260" t="s">
        <v>362</v>
      </c>
      <c r="J18" s="257"/>
      <c r="K18" s="257"/>
      <c r="L18" s="257"/>
    </row>
    <row r="19" spans="2:17" x14ac:dyDescent="0.2">
      <c r="B19" s="257"/>
      <c r="C19" s="257"/>
      <c r="D19" s="257" t="s">
        <v>363</v>
      </c>
      <c r="E19" s="256"/>
      <c r="F19" s="257"/>
      <c r="G19" s="257"/>
      <c r="H19" s="259">
        <v>2409644</v>
      </c>
      <c r="I19" s="260" t="s">
        <v>364</v>
      </c>
      <c r="J19" s="257"/>
      <c r="K19" s="257"/>
      <c r="L19" s="257"/>
    </row>
    <row r="20" spans="2:17" x14ac:dyDescent="0.2">
      <c r="B20" s="257"/>
      <c r="C20" s="257"/>
      <c r="D20" s="256" t="s">
        <v>365</v>
      </c>
      <c r="E20" s="256"/>
      <c r="F20" s="257"/>
      <c r="G20" s="257"/>
      <c r="H20" s="259">
        <v>2417289</v>
      </c>
      <c r="I20" s="260" t="s">
        <v>366</v>
      </c>
      <c r="J20" s="257"/>
      <c r="K20" s="257"/>
      <c r="L20" s="257"/>
    </row>
    <row r="21" spans="2:17" x14ac:dyDescent="0.2">
      <c r="B21" s="257"/>
      <c r="C21" s="257"/>
      <c r="D21" s="257" t="s">
        <v>367</v>
      </c>
      <c r="E21" s="256"/>
      <c r="F21" s="257"/>
      <c r="G21" s="257"/>
      <c r="H21" s="259">
        <v>2417804</v>
      </c>
      <c r="I21" s="260" t="s">
        <v>368</v>
      </c>
      <c r="J21" s="257"/>
      <c r="K21" s="257"/>
      <c r="L21" s="257"/>
    </row>
    <row r="22" spans="2:17" x14ac:dyDescent="0.2">
      <c r="B22" s="257"/>
      <c r="C22" s="257"/>
      <c r="D22" s="256" t="s">
        <v>369</v>
      </c>
      <c r="E22" s="256"/>
      <c r="F22" s="257"/>
      <c r="G22" s="257"/>
      <c r="H22" s="259">
        <v>2417256</v>
      </c>
      <c r="I22" s="260" t="s">
        <v>370</v>
      </c>
      <c r="J22" s="257"/>
      <c r="K22" s="257"/>
      <c r="L22" s="257"/>
    </row>
    <row r="23" spans="2:17" x14ac:dyDescent="0.2">
      <c r="B23" s="257"/>
      <c r="C23" s="257"/>
      <c r="D23" s="257" t="s">
        <v>371</v>
      </c>
      <c r="E23" s="257"/>
      <c r="F23" s="257"/>
      <c r="G23" s="257"/>
      <c r="H23" s="259">
        <v>2418946</v>
      </c>
      <c r="I23" s="260" t="s">
        <v>372</v>
      </c>
      <c r="J23" s="257"/>
      <c r="K23" s="257"/>
      <c r="L23" s="257"/>
    </row>
    <row r="24" spans="2:17" x14ac:dyDescent="0.2">
      <c r="B24" s="257"/>
      <c r="C24" s="257"/>
      <c r="D24" s="256" t="s">
        <v>373</v>
      </c>
      <c r="E24" s="257"/>
      <c r="F24" s="257"/>
      <c r="G24" s="257"/>
      <c r="H24" s="259">
        <v>2417766</v>
      </c>
      <c r="I24" s="260" t="s">
        <v>374</v>
      </c>
      <c r="J24" s="257"/>
      <c r="K24" s="257"/>
      <c r="L24" s="257"/>
      <c r="Q24" s="99"/>
    </row>
    <row r="25" spans="2:17" x14ac:dyDescent="0.2">
      <c r="B25" s="257"/>
      <c r="C25" s="257"/>
      <c r="D25" s="256" t="s">
        <v>375</v>
      </c>
      <c r="E25" s="257"/>
      <c r="F25" s="257"/>
      <c r="G25" s="257"/>
      <c r="H25" s="259">
        <v>2417235</v>
      </c>
      <c r="I25" s="260" t="s">
        <v>376</v>
      </c>
      <c r="J25" s="257"/>
      <c r="K25" s="257"/>
      <c r="L25" s="257"/>
    </row>
    <row r="26" spans="2:17" x14ac:dyDescent="0.2">
      <c r="B26" s="257"/>
      <c r="C26" s="257"/>
      <c r="D26" s="257" t="s">
        <v>377</v>
      </c>
      <c r="E26" s="257"/>
      <c r="F26" s="257"/>
      <c r="G26" s="257"/>
      <c r="H26" s="259">
        <v>2418977</v>
      </c>
      <c r="I26" s="260" t="s">
        <v>378</v>
      </c>
      <c r="J26" s="257"/>
      <c r="K26" s="257"/>
      <c r="L26" s="257"/>
    </row>
    <row r="27" spans="2:17" x14ac:dyDescent="0.2">
      <c r="B27" s="257"/>
      <c r="C27" s="257"/>
      <c r="D27" s="256" t="s">
        <v>379</v>
      </c>
      <c r="E27" s="257"/>
      <c r="F27" s="257"/>
      <c r="G27" s="257"/>
      <c r="H27" s="259">
        <v>2419008</v>
      </c>
      <c r="I27" s="260" t="s">
        <v>380</v>
      </c>
      <c r="J27" s="257"/>
      <c r="K27" s="257"/>
      <c r="L27" s="257"/>
    </row>
    <row r="28" spans="2:17" x14ac:dyDescent="0.2">
      <c r="B28" s="257"/>
      <c r="C28" s="257"/>
      <c r="D28" s="256" t="s">
        <v>359</v>
      </c>
      <c r="E28" s="257"/>
      <c r="F28" s="257"/>
      <c r="G28" s="257"/>
      <c r="H28" s="259">
        <v>2419039</v>
      </c>
      <c r="I28" s="260" t="s">
        <v>381</v>
      </c>
      <c r="J28" s="257"/>
      <c r="K28" s="257"/>
      <c r="L28" s="257"/>
    </row>
    <row r="29" spans="2:17" x14ac:dyDescent="0.2">
      <c r="B29" s="257"/>
      <c r="C29" s="257"/>
      <c r="D29" s="257"/>
      <c r="E29" s="257"/>
      <c r="F29" s="257"/>
      <c r="G29" s="257"/>
      <c r="H29" s="259">
        <v>2419070</v>
      </c>
      <c r="I29" s="260" t="s">
        <v>382</v>
      </c>
      <c r="J29" s="257"/>
      <c r="K29" s="257"/>
      <c r="L29" s="257"/>
    </row>
    <row r="30" spans="2:17" x14ac:dyDescent="0.2">
      <c r="B30" s="257"/>
      <c r="C30" s="257"/>
      <c r="D30" s="257"/>
      <c r="E30" s="257"/>
      <c r="F30" s="257"/>
      <c r="G30" s="257"/>
      <c r="H30" s="259">
        <v>2425307</v>
      </c>
      <c r="I30" s="260" t="s">
        <v>383</v>
      </c>
      <c r="J30" s="257"/>
      <c r="K30" s="257"/>
      <c r="L30" s="257"/>
    </row>
    <row r="31" spans="2:17" x14ac:dyDescent="0.2">
      <c r="B31" s="257"/>
      <c r="C31" s="257"/>
      <c r="D31" s="257"/>
      <c r="E31" s="257"/>
      <c r="F31" s="257"/>
      <c r="G31" s="257"/>
      <c r="H31" s="259">
        <v>2425806</v>
      </c>
      <c r="I31" s="260" t="s">
        <v>384</v>
      </c>
      <c r="J31" s="257"/>
      <c r="K31" s="257"/>
      <c r="L31" s="257"/>
    </row>
    <row r="32" spans="2:17" x14ac:dyDescent="0.2">
      <c r="B32" s="257"/>
      <c r="C32" s="257"/>
      <c r="D32" s="257"/>
      <c r="E32" s="257"/>
      <c r="F32" s="257"/>
      <c r="G32" s="257"/>
      <c r="H32" s="259">
        <v>2411453</v>
      </c>
      <c r="I32" s="260" t="s">
        <v>385</v>
      </c>
      <c r="J32" s="257"/>
      <c r="K32" s="257"/>
      <c r="L32" s="257"/>
    </row>
    <row r="33" spans="2:12" x14ac:dyDescent="0.2">
      <c r="B33" s="257"/>
      <c r="C33" s="257"/>
      <c r="D33" s="257"/>
      <c r="E33" s="257"/>
      <c r="F33" s="257"/>
      <c r="G33" s="257"/>
      <c r="H33" s="259">
        <v>2411972</v>
      </c>
      <c r="I33" s="260" t="s">
        <v>386</v>
      </c>
      <c r="J33" s="257"/>
      <c r="K33" s="257"/>
      <c r="L33" s="257"/>
    </row>
    <row r="34" spans="2:12" x14ac:dyDescent="0.2">
      <c r="B34" s="257"/>
      <c r="C34" s="257"/>
      <c r="D34" s="257"/>
      <c r="E34" s="257"/>
      <c r="F34" s="257"/>
      <c r="G34" s="257"/>
      <c r="H34" s="259">
        <v>2425163</v>
      </c>
      <c r="I34" s="260" t="s">
        <v>387</v>
      </c>
      <c r="J34" s="257"/>
      <c r="K34" s="257"/>
      <c r="L34" s="257"/>
    </row>
    <row r="35" spans="2:12" x14ac:dyDescent="0.2">
      <c r="B35" s="257"/>
      <c r="C35" s="257"/>
      <c r="D35" s="257"/>
      <c r="E35" s="257"/>
      <c r="F35" s="257"/>
      <c r="G35" s="257"/>
      <c r="H35" s="259">
        <v>2425145</v>
      </c>
      <c r="I35" s="260" t="s">
        <v>388</v>
      </c>
      <c r="J35" s="257"/>
      <c r="K35" s="257"/>
      <c r="L35" s="257"/>
    </row>
    <row r="36" spans="2:12" x14ac:dyDescent="0.2">
      <c r="B36" s="257"/>
      <c r="C36" s="257"/>
      <c r="D36" s="257"/>
      <c r="E36" s="257"/>
      <c r="F36" s="257"/>
      <c r="G36" s="257"/>
      <c r="H36" s="259">
        <v>2425154</v>
      </c>
      <c r="I36" s="260" t="s">
        <v>389</v>
      </c>
      <c r="J36" s="257"/>
      <c r="K36" s="257"/>
      <c r="L36" s="257"/>
    </row>
    <row r="37" spans="2:12" x14ac:dyDescent="0.2">
      <c r="B37" s="257"/>
      <c r="C37" s="257"/>
      <c r="D37" s="257"/>
      <c r="E37" s="257"/>
      <c r="F37" s="257"/>
      <c r="G37" s="257"/>
      <c r="H37" s="259">
        <v>2416110</v>
      </c>
      <c r="I37" s="260" t="s">
        <v>390</v>
      </c>
      <c r="J37" s="257"/>
      <c r="K37" s="257"/>
      <c r="L37" s="257"/>
    </row>
    <row r="38" spans="2:12" x14ac:dyDescent="0.2">
      <c r="B38" s="257"/>
      <c r="C38" s="257"/>
      <c r="D38" s="257"/>
      <c r="E38" s="257"/>
      <c r="F38" s="257"/>
      <c r="G38" s="257"/>
      <c r="H38" s="259">
        <v>2415031</v>
      </c>
      <c r="I38" s="260" t="s">
        <v>391</v>
      </c>
      <c r="J38" s="257"/>
      <c r="K38" s="257"/>
      <c r="L38" s="257"/>
    </row>
    <row r="39" spans="2:12" x14ac:dyDescent="0.2">
      <c r="B39" s="257"/>
      <c r="C39" s="257"/>
      <c r="D39" s="257"/>
      <c r="E39" s="257"/>
      <c r="F39" s="257"/>
      <c r="G39" s="257"/>
      <c r="H39" s="259">
        <v>2416142</v>
      </c>
      <c r="I39" s="260" t="s">
        <v>392</v>
      </c>
      <c r="J39" s="257"/>
      <c r="K39" s="257"/>
      <c r="L39" s="257"/>
    </row>
    <row r="40" spans="2:12" x14ac:dyDescent="0.2">
      <c r="B40" s="257"/>
      <c r="C40" s="257"/>
      <c r="D40" s="257"/>
      <c r="E40" s="257"/>
      <c r="F40" s="257"/>
      <c r="G40" s="257"/>
      <c r="H40" s="259">
        <v>2424198</v>
      </c>
      <c r="I40" s="260" t="s">
        <v>393</v>
      </c>
      <c r="J40" s="257"/>
      <c r="K40" s="257"/>
      <c r="L40" s="257"/>
    </row>
    <row r="41" spans="2:12" x14ac:dyDescent="0.2">
      <c r="E41" s="257"/>
      <c r="H41" s="259">
        <v>2424291</v>
      </c>
      <c r="I41" s="260" t="s">
        <v>394</v>
      </c>
    </row>
    <row r="42" spans="2:12" x14ac:dyDescent="0.2">
      <c r="E42" s="257"/>
      <c r="H42" s="259">
        <v>2411667</v>
      </c>
      <c r="I42" s="260" t="s">
        <v>395</v>
      </c>
    </row>
    <row r="43" spans="2:12" x14ac:dyDescent="0.2">
      <c r="H43" s="259">
        <v>2427773</v>
      </c>
      <c r="I43" s="260" t="s">
        <v>396</v>
      </c>
    </row>
    <row r="44" spans="2:12" x14ac:dyDescent="0.2">
      <c r="H44" s="259">
        <v>2427824</v>
      </c>
      <c r="I44" s="260" t="s">
        <v>397</v>
      </c>
    </row>
    <row r="45" spans="2:12" x14ac:dyDescent="0.2">
      <c r="H45" s="259">
        <v>2427875</v>
      </c>
      <c r="I45" s="260" t="s">
        <v>398</v>
      </c>
    </row>
    <row r="46" spans="2:12" x14ac:dyDescent="0.2">
      <c r="H46" s="259">
        <v>2427926</v>
      </c>
      <c r="I46" s="260" t="s">
        <v>399</v>
      </c>
    </row>
    <row r="47" spans="2:12" x14ac:dyDescent="0.2">
      <c r="H47" s="259">
        <v>2427977</v>
      </c>
      <c r="I47" s="260" t="s">
        <v>400</v>
      </c>
    </row>
    <row r="48" spans="2:12" x14ac:dyDescent="0.2">
      <c r="H48" s="259">
        <v>2420158</v>
      </c>
      <c r="I48" s="260" t="s">
        <v>401</v>
      </c>
    </row>
    <row r="49" spans="8:21" x14ac:dyDescent="0.2">
      <c r="H49" s="259">
        <v>2427258</v>
      </c>
      <c r="I49" s="260" t="s">
        <v>402</v>
      </c>
      <c r="U49" s="263"/>
    </row>
    <row r="50" spans="8:21" x14ac:dyDescent="0.2">
      <c r="H50" s="259">
        <v>2416094</v>
      </c>
      <c r="I50" s="260" t="s">
        <v>403</v>
      </c>
    </row>
    <row r="51" spans="8:21" x14ac:dyDescent="0.2">
      <c r="H51" s="259">
        <v>2427309</v>
      </c>
      <c r="I51" s="260" t="s">
        <v>404</v>
      </c>
    </row>
    <row r="52" spans="8:21" x14ac:dyDescent="0.2">
      <c r="H52" s="259">
        <v>2427360</v>
      </c>
      <c r="I52" s="260" t="s">
        <v>405</v>
      </c>
    </row>
    <row r="53" spans="8:21" x14ac:dyDescent="0.2">
      <c r="H53" s="259">
        <v>2425760</v>
      </c>
      <c r="I53" s="260" t="s">
        <v>406</v>
      </c>
    </row>
    <row r="54" spans="8:21" x14ac:dyDescent="0.2">
      <c r="H54" s="259">
        <v>2409656</v>
      </c>
      <c r="I54" s="260" t="s">
        <v>407</v>
      </c>
    </row>
    <row r="55" spans="8:21" x14ac:dyDescent="0.2">
      <c r="H55" s="259">
        <v>2427418</v>
      </c>
      <c r="I55" s="260" t="s">
        <v>408</v>
      </c>
    </row>
    <row r="56" spans="8:21" x14ac:dyDescent="0.2">
      <c r="H56" s="259">
        <v>2424199</v>
      </c>
      <c r="I56" s="260" t="s">
        <v>409</v>
      </c>
    </row>
  </sheetData>
  <sheetProtection algorithmName="SHA-512" hashValue="4I3XmWL5s62RoBu67wZitsinix9eeGyFWc5m0KJiaPw6Ixt0KSgW2ze4e5GXIfjHVGtzE5skE/rg7HMD6aPqsQ==" saltValue="YR/5hX9NpZi2B04mwrTJ2g==" spinCount="100000" sheet="1" objects="1" scenarios="1"/>
  <dataValidations count="1">
    <dataValidation type="list" allowBlank="1" showInputMessage="1" showErrorMessage="1" sqref="C2:C5" xr:uid="{CD73D2FC-48D0-4DE1-8D7E-F1B9C84051A9}">
      <formula1>$C$2:$C$5</formula1>
    </dataValidation>
  </dataValidation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00BE698FA51644849CE20A65712DAD" ma:contentTypeVersion="13" ma:contentTypeDescription="Ein neues Dokument erstellen." ma:contentTypeScope="" ma:versionID="3b7e48ccc0cc2a1d18f2cb9b809466a4">
  <xsd:schema xmlns:xsd="http://www.w3.org/2001/XMLSchema" xmlns:xs="http://www.w3.org/2001/XMLSchema" xmlns:p="http://schemas.microsoft.com/office/2006/metadata/properties" xmlns:ns2="853c06cb-e56f-44ef-a76d-05b9aa149d3b" xmlns:ns3="e68c06b5-c5ba-43b3-8aaf-64b291a0da77" targetNamespace="http://schemas.microsoft.com/office/2006/metadata/properties" ma:root="true" ma:fieldsID="77b258c9975c49133774963ef0a2135d" ns2:_="" ns3:_="">
    <xsd:import namespace="853c06cb-e56f-44ef-a76d-05b9aa149d3b"/>
    <xsd:import namespace="e68c06b5-c5ba-43b3-8aaf-64b291a0d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c06cb-e56f-44ef-a76d-05b9aa149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6844fc06-83ba-4b6e-a0f7-15e181fd2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c06b5-c5ba-43b3-8aaf-64b291a0d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779d53d-17ca-4a2b-af13-c98e2154aa75}" ma:internalName="TaxCatchAll" ma:showField="CatchAllData" ma:web="e68c06b5-c5ba-43b3-8aaf-64b291a0da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c06cb-e56f-44ef-a76d-05b9aa149d3b">
      <Terms xmlns="http://schemas.microsoft.com/office/infopath/2007/PartnerControls"/>
    </lcf76f155ced4ddcb4097134ff3c332f>
    <TaxCatchAll xmlns="e68c06b5-c5ba-43b3-8aaf-64b291a0da77" xsi:nil="true"/>
  </documentManagement>
</p:properties>
</file>

<file path=customXml/itemProps1.xml><?xml version="1.0" encoding="utf-8"?>
<ds:datastoreItem xmlns:ds="http://schemas.openxmlformats.org/officeDocument/2006/customXml" ds:itemID="{BA3A8B89-2341-4F75-9DF5-3A4496ED3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c06cb-e56f-44ef-a76d-05b9aa149d3b"/>
    <ds:schemaRef ds:uri="e68c06b5-c5ba-43b3-8aaf-64b291a0d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49761-1673-4E8A-879C-4E9B94FE15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0BC78E-F8B6-41CB-8C1C-23DB9E3059BF}">
  <ds:schemaRefs>
    <ds:schemaRef ds:uri="http://schemas.microsoft.com/office/2006/metadata/properties"/>
    <ds:schemaRef ds:uri="http://schemas.microsoft.com/office/infopath/2007/PartnerControls"/>
    <ds:schemaRef ds:uri="853c06cb-e56f-44ef-a76d-05b9aa149d3b"/>
    <ds:schemaRef ds:uri="e68c06b5-c5ba-43b3-8aaf-64b291a0da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Checkliste</vt:lpstr>
      <vt:lpstr>KPI</vt:lpstr>
      <vt:lpstr>Avale </vt:lpstr>
      <vt:lpstr>Finanzierungen</vt:lpstr>
      <vt:lpstr>Qualit.Reporting</vt:lpstr>
      <vt:lpstr>BST-Reporting 2025-02 alt</vt:lpstr>
      <vt:lpstr>Baustellenreporting 02-2025</vt:lpstr>
      <vt:lpstr>BST-Reporting 2025-01</vt:lpstr>
      <vt:lpstr>Baustellenrepoting Blanko</vt:lpstr>
      <vt:lpstr>Config</vt:lpstr>
      <vt:lpstr>'Baustellenreporting 02-2025'!Auftragsart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Letschert</dc:creator>
  <cp:keywords/>
  <dc:description/>
  <cp:lastModifiedBy>Philipp Blum</cp:lastModifiedBy>
  <cp:revision/>
  <dcterms:created xsi:type="dcterms:W3CDTF">2023-10-17T17:51:55Z</dcterms:created>
  <dcterms:modified xsi:type="dcterms:W3CDTF">2025-04-11T13:49:50Z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0x010100F600BE698FA51644849CE20A65712DAD</vt:lpwstr>
  </property>
  <property fmtid="{D5CDD505-2E9C-101B-9397-08002B2CF9AE}" pid="3" name="MediaServiceImageTags">
    <vt:lpwstr/>
  </property>
</Properties>
</file>