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drawings/drawing3.xml" ContentType="application/vnd.openxmlformats-officedocument.drawingml.chartshapes+xml"/>
  <Override PartName="/xl/charts/chart4.xml" ContentType="application/vnd.openxmlformats-officedocument.drawingml.chart+xml"/>
  <Override PartName="/xl/drawings/drawing4.xml" ContentType="application/vnd.openxmlformats-officedocument.drawingml.chartshapes+xml"/>
  <Override PartName="/xl/charts/chart5.xml" ContentType="application/vnd.openxmlformats-officedocument.drawingml.chart+xml"/>
  <Override PartName="/xl/drawings/drawing5.xml" ContentType="application/vnd.openxmlformats-officedocument.drawingml.chartshapes+xml"/>
  <Override PartName="/xl/charts/chart6.xml" ContentType="application/vnd.openxmlformats-officedocument.drawingml.chart+xml"/>
  <Override PartName="/xl/drawings/drawing6.xml" ContentType="application/vnd.openxmlformats-officedocument.drawingml.chartshapes+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drawings/drawing9.xml" ContentType="application/vnd.openxmlformats-officedocument.drawingml.chartshapes+xml"/>
  <Override PartName="/xl/charts/chart10.xml" ContentType="application/vnd.openxmlformats-officedocument.drawingml.chart+xml"/>
  <Override PartName="/xl/drawings/drawing10.xml" ContentType="application/vnd.openxmlformats-officedocument.drawingml.chartshapes+xml"/>
  <Override PartName="/xl/charts/chart11.xml" ContentType="application/vnd.openxmlformats-officedocument.drawingml.chart+xml"/>
  <Override PartName="/xl/drawings/drawing11.xml" ContentType="application/vnd.openxmlformats-officedocument.drawingml.chartshapes+xml"/>
  <Override PartName="/xl/charts/chart12.xml" ContentType="application/vnd.openxmlformats-officedocument.drawingml.chart+xml"/>
  <Override PartName="/xl/drawings/drawing12.xml" ContentType="application/vnd.openxmlformats-officedocument.drawingml.chartshapes+xml"/>
  <Override PartName="/xl/charts/chart13.xml" ContentType="application/vnd.openxmlformats-officedocument.drawingml.chart+xml"/>
  <Override PartName="/xl/drawings/drawing13.xml" ContentType="application/vnd.openxmlformats-officedocument.drawingml.chartshapes+xml"/>
  <Override PartName="/xl/charts/chart14.xml" ContentType="application/vnd.openxmlformats-officedocument.drawingml.chart+xml"/>
  <Override PartName="/xl/drawings/drawing14.xml" ContentType="application/vnd.openxmlformats-officedocument.drawingml.chartshapes+xml"/>
  <Override PartName="/xl/charts/chart15.xml" ContentType="application/vnd.openxmlformats-officedocument.drawingml.chart+xml"/>
  <Override PartName="/xl/drawings/drawing15.xml" ContentType="application/vnd.openxmlformats-officedocument.drawingml.chartshapes+xml"/>
  <Override PartName="/xl/charts/chart16.xml" ContentType="application/vnd.openxmlformats-officedocument.drawingml.chart+xml"/>
  <Override PartName="/xl/drawings/drawing16.xml" ContentType="application/vnd.openxmlformats-officedocument.drawingml.chartshapes+xml"/>
  <Override PartName="/xl/charts/chart17.xml" ContentType="application/vnd.openxmlformats-officedocument.drawingml.chart+xml"/>
  <Override PartName="/xl/drawings/drawing17.xml" ContentType="application/vnd.openxmlformats-officedocument.drawingml.chartshapes+xml"/>
  <Override PartName="/xl/charts/chart18.xml" ContentType="application/vnd.openxmlformats-officedocument.drawingml.chart+xml"/>
  <Override PartName="/xl/drawings/drawing18.xml" ContentType="application/vnd.openxmlformats-officedocument.drawingml.chartshapes+xml"/>
  <Override PartName="/xl/charts/chart19.xml" ContentType="application/vnd.openxmlformats-officedocument.drawingml.chart+xml"/>
  <Override PartName="/xl/drawings/drawing19.xml" ContentType="application/vnd.openxmlformats-officedocument.drawingml.chartshapes+xml"/>
  <Override PartName="/xl/charts/chart20.xml" ContentType="application/vnd.openxmlformats-officedocument.drawingml.chart+xml"/>
  <Override PartName="/xl/drawings/drawing20.xml" ContentType="application/vnd.openxmlformats-officedocument.drawingml.chartshapes+xml"/>
  <Override PartName="/xl/charts/chart21.xml" ContentType="application/vnd.openxmlformats-officedocument.drawingml.chart+xml"/>
  <Override PartName="/xl/drawings/drawing21.xml" ContentType="application/vnd.openxmlformats-officedocument.drawingml.chartshapes+xml"/>
  <Override PartName="/xl/charts/chart22.xml" ContentType="application/vnd.openxmlformats-officedocument.drawingml.chart+xml"/>
  <Override PartName="/xl/drawings/drawing22.xml" ContentType="application/vnd.openxmlformats-officedocument.drawingml.chartshapes+xml"/>
  <Override PartName="/xl/charts/chart23.xml" ContentType="application/vnd.openxmlformats-officedocument.drawingml.chart+xml"/>
  <Override PartName="/xl/drawings/drawing23.xml" ContentType="application/vnd.openxmlformats-officedocument.drawingml.chartshapes+xml"/>
  <Override PartName="/xl/charts/chart24.xml" ContentType="application/vnd.openxmlformats-officedocument.drawingml.chart+xml"/>
  <Override PartName="/xl/drawings/drawing24.xml" ContentType="application/vnd.openxmlformats-officedocument.drawingml.chartshapes+xml"/>
  <Override PartName="/xl/charts/chart25.xml" ContentType="application/vnd.openxmlformats-officedocument.drawingml.chart+xml"/>
  <Override PartName="/xl/drawings/drawing25.xml" ContentType="application/vnd.openxmlformats-officedocument.drawingml.chartshapes+xml"/>
  <Override PartName="/xl/charts/chart26.xml" ContentType="application/vnd.openxmlformats-officedocument.drawingml.chart+xml"/>
  <Override PartName="/xl/drawings/drawing26.xml" ContentType="application/vnd.openxmlformats-officedocument.drawingml.chartshapes+xml"/>
  <Override PartName="/xl/charts/chart27.xml" ContentType="application/vnd.openxmlformats-officedocument.drawingml.chart+xml"/>
  <Override PartName="/xl/drawings/drawing27.xml" ContentType="application/vnd.openxmlformats-officedocument.drawingml.chartshapes+xml"/>
  <Override PartName="/xl/charts/chart28.xml" ContentType="application/vnd.openxmlformats-officedocument.drawingml.chart+xml"/>
  <Override PartName="/xl/drawings/drawing28.xml" ContentType="application/vnd.openxmlformats-officedocument.drawingml.chartshapes+xml"/>
  <Override PartName="/xl/drawings/drawing29.xml" ContentType="application/vnd.openxmlformats-officedocument.drawing+xml"/>
  <Override PartName="/xl/comments1.xml" ContentType="application/vnd.openxmlformats-officedocument.spreadsheetml.comments+xml"/>
  <Override PartName="/xl/charts/chart29.xml" ContentType="application/vnd.openxmlformats-officedocument.drawingml.chart+xml"/>
  <Override PartName="/xl/charts/chart30.xml" ContentType="application/vnd.openxmlformats-officedocument.drawingml.chart+xml"/>
  <Override PartName="/xl/drawings/drawing30.xml" ContentType="application/vnd.openxmlformats-officedocument.drawingml.chartshapes+xml"/>
  <Override PartName="/xl/charts/chart31.xml" ContentType="application/vnd.openxmlformats-officedocument.drawingml.chart+xml"/>
  <Override PartName="/xl/drawings/drawing31.xml" ContentType="application/vnd.openxmlformats-officedocument.drawingml.chartshapes+xml"/>
  <Override PartName="/xl/charts/chart32.xml" ContentType="application/vnd.openxmlformats-officedocument.drawingml.chart+xml"/>
  <Override PartName="/xl/drawings/drawing32.xml" ContentType="application/vnd.openxmlformats-officedocument.drawingml.chartshapes+xml"/>
  <Override PartName="/xl/charts/chart33.xml" ContentType="application/vnd.openxmlformats-officedocument.drawingml.chart+xml"/>
  <Override PartName="/xl/drawings/drawing33.xml" ContentType="application/vnd.openxmlformats-officedocument.drawingml.chartshapes+xml"/>
  <Override PartName="/xl/charts/chart34.xml" ContentType="application/vnd.openxmlformats-officedocument.drawingml.chart+xml"/>
  <Override PartName="/xl/drawings/drawing34.xml" ContentType="application/vnd.openxmlformats-officedocument.drawingml.chartshapes+xml"/>
  <Override PartName="/xl/charts/chart35.xml" ContentType="application/vnd.openxmlformats-officedocument.drawingml.chart+xml"/>
  <Override PartName="/xl/drawings/drawing35.xml" ContentType="application/vnd.openxmlformats-officedocument.drawingml.chartshapes+xml"/>
  <Override PartName="/xl/charts/chart36.xml" ContentType="application/vnd.openxmlformats-officedocument.drawingml.chart+xml"/>
  <Override PartName="/xl/drawings/drawing36.xml" ContentType="application/vnd.openxmlformats-officedocument.drawingml.chartshapes+xml"/>
  <Override PartName="/xl/charts/chart37.xml" ContentType="application/vnd.openxmlformats-officedocument.drawingml.chart+xml"/>
  <Override PartName="/xl/drawings/drawing37.xml" ContentType="application/vnd.openxmlformats-officedocument.drawingml.chartshapes+xml"/>
  <Override PartName="/xl/charts/chart38.xml" ContentType="application/vnd.openxmlformats-officedocument.drawingml.chart+xml"/>
  <Override PartName="/xl/drawings/drawing38.xml" ContentType="application/vnd.openxmlformats-officedocument.drawingml.chartshapes+xml"/>
  <Override PartName="/xl/charts/chart39.xml" ContentType="application/vnd.openxmlformats-officedocument.drawingml.chart+xml"/>
  <Override PartName="/xl/drawings/drawing39.xml" ContentType="application/vnd.openxmlformats-officedocument.drawingml.chartshapes+xml"/>
  <Override PartName="/xl/charts/chart40.xml" ContentType="application/vnd.openxmlformats-officedocument.drawingml.chart+xml"/>
  <Override PartName="/xl/drawings/drawing40.xml" ContentType="application/vnd.openxmlformats-officedocument.drawingml.chartshapes+xml"/>
  <Override PartName="/xl/charts/chart41.xml" ContentType="application/vnd.openxmlformats-officedocument.drawingml.chart+xml"/>
  <Override PartName="/xl/drawings/drawing41.xml" ContentType="application/vnd.openxmlformats-officedocument.drawingml.chartshapes+xml"/>
  <Override PartName="/xl/charts/chart42.xml" ContentType="application/vnd.openxmlformats-officedocument.drawingml.chart+xml"/>
  <Override PartName="/xl/drawings/drawing42.xml" ContentType="application/vnd.openxmlformats-officedocument.drawingml.chartshapes+xml"/>
  <Override PartName="/xl/charts/chart43.xml" ContentType="application/vnd.openxmlformats-officedocument.drawingml.chart+xml"/>
  <Override PartName="/xl/drawings/drawing43.xml" ContentType="application/vnd.openxmlformats-officedocument.drawingml.chartshapes+xml"/>
  <Override PartName="/xl/charts/chart44.xml" ContentType="application/vnd.openxmlformats-officedocument.drawingml.chart+xml"/>
  <Override PartName="/xl/drawings/drawing44.xml" ContentType="application/vnd.openxmlformats-officedocument.drawingml.chartshapes+xml"/>
  <Override PartName="/xl/charts/chart45.xml" ContentType="application/vnd.openxmlformats-officedocument.drawingml.chart+xml"/>
  <Override PartName="/xl/drawings/drawing45.xml" ContentType="application/vnd.openxmlformats-officedocument.drawingml.chartshapes+xml"/>
  <Override PartName="/xl/charts/chart46.xml" ContentType="application/vnd.openxmlformats-officedocument.drawingml.chart+xml"/>
  <Override PartName="/xl/drawings/drawing46.xml" ContentType="application/vnd.openxmlformats-officedocument.drawingml.chartshapes+xml"/>
  <Override PartName="/xl/charts/chart47.xml" ContentType="application/vnd.openxmlformats-officedocument.drawingml.chart+xml"/>
  <Override PartName="/xl/drawings/drawing47.xml" ContentType="application/vnd.openxmlformats-officedocument.drawingml.chartshapes+xml"/>
  <Override PartName="/xl/charts/chart48.xml" ContentType="application/vnd.openxmlformats-officedocument.drawingml.chart+xml"/>
  <Override PartName="/xl/drawings/drawing48.xml" ContentType="application/vnd.openxmlformats-officedocument.drawingml.chartshapes+xml"/>
  <Override PartName="/xl/charts/chart49.xml" ContentType="application/vnd.openxmlformats-officedocument.drawingml.chart+xml"/>
  <Override PartName="/xl/drawings/drawing49.xml" ContentType="application/vnd.openxmlformats-officedocument.drawingml.chartshapes+xml"/>
  <Override PartName="/xl/charts/chart50.xml" ContentType="application/vnd.openxmlformats-officedocument.drawingml.chart+xml"/>
  <Override PartName="/xl/drawings/drawing50.xml" ContentType="application/vnd.openxmlformats-officedocument.drawingml.chartshapes+xml"/>
  <Override PartName="/xl/charts/chart51.xml" ContentType="application/vnd.openxmlformats-officedocument.drawingml.chart+xml"/>
  <Override PartName="/xl/drawings/drawing51.xml" ContentType="application/vnd.openxmlformats-officedocument.drawingml.chartshapes+xml"/>
  <Override PartName="/xl/charts/chart52.xml" ContentType="application/vnd.openxmlformats-officedocument.drawingml.chart+xml"/>
  <Override PartName="/xl/drawings/drawing52.xml" ContentType="application/vnd.openxmlformats-officedocument.drawingml.chartshapes+xml"/>
  <Override PartName="/xl/charts/chart53.xml" ContentType="application/vnd.openxmlformats-officedocument.drawingml.chart+xml"/>
  <Override PartName="/xl/drawings/drawing53.xml" ContentType="application/vnd.openxmlformats-officedocument.drawingml.chartshapes+xml"/>
  <Override PartName="/xl/charts/chart54.xml" ContentType="application/vnd.openxmlformats-officedocument.drawingml.chart+xml"/>
  <Override PartName="/xl/drawings/drawing54.xml" ContentType="application/vnd.openxmlformats-officedocument.drawingml.chartshapes+xml"/>
  <Override PartName="/xl/charts/chart55.xml" ContentType="application/vnd.openxmlformats-officedocument.drawingml.chart+xml"/>
  <Override PartName="/xl/drawings/drawing55.xml" ContentType="application/vnd.openxmlformats-officedocument.drawingml.chartshapes+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drawings/drawing56.xml" ContentType="application/vnd.openxmlformats-officedocument.drawingml.chartshapes+xml"/>
  <Override PartName="/xl/charts/chart75.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12" yWindow="-12" windowWidth="6060" windowHeight="5100" tabRatio="497" activeTab="1"/>
  </bookViews>
  <sheets>
    <sheet name="Read Me First" sheetId="2" r:id="rId1"/>
    <sheet name="Analysis" sheetId="1" r:id="rId2"/>
  </sheets>
  <definedNames>
    <definedName name="_xlnm.Print_Area" localSheetId="1">Analysis!$A$1:$Y$206,Analysis!$C$211:$W$313,Analysis!$D$320:$W$404,Analysis!$AH$496:$AU$586,Analysis!$AH$589:$AU$679,Analysis!$D$407:$W$493,Analysis!$AE$2:$AG$26,Analysis!$AF$682:$BA$791,Analysis!$AH$797:$AV$823,Analysis!$AH$850:$AW$899,Analysis!$AH$902:$AW$934,Analysis!$AH$938:$AW$973</definedName>
  </definedNames>
  <calcPr calcId="145621"/>
</workbook>
</file>

<file path=xl/calcChain.xml><?xml version="1.0" encoding="utf-8"?>
<calcChain xmlns="http://schemas.openxmlformats.org/spreadsheetml/2006/main">
  <c r="W5" i="1" l="1" a="1"/>
  <c r="W5" i="1" s="1"/>
  <c r="AM620" i="1" s="1" a="1"/>
  <c r="AM620" i="1" s="1"/>
  <c r="Y5" i="1" a="1"/>
  <c r="Y5" i="1" s="1"/>
  <c r="AB5" i="1" a="1"/>
  <c r="AB5" i="1" s="1"/>
  <c r="AL5" i="1"/>
  <c r="W6" i="1" a="1"/>
  <c r="W6" i="1" s="1"/>
  <c r="Y6" i="1" a="1"/>
  <c r="Y6" i="1" s="1"/>
  <c r="AB6" i="1" a="1"/>
  <c r="AB6" i="1" s="1"/>
  <c r="AL6" i="1"/>
  <c r="W7" i="1" a="1"/>
  <c r="W7" i="1" s="1"/>
  <c r="X7" i="1" a="1"/>
  <c r="X7" i="1" s="1"/>
  <c r="AD7" i="1" s="1"/>
  <c r="Y7" i="1" a="1"/>
  <c r="Y7" i="1" s="1"/>
  <c r="AB7" i="1" a="1"/>
  <c r="AB7" i="1" s="1"/>
  <c r="AL7" i="1"/>
  <c r="W8" i="1" a="1"/>
  <c r="W8" i="1" s="1"/>
  <c r="Y8" i="1" a="1"/>
  <c r="Y8" i="1" s="1"/>
  <c r="AB8" i="1" a="1"/>
  <c r="AB8" i="1" s="1"/>
  <c r="AL8" i="1"/>
  <c r="W9" i="1" a="1"/>
  <c r="W9" i="1" s="1"/>
  <c r="X9" i="1" s="1" a="1"/>
  <c r="X9" i="1" s="1"/>
  <c r="AD9" i="1" s="1"/>
  <c r="Y9" i="1" a="1"/>
  <c r="Y9" i="1" s="1"/>
  <c r="AB9" i="1" a="1"/>
  <c r="AB9" i="1" s="1"/>
  <c r="AL9" i="1"/>
  <c r="W10" i="1" a="1"/>
  <c r="W10" i="1" s="1"/>
  <c r="X10" i="1" s="1" a="1"/>
  <c r="X10" i="1" s="1"/>
  <c r="AD10" i="1" s="1"/>
  <c r="Y10" i="1" a="1"/>
  <c r="Y10" i="1" s="1"/>
  <c r="AB10" i="1" a="1"/>
  <c r="AB10" i="1" s="1"/>
  <c r="AL10" i="1"/>
  <c r="W11" i="1" a="1"/>
  <c r="W11" i="1" s="1"/>
  <c r="X11" i="1" a="1"/>
  <c r="X11" i="1" s="1"/>
  <c r="AD11" i="1" s="1"/>
  <c r="Y11" i="1" a="1"/>
  <c r="Y11" i="1" s="1"/>
  <c r="AB11" i="1" a="1"/>
  <c r="AB11" i="1" s="1"/>
  <c r="AL11" i="1"/>
  <c r="W12" i="1" a="1"/>
  <c r="W12" i="1" s="1"/>
  <c r="X12" i="1" s="1" a="1"/>
  <c r="X12" i="1" s="1"/>
  <c r="AD12" i="1" s="1"/>
  <c r="Y12" i="1" a="1"/>
  <c r="Y12" i="1" s="1"/>
  <c r="AB12" i="1" a="1"/>
  <c r="AB12" i="1" s="1"/>
  <c r="AL12" i="1"/>
  <c r="W13" i="1"/>
  <c r="X13" i="1" s="1" a="1"/>
  <c r="X13" i="1" s="1"/>
  <c r="AD13" i="1" s="1"/>
  <c r="W13" i="1" a="1"/>
  <c r="Y13" i="1" a="1"/>
  <c r="Y13" i="1" s="1"/>
  <c r="AB13" i="1" a="1"/>
  <c r="AB13" i="1" s="1"/>
  <c r="AL13" i="1"/>
  <c r="W14" i="1" a="1"/>
  <c r="W14" i="1" s="1"/>
  <c r="X14" i="1" s="1" a="1"/>
  <c r="X14" i="1" s="1"/>
  <c r="AD14" i="1" s="1"/>
  <c r="Y14" i="1" a="1"/>
  <c r="Y14" i="1" s="1"/>
  <c r="AB14" i="1"/>
  <c r="AB14" i="1" a="1"/>
  <c r="AL14" i="1"/>
  <c r="W15" i="1" a="1"/>
  <c r="W15" i="1" s="1"/>
  <c r="X15" i="1" s="1" a="1"/>
  <c r="X15" i="1" s="1"/>
  <c r="AD15" i="1" s="1"/>
  <c r="Y15" i="1" a="1"/>
  <c r="Y15" i="1" s="1"/>
  <c r="AB15" i="1" a="1"/>
  <c r="AB15" i="1" s="1"/>
  <c r="AL15" i="1"/>
  <c r="W16" i="1" a="1"/>
  <c r="W16" i="1" s="1"/>
  <c r="X16" i="1" s="1" a="1"/>
  <c r="X16" i="1" s="1"/>
  <c r="AD16" i="1" s="1"/>
  <c r="Y16" i="1"/>
  <c r="Y16" i="1" a="1"/>
  <c r="AB16" i="1" a="1"/>
  <c r="AB16" i="1" s="1"/>
  <c r="AL16" i="1"/>
  <c r="W17" i="1"/>
  <c r="X17" i="1" s="1" a="1"/>
  <c r="X17" i="1" s="1"/>
  <c r="AD17" i="1" s="1"/>
  <c r="W17" i="1" a="1"/>
  <c r="Y17" i="1" a="1"/>
  <c r="Y17" i="1" s="1"/>
  <c r="AB17" i="1" a="1"/>
  <c r="AB17" i="1" s="1"/>
  <c r="AL17" i="1"/>
  <c r="W18" i="1" a="1"/>
  <c r="W18" i="1" s="1"/>
  <c r="X18" i="1" s="1" a="1"/>
  <c r="X18" i="1" s="1"/>
  <c r="AD18" i="1" s="1"/>
  <c r="Y18" i="1" a="1"/>
  <c r="Y18" i="1" s="1"/>
  <c r="AB18" i="1"/>
  <c r="AB18" i="1" a="1"/>
  <c r="AL18" i="1"/>
  <c r="W19" i="1" a="1"/>
  <c r="W19" i="1" s="1"/>
  <c r="X19" i="1" s="1" a="1"/>
  <c r="X19" i="1" s="1"/>
  <c r="AD19" i="1" s="1"/>
  <c r="Y19" i="1" a="1"/>
  <c r="Y19" i="1" s="1"/>
  <c r="AB19" i="1" a="1"/>
  <c r="AB19" i="1" s="1"/>
  <c r="AL19" i="1"/>
  <c r="W20" i="1"/>
  <c r="X20" i="1" s="1" a="1"/>
  <c r="X20" i="1" s="1"/>
  <c r="AD20" i="1" s="1"/>
  <c r="W20" i="1" a="1"/>
  <c r="Y20" i="1" a="1"/>
  <c r="Y20" i="1" s="1"/>
  <c r="AB20" i="1" a="1"/>
  <c r="AB20" i="1" s="1"/>
  <c r="AL20" i="1"/>
  <c r="W21" i="1" a="1"/>
  <c r="W21" i="1" s="1"/>
  <c r="X21" i="1" s="1" a="1"/>
  <c r="X21" i="1" s="1"/>
  <c r="AD21" i="1" s="1"/>
  <c r="Y21" i="1"/>
  <c r="Y21" i="1" a="1"/>
  <c r="AB21" i="1" a="1"/>
  <c r="AB21" i="1" s="1"/>
  <c r="AL21" i="1"/>
  <c r="W22" i="1" a="1"/>
  <c r="W22" i="1" s="1"/>
  <c r="X22" i="1" s="1" a="1"/>
  <c r="X22" i="1" s="1"/>
  <c r="AD22" i="1" s="1"/>
  <c r="Y22" i="1" a="1"/>
  <c r="Y22" i="1" s="1"/>
  <c r="AB22" i="1" a="1"/>
  <c r="AB22" i="1" s="1"/>
  <c r="AL22" i="1"/>
  <c r="W23" i="1" a="1"/>
  <c r="W23" i="1" s="1"/>
  <c r="X23" i="1" s="1" a="1"/>
  <c r="X23" i="1" s="1"/>
  <c r="AD23" i="1" s="1"/>
  <c r="Y23" i="1" a="1"/>
  <c r="Y23" i="1" s="1"/>
  <c r="AB23" i="1" a="1"/>
  <c r="AB23" i="1" s="1"/>
  <c r="AL23" i="1"/>
  <c r="W24" i="1"/>
  <c r="W24" i="1" a="1"/>
  <c r="X24" i="1" a="1"/>
  <c r="X24" i="1" s="1"/>
  <c r="AD24" i="1" s="1"/>
  <c r="Y24" i="1" a="1"/>
  <c r="Y24" i="1" s="1"/>
  <c r="AB24" i="1" a="1"/>
  <c r="AB24" i="1" s="1"/>
  <c r="AL24" i="1"/>
  <c r="W25" i="1" a="1"/>
  <c r="W25" i="1" s="1"/>
  <c r="X25" i="1" a="1"/>
  <c r="X25" i="1" s="1"/>
  <c r="AD25" i="1" s="1"/>
  <c r="Y25" i="1" a="1"/>
  <c r="Y25" i="1" s="1"/>
  <c r="AB25" i="1" a="1"/>
  <c r="AB25" i="1" s="1"/>
  <c r="AL25" i="1"/>
  <c r="W26" i="1" a="1"/>
  <c r="W26" i="1" s="1"/>
  <c r="X26" i="1" s="1" a="1"/>
  <c r="X26" i="1" s="1"/>
  <c r="AD26" i="1" s="1"/>
  <c r="Y26" i="1" a="1"/>
  <c r="Y26" i="1" s="1"/>
  <c r="AB26" i="1" a="1"/>
  <c r="AB26" i="1" s="1"/>
  <c r="AL26" i="1"/>
  <c r="W27" i="1" a="1"/>
  <c r="W27" i="1" s="1"/>
  <c r="X27" i="1" s="1" a="1"/>
  <c r="X27" i="1" s="1"/>
  <c r="AD27" i="1" s="1"/>
  <c r="Y27" i="1" a="1"/>
  <c r="Y27" i="1" s="1"/>
  <c r="AB27" i="1" a="1"/>
  <c r="AB27" i="1" s="1"/>
  <c r="AL27" i="1"/>
  <c r="W28" i="1" a="1"/>
  <c r="W28" i="1" s="1"/>
  <c r="X28" i="1" a="1"/>
  <c r="X28" i="1" s="1"/>
  <c r="AD28" i="1" s="1"/>
  <c r="Y28" i="1" a="1"/>
  <c r="Y28" i="1" s="1"/>
  <c r="AB28" i="1" a="1"/>
  <c r="AB28" i="1" s="1"/>
  <c r="AL28" i="1"/>
  <c r="W29" i="1" a="1"/>
  <c r="W29" i="1" s="1"/>
  <c r="X29" i="1" a="1"/>
  <c r="X29" i="1" s="1"/>
  <c r="Y29" i="1" a="1"/>
  <c r="Y29" i="1" s="1"/>
  <c r="AB29" i="1" a="1"/>
  <c r="AB29" i="1" s="1"/>
  <c r="AD29" i="1"/>
  <c r="AL29" i="1"/>
  <c r="W30" i="1" a="1"/>
  <c r="W30" i="1" s="1"/>
  <c r="X30" i="1" s="1" a="1"/>
  <c r="X30" i="1" s="1"/>
  <c r="AD30" i="1" s="1"/>
  <c r="Y30" i="1" a="1"/>
  <c r="Y30" i="1" s="1"/>
  <c r="AB30" i="1" a="1"/>
  <c r="AB30" i="1" s="1"/>
  <c r="AL30" i="1"/>
  <c r="W31" i="1" a="1"/>
  <c r="W31" i="1" s="1"/>
  <c r="X31" i="1" s="1" a="1"/>
  <c r="X31" i="1" s="1"/>
  <c r="AD31" i="1" s="1"/>
  <c r="Y31" i="1" a="1"/>
  <c r="Y31" i="1" s="1"/>
  <c r="AB31" i="1" a="1"/>
  <c r="AB31" i="1" s="1"/>
  <c r="AL31" i="1"/>
  <c r="W32" i="1" a="1"/>
  <c r="W32" i="1" s="1"/>
  <c r="X32" i="1" a="1"/>
  <c r="X32" i="1" s="1"/>
  <c r="AD32" i="1" s="1"/>
  <c r="Y32" i="1" a="1"/>
  <c r="Y32" i="1" s="1"/>
  <c r="AB32" i="1" a="1"/>
  <c r="AB32" i="1" s="1"/>
  <c r="AL32" i="1"/>
  <c r="W33" i="1"/>
  <c r="W33" i="1" a="1"/>
  <c r="X33" i="1" a="1"/>
  <c r="X33" i="1" s="1"/>
  <c r="Y33" i="1" a="1"/>
  <c r="Y33" i="1" s="1"/>
  <c r="AB33" i="1" a="1"/>
  <c r="AB33" i="1" s="1"/>
  <c r="AD33" i="1"/>
  <c r="AL33" i="1"/>
  <c r="W34" i="1" a="1"/>
  <c r="W34" i="1" s="1"/>
  <c r="X34" i="1" s="1" a="1"/>
  <c r="X34" i="1" s="1"/>
  <c r="AD34" i="1" s="1"/>
  <c r="Y34" i="1"/>
  <c r="Y34" i="1" a="1"/>
  <c r="AB34" i="1" a="1"/>
  <c r="AB34" i="1" s="1"/>
  <c r="AL34" i="1"/>
  <c r="W35" i="1" a="1"/>
  <c r="W35" i="1" s="1"/>
  <c r="X35" i="1" s="1" a="1"/>
  <c r="X35" i="1" s="1"/>
  <c r="AD35" i="1" s="1"/>
  <c r="Y35" i="1" a="1"/>
  <c r="Y35" i="1" s="1"/>
  <c r="AB35" i="1" a="1"/>
  <c r="AB35" i="1" s="1"/>
  <c r="AL35" i="1"/>
  <c r="W36" i="1" a="1"/>
  <c r="W36" i="1" s="1"/>
  <c r="X36" i="1" a="1"/>
  <c r="X36" i="1" s="1"/>
  <c r="AD36" i="1" s="1"/>
  <c r="Y36" i="1" a="1"/>
  <c r="Y36" i="1" s="1"/>
  <c r="AB36" i="1" a="1"/>
  <c r="AB36" i="1" s="1"/>
  <c r="AL36" i="1"/>
  <c r="W37" i="1" a="1"/>
  <c r="W37" i="1" s="1"/>
  <c r="X37" i="1" a="1"/>
  <c r="X37" i="1" s="1"/>
  <c r="Y37" i="1" a="1"/>
  <c r="Y37" i="1" s="1"/>
  <c r="AB37" i="1" a="1"/>
  <c r="AB37" i="1" s="1"/>
  <c r="AD37" i="1"/>
  <c r="AL37" i="1"/>
  <c r="W38" i="1" a="1"/>
  <c r="W38" i="1" s="1"/>
  <c r="X38" i="1" s="1" a="1"/>
  <c r="X38" i="1" s="1"/>
  <c r="Y38" i="1"/>
  <c r="Y38" i="1" a="1"/>
  <c r="AB38" i="1" a="1"/>
  <c r="AB38" i="1" s="1"/>
  <c r="AD38" i="1"/>
  <c r="AL38" i="1"/>
  <c r="W39" i="1" a="1"/>
  <c r="W39" i="1" s="1"/>
  <c r="X39" i="1" s="1" a="1"/>
  <c r="X39" i="1" s="1"/>
  <c r="AD39" i="1" s="1"/>
  <c r="Y39" i="1" a="1"/>
  <c r="Y39" i="1" s="1"/>
  <c r="AB39" i="1"/>
  <c r="AB39" i="1" a="1"/>
  <c r="AL39" i="1"/>
  <c r="W40" i="1" a="1"/>
  <c r="W40" i="1" s="1"/>
  <c r="X40" i="1" a="1"/>
  <c r="X40" i="1" s="1"/>
  <c r="AD40" i="1" s="1"/>
  <c r="Y40" i="1" a="1"/>
  <c r="Y40" i="1" s="1"/>
  <c r="AB40" i="1" a="1"/>
  <c r="AB40" i="1" s="1"/>
  <c r="AL40" i="1"/>
  <c r="W41" i="1"/>
  <c r="W41" i="1" a="1"/>
  <c r="X41" i="1" a="1"/>
  <c r="X41" i="1" s="1"/>
  <c r="Y41" i="1" a="1"/>
  <c r="Y41" i="1" s="1"/>
  <c r="AB41" i="1" a="1"/>
  <c r="AB41" i="1" s="1"/>
  <c r="AD41" i="1"/>
  <c r="AL41" i="1"/>
  <c r="W42" i="1" a="1"/>
  <c r="W42" i="1" s="1"/>
  <c r="X42" i="1" s="1" a="1"/>
  <c r="X42" i="1" s="1"/>
  <c r="AD42" i="1" s="1"/>
  <c r="Y42" i="1"/>
  <c r="Y42" i="1" a="1"/>
  <c r="AB42" i="1" a="1"/>
  <c r="AB42" i="1" s="1"/>
  <c r="AL42" i="1"/>
  <c r="W43" i="1" a="1"/>
  <c r="W43" i="1" s="1"/>
  <c r="X43" i="1" s="1" a="1"/>
  <c r="X43" i="1" s="1"/>
  <c r="AD43" i="1" s="1"/>
  <c r="Y43" i="1" a="1"/>
  <c r="Y43" i="1" s="1"/>
  <c r="AB43" i="1" a="1"/>
  <c r="AB43" i="1" s="1"/>
  <c r="AL43" i="1"/>
  <c r="W44" i="1" a="1"/>
  <c r="W44" i="1" s="1"/>
  <c r="X44" i="1" a="1"/>
  <c r="X44" i="1" s="1"/>
  <c r="AD44" i="1" s="1"/>
  <c r="Y44" i="1" a="1"/>
  <c r="Y44" i="1" s="1"/>
  <c r="AB44" i="1" a="1"/>
  <c r="AB44" i="1" s="1"/>
  <c r="AL44" i="1"/>
  <c r="W45" i="1" a="1"/>
  <c r="W45" i="1" s="1"/>
  <c r="X45" i="1" a="1"/>
  <c r="X45" i="1" s="1"/>
  <c r="Y45" i="1" a="1"/>
  <c r="Y45" i="1" s="1"/>
  <c r="AB45" i="1" a="1"/>
  <c r="AB45" i="1" s="1"/>
  <c r="AD45" i="1"/>
  <c r="AL45" i="1"/>
  <c r="W46" i="1" a="1"/>
  <c r="W46" i="1" s="1"/>
  <c r="X46" i="1" s="1" a="1"/>
  <c r="X46" i="1" s="1"/>
  <c r="AD46" i="1" s="1"/>
  <c r="Y46" i="1" a="1"/>
  <c r="Y46" i="1" s="1"/>
  <c r="AB46" i="1" a="1"/>
  <c r="AB46" i="1" s="1"/>
  <c r="AL46" i="1"/>
  <c r="W47" i="1" a="1"/>
  <c r="W47" i="1" s="1"/>
  <c r="Y47" i="1" a="1"/>
  <c r="Y47" i="1" s="1"/>
  <c r="AB47" i="1" a="1"/>
  <c r="AB47" i="1" s="1"/>
  <c r="AL47" i="1"/>
  <c r="W48" i="1" a="1"/>
  <c r="W48" i="1" s="1"/>
  <c r="X48" i="1" a="1"/>
  <c r="X48" i="1" s="1"/>
  <c r="AD48" i="1" s="1"/>
  <c r="Y48" i="1" a="1"/>
  <c r="Y48" i="1" s="1"/>
  <c r="AB48" i="1" a="1"/>
  <c r="AB48" i="1" s="1"/>
  <c r="AL48" i="1"/>
  <c r="W49" i="1"/>
  <c r="W49" i="1" a="1"/>
  <c r="X49" i="1" a="1"/>
  <c r="X49" i="1" s="1"/>
  <c r="Y49" i="1" a="1"/>
  <c r="Y49" i="1" s="1"/>
  <c r="AB49" i="1" a="1"/>
  <c r="AB49" i="1" s="1"/>
  <c r="AD49" i="1"/>
  <c r="AL49" i="1"/>
  <c r="W50" i="1" a="1"/>
  <c r="W50" i="1" s="1"/>
  <c r="X50" i="1" s="1" a="1"/>
  <c r="X50" i="1" s="1"/>
  <c r="AD50" i="1" s="1"/>
  <c r="Y50" i="1"/>
  <c r="Y50" i="1" a="1"/>
  <c r="AB50" i="1" a="1"/>
  <c r="AB50" i="1" s="1"/>
  <c r="AL50" i="1"/>
  <c r="W51" i="1" a="1"/>
  <c r="W51" i="1" s="1"/>
  <c r="X51" i="1" s="1" a="1"/>
  <c r="X51" i="1" s="1"/>
  <c r="AD51" i="1" s="1"/>
  <c r="Y51" i="1" a="1"/>
  <c r="Y51" i="1" s="1"/>
  <c r="AB51" i="1" a="1"/>
  <c r="AB51" i="1" s="1"/>
  <c r="AL51" i="1"/>
  <c r="W52" i="1" a="1"/>
  <c r="W52" i="1" s="1"/>
  <c r="X52" i="1" a="1"/>
  <c r="X52" i="1" s="1"/>
  <c r="AD52" i="1" s="1"/>
  <c r="Y52" i="1" a="1"/>
  <c r="Y52" i="1" s="1"/>
  <c r="AB52" i="1" a="1"/>
  <c r="AB52" i="1" s="1"/>
  <c r="AL52" i="1"/>
  <c r="W53" i="1" a="1"/>
  <c r="W53" i="1" s="1"/>
  <c r="X53" i="1" a="1"/>
  <c r="X53" i="1" s="1"/>
  <c r="Y53" i="1" a="1"/>
  <c r="Y53" i="1" s="1"/>
  <c r="AB53" i="1" a="1"/>
  <c r="AB53" i="1" s="1"/>
  <c r="AD53" i="1"/>
  <c r="AL53" i="1"/>
  <c r="W54" i="1" a="1"/>
  <c r="W54" i="1" s="1"/>
  <c r="X54" i="1" s="1" a="1"/>
  <c r="X54" i="1" s="1"/>
  <c r="Y54" i="1"/>
  <c r="Y54" i="1" a="1"/>
  <c r="AB54" i="1" a="1"/>
  <c r="AB54" i="1" s="1"/>
  <c r="AD54" i="1"/>
  <c r="AL54" i="1"/>
  <c r="W55" i="1" a="1"/>
  <c r="W55" i="1" s="1"/>
  <c r="X55" i="1" s="1" a="1"/>
  <c r="X55" i="1" s="1"/>
  <c r="AD55" i="1" s="1"/>
  <c r="Y55" i="1" a="1"/>
  <c r="Y55" i="1" s="1"/>
  <c r="AB55" i="1"/>
  <c r="AB55" i="1" a="1"/>
  <c r="AL55" i="1"/>
  <c r="W56" i="1" a="1"/>
  <c r="W56" i="1" s="1"/>
  <c r="X56" i="1" a="1"/>
  <c r="X56" i="1" s="1"/>
  <c r="AD56" i="1" s="1"/>
  <c r="Y56" i="1" a="1"/>
  <c r="Y56" i="1" s="1"/>
  <c r="AB56" i="1" a="1"/>
  <c r="AB56" i="1" s="1"/>
  <c r="AL56" i="1"/>
  <c r="W57" i="1"/>
  <c r="W57" i="1" a="1"/>
  <c r="X57" i="1" a="1"/>
  <c r="X57" i="1" s="1"/>
  <c r="Y57" i="1" a="1"/>
  <c r="Y57" i="1" s="1"/>
  <c r="AB57" i="1" a="1"/>
  <c r="AB57" i="1" s="1"/>
  <c r="AD57" i="1"/>
  <c r="AL57" i="1"/>
  <c r="W58" i="1" a="1"/>
  <c r="W58" i="1" s="1"/>
  <c r="X58" i="1" s="1" a="1"/>
  <c r="X58" i="1" s="1"/>
  <c r="AD58" i="1" s="1"/>
  <c r="Y58" i="1"/>
  <c r="Y58" i="1" a="1"/>
  <c r="AB58" i="1" a="1"/>
  <c r="AB58" i="1" s="1"/>
  <c r="AL58" i="1"/>
  <c r="W59" i="1" a="1"/>
  <c r="W59" i="1" s="1"/>
  <c r="X59" i="1" s="1" a="1"/>
  <c r="X59" i="1" s="1"/>
  <c r="AD59" i="1" s="1"/>
  <c r="Y59" i="1" a="1"/>
  <c r="Y59" i="1" s="1"/>
  <c r="AB59" i="1" a="1"/>
  <c r="AB59" i="1" s="1"/>
  <c r="AL59" i="1"/>
  <c r="W60" i="1" a="1"/>
  <c r="W60" i="1" s="1"/>
  <c r="X60" i="1" a="1"/>
  <c r="X60" i="1" s="1"/>
  <c r="AD60" i="1" s="1"/>
  <c r="Y60" i="1" a="1"/>
  <c r="Y60" i="1" s="1"/>
  <c r="AB60" i="1" a="1"/>
  <c r="AB60" i="1" s="1"/>
  <c r="AL60" i="1"/>
  <c r="W61" i="1" a="1"/>
  <c r="W61" i="1" s="1"/>
  <c r="X61" i="1" a="1"/>
  <c r="X61" i="1" s="1"/>
  <c r="Y61" i="1" a="1"/>
  <c r="Y61" i="1" s="1"/>
  <c r="AB61" i="1" a="1"/>
  <c r="AB61" i="1" s="1"/>
  <c r="AD61" i="1"/>
  <c r="AL61" i="1"/>
  <c r="W62" i="1" a="1"/>
  <c r="W62" i="1" s="1"/>
  <c r="X62" i="1" s="1" a="1"/>
  <c r="X62" i="1" s="1"/>
  <c r="AD62" i="1" s="1"/>
  <c r="Y62" i="1" a="1"/>
  <c r="Y62" i="1" s="1"/>
  <c r="AB62" i="1" a="1"/>
  <c r="AB62" i="1" s="1"/>
  <c r="AL62" i="1"/>
  <c r="W63" i="1" a="1"/>
  <c r="W63" i="1" s="1"/>
  <c r="X63" i="1" s="1" a="1"/>
  <c r="X63" i="1" s="1"/>
  <c r="AD63" i="1" s="1"/>
  <c r="Y63" i="1" a="1"/>
  <c r="Y63" i="1" s="1"/>
  <c r="AB63" i="1" a="1"/>
  <c r="AB63" i="1" s="1"/>
  <c r="AL63" i="1"/>
  <c r="W64" i="1" a="1"/>
  <c r="W64" i="1" s="1"/>
  <c r="X64" i="1" a="1"/>
  <c r="X64" i="1" s="1"/>
  <c r="AD64" i="1" s="1"/>
  <c r="Y64" i="1" a="1"/>
  <c r="Y64" i="1" s="1"/>
  <c r="AB64" i="1" a="1"/>
  <c r="AB64" i="1" s="1"/>
  <c r="AL64" i="1"/>
  <c r="W65" i="1"/>
  <c r="W65" i="1" a="1"/>
  <c r="X65" i="1" a="1"/>
  <c r="X65" i="1" s="1"/>
  <c r="Y65" i="1" a="1"/>
  <c r="Y65" i="1" s="1"/>
  <c r="AB65" i="1" a="1"/>
  <c r="AB65" i="1" s="1"/>
  <c r="AD65" i="1"/>
  <c r="AL65" i="1"/>
  <c r="W66" i="1" a="1"/>
  <c r="W66" i="1" s="1"/>
  <c r="X66" i="1" s="1" a="1"/>
  <c r="X66" i="1" s="1"/>
  <c r="AD66" i="1" s="1"/>
  <c r="Y66" i="1"/>
  <c r="Y66" i="1" a="1"/>
  <c r="AB66" i="1" a="1"/>
  <c r="AB66" i="1" s="1"/>
  <c r="AL66" i="1"/>
  <c r="W67" i="1" a="1"/>
  <c r="W67" i="1" s="1"/>
  <c r="X67" i="1" s="1" a="1"/>
  <c r="X67" i="1" s="1"/>
  <c r="AD67" i="1" s="1"/>
  <c r="Y67" i="1" a="1"/>
  <c r="Y67" i="1" s="1"/>
  <c r="AB67" i="1" a="1"/>
  <c r="AB67" i="1" s="1"/>
  <c r="AL67" i="1"/>
  <c r="W68" i="1" a="1"/>
  <c r="W68" i="1" s="1"/>
  <c r="X68" i="1" a="1"/>
  <c r="X68" i="1" s="1"/>
  <c r="AD68" i="1" s="1"/>
  <c r="Y68" i="1" a="1"/>
  <c r="Y68" i="1" s="1"/>
  <c r="AB68" i="1" a="1"/>
  <c r="AB68" i="1" s="1"/>
  <c r="AL68" i="1"/>
  <c r="W69" i="1" a="1"/>
  <c r="W69" i="1" s="1"/>
  <c r="X69" i="1" a="1"/>
  <c r="X69" i="1" s="1"/>
  <c r="Y69" i="1" a="1"/>
  <c r="Y69" i="1" s="1"/>
  <c r="AB69" i="1" a="1"/>
  <c r="AB69" i="1" s="1"/>
  <c r="AD69" i="1"/>
  <c r="AL69" i="1"/>
  <c r="W70" i="1" a="1"/>
  <c r="W70" i="1" s="1"/>
  <c r="X70" i="1" s="1" a="1"/>
  <c r="X70" i="1" s="1"/>
  <c r="Y70" i="1"/>
  <c r="Y70" i="1" a="1"/>
  <c r="AB70" i="1" a="1"/>
  <c r="AB70" i="1" s="1"/>
  <c r="AD70" i="1"/>
  <c r="AL70" i="1"/>
  <c r="W71" i="1" a="1"/>
  <c r="W71" i="1" s="1"/>
  <c r="X71" i="1" s="1" a="1"/>
  <c r="X71" i="1" s="1"/>
  <c r="AD71" i="1" s="1"/>
  <c r="Y71" i="1" a="1"/>
  <c r="Y71" i="1" s="1"/>
  <c r="AB71" i="1"/>
  <c r="AB71" i="1" a="1"/>
  <c r="AL71" i="1"/>
  <c r="W72" i="1" a="1"/>
  <c r="W72" i="1" s="1"/>
  <c r="X72" i="1" a="1"/>
  <c r="X72" i="1" s="1"/>
  <c r="AD72" i="1" s="1"/>
  <c r="Y72" i="1" a="1"/>
  <c r="Y72" i="1" s="1"/>
  <c r="AB72" i="1" a="1"/>
  <c r="AB72" i="1" s="1"/>
  <c r="AL72" i="1"/>
  <c r="W73" i="1"/>
  <c r="W73" i="1" a="1"/>
  <c r="X73" i="1" a="1"/>
  <c r="X73" i="1" s="1"/>
  <c r="Y73" i="1" a="1"/>
  <c r="Y73" i="1" s="1"/>
  <c r="AB73" i="1" a="1"/>
  <c r="AB73" i="1" s="1"/>
  <c r="AD73" i="1"/>
  <c r="AL73" i="1"/>
  <c r="W74" i="1" a="1"/>
  <c r="W74" i="1" s="1"/>
  <c r="X74" i="1" s="1" a="1"/>
  <c r="X74" i="1" s="1"/>
  <c r="AD74" i="1" s="1"/>
  <c r="Y74" i="1" a="1"/>
  <c r="Y74" i="1" s="1"/>
  <c r="AB74" i="1" a="1"/>
  <c r="AB74" i="1" s="1"/>
  <c r="AL74" i="1"/>
  <c r="W75" i="1" a="1"/>
  <c r="W75" i="1" s="1"/>
  <c r="X75" i="1" s="1" a="1"/>
  <c r="X75" i="1" s="1"/>
  <c r="AD75" i="1" s="1"/>
  <c r="Y75" i="1" a="1"/>
  <c r="Y75" i="1" s="1"/>
  <c r="AB75" i="1" a="1"/>
  <c r="AB75" i="1" s="1"/>
  <c r="AL75" i="1"/>
  <c r="W76" i="1" a="1"/>
  <c r="W76" i="1" s="1"/>
  <c r="X76" i="1" a="1"/>
  <c r="X76" i="1" s="1"/>
  <c r="AD76" i="1" s="1"/>
  <c r="Y76" i="1" a="1"/>
  <c r="Y76" i="1" s="1"/>
  <c r="AB76" i="1" a="1"/>
  <c r="AB76" i="1" s="1"/>
  <c r="AL76" i="1"/>
  <c r="W77" i="1"/>
  <c r="W77" i="1" a="1"/>
  <c r="X77" i="1" a="1"/>
  <c r="X77" i="1" s="1"/>
  <c r="AD77" i="1" s="1"/>
  <c r="Y77" i="1" a="1"/>
  <c r="Y77" i="1" s="1"/>
  <c r="AB77" i="1" a="1"/>
  <c r="AB77" i="1" s="1"/>
  <c r="AL77" i="1"/>
  <c r="W78" i="1" a="1"/>
  <c r="W78" i="1" s="1"/>
  <c r="X78" i="1" s="1" a="1"/>
  <c r="X78" i="1" s="1"/>
  <c r="AD78" i="1" s="1"/>
  <c r="Y78" i="1" a="1"/>
  <c r="Y78" i="1" s="1"/>
  <c r="AB78" i="1" a="1"/>
  <c r="AB78" i="1" s="1"/>
  <c r="AL78" i="1"/>
  <c r="W79" i="1" a="1"/>
  <c r="W79" i="1" s="1"/>
  <c r="X79" i="1" s="1" a="1"/>
  <c r="X79" i="1" s="1"/>
  <c r="AD79" i="1" s="1"/>
  <c r="Y79" i="1" a="1"/>
  <c r="Y79" i="1" s="1"/>
  <c r="AB79" i="1" a="1"/>
  <c r="AB79" i="1" s="1"/>
  <c r="AL79" i="1"/>
  <c r="W80" i="1" a="1"/>
  <c r="W80" i="1" s="1"/>
  <c r="X80" i="1" a="1"/>
  <c r="X80" i="1" s="1"/>
  <c r="AD80" i="1" s="1"/>
  <c r="Y80" i="1" a="1"/>
  <c r="Y80" i="1" s="1"/>
  <c r="AB80" i="1" a="1"/>
  <c r="AB80" i="1" s="1"/>
  <c r="AL80" i="1"/>
  <c r="W81" i="1"/>
  <c r="W81" i="1" a="1"/>
  <c r="X81" i="1" a="1"/>
  <c r="X81" i="1" s="1"/>
  <c r="AD81" i="1" s="1"/>
  <c r="Y81" i="1" a="1"/>
  <c r="Y81" i="1" s="1"/>
  <c r="AB81" i="1" a="1"/>
  <c r="AB81" i="1" s="1"/>
  <c r="AL81" i="1"/>
  <c r="W82" i="1"/>
  <c r="X82" i="1" s="1" a="1"/>
  <c r="X82" i="1" s="1"/>
  <c r="AD82" i="1" s="1"/>
  <c r="W82" i="1" a="1"/>
  <c r="Y82" i="1" a="1"/>
  <c r="Y82" i="1" s="1"/>
  <c r="AB82" i="1" a="1"/>
  <c r="AB82" i="1" s="1"/>
  <c r="AL82" i="1"/>
  <c r="W83" i="1" a="1"/>
  <c r="W83" i="1" s="1"/>
  <c r="X83" i="1" s="1" a="1"/>
  <c r="X83" i="1" s="1"/>
  <c r="AD83" i="1" s="1"/>
  <c r="Y83" i="1" a="1"/>
  <c r="Y83" i="1" s="1"/>
  <c r="AB83" i="1" a="1"/>
  <c r="AB83" i="1" s="1"/>
  <c r="AL83" i="1"/>
  <c r="W84" i="1" a="1"/>
  <c r="W84" i="1" s="1"/>
  <c r="X84" i="1" a="1"/>
  <c r="X84" i="1" s="1"/>
  <c r="AD84" i="1" s="1"/>
  <c r="Y84" i="1" a="1"/>
  <c r="Y84" i="1" s="1"/>
  <c r="AB84" i="1" a="1"/>
  <c r="AB84" i="1" s="1"/>
  <c r="AL84" i="1"/>
  <c r="W85" i="1" a="1"/>
  <c r="W85" i="1" s="1"/>
  <c r="X85" i="1" a="1"/>
  <c r="X85" i="1" s="1"/>
  <c r="AD85" i="1" s="1"/>
  <c r="Y85" i="1" a="1"/>
  <c r="Y85" i="1" s="1"/>
  <c r="AB85" i="1" a="1"/>
  <c r="AB85" i="1" s="1"/>
  <c r="AL85" i="1"/>
  <c r="W86" i="1" a="1"/>
  <c r="W86" i="1" s="1"/>
  <c r="X86" i="1" s="1" a="1"/>
  <c r="X86" i="1" s="1"/>
  <c r="Y86" i="1" a="1"/>
  <c r="Y86" i="1" s="1"/>
  <c r="AB86" i="1" a="1"/>
  <c r="AB86" i="1" s="1"/>
  <c r="AD86" i="1"/>
  <c r="AL86" i="1"/>
  <c r="W87" i="1" a="1"/>
  <c r="W87" i="1" s="1"/>
  <c r="X87" i="1" s="1" a="1"/>
  <c r="X87" i="1" s="1"/>
  <c r="AD87" i="1" s="1"/>
  <c r="Y87" i="1" a="1"/>
  <c r="Y87" i="1" s="1"/>
  <c r="AB87" i="1" a="1"/>
  <c r="AB87" i="1" s="1"/>
  <c r="AL87" i="1"/>
  <c r="W88" i="1" a="1"/>
  <c r="W88" i="1" s="1"/>
  <c r="X88" i="1" a="1"/>
  <c r="X88" i="1" s="1"/>
  <c r="AD88" i="1" s="1"/>
  <c r="Y88" i="1" a="1"/>
  <c r="Y88" i="1" s="1"/>
  <c r="AB88" i="1" a="1"/>
  <c r="AB88" i="1" s="1"/>
  <c r="AL88" i="1"/>
  <c r="W89" i="1" a="1"/>
  <c r="W89" i="1" s="1"/>
  <c r="X89" i="1" a="1"/>
  <c r="X89" i="1" s="1"/>
  <c r="Y89" i="1"/>
  <c r="Y89" i="1" a="1"/>
  <c r="AB89" i="1" a="1"/>
  <c r="AB89" i="1" s="1"/>
  <c r="AD89" i="1"/>
  <c r="AL89" i="1"/>
  <c r="W90" i="1" a="1"/>
  <c r="W90" i="1" s="1"/>
  <c r="X90" i="1" s="1" a="1"/>
  <c r="X90" i="1" s="1"/>
  <c r="AD90" i="1" s="1"/>
  <c r="Y90" i="1" a="1"/>
  <c r="Y90" i="1" s="1"/>
  <c r="AB90" i="1" a="1"/>
  <c r="AB90" i="1" s="1"/>
  <c r="AL90" i="1"/>
  <c r="W91" i="1" a="1"/>
  <c r="W91" i="1" s="1"/>
  <c r="X91" i="1" s="1" a="1"/>
  <c r="X91" i="1" s="1"/>
  <c r="AD91" i="1" s="1"/>
  <c r="Y91" i="1" a="1"/>
  <c r="Y91" i="1" s="1"/>
  <c r="AB91" i="1" a="1"/>
  <c r="AB91" i="1" s="1"/>
  <c r="AL91" i="1"/>
  <c r="W92" i="1" a="1"/>
  <c r="W92" i="1" s="1"/>
  <c r="X92" i="1" a="1"/>
  <c r="X92" i="1" s="1"/>
  <c r="AD92" i="1" s="1"/>
  <c r="Y92" i="1" a="1"/>
  <c r="Y92" i="1" s="1"/>
  <c r="AB92" i="1" a="1"/>
  <c r="AB92" i="1" s="1"/>
  <c r="AL92" i="1"/>
  <c r="W93" i="1" a="1"/>
  <c r="W93" i="1" s="1"/>
  <c r="X93" i="1" a="1"/>
  <c r="X93" i="1" s="1"/>
  <c r="Y93" i="1" a="1"/>
  <c r="Y93" i="1" s="1"/>
  <c r="AB93" i="1" a="1"/>
  <c r="AB93" i="1" s="1"/>
  <c r="AD93" i="1"/>
  <c r="AL93" i="1"/>
  <c r="W94" i="1" a="1"/>
  <c r="W94" i="1" s="1"/>
  <c r="X94" i="1" s="1" a="1"/>
  <c r="X94" i="1" s="1"/>
  <c r="AD94" i="1" s="1"/>
  <c r="Y94" i="1"/>
  <c r="Y94" i="1" a="1"/>
  <c r="AB94" i="1" a="1"/>
  <c r="AB94" i="1" s="1"/>
  <c r="AL94" i="1"/>
  <c r="W95" i="1" a="1"/>
  <c r="W95" i="1" s="1"/>
  <c r="X95" i="1" s="1" a="1"/>
  <c r="X95" i="1" s="1"/>
  <c r="AD95" i="1" s="1"/>
  <c r="Y95" i="1" a="1"/>
  <c r="Y95" i="1" s="1"/>
  <c r="AB95" i="1" a="1"/>
  <c r="AB95" i="1" s="1"/>
  <c r="AL95" i="1"/>
  <c r="W96" i="1" a="1"/>
  <c r="W96" i="1" s="1"/>
  <c r="X96" i="1" a="1"/>
  <c r="X96" i="1" s="1"/>
  <c r="AD96" i="1" s="1"/>
  <c r="Y96" i="1" a="1"/>
  <c r="Y96" i="1" s="1"/>
  <c r="AB96" i="1" a="1"/>
  <c r="AB96" i="1" s="1"/>
  <c r="AL96" i="1"/>
  <c r="W97" i="1" a="1"/>
  <c r="W97" i="1" s="1"/>
  <c r="X97" i="1" a="1"/>
  <c r="X97" i="1" s="1"/>
  <c r="Y97" i="1"/>
  <c r="Y97" i="1" a="1"/>
  <c r="AB97" i="1" a="1"/>
  <c r="AB97" i="1" s="1"/>
  <c r="AD97" i="1"/>
  <c r="AL97" i="1"/>
  <c r="W98" i="1" a="1"/>
  <c r="W98" i="1" s="1"/>
  <c r="X98" i="1" s="1" a="1"/>
  <c r="X98" i="1" s="1"/>
  <c r="AD98" i="1" s="1"/>
  <c r="Y98" i="1" a="1"/>
  <c r="Y98" i="1" s="1"/>
  <c r="AB98" i="1" a="1"/>
  <c r="AB98" i="1" s="1"/>
  <c r="AL98" i="1"/>
  <c r="W99" i="1" a="1"/>
  <c r="W99" i="1" s="1"/>
  <c r="X99" i="1" s="1" a="1"/>
  <c r="X99" i="1" s="1"/>
  <c r="AD99" i="1" s="1"/>
  <c r="Y99" i="1" a="1"/>
  <c r="Y99" i="1" s="1"/>
  <c r="AB99" i="1" a="1"/>
  <c r="AB99" i="1" s="1"/>
  <c r="AL99" i="1"/>
  <c r="W100" i="1" a="1"/>
  <c r="W100" i="1" s="1"/>
  <c r="X100" i="1" a="1"/>
  <c r="X100" i="1" s="1"/>
  <c r="AD100" i="1" s="1"/>
  <c r="Y100" i="1" a="1"/>
  <c r="Y100" i="1" s="1"/>
  <c r="AB100" i="1" a="1"/>
  <c r="AB100" i="1" s="1"/>
  <c r="AL100" i="1"/>
  <c r="W101" i="1" a="1"/>
  <c r="W101" i="1" s="1"/>
  <c r="X101" i="1" a="1"/>
  <c r="X101" i="1" s="1"/>
  <c r="Y101" i="1" a="1"/>
  <c r="Y101" i="1" s="1"/>
  <c r="AB101" i="1" a="1"/>
  <c r="AB101" i="1" s="1"/>
  <c r="AD101" i="1"/>
  <c r="AL101" i="1"/>
  <c r="W102" i="1" a="1"/>
  <c r="W102" i="1" s="1"/>
  <c r="X102" i="1" s="1" a="1"/>
  <c r="X102" i="1" s="1"/>
  <c r="Y102" i="1"/>
  <c r="Y102" i="1" a="1"/>
  <c r="AB102" i="1" a="1"/>
  <c r="AB102" i="1" s="1"/>
  <c r="AD102" i="1"/>
  <c r="AL102" i="1"/>
  <c r="W103" i="1" a="1"/>
  <c r="W103" i="1" s="1"/>
  <c r="X103" i="1" s="1" a="1"/>
  <c r="X103" i="1" s="1"/>
  <c r="AD103" i="1" s="1"/>
  <c r="Y103" i="1" a="1"/>
  <c r="Y103" i="1" s="1"/>
  <c r="AB103" i="1"/>
  <c r="AB103" i="1" a="1"/>
  <c r="AL103" i="1"/>
  <c r="W104" i="1" a="1"/>
  <c r="W104" i="1" s="1"/>
  <c r="X104" i="1" a="1"/>
  <c r="X104" i="1" s="1"/>
  <c r="AD104" i="1" s="1"/>
  <c r="Y104" i="1" a="1"/>
  <c r="Y104" i="1" s="1"/>
  <c r="AB104" i="1" a="1"/>
  <c r="AB104" i="1" s="1"/>
  <c r="AL104" i="1"/>
  <c r="W105" i="1"/>
  <c r="W105" i="1" a="1"/>
  <c r="X105" i="1" a="1"/>
  <c r="X105" i="1" s="1"/>
  <c r="Y105" i="1" a="1"/>
  <c r="Y105" i="1" s="1"/>
  <c r="AB105" i="1" a="1"/>
  <c r="AB105" i="1" s="1"/>
  <c r="AD105" i="1"/>
  <c r="AL105" i="1"/>
  <c r="W106" i="1" a="1"/>
  <c r="W106" i="1" s="1"/>
  <c r="X106" i="1" s="1" a="1"/>
  <c r="X106" i="1" s="1"/>
  <c r="AD106" i="1" s="1"/>
  <c r="Y106" i="1"/>
  <c r="Y106" i="1" a="1"/>
  <c r="AB106" i="1" a="1"/>
  <c r="AB106" i="1" s="1"/>
  <c r="AL106" i="1"/>
  <c r="W107" i="1" a="1"/>
  <c r="W107" i="1" s="1"/>
  <c r="X107" i="1" s="1" a="1"/>
  <c r="X107" i="1" s="1"/>
  <c r="AD107" i="1" s="1"/>
  <c r="Y107" i="1" a="1"/>
  <c r="Y107" i="1" s="1"/>
  <c r="AB107" i="1" a="1"/>
  <c r="AB107" i="1" s="1"/>
  <c r="AL107" i="1"/>
  <c r="W108" i="1" a="1"/>
  <c r="W108" i="1" s="1"/>
  <c r="X108" i="1" a="1"/>
  <c r="X108" i="1" s="1"/>
  <c r="AD108" i="1" s="1"/>
  <c r="Y108" i="1" a="1"/>
  <c r="Y108" i="1" s="1"/>
  <c r="AB108" i="1" a="1"/>
  <c r="AB108" i="1" s="1"/>
  <c r="AL108" i="1"/>
  <c r="W109" i="1" a="1"/>
  <c r="W109" i="1" s="1"/>
  <c r="X109" i="1" a="1"/>
  <c r="X109" i="1" s="1"/>
  <c r="Y109" i="1" a="1"/>
  <c r="Y109" i="1" s="1"/>
  <c r="AB109" i="1" a="1"/>
  <c r="AB109" i="1" s="1"/>
  <c r="AD109" i="1"/>
  <c r="AL109" i="1"/>
  <c r="W110" i="1" a="1"/>
  <c r="W110" i="1" s="1"/>
  <c r="X110" i="1" s="1" a="1"/>
  <c r="X110" i="1" s="1"/>
  <c r="AD110" i="1" s="1"/>
  <c r="Y110" i="1" a="1"/>
  <c r="Y110" i="1" s="1"/>
  <c r="AB110" i="1" a="1"/>
  <c r="AB110" i="1" s="1"/>
  <c r="AL110" i="1"/>
  <c r="W111" i="1" a="1"/>
  <c r="W111" i="1" s="1"/>
  <c r="X111" i="1" s="1" a="1"/>
  <c r="X111" i="1" s="1"/>
  <c r="AD111" i="1" s="1"/>
  <c r="Y111" i="1" a="1"/>
  <c r="Y111" i="1" s="1"/>
  <c r="AB111" i="1" a="1"/>
  <c r="AB111" i="1" s="1"/>
  <c r="AL111" i="1"/>
  <c r="W112" i="1" a="1"/>
  <c r="W112" i="1" s="1"/>
  <c r="X112" i="1" a="1"/>
  <c r="X112" i="1" s="1"/>
  <c r="AD112" i="1" s="1"/>
  <c r="Y112" i="1" a="1"/>
  <c r="Y112" i="1" s="1"/>
  <c r="AB112" i="1" a="1"/>
  <c r="AB112" i="1" s="1"/>
  <c r="AL112" i="1"/>
  <c r="W113" i="1"/>
  <c r="W113" i="1" a="1"/>
  <c r="X113" i="1" a="1"/>
  <c r="X113" i="1" s="1"/>
  <c r="Y113" i="1" a="1"/>
  <c r="Y113" i="1" s="1"/>
  <c r="AB113" i="1" a="1"/>
  <c r="AB113" i="1" s="1"/>
  <c r="AD113" i="1"/>
  <c r="AL113" i="1"/>
  <c r="W114" i="1" a="1"/>
  <c r="W114" i="1" s="1"/>
  <c r="X114" i="1" s="1" a="1"/>
  <c r="X114" i="1" s="1"/>
  <c r="AD114" i="1" s="1"/>
  <c r="Y114" i="1"/>
  <c r="Y114" i="1" a="1"/>
  <c r="AB114" i="1" a="1"/>
  <c r="AB114" i="1" s="1"/>
  <c r="AL114" i="1"/>
  <c r="W115" i="1" a="1"/>
  <c r="W115" i="1" s="1"/>
  <c r="X115" i="1" s="1" a="1"/>
  <c r="X115" i="1" s="1"/>
  <c r="AD115" i="1" s="1"/>
  <c r="Y115" i="1" a="1"/>
  <c r="Y115" i="1" s="1"/>
  <c r="AB115" i="1" a="1"/>
  <c r="AB115" i="1" s="1"/>
  <c r="AL115" i="1"/>
  <c r="W116" i="1" a="1"/>
  <c r="W116" i="1" s="1"/>
  <c r="X116" i="1" a="1"/>
  <c r="X116" i="1" s="1"/>
  <c r="AD116" i="1" s="1"/>
  <c r="Y116" i="1" a="1"/>
  <c r="Y116" i="1" s="1"/>
  <c r="AB116" i="1" a="1"/>
  <c r="AB116" i="1" s="1"/>
  <c r="AL116" i="1"/>
  <c r="W117" i="1" a="1"/>
  <c r="W117" i="1" s="1"/>
  <c r="X117" i="1" a="1"/>
  <c r="X117" i="1" s="1"/>
  <c r="Y117" i="1" a="1"/>
  <c r="Y117" i="1" s="1"/>
  <c r="AB117" i="1" a="1"/>
  <c r="AB117" i="1" s="1"/>
  <c r="AD117" i="1"/>
  <c r="AL117" i="1"/>
  <c r="W118" i="1" a="1"/>
  <c r="W118" i="1" s="1"/>
  <c r="X118" i="1" s="1" a="1"/>
  <c r="X118" i="1" s="1"/>
  <c r="AD118" i="1" s="1"/>
  <c r="Y118" i="1" a="1"/>
  <c r="Y118" i="1" s="1"/>
  <c r="AB118" i="1" a="1"/>
  <c r="AB118" i="1" s="1"/>
  <c r="AL118" i="1"/>
  <c r="W119" i="1" a="1"/>
  <c r="W119" i="1" s="1"/>
  <c r="X119" i="1" s="1" a="1"/>
  <c r="X119" i="1" s="1"/>
  <c r="AD119" i="1" s="1"/>
  <c r="Y119" i="1" a="1"/>
  <c r="Y119" i="1" s="1"/>
  <c r="AB119" i="1" a="1"/>
  <c r="AB119" i="1" s="1"/>
  <c r="AL119" i="1"/>
  <c r="W120" i="1" a="1"/>
  <c r="W120" i="1" s="1"/>
  <c r="X120" i="1" a="1"/>
  <c r="X120" i="1" s="1"/>
  <c r="AD120" i="1" s="1"/>
  <c r="Y120" i="1" a="1"/>
  <c r="Y120" i="1" s="1"/>
  <c r="AB120" i="1" a="1"/>
  <c r="AB120" i="1" s="1"/>
  <c r="AL120" i="1"/>
  <c r="W121" i="1" a="1"/>
  <c r="W121" i="1" s="1"/>
  <c r="X121" i="1" a="1"/>
  <c r="X121" i="1" s="1"/>
  <c r="Y121" i="1" a="1"/>
  <c r="Y121" i="1" s="1"/>
  <c r="AB121" i="1" a="1"/>
  <c r="AB121" i="1" s="1"/>
  <c r="AD121" i="1"/>
  <c r="AL121" i="1"/>
  <c r="W122" i="1" a="1"/>
  <c r="W122" i="1" s="1"/>
  <c r="X122" i="1" s="1" a="1"/>
  <c r="X122" i="1" s="1"/>
  <c r="AD122" i="1" s="1"/>
  <c r="Y122" i="1" a="1"/>
  <c r="Y122" i="1" s="1"/>
  <c r="AB122" i="1" a="1"/>
  <c r="AB122" i="1" s="1"/>
  <c r="AL122" i="1"/>
  <c r="W123" i="1" a="1"/>
  <c r="W123" i="1" s="1"/>
  <c r="X123" i="1" s="1" a="1"/>
  <c r="X123" i="1" s="1"/>
  <c r="AD123" i="1" s="1"/>
  <c r="Y123" i="1" a="1"/>
  <c r="Y123" i="1" s="1"/>
  <c r="AB123" i="1" a="1"/>
  <c r="AB123" i="1" s="1"/>
  <c r="AL123" i="1"/>
  <c r="W124" i="1" a="1"/>
  <c r="W124" i="1" s="1"/>
  <c r="X124" i="1" a="1"/>
  <c r="X124" i="1" s="1"/>
  <c r="AD124" i="1" s="1"/>
  <c r="Y124" i="1" a="1"/>
  <c r="Y124" i="1" s="1"/>
  <c r="AB124" i="1" a="1"/>
  <c r="AB124" i="1" s="1"/>
  <c r="AL124" i="1"/>
  <c r="W125" i="1"/>
  <c r="W125" i="1" a="1"/>
  <c r="X125" i="1" a="1"/>
  <c r="X125" i="1" s="1"/>
  <c r="AD125" i="1" s="1"/>
  <c r="Y125" i="1" a="1"/>
  <c r="Y125" i="1" s="1"/>
  <c r="AB125" i="1" a="1"/>
  <c r="AB125" i="1" s="1"/>
  <c r="AL125" i="1"/>
  <c r="W126" i="1"/>
  <c r="X126" i="1" s="1" a="1"/>
  <c r="X126" i="1" s="1"/>
  <c r="AD126" i="1" s="1"/>
  <c r="W126" i="1" a="1"/>
  <c r="Y126" i="1" a="1"/>
  <c r="Y126" i="1" s="1"/>
  <c r="AB126" i="1" a="1"/>
  <c r="AB126" i="1" s="1"/>
  <c r="AL126" i="1"/>
  <c r="W127" i="1" a="1"/>
  <c r="W127" i="1" s="1"/>
  <c r="X127" i="1" s="1" a="1"/>
  <c r="X127" i="1" s="1"/>
  <c r="AD127" i="1" s="1"/>
  <c r="Y127" i="1" a="1"/>
  <c r="Y127" i="1" s="1"/>
  <c r="AB127" i="1"/>
  <c r="AB127" i="1" a="1"/>
  <c r="AL127" i="1"/>
  <c r="W128" i="1" a="1"/>
  <c r="W128" i="1" s="1"/>
  <c r="X128" i="1"/>
  <c r="AD128" i="1" s="1"/>
  <c r="X128" i="1" a="1"/>
  <c r="Y128" i="1" a="1"/>
  <c r="Y128" i="1" s="1"/>
  <c r="AB128" i="1" a="1"/>
  <c r="AB128" i="1" s="1"/>
  <c r="AL128" i="1"/>
  <c r="W129" i="1" a="1"/>
  <c r="W129" i="1" s="1"/>
  <c r="X129" i="1" a="1"/>
  <c r="X129" i="1" s="1"/>
  <c r="Y129" i="1" a="1"/>
  <c r="Y129" i="1" s="1"/>
  <c r="AB129" i="1" a="1"/>
  <c r="AB129" i="1" s="1"/>
  <c r="AD129" i="1"/>
  <c r="AL129" i="1"/>
  <c r="W130" i="1" a="1"/>
  <c r="W130" i="1" s="1"/>
  <c r="X130" i="1" s="1" a="1"/>
  <c r="X130" i="1" s="1"/>
  <c r="AD130" i="1" s="1"/>
  <c r="Y130" i="1" a="1"/>
  <c r="Y130" i="1" s="1"/>
  <c r="AB130" i="1" a="1"/>
  <c r="AB130" i="1" s="1"/>
  <c r="AL130" i="1"/>
  <c r="W131" i="1" a="1"/>
  <c r="W131" i="1" s="1"/>
  <c r="X131" i="1" s="1" a="1"/>
  <c r="X131" i="1" s="1"/>
  <c r="AD131" i="1" s="1"/>
  <c r="Y131" i="1" a="1"/>
  <c r="Y131" i="1" s="1"/>
  <c r="AB131" i="1" a="1"/>
  <c r="AB131" i="1" s="1"/>
  <c r="AL131" i="1"/>
  <c r="W132" i="1" a="1"/>
  <c r="W132" i="1" s="1"/>
  <c r="AM629" i="1" s="1" a="1"/>
  <c r="AM629" i="1" s="1"/>
  <c r="X132" i="1" a="1"/>
  <c r="X132" i="1" s="1"/>
  <c r="AD132" i="1" s="1"/>
  <c r="Y132" i="1" a="1"/>
  <c r="Y132" i="1" s="1"/>
  <c r="AB132" i="1" a="1"/>
  <c r="AB132" i="1" s="1"/>
  <c r="AL132" i="1"/>
  <c r="W133" i="1"/>
  <c r="W133" i="1" a="1"/>
  <c r="X133" i="1" a="1"/>
  <c r="X133" i="1" s="1"/>
  <c r="AD133" i="1" s="1"/>
  <c r="Y133" i="1" a="1"/>
  <c r="Y133" i="1" s="1"/>
  <c r="AB133" i="1" a="1"/>
  <c r="AB133" i="1" s="1"/>
  <c r="AL133" i="1"/>
  <c r="W134" i="1" a="1"/>
  <c r="W134" i="1" s="1"/>
  <c r="X134" i="1" s="1" a="1"/>
  <c r="X134" i="1" s="1"/>
  <c r="AD134" i="1" s="1"/>
  <c r="Y134" i="1" a="1"/>
  <c r="Y134" i="1" s="1"/>
  <c r="AB134" i="1" a="1"/>
  <c r="AB134" i="1" s="1"/>
  <c r="AL134" i="1"/>
  <c r="W135" i="1" a="1"/>
  <c r="W135" i="1" s="1"/>
  <c r="X135" i="1" s="1" a="1"/>
  <c r="X135" i="1" s="1"/>
  <c r="AD135" i="1" s="1"/>
  <c r="Y135" i="1" a="1"/>
  <c r="Y135" i="1" s="1"/>
  <c r="AB135" i="1" a="1"/>
  <c r="AB135" i="1" s="1"/>
  <c r="AL135" i="1"/>
  <c r="W136" i="1" a="1"/>
  <c r="W136" i="1" s="1"/>
  <c r="X136" i="1" a="1"/>
  <c r="X136" i="1" s="1"/>
  <c r="AD136" i="1" s="1"/>
  <c r="Y136" i="1" a="1"/>
  <c r="Y136" i="1" s="1"/>
  <c r="AB136" i="1" a="1"/>
  <c r="AB136" i="1" s="1"/>
  <c r="AL136" i="1"/>
  <c r="W137" i="1" a="1"/>
  <c r="W137" i="1" s="1"/>
  <c r="X137" i="1" a="1"/>
  <c r="X137" i="1" s="1"/>
  <c r="Y137" i="1"/>
  <c r="Y137" i="1" a="1"/>
  <c r="AB137" i="1" a="1"/>
  <c r="AB137" i="1" s="1"/>
  <c r="AD137" i="1"/>
  <c r="AL137" i="1"/>
  <c r="W138" i="1" a="1"/>
  <c r="W138" i="1" s="1"/>
  <c r="X138" i="1" s="1" a="1"/>
  <c r="X138" i="1" s="1"/>
  <c r="AD138" i="1" s="1"/>
  <c r="Y138" i="1" a="1"/>
  <c r="Y138" i="1" s="1"/>
  <c r="AB138" i="1" a="1"/>
  <c r="AB138" i="1" s="1"/>
  <c r="AL138" i="1"/>
  <c r="W139" i="1" a="1"/>
  <c r="W139" i="1" s="1"/>
  <c r="X139" i="1" s="1" a="1"/>
  <c r="X139" i="1" s="1"/>
  <c r="AD139" i="1" s="1"/>
  <c r="Y139" i="1" a="1"/>
  <c r="Y139" i="1" s="1"/>
  <c r="AB139" i="1" a="1"/>
  <c r="AB139" i="1" s="1"/>
  <c r="AL139" i="1"/>
  <c r="W140" i="1" a="1"/>
  <c r="W140" i="1" s="1"/>
  <c r="X140" i="1" a="1"/>
  <c r="X140" i="1" s="1"/>
  <c r="AD140" i="1" s="1"/>
  <c r="Y140" i="1" a="1"/>
  <c r="Y140" i="1" s="1"/>
  <c r="AB140" i="1" a="1"/>
  <c r="AB140" i="1" s="1"/>
  <c r="AL140" i="1"/>
  <c r="W141" i="1" a="1"/>
  <c r="W141" i="1" s="1"/>
  <c r="X141" i="1" a="1"/>
  <c r="X141" i="1" s="1"/>
  <c r="AD141" i="1" s="1"/>
  <c r="Y141" i="1" a="1"/>
  <c r="Y141" i="1" s="1"/>
  <c r="AB141" i="1" a="1"/>
  <c r="AB141" i="1" s="1"/>
  <c r="AL141" i="1"/>
  <c r="W142" i="1"/>
  <c r="X142" i="1" s="1" a="1"/>
  <c r="X142" i="1" s="1"/>
  <c r="AD142" i="1" s="1"/>
  <c r="W142" i="1" a="1"/>
  <c r="Y142" i="1" a="1"/>
  <c r="Y142" i="1" s="1"/>
  <c r="AB142" i="1" a="1"/>
  <c r="AB142" i="1" s="1"/>
  <c r="AL142" i="1"/>
  <c r="W143" i="1" a="1"/>
  <c r="W143" i="1" s="1"/>
  <c r="X143" i="1" s="1" a="1"/>
  <c r="X143" i="1" s="1"/>
  <c r="AD143" i="1" s="1"/>
  <c r="Y143" i="1" a="1"/>
  <c r="Y143" i="1" s="1"/>
  <c r="AB143" i="1"/>
  <c r="AB143" i="1" a="1"/>
  <c r="AL143" i="1"/>
  <c r="W144" i="1" a="1"/>
  <c r="W144" i="1" s="1"/>
  <c r="X144" i="1"/>
  <c r="AD144" i="1" s="1"/>
  <c r="X144" i="1" a="1"/>
  <c r="Y144" i="1" a="1"/>
  <c r="Y144" i="1" s="1"/>
  <c r="AB144" i="1" a="1"/>
  <c r="AB144" i="1" s="1"/>
  <c r="AL144" i="1"/>
  <c r="W145" i="1" a="1"/>
  <c r="W145" i="1" s="1"/>
  <c r="X145" i="1" a="1"/>
  <c r="X145" i="1" s="1"/>
  <c r="Y145" i="1"/>
  <c r="Y145" i="1" a="1"/>
  <c r="AB145" i="1" a="1"/>
  <c r="AB145" i="1" s="1"/>
  <c r="AD145" i="1"/>
  <c r="AL145" i="1"/>
  <c r="W146" i="1" a="1"/>
  <c r="W146" i="1" s="1"/>
  <c r="X146" i="1" s="1" a="1"/>
  <c r="X146" i="1" s="1"/>
  <c r="AD146" i="1" s="1"/>
  <c r="Y146" i="1" a="1"/>
  <c r="Y146" i="1" s="1"/>
  <c r="AB146" i="1" a="1"/>
  <c r="AB146" i="1" s="1"/>
  <c r="AL146" i="1"/>
  <c r="W147" i="1" a="1"/>
  <c r="W147" i="1" s="1"/>
  <c r="X147" i="1" s="1" a="1"/>
  <c r="X147" i="1" s="1"/>
  <c r="AD147" i="1" s="1"/>
  <c r="Y147" i="1" a="1"/>
  <c r="Y147" i="1" s="1"/>
  <c r="AB147" i="1" a="1"/>
  <c r="AB147" i="1" s="1"/>
  <c r="AL147" i="1"/>
  <c r="W148" i="1" a="1"/>
  <c r="W148" i="1" s="1"/>
  <c r="X148" i="1" a="1"/>
  <c r="X148" i="1" s="1"/>
  <c r="AD148" i="1" s="1"/>
  <c r="Y148" i="1" a="1"/>
  <c r="Y148" i="1" s="1"/>
  <c r="AB148" i="1" a="1"/>
  <c r="AB148" i="1" s="1"/>
  <c r="AL148" i="1"/>
  <c r="W149" i="1" a="1"/>
  <c r="W149" i="1" s="1"/>
  <c r="X149" i="1" a="1"/>
  <c r="X149" i="1" s="1"/>
  <c r="AD149" i="1" s="1"/>
  <c r="Y149" i="1" a="1"/>
  <c r="Y149" i="1" s="1"/>
  <c r="AB149" i="1" a="1"/>
  <c r="AB149" i="1" s="1"/>
  <c r="AL149" i="1"/>
  <c r="W150" i="1" a="1"/>
  <c r="W150" i="1" s="1"/>
  <c r="X150" i="1" s="1" a="1"/>
  <c r="X150" i="1" s="1"/>
  <c r="Y150" i="1" a="1"/>
  <c r="Y150" i="1" s="1"/>
  <c r="AB150" i="1" a="1"/>
  <c r="AB150" i="1" s="1"/>
  <c r="AD150" i="1"/>
  <c r="AL150" i="1"/>
  <c r="W151" i="1" a="1"/>
  <c r="W151" i="1" s="1"/>
  <c r="X151" i="1" s="1" a="1"/>
  <c r="X151" i="1" s="1"/>
  <c r="AD151" i="1" s="1"/>
  <c r="Y151" i="1" a="1"/>
  <c r="Y151" i="1" s="1"/>
  <c r="AB151" i="1" a="1"/>
  <c r="AB151" i="1" s="1"/>
  <c r="AL151" i="1"/>
  <c r="W152" i="1" a="1"/>
  <c r="W152" i="1" s="1"/>
  <c r="X152" i="1" a="1"/>
  <c r="X152" i="1" s="1"/>
  <c r="AD152" i="1" s="1"/>
  <c r="Y152" i="1" a="1"/>
  <c r="Y152" i="1" s="1"/>
  <c r="AB152" i="1" a="1"/>
  <c r="AB152" i="1" s="1"/>
  <c r="AL152" i="1"/>
  <c r="W153" i="1" a="1"/>
  <c r="W153" i="1" s="1"/>
  <c r="X153" i="1" a="1"/>
  <c r="X153" i="1" s="1"/>
  <c r="Y153" i="1"/>
  <c r="Y153" i="1" a="1"/>
  <c r="AB153" i="1" a="1"/>
  <c r="AB153" i="1" s="1"/>
  <c r="AD153" i="1"/>
  <c r="AL153" i="1"/>
  <c r="W154" i="1" a="1"/>
  <c r="W154" i="1" s="1"/>
  <c r="X154" i="1" s="1" a="1"/>
  <c r="X154" i="1" s="1"/>
  <c r="AD154" i="1" s="1"/>
  <c r="Y154" i="1" a="1"/>
  <c r="Y154" i="1" s="1"/>
  <c r="AB154" i="1" a="1"/>
  <c r="AB154" i="1" s="1"/>
  <c r="AL154" i="1"/>
  <c r="W155" i="1" a="1"/>
  <c r="W155" i="1" s="1"/>
  <c r="X155" i="1" s="1" a="1"/>
  <c r="X155" i="1" s="1"/>
  <c r="AD155" i="1" s="1"/>
  <c r="Y155" i="1" a="1"/>
  <c r="Y155" i="1" s="1"/>
  <c r="AB155" i="1"/>
  <c r="AB155" i="1" a="1"/>
  <c r="AL155" i="1"/>
  <c r="W156" i="1" a="1"/>
  <c r="W156" i="1" s="1"/>
  <c r="X156" i="1" a="1"/>
  <c r="X156" i="1" s="1"/>
  <c r="AD156" i="1" s="1"/>
  <c r="Y156" i="1" a="1"/>
  <c r="Y156" i="1" s="1"/>
  <c r="AB156" i="1" a="1"/>
  <c r="AB156" i="1" s="1"/>
  <c r="AL156" i="1"/>
  <c r="W157" i="1" a="1"/>
  <c r="W157" i="1" s="1"/>
  <c r="X157" i="1" a="1"/>
  <c r="X157" i="1" s="1"/>
  <c r="AD157" i="1" s="1"/>
  <c r="Y157" i="1" a="1"/>
  <c r="Y157" i="1" s="1"/>
  <c r="AB157" i="1" a="1"/>
  <c r="AB157" i="1" s="1"/>
  <c r="AL157" i="1"/>
  <c r="W158" i="1" a="1"/>
  <c r="W158" i="1" s="1"/>
  <c r="X158" i="1"/>
  <c r="AD158" i="1" s="1"/>
  <c r="X158" i="1" a="1"/>
  <c r="Y158" i="1" a="1"/>
  <c r="Y158" i="1" s="1"/>
  <c r="AB158" i="1"/>
  <c r="AB158" i="1" a="1"/>
  <c r="AL158" i="1"/>
  <c r="W159" i="1"/>
  <c r="W159" i="1" a="1"/>
  <c r="X159" i="1" a="1"/>
  <c r="X159" i="1" s="1"/>
  <c r="AD159" i="1" s="1"/>
  <c r="Y159" i="1"/>
  <c r="Y159" i="1" a="1"/>
  <c r="AB159" i="1" a="1"/>
  <c r="AB159" i="1" s="1"/>
  <c r="AL159" i="1"/>
  <c r="W160" i="1" a="1"/>
  <c r="W160" i="1" s="1"/>
  <c r="X160" i="1" a="1"/>
  <c r="X160" i="1" s="1"/>
  <c r="AD160" i="1" s="1"/>
  <c r="Y160" i="1" a="1"/>
  <c r="Y160" i="1" s="1"/>
  <c r="AB160" i="1"/>
  <c r="AB160" i="1" a="1"/>
  <c r="AL160" i="1"/>
  <c r="W161" i="1"/>
  <c r="W161" i="1" a="1"/>
  <c r="X161" i="1" a="1"/>
  <c r="X161" i="1" s="1"/>
  <c r="AD161" i="1" s="1"/>
  <c r="Y161" i="1"/>
  <c r="Y161" i="1" a="1"/>
  <c r="AB161" i="1" a="1"/>
  <c r="AB161" i="1" s="1"/>
  <c r="AL161" i="1"/>
  <c r="W162" i="1" a="1"/>
  <c r="W162" i="1" s="1"/>
  <c r="X162" i="1"/>
  <c r="AD162" i="1" s="1"/>
  <c r="X162" i="1" a="1"/>
  <c r="Y162" i="1" a="1"/>
  <c r="Y162" i="1" s="1"/>
  <c r="AB162" i="1"/>
  <c r="AB162" i="1" a="1"/>
  <c r="AL162" i="1"/>
  <c r="W163" i="1"/>
  <c r="W163" i="1" a="1"/>
  <c r="X163" i="1" a="1"/>
  <c r="X163" i="1" s="1"/>
  <c r="AD163" i="1" s="1"/>
  <c r="Y163" i="1" a="1"/>
  <c r="Y163" i="1" s="1"/>
  <c r="AB163" i="1" a="1"/>
  <c r="AB163" i="1" s="1"/>
  <c r="AL163" i="1"/>
  <c r="W164" i="1" a="1"/>
  <c r="W164" i="1" s="1"/>
  <c r="X164" i="1"/>
  <c r="AD164" i="1" s="1"/>
  <c r="X164" i="1" a="1"/>
  <c r="Y164" i="1" a="1"/>
  <c r="Y164" i="1" s="1"/>
  <c r="AB164" i="1"/>
  <c r="AB164" i="1" a="1"/>
  <c r="AL164" i="1"/>
  <c r="W165" i="1"/>
  <c r="W165" i="1" a="1"/>
  <c r="X165" i="1" a="1"/>
  <c r="X165" i="1" s="1"/>
  <c r="AD165" i="1" s="1"/>
  <c r="Y165" i="1"/>
  <c r="Y165" i="1" a="1"/>
  <c r="AB165" i="1" a="1"/>
  <c r="AB165" i="1" s="1"/>
  <c r="AL165" i="1"/>
  <c r="W166" i="1" a="1"/>
  <c r="W166" i="1" s="1"/>
  <c r="X166" i="1"/>
  <c r="AD166" i="1" s="1"/>
  <c r="X166" i="1" a="1"/>
  <c r="Y166" i="1" a="1"/>
  <c r="Y166" i="1" s="1"/>
  <c r="AB166" i="1"/>
  <c r="AB166" i="1" a="1"/>
  <c r="AL166" i="1"/>
  <c r="W167" i="1"/>
  <c r="W167" i="1" a="1"/>
  <c r="X167" i="1" a="1"/>
  <c r="X167" i="1" s="1"/>
  <c r="AD167" i="1" s="1"/>
  <c r="Y167" i="1"/>
  <c r="Y167" i="1" a="1"/>
  <c r="AB167" i="1" a="1"/>
  <c r="AB167" i="1" s="1"/>
  <c r="AL167" i="1"/>
  <c r="W168" i="1" a="1"/>
  <c r="W168" i="1" s="1"/>
  <c r="X168" i="1" a="1"/>
  <c r="X168" i="1" s="1"/>
  <c r="AD168" i="1" s="1"/>
  <c r="Y168" i="1" a="1"/>
  <c r="Y168" i="1" s="1"/>
  <c r="AB168" i="1"/>
  <c r="AB168" i="1" a="1"/>
  <c r="AL168" i="1"/>
  <c r="W169" i="1"/>
  <c r="W169" i="1" a="1"/>
  <c r="X169" i="1" a="1"/>
  <c r="X169" i="1" s="1"/>
  <c r="AD169" i="1" s="1"/>
  <c r="Y169" i="1"/>
  <c r="Y169" i="1" a="1"/>
  <c r="AB169" i="1" a="1"/>
  <c r="AB169" i="1" s="1"/>
  <c r="AL169" i="1"/>
  <c r="W170" i="1" a="1"/>
  <c r="W170" i="1" s="1"/>
  <c r="X170" i="1"/>
  <c r="AD170" i="1" s="1"/>
  <c r="X170" i="1" a="1"/>
  <c r="Y170" i="1" a="1"/>
  <c r="Y170" i="1" s="1"/>
  <c r="AB170" i="1"/>
  <c r="AB170" i="1" a="1"/>
  <c r="AL170" i="1"/>
  <c r="W171" i="1"/>
  <c r="W171" i="1" a="1"/>
  <c r="X171" i="1" a="1"/>
  <c r="X171" i="1" s="1"/>
  <c r="AD171" i="1" s="1"/>
  <c r="Y171" i="1" a="1"/>
  <c r="Y171" i="1" s="1"/>
  <c r="AB171" i="1" a="1"/>
  <c r="AB171" i="1" s="1"/>
  <c r="AL171" i="1"/>
  <c r="W172" i="1" a="1"/>
  <c r="W172" i="1" s="1"/>
  <c r="X172" i="1"/>
  <c r="AD172" i="1" s="1"/>
  <c r="X172" i="1" a="1"/>
  <c r="Y172" i="1" a="1"/>
  <c r="Y172" i="1" s="1"/>
  <c r="AB172" i="1"/>
  <c r="AB172" i="1" a="1"/>
  <c r="AL172" i="1"/>
  <c r="W173" i="1"/>
  <c r="W173" i="1" a="1"/>
  <c r="X173" i="1" a="1"/>
  <c r="X173" i="1" s="1"/>
  <c r="AD173" i="1" s="1"/>
  <c r="Y173" i="1"/>
  <c r="Y173" i="1" a="1"/>
  <c r="AB173" i="1" a="1"/>
  <c r="AB173" i="1" s="1"/>
  <c r="AL173" i="1"/>
  <c r="W174" i="1" a="1"/>
  <c r="W174" i="1" s="1"/>
  <c r="X174" i="1"/>
  <c r="AD174" i="1" s="1"/>
  <c r="X174" i="1" a="1"/>
  <c r="Y174" i="1" a="1"/>
  <c r="Y174" i="1" s="1"/>
  <c r="AB174" i="1"/>
  <c r="AB174" i="1" a="1"/>
  <c r="AL174" i="1"/>
  <c r="W175" i="1"/>
  <c r="W175" i="1" a="1"/>
  <c r="X175" i="1" a="1"/>
  <c r="X175" i="1" s="1"/>
  <c r="AD175" i="1" s="1"/>
  <c r="Y175" i="1"/>
  <c r="Y175" i="1" a="1"/>
  <c r="AB175" i="1" a="1"/>
  <c r="AB175" i="1" s="1"/>
  <c r="AL175" i="1"/>
  <c r="W176" i="1" a="1"/>
  <c r="W176" i="1" s="1"/>
  <c r="X176" i="1" a="1"/>
  <c r="X176" i="1" s="1"/>
  <c r="AD176" i="1" s="1"/>
  <c r="Y176" i="1" a="1"/>
  <c r="Y176" i="1" s="1"/>
  <c r="AB176" i="1"/>
  <c r="AB176" i="1" a="1"/>
  <c r="AL176" i="1"/>
  <c r="W177" i="1"/>
  <c r="W177" i="1" a="1"/>
  <c r="X177" i="1" a="1"/>
  <c r="X177" i="1" s="1"/>
  <c r="AD177" i="1" s="1"/>
  <c r="Y177" i="1"/>
  <c r="Y177" i="1" a="1"/>
  <c r="AB177" i="1" a="1"/>
  <c r="AB177" i="1" s="1"/>
  <c r="AL177" i="1"/>
  <c r="W178" i="1" a="1"/>
  <c r="W178" i="1" s="1"/>
  <c r="X178" i="1"/>
  <c r="AD178" i="1" s="1"/>
  <c r="X178" i="1" a="1"/>
  <c r="Y178" i="1" a="1"/>
  <c r="Y178" i="1" s="1"/>
  <c r="AB178" i="1"/>
  <c r="AB178" i="1" a="1"/>
  <c r="AL178" i="1"/>
  <c r="W179" i="1"/>
  <c r="W179" i="1" a="1"/>
  <c r="X179" i="1" a="1"/>
  <c r="X179" i="1" s="1"/>
  <c r="AD179" i="1" s="1"/>
  <c r="Y179" i="1" a="1"/>
  <c r="Y179" i="1" s="1"/>
  <c r="AB179" i="1" a="1"/>
  <c r="AB179" i="1" s="1"/>
  <c r="AL179" i="1"/>
  <c r="W180" i="1" a="1"/>
  <c r="W180" i="1" s="1"/>
  <c r="X180" i="1"/>
  <c r="AD180" i="1" s="1"/>
  <c r="X180" i="1" a="1"/>
  <c r="Y180" i="1" a="1"/>
  <c r="Y180" i="1" s="1"/>
  <c r="AB180" i="1"/>
  <c r="AB180" i="1" a="1"/>
  <c r="AL180" i="1"/>
  <c r="W181" i="1"/>
  <c r="W181" i="1" a="1"/>
  <c r="X181" i="1" a="1"/>
  <c r="X181" i="1" s="1"/>
  <c r="AD181" i="1" s="1"/>
  <c r="Y181" i="1"/>
  <c r="Y181" i="1" a="1"/>
  <c r="AB181" i="1" a="1"/>
  <c r="AB181" i="1" s="1"/>
  <c r="AL181" i="1"/>
  <c r="W182" i="1" a="1"/>
  <c r="W182" i="1" s="1"/>
  <c r="X182" i="1"/>
  <c r="AD182" i="1" s="1"/>
  <c r="X182" i="1" a="1"/>
  <c r="Y182" i="1" a="1"/>
  <c r="Y182" i="1" s="1"/>
  <c r="AB182" i="1"/>
  <c r="AB182" i="1" a="1"/>
  <c r="AL182" i="1"/>
  <c r="W183" i="1"/>
  <c r="W183" i="1" a="1"/>
  <c r="X183" i="1" a="1"/>
  <c r="X183" i="1" s="1"/>
  <c r="AD183" i="1" s="1"/>
  <c r="Y183" i="1"/>
  <c r="Y183" i="1" a="1"/>
  <c r="AB183" i="1" a="1"/>
  <c r="AB183" i="1" s="1"/>
  <c r="AL183" i="1"/>
  <c r="W184" i="1" a="1"/>
  <c r="W184" i="1" s="1"/>
  <c r="X184" i="1" a="1"/>
  <c r="X184" i="1" s="1"/>
  <c r="AD184" i="1" s="1"/>
  <c r="Y184" i="1" a="1"/>
  <c r="Y184" i="1" s="1"/>
  <c r="AB184" i="1"/>
  <c r="AB184" i="1" a="1"/>
  <c r="AL184" i="1"/>
  <c r="W185" i="1"/>
  <c r="W185" i="1" a="1"/>
  <c r="X185" i="1" a="1"/>
  <c r="X185" i="1" s="1"/>
  <c r="AD185" i="1" s="1"/>
  <c r="Y185" i="1"/>
  <c r="Y185" i="1" a="1"/>
  <c r="AB185" i="1" a="1"/>
  <c r="AB185" i="1" s="1"/>
  <c r="AL185" i="1"/>
  <c r="W186" i="1" a="1"/>
  <c r="W186" i="1" s="1"/>
  <c r="X186" i="1"/>
  <c r="AD186" i="1" s="1"/>
  <c r="X186" i="1" a="1"/>
  <c r="Y186" i="1" a="1"/>
  <c r="Y186" i="1" s="1"/>
  <c r="AB186" i="1"/>
  <c r="AB186" i="1" a="1"/>
  <c r="AL186" i="1"/>
  <c r="W187" i="1"/>
  <c r="W187" i="1" a="1"/>
  <c r="X187" i="1" a="1"/>
  <c r="X187" i="1" s="1"/>
  <c r="AD187" i="1" s="1"/>
  <c r="Y187" i="1" a="1"/>
  <c r="Y187" i="1" s="1"/>
  <c r="AB187" i="1" a="1"/>
  <c r="AB187" i="1" s="1"/>
  <c r="AL187" i="1"/>
  <c r="W188" i="1" a="1"/>
  <c r="W188" i="1" s="1"/>
  <c r="X188" i="1"/>
  <c r="AD188" i="1" s="1"/>
  <c r="X188" i="1" a="1"/>
  <c r="Y188" i="1" a="1"/>
  <c r="Y188" i="1" s="1"/>
  <c r="AB188" i="1"/>
  <c r="AB188" i="1" a="1"/>
  <c r="AL188" i="1"/>
  <c r="W189" i="1"/>
  <c r="W189" i="1" a="1"/>
  <c r="X189" i="1" a="1"/>
  <c r="X189" i="1" s="1"/>
  <c r="AD189" i="1" s="1"/>
  <c r="Y189" i="1"/>
  <c r="Y189" i="1" a="1"/>
  <c r="AB189" i="1" a="1"/>
  <c r="AB189" i="1" s="1"/>
  <c r="AL189" i="1"/>
  <c r="W190" i="1" a="1"/>
  <c r="W190" i="1" s="1"/>
  <c r="X190" i="1"/>
  <c r="AD190" i="1" s="1"/>
  <c r="X190" i="1" a="1"/>
  <c r="Y190" i="1" a="1"/>
  <c r="Y190" i="1" s="1"/>
  <c r="AB190" i="1"/>
  <c r="AB190" i="1" a="1"/>
  <c r="AL190" i="1"/>
  <c r="W191" i="1"/>
  <c r="W191" i="1" a="1"/>
  <c r="X191" i="1" a="1"/>
  <c r="X191" i="1" s="1"/>
  <c r="AD191" i="1" s="1"/>
  <c r="Y191" i="1"/>
  <c r="Y191" i="1" a="1"/>
  <c r="AB191" i="1" a="1"/>
  <c r="AB191" i="1" s="1"/>
  <c r="AL191" i="1"/>
  <c r="W192" i="1" a="1"/>
  <c r="W192" i="1" s="1"/>
  <c r="X192" i="1" a="1"/>
  <c r="X192" i="1" s="1"/>
  <c r="AD192" i="1" s="1"/>
  <c r="Y192" i="1" a="1"/>
  <c r="Y192" i="1" s="1"/>
  <c r="AB192" i="1"/>
  <c r="AB192" i="1" a="1"/>
  <c r="AL192" i="1"/>
  <c r="W193" i="1"/>
  <c r="W193" i="1" a="1"/>
  <c r="X193" i="1" a="1"/>
  <c r="X193" i="1" s="1"/>
  <c r="AD193" i="1" s="1"/>
  <c r="Y193" i="1"/>
  <c r="Y193" i="1" a="1"/>
  <c r="AB193" i="1" a="1"/>
  <c r="AB193" i="1" s="1"/>
  <c r="AL193" i="1"/>
  <c r="W194" i="1" a="1"/>
  <c r="W194" i="1" s="1"/>
  <c r="X194" i="1"/>
  <c r="AD194" i="1" s="1"/>
  <c r="X194" i="1" a="1"/>
  <c r="Y194" i="1" a="1"/>
  <c r="Y194" i="1" s="1"/>
  <c r="AB194" i="1"/>
  <c r="AB194" i="1" a="1"/>
  <c r="AL194" i="1"/>
  <c r="W195" i="1"/>
  <c r="W195" i="1" a="1"/>
  <c r="X195" i="1" a="1"/>
  <c r="X195" i="1" s="1"/>
  <c r="AD195" i="1" s="1"/>
  <c r="Y195" i="1" a="1"/>
  <c r="Y195" i="1" s="1"/>
  <c r="AB195" i="1" a="1"/>
  <c r="AB195" i="1" s="1"/>
  <c r="AL195" i="1"/>
  <c r="W196" i="1" a="1"/>
  <c r="W196" i="1" s="1"/>
  <c r="X196" i="1"/>
  <c r="AD196" i="1" s="1"/>
  <c r="X196" i="1" a="1"/>
  <c r="Y196" i="1" a="1"/>
  <c r="Y196" i="1" s="1"/>
  <c r="AB196" i="1"/>
  <c r="AB196" i="1" a="1"/>
  <c r="AL196" i="1"/>
  <c r="W197" i="1"/>
  <c r="W197" i="1" a="1"/>
  <c r="X197" i="1" a="1"/>
  <c r="X197" i="1" s="1"/>
  <c r="AD197" i="1" s="1"/>
  <c r="Y197" i="1"/>
  <c r="Y197" i="1" a="1"/>
  <c r="AB197" i="1" a="1"/>
  <c r="AB197" i="1" s="1"/>
  <c r="AL197" i="1"/>
  <c r="W198" i="1" a="1"/>
  <c r="W198" i="1" s="1"/>
  <c r="X198" i="1"/>
  <c r="AD198" i="1" s="1"/>
  <c r="X198" i="1" a="1"/>
  <c r="Y198" i="1" a="1"/>
  <c r="Y198" i="1" s="1"/>
  <c r="AB198" i="1"/>
  <c r="AB198" i="1" a="1"/>
  <c r="AL198" i="1"/>
  <c r="W199" i="1"/>
  <c r="W199" i="1" a="1"/>
  <c r="X199" i="1" a="1"/>
  <c r="X199" i="1" s="1"/>
  <c r="AD199" i="1" s="1"/>
  <c r="Y199" i="1"/>
  <c r="Y199" i="1" a="1"/>
  <c r="AB199" i="1" a="1"/>
  <c r="AB199" i="1" s="1"/>
  <c r="AL199" i="1"/>
  <c r="W200" i="1" a="1"/>
  <c r="W200" i="1" s="1"/>
  <c r="X200" i="1" a="1"/>
  <c r="X200" i="1" s="1"/>
  <c r="AD200" i="1" s="1"/>
  <c r="Y200" i="1" a="1"/>
  <c r="Y200" i="1" s="1"/>
  <c r="AB200" i="1" a="1"/>
  <c r="AB200" i="1" s="1"/>
  <c r="AL200" i="1"/>
  <c r="W201" i="1" a="1"/>
  <c r="W201" i="1" s="1"/>
  <c r="X201" i="1"/>
  <c r="AD201" i="1" s="1"/>
  <c r="X201" i="1" a="1"/>
  <c r="Y201" i="1" a="1"/>
  <c r="Y201" i="1" s="1"/>
  <c r="AB201" i="1"/>
  <c r="AB201" i="1" a="1"/>
  <c r="AL201" i="1"/>
  <c r="W202" i="1" a="1"/>
  <c r="W202" i="1" s="1"/>
  <c r="X202" i="1" a="1"/>
  <c r="X202" i="1" s="1"/>
  <c r="AD202" i="1" s="1"/>
  <c r="Y202" i="1" a="1"/>
  <c r="Y202" i="1" s="1"/>
  <c r="AB202" i="1" a="1"/>
  <c r="AB202" i="1" s="1"/>
  <c r="AL202" i="1"/>
  <c r="W203" i="1" a="1"/>
  <c r="W203" i="1" s="1"/>
  <c r="X203" i="1" a="1"/>
  <c r="X203" i="1" s="1"/>
  <c r="AD203" i="1" s="1"/>
  <c r="Y203" i="1" a="1"/>
  <c r="Y203" i="1" s="1"/>
  <c r="AB203" i="1"/>
  <c r="AB203" i="1" a="1"/>
  <c r="AL203" i="1"/>
  <c r="W204" i="1" a="1"/>
  <c r="W204" i="1" s="1"/>
  <c r="X204" i="1" a="1"/>
  <c r="X204" i="1" s="1"/>
  <c r="Y204" i="1" a="1"/>
  <c r="Y204" i="1" s="1"/>
  <c r="AB204" i="1" a="1"/>
  <c r="AB204" i="1" s="1"/>
  <c r="AD204" i="1"/>
  <c r="AL204" i="1"/>
  <c r="H205" i="1" a="1"/>
  <c r="H205" i="1" s="1"/>
  <c r="I205" i="1" a="1"/>
  <c r="I205" i="1" s="1"/>
  <c r="J205" i="1" a="1"/>
  <c r="J205" i="1" s="1"/>
  <c r="K205" i="1" a="1"/>
  <c r="K205" i="1" s="1"/>
  <c r="L205" i="1" a="1"/>
  <c r="L205" i="1" s="1"/>
  <c r="M205" i="1" a="1"/>
  <c r="M205" i="1" s="1"/>
  <c r="N205" i="1" a="1"/>
  <c r="N205" i="1" s="1"/>
  <c r="O205" i="1" a="1"/>
  <c r="O205" i="1" s="1"/>
  <c r="P205" i="1" a="1"/>
  <c r="P205" i="1" s="1"/>
  <c r="Q205" i="1" a="1"/>
  <c r="Q205" i="1" s="1"/>
  <c r="Q206" i="1" s="1"/>
  <c r="R205" i="1" a="1"/>
  <c r="R205" i="1" s="1"/>
  <c r="S205" i="1" a="1"/>
  <c r="S205" i="1" s="1"/>
  <c r="T205" i="1" a="1"/>
  <c r="T205" i="1" s="1"/>
  <c r="U205" i="1"/>
  <c r="U205" i="1" a="1"/>
  <c r="V205" i="1" a="1"/>
  <c r="V205" i="1" s="1"/>
  <c r="H208" i="1"/>
  <c r="H209" i="1"/>
  <c r="F218" i="1"/>
  <c r="G221" i="1"/>
  <c r="H221" i="1"/>
  <c r="I221" i="1"/>
  <c r="J221" i="1"/>
  <c r="K221" i="1"/>
  <c r="L221" i="1"/>
  <c r="M221" i="1"/>
  <c r="N221" i="1"/>
  <c r="O221" i="1"/>
  <c r="P221" i="1"/>
  <c r="Q221" i="1"/>
  <c r="R221" i="1"/>
  <c r="S221" i="1"/>
  <c r="T221" i="1"/>
  <c r="U221" i="1"/>
  <c r="V221" i="1"/>
  <c r="G222" i="1"/>
  <c r="H222" i="1"/>
  <c r="I222" i="1"/>
  <c r="J222" i="1"/>
  <c r="K222" i="1"/>
  <c r="L222" i="1"/>
  <c r="M222" i="1"/>
  <c r="N222" i="1"/>
  <c r="O222" i="1"/>
  <c r="P222" i="1"/>
  <c r="Q222" i="1"/>
  <c r="R222" i="1"/>
  <c r="S222" i="1"/>
  <c r="T222" i="1"/>
  <c r="U222" i="1"/>
  <c r="V222" i="1"/>
  <c r="G224" i="1"/>
  <c r="G225" i="1"/>
  <c r="H239" i="1"/>
  <c r="H451" i="1" s="1"/>
  <c r="I239" i="1"/>
  <c r="J239" i="1"/>
  <c r="K239" i="1"/>
  <c r="L239" i="1"/>
  <c r="L451" i="1" s="1"/>
  <c r="M239" i="1"/>
  <c r="N239" i="1"/>
  <c r="O239" i="1"/>
  <c r="P239" i="1"/>
  <c r="P451" i="1" s="1"/>
  <c r="Q239" i="1"/>
  <c r="R239" i="1"/>
  <c r="S239" i="1"/>
  <c r="T239" i="1"/>
  <c r="T451" i="1" s="1"/>
  <c r="U239" i="1"/>
  <c r="V239" i="1"/>
  <c r="G242" i="1"/>
  <c r="H242" i="1"/>
  <c r="I242" i="1"/>
  <c r="J242" i="1"/>
  <c r="K242" i="1"/>
  <c r="L242" i="1"/>
  <c r="M242" i="1"/>
  <c r="N242" i="1"/>
  <c r="O242" i="1"/>
  <c r="P242" i="1"/>
  <c r="Q242" i="1"/>
  <c r="R242" i="1"/>
  <c r="S242" i="1"/>
  <c r="T242" i="1"/>
  <c r="U242" i="1"/>
  <c r="V242" i="1"/>
  <c r="G243" i="1"/>
  <c r="H243" i="1"/>
  <c r="I243" i="1"/>
  <c r="J243" i="1"/>
  <c r="K243" i="1"/>
  <c r="L243" i="1"/>
  <c r="M243" i="1"/>
  <c r="N243" i="1"/>
  <c r="O243" i="1"/>
  <c r="P243" i="1"/>
  <c r="Q243" i="1"/>
  <c r="R243" i="1"/>
  <c r="S243" i="1"/>
  <c r="T243" i="1"/>
  <c r="U243" i="1"/>
  <c r="V243" i="1"/>
  <c r="G245" i="1"/>
  <c r="G246" i="1"/>
  <c r="G247" i="1" s="1"/>
  <c r="G248" i="1" s="1"/>
  <c r="G249" i="1" s="1"/>
  <c r="G250" i="1" s="1"/>
  <c r="G251" i="1" s="1"/>
  <c r="G252" i="1" s="1"/>
  <c r="G253" i="1" s="1"/>
  <c r="G254" i="1" s="1"/>
  <c r="G255" i="1" s="1"/>
  <c r="G256" i="1" s="1"/>
  <c r="G257" i="1" s="1"/>
  <c r="G258" i="1" s="1"/>
  <c r="G259" i="1" s="1"/>
  <c r="G260" i="1"/>
  <c r="G264" i="1"/>
  <c r="H264" i="1"/>
  <c r="I264" i="1"/>
  <c r="J264" i="1"/>
  <c r="K264" i="1"/>
  <c r="L264" i="1"/>
  <c r="M264" i="1"/>
  <c r="N264" i="1"/>
  <c r="O264" i="1"/>
  <c r="P264" i="1"/>
  <c r="Q264" i="1"/>
  <c r="R264" i="1"/>
  <c r="S264" i="1"/>
  <c r="T264" i="1"/>
  <c r="U264" i="1"/>
  <c r="V264" i="1"/>
  <c r="G265" i="1"/>
  <c r="H265" i="1"/>
  <c r="I265" i="1"/>
  <c r="J265" i="1"/>
  <c r="K265" i="1"/>
  <c r="L265" i="1"/>
  <c r="M265" i="1"/>
  <c r="N265" i="1"/>
  <c r="O265" i="1"/>
  <c r="P265" i="1"/>
  <c r="Q265" i="1"/>
  <c r="R265" i="1"/>
  <c r="S265" i="1"/>
  <c r="T265" i="1"/>
  <c r="U265" i="1"/>
  <c r="V265" i="1"/>
  <c r="G267" i="1"/>
  <c r="G268" i="1" s="1"/>
  <c r="G269" i="1" s="1"/>
  <c r="G270" i="1" s="1"/>
  <c r="G271" i="1" s="1"/>
  <c r="G272" i="1" s="1"/>
  <c r="G273" i="1" s="1"/>
  <c r="G274" i="1" s="1"/>
  <c r="G275" i="1" s="1"/>
  <c r="G276" i="1" s="1"/>
  <c r="G277" i="1"/>
  <c r="G278" i="1" s="1"/>
  <c r="G279" i="1" s="1"/>
  <c r="G280" i="1" s="1"/>
  <c r="G281" i="1" s="1"/>
  <c r="G282" i="1"/>
  <c r="G285" i="1"/>
  <c r="G286" i="1"/>
  <c r="H286" i="1"/>
  <c r="I286" i="1"/>
  <c r="J286" i="1"/>
  <c r="K286" i="1"/>
  <c r="L286" i="1"/>
  <c r="M286" i="1"/>
  <c r="N286" i="1"/>
  <c r="O286" i="1"/>
  <c r="P286" i="1"/>
  <c r="Q286" i="1"/>
  <c r="R286" i="1"/>
  <c r="S286" i="1"/>
  <c r="T286" i="1"/>
  <c r="U286" i="1"/>
  <c r="V286" i="1"/>
  <c r="G287" i="1"/>
  <c r="H287" i="1"/>
  <c r="I287" i="1"/>
  <c r="J287" i="1"/>
  <c r="K287" i="1"/>
  <c r="L287" i="1"/>
  <c r="M287" i="1"/>
  <c r="N287" i="1"/>
  <c r="O287" i="1"/>
  <c r="P287" i="1"/>
  <c r="Q287" i="1"/>
  <c r="R287" i="1"/>
  <c r="S287" i="1"/>
  <c r="T287" i="1"/>
  <c r="U287" i="1"/>
  <c r="V287" i="1"/>
  <c r="G289" i="1"/>
  <c r="G290" i="1" s="1"/>
  <c r="G291" i="1" s="1"/>
  <c r="G292" i="1" s="1"/>
  <c r="G293" i="1" s="1"/>
  <c r="G294" i="1" s="1"/>
  <c r="G295" i="1" s="1"/>
  <c r="G296" i="1" s="1"/>
  <c r="G297" i="1" s="1"/>
  <c r="G298" i="1" s="1"/>
  <c r="G299" i="1" s="1"/>
  <c r="G300" i="1" s="1"/>
  <c r="G301" i="1" s="1"/>
  <c r="G302" i="1" s="1"/>
  <c r="G303" i="1" s="1"/>
  <c r="G304" i="1"/>
  <c r="H308" i="1"/>
  <c r="I308" i="1"/>
  <c r="J308" i="1"/>
  <c r="K308" i="1"/>
  <c r="L308" i="1"/>
  <c r="M308" i="1"/>
  <c r="N308" i="1"/>
  <c r="O308" i="1"/>
  <c r="P308" i="1"/>
  <c r="Q308" i="1"/>
  <c r="R308" i="1"/>
  <c r="S308" i="1"/>
  <c r="T308" i="1"/>
  <c r="U308" i="1"/>
  <c r="V308" i="1"/>
  <c r="H309" i="1"/>
  <c r="I309" i="1"/>
  <c r="J309" i="1"/>
  <c r="K309" i="1"/>
  <c r="L309" i="1"/>
  <c r="M309" i="1"/>
  <c r="N309" i="1"/>
  <c r="O309" i="1"/>
  <c r="P309" i="1"/>
  <c r="Q309" i="1"/>
  <c r="R309" i="1"/>
  <c r="S309" i="1"/>
  <c r="T309" i="1"/>
  <c r="U309" i="1"/>
  <c r="V309" i="1"/>
  <c r="G312" i="1"/>
  <c r="D320" i="1"/>
  <c r="H328" i="1"/>
  <c r="I328" i="1"/>
  <c r="J328" i="1"/>
  <c r="K328" i="1"/>
  <c r="L328" i="1"/>
  <c r="M328" i="1"/>
  <c r="N328" i="1"/>
  <c r="O328" i="1"/>
  <c r="P328" i="1"/>
  <c r="Q328" i="1"/>
  <c r="R328" i="1"/>
  <c r="S328" i="1"/>
  <c r="T328" i="1"/>
  <c r="U328" i="1"/>
  <c r="V328" i="1"/>
  <c r="H329" i="1"/>
  <c r="I329" i="1"/>
  <c r="J329" i="1"/>
  <c r="K329" i="1"/>
  <c r="L329" i="1"/>
  <c r="M329" i="1"/>
  <c r="N329" i="1"/>
  <c r="O329" i="1"/>
  <c r="P329" i="1"/>
  <c r="Q329" i="1"/>
  <c r="R329" i="1"/>
  <c r="S329" i="1"/>
  <c r="T329" i="1"/>
  <c r="U329" i="1"/>
  <c r="V329" i="1"/>
  <c r="H330" i="1" a="1"/>
  <c r="H330" i="1" s="1"/>
  <c r="H357" i="1" s="1" a="1"/>
  <c r="H357" i="1" s="1"/>
  <c r="I330" i="1" a="1"/>
  <c r="I330" i="1" s="1"/>
  <c r="J330" i="1"/>
  <c r="J357" i="1" s="1" a="1"/>
  <c r="J357" i="1" s="1"/>
  <c r="J330" i="1" a="1"/>
  <c r="K330" i="1" a="1"/>
  <c r="K330" i="1" s="1"/>
  <c r="L330" i="1" a="1"/>
  <c r="L330" i="1" s="1"/>
  <c r="L357" i="1" s="1" a="1"/>
  <c r="L357" i="1" s="1"/>
  <c r="M330" i="1" a="1"/>
  <c r="M330" i="1" s="1"/>
  <c r="N330" i="1"/>
  <c r="N330" i="1" a="1"/>
  <c r="O330" i="1" a="1"/>
  <c r="O330" i="1" s="1"/>
  <c r="O357" i="1" s="1" a="1"/>
  <c r="O357" i="1" s="1"/>
  <c r="P330" i="1" a="1"/>
  <c r="P330" i="1" s="1"/>
  <c r="P357" i="1" s="1" a="1"/>
  <c r="P357" i="1" s="1"/>
  <c r="Q330" i="1" a="1"/>
  <c r="Q330" i="1" s="1"/>
  <c r="R330" i="1" a="1"/>
  <c r="R330" i="1" s="1"/>
  <c r="S330" i="1" a="1"/>
  <c r="S330" i="1" s="1"/>
  <c r="T330" i="1" a="1"/>
  <c r="T330" i="1" s="1"/>
  <c r="T357" i="1" s="1" a="1"/>
  <c r="T357" i="1" s="1"/>
  <c r="U330" i="1" a="1"/>
  <c r="U330" i="1" s="1"/>
  <c r="V330" i="1" a="1"/>
  <c r="V330" i="1" s="1"/>
  <c r="W330" i="1" a="1"/>
  <c r="W330" i="1" s="1"/>
  <c r="G331" i="1"/>
  <c r="G332" i="1" s="1"/>
  <c r="H331" i="1" a="1"/>
  <c r="H331" i="1" s="1"/>
  <c r="I331" i="1" a="1"/>
  <c r="I331" i="1" s="1"/>
  <c r="J331" i="1" a="1"/>
  <c r="J331" i="1" s="1"/>
  <c r="K331" i="1" a="1"/>
  <c r="K331" i="1" s="1"/>
  <c r="L331" i="1" a="1"/>
  <c r="L331" i="1" s="1"/>
  <c r="M331" i="1" a="1"/>
  <c r="M331" i="1" s="1"/>
  <c r="N331" i="1" a="1"/>
  <c r="N331" i="1" s="1"/>
  <c r="O331" i="1"/>
  <c r="O331" i="1" a="1"/>
  <c r="P331" i="1" a="1"/>
  <c r="P331" i="1" s="1"/>
  <c r="Q331" i="1" a="1"/>
  <c r="Q331" i="1" s="1"/>
  <c r="R331" i="1" a="1"/>
  <c r="R331" i="1" s="1"/>
  <c r="S331" i="1"/>
  <c r="S331" i="1" a="1"/>
  <c r="T331" i="1" a="1"/>
  <c r="T331" i="1" s="1"/>
  <c r="U331" i="1" a="1"/>
  <c r="U331" i="1" s="1"/>
  <c r="U358" i="1" s="1" a="1"/>
  <c r="U358" i="1" s="1"/>
  <c r="V331" i="1" a="1"/>
  <c r="V331" i="1" s="1"/>
  <c r="W331" i="1"/>
  <c r="W331" i="1" a="1"/>
  <c r="H332" i="1"/>
  <c r="H332" i="1" a="1"/>
  <c r="J332" i="1" a="1"/>
  <c r="J332" i="1" s="1"/>
  <c r="L332" i="1" a="1"/>
  <c r="L332" i="1" s="1"/>
  <c r="N332" i="1" a="1"/>
  <c r="N332" i="1" s="1"/>
  <c r="P332" i="1" a="1"/>
  <c r="P332" i="1" s="1"/>
  <c r="R332" i="1" a="1"/>
  <c r="R332" i="1" s="1"/>
  <c r="T332" i="1" a="1"/>
  <c r="T332" i="1" s="1"/>
  <c r="V332" i="1" a="1"/>
  <c r="V332" i="1" s="1"/>
  <c r="G333" i="1"/>
  <c r="J333" i="1" s="1" a="1"/>
  <c r="J333" i="1" s="1"/>
  <c r="T333" i="1" a="1"/>
  <c r="T333" i="1" s="1"/>
  <c r="U333" i="1" a="1"/>
  <c r="U333" i="1" s="1"/>
  <c r="G351" i="1"/>
  <c r="H355" i="1"/>
  <c r="I355" i="1"/>
  <c r="J355" i="1"/>
  <c r="K355" i="1"/>
  <c r="L355" i="1"/>
  <c r="M355" i="1"/>
  <c r="N355" i="1"/>
  <c r="O355" i="1"/>
  <c r="P355" i="1"/>
  <c r="Q355" i="1"/>
  <c r="R355" i="1"/>
  <c r="S355" i="1"/>
  <c r="T355" i="1"/>
  <c r="U355" i="1"/>
  <c r="V355" i="1"/>
  <c r="H356" i="1"/>
  <c r="I356" i="1"/>
  <c r="J356" i="1"/>
  <c r="K356" i="1"/>
  <c r="L356" i="1"/>
  <c r="M356" i="1"/>
  <c r="N356" i="1"/>
  <c r="O356" i="1"/>
  <c r="P356" i="1"/>
  <c r="Q356" i="1"/>
  <c r="R356" i="1"/>
  <c r="S356" i="1"/>
  <c r="T356" i="1"/>
  <c r="U356" i="1"/>
  <c r="V356" i="1"/>
  <c r="N357" i="1" a="1"/>
  <c r="N357" i="1" s="1"/>
  <c r="R357" i="1" a="1"/>
  <c r="R357" i="1" s="1"/>
  <c r="U357" i="1" a="1"/>
  <c r="U357" i="1" s="1"/>
  <c r="V357" i="1"/>
  <c r="V357" i="1" a="1"/>
  <c r="G358" i="1"/>
  <c r="G378" i="1"/>
  <c r="G381" i="1"/>
  <c r="H382" i="1"/>
  <c r="I382" i="1"/>
  <c r="J382" i="1"/>
  <c r="K382" i="1"/>
  <c r="L382" i="1"/>
  <c r="M382" i="1"/>
  <c r="N382" i="1"/>
  <c r="O382" i="1"/>
  <c r="P382" i="1"/>
  <c r="Q382" i="1"/>
  <c r="R382" i="1"/>
  <c r="S382" i="1"/>
  <c r="T382" i="1"/>
  <c r="U382" i="1"/>
  <c r="V382" i="1"/>
  <c r="H383" i="1"/>
  <c r="I383" i="1"/>
  <c r="J383" i="1"/>
  <c r="K383" i="1"/>
  <c r="L383" i="1"/>
  <c r="M383" i="1"/>
  <c r="N383" i="1"/>
  <c r="O383" i="1"/>
  <c r="P383" i="1"/>
  <c r="Q383" i="1"/>
  <c r="R383" i="1"/>
  <c r="S383" i="1"/>
  <c r="T383" i="1"/>
  <c r="U383" i="1"/>
  <c r="V383" i="1"/>
  <c r="F384" i="1"/>
  <c r="F385" i="1"/>
  <c r="F386" i="1"/>
  <c r="F387" i="1"/>
  <c r="F388" i="1"/>
  <c r="F389" i="1"/>
  <c r="F390" i="1"/>
  <c r="F391" i="1"/>
  <c r="F392" i="1"/>
  <c r="F393" i="1"/>
  <c r="F394" i="1"/>
  <c r="F395" i="1"/>
  <c r="F396" i="1"/>
  <c r="F397" i="1"/>
  <c r="F398" i="1"/>
  <c r="F400" i="1"/>
  <c r="G400" i="1"/>
  <c r="D409" i="1"/>
  <c r="G412" i="1"/>
  <c r="H412" i="1"/>
  <c r="I412" i="1"/>
  <c r="J412" i="1"/>
  <c r="K412" i="1"/>
  <c r="L412" i="1"/>
  <c r="M412" i="1"/>
  <c r="N412" i="1"/>
  <c r="O412" i="1"/>
  <c r="P412" i="1"/>
  <c r="Q412" i="1"/>
  <c r="R412" i="1"/>
  <c r="S412" i="1"/>
  <c r="T412" i="1"/>
  <c r="U412" i="1"/>
  <c r="V412" i="1"/>
  <c r="G413" i="1"/>
  <c r="H413" i="1"/>
  <c r="I413" i="1"/>
  <c r="J413" i="1"/>
  <c r="K413" i="1"/>
  <c r="L413" i="1"/>
  <c r="M413" i="1"/>
  <c r="N413" i="1"/>
  <c r="O413" i="1"/>
  <c r="P413" i="1"/>
  <c r="Q413" i="1"/>
  <c r="R413" i="1"/>
  <c r="S413" i="1"/>
  <c r="T413" i="1"/>
  <c r="U413" i="1"/>
  <c r="V413" i="1"/>
  <c r="G415" i="1"/>
  <c r="G416" i="1" s="1"/>
  <c r="G417" i="1" s="1"/>
  <c r="G418" i="1" s="1"/>
  <c r="G419" i="1" s="1"/>
  <c r="G420" i="1" s="1"/>
  <c r="G421" i="1" s="1"/>
  <c r="G422" i="1" s="1"/>
  <c r="G423" i="1" s="1"/>
  <c r="G424" i="1" s="1"/>
  <c r="G425" i="1" s="1"/>
  <c r="G426" i="1" s="1"/>
  <c r="G427" i="1" s="1"/>
  <c r="G428" i="1" s="1"/>
  <c r="G429" i="1" s="1"/>
  <c r="G433" i="1"/>
  <c r="H433" i="1"/>
  <c r="I433" i="1"/>
  <c r="J433" i="1"/>
  <c r="K433" i="1"/>
  <c r="L433" i="1"/>
  <c r="M433" i="1"/>
  <c r="N433" i="1"/>
  <c r="O433" i="1"/>
  <c r="P433" i="1"/>
  <c r="Q433" i="1"/>
  <c r="R433" i="1"/>
  <c r="S433" i="1"/>
  <c r="T433" i="1"/>
  <c r="U433" i="1"/>
  <c r="V433" i="1"/>
  <c r="G434" i="1"/>
  <c r="H434" i="1"/>
  <c r="I434" i="1"/>
  <c r="J434" i="1"/>
  <c r="K434" i="1"/>
  <c r="L434" i="1"/>
  <c r="M434" i="1"/>
  <c r="N434" i="1"/>
  <c r="O434" i="1"/>
  <c r="P434" i="1"/>
  <c r="Q434" i="1"/>
  <c r="R434" i="1"/>
  <c r="S434" i="1"/>
  <c r="T434" i="1"/>
  <c r="U434" i="1"/>
  <c r="V434" i="1"/>
  <c r="G436" i="1"/>
  <c r="G437" i="1" s="1"/>
  <c r="G438" i="1" s="1"/>
  <c r="G439" i="1"/>
  <c r="G440" i="1" s="1"/>
  <c r="G441" i="1" s="1"/>
  <c r="G442" i="1" s="1"/>
  <c r="G443" i="1" s="1"/>
  <c r="G444" i="1" s="1"/>
  <c r="G445" i="1" s="1"/>
  <c r="G446" i="1" s="1"/>
  <c r="G447" i="1" s="1"/>
  <c r="G448" i="1" s="1"/>
  <c r="G449" i="1" s="1"/>
  <c r="G450" i="1" s="1"/>
  <c r="G451" i="1"/>
  <c r="I451" i="1"/>
  <c r="J451" i="1"/>
  <c r="K451" i="1"/>
  <c r="M451" i="1"/>
  <c r="N451" i="1"/>
  <c r="O451" i="1"/>
  <c r="Q451" i="1"/>
  <c r="R451" i="1"/>
  <c r="S451" i="1"/>
  <c r="U451" i="1"/>
  <c r="V451" i="1"/>
  <c r="W451" i="1"/>
  <c r="G455" i="1"/>
  <c r="H455" i="1"/>
  <c r="I455" i="1"/>
  <c r="J455" i="1"/>
  <c r="K455" i="1"/>
  <c r="L455" i="1"/>
  <c r="M455" i="1"/>
  <c r="N455" i="1"/>
  <c r="O455" i="1"/>
  <c r="P455" i="1"/>
  <c r="Q455" i="1"/>
  <c r="R455" i="1"/>
  <c r="S455" i="1"/>
  <c r="T455" i="1"/>
  <c r="U455" i="1"/>
  <c r="V455" i="1"/>
  <c r="G456" i="1"/>
  <c r="H456" i="1"/>
  <c r="I456" i="1"/>
  <c r="J456" i="1"/>
  <c r="K456" i="1"/>
  <c r="L456" i="1"/>
  <c r="M456" i="1"/>
  <c r="N456" i="1"/>
  <c r="O456" i="1"/>
  <c r="P456" i="1"/>
  <c r="Q456" i="1"/>
  <c r="R456" i="1"/>
  <c r="S456" i="1"/>
  <c r="T456" i="1"/>
  <c r="U456" i="1"/>
  <c r="V456" i="1"/>
  <c r="G458" i="1"/>
  <c r="G459" i="1" s="1"/>
  <c r="G460" i="1" s="1"/>
  <c r="G461" i="1" s="1"/>
  <c r="G462" i="1"/>
  <c r="G463" i="1" s="1"/>
  <c r="G464" i="1" s="1"/>
  <c r="G465" i="1" s="1"/>
  <c r="G466" i="1" s="1"/>
  <c r="G467" i="1" s="1"/>
  <c r="G468" i="1" s="1"/>
  <c r="G469" i="1" s="1"/>
  <c r="G470" i="1" s="1"/>
  <c r="G471" i="1" s="1"/>
  <c r="G472" i="1" s="1"/>
  <c r="G476" i="1"/>
  <c r="H476" i="1"/>
  <c r="I476" i="1"/>
  <c r="J476" i="1"/>
  <c r="K476" i="1"/>
  <c r="L476" i="1"/>
  <c r="M476" i="1"/>
  <c r="N476" i="1"/>
  <c r="O476" i="1"/>
  <c r="P476" i="1"/>
  <c r="Q476" i="1"/>
  <c r="R476" i="1"/>
  <c r="S476" i="1"/>
  <c r="T476" i="1"/>
  <c r="U476" i="1"/>
  <c r="V476" i="1"/>
  <c r="G477" i="1"/>
  <c r="H477" i="1"/>
  <c r="I477" i="1"/>
  <c r="J477" i="1"/>
  <c r="K477" i="1"/>
  <c r="L477" i="1"/>
  <c r="M477" i="1"/>
  <c r="N477" i="1"/>
  <c r="O477" i="1"/>
  <c r="P477" i="1"/>
  <c r="Q477" i="1"/>
  <c r="R477" i="1"/>
  <c r="S477" i="1"/>
  <c r="T477" i="1"/>
  <c r="U477" i="1"/>
  <c r="V477" i="1"/>
  <c r="G479" i="1"/>
  <c r="G480" i="1" s="1"/>
  <c r="G481" i="1" s="1"/>
  <c r="G482" i="1" s="1"/>
  <c r="G483" i="1" s="1"/>
  <c r="G484" i="1"/>
  <c r="G485" i="1" s="1"/>
  <c r="G486" i="1" s="1"/>
  <c r="G487" i="1" s="1"/>
  <c r="G488" i="1" s="1"/>
  <c r="G489" i="1" s="1"/>
  <c r="G490" i="1" s="1"/>
  <c r="G491" i="1" s="1"/>
  <c r="G492" i="1" s="1"/>
  <c r="G493" i="1" s="1"/>
  <c r="AH496" i="1"/>
  <c r="AJ498" i="1"/>
  <c r="AH501" i="1"/>
  <c r="AH502" i="1"/>
  <c r="AH523" i="1"/>
  <c r="AH524" i="1"/>
  <c r="AH545" i="1"/>
  <c r="AH546" i="1"/>
  <c r="AI546" i="1"/>
  <c r="AJ546" i="1"/>
  <c r="AK546" i="1"/>
  <c r="AL546" i="1"/>
  <c r="AM546" i="1"/>
  <c r="AN546" i="1"/>
  <c r="AO546" i="1"/>
  <c r="AP546" i="1"/>
  <c r="AQ546" i="1"/>
  <c r="AR546" i="1"/>
  <c r="AS546" i="1"/>
  <c r="AT546" i="1"/>
  <c r="AH566" i="1"/>
  <c r="AH567" i="1"/>
  <c r="AH568" i="1"/>
  <c r="AH589" i="1"/>
  <c r="AJ591" i="1"/>
  <c r="AH594" i="1"/>
  <c r="AH595" i="1"/>
  <c r="AH616" i="1"/>
  <c r="AH617" i="1"/>
  <c r="AI617" i="1"/>
  <c r="AJ617" i="1"/>
  <c r="AK617" i="1"/>
  <c r="AL617" i="1"/>
  <c r="AL622" i="1" s="1" a="1"/>
  <c r="AL622" i="1" s="1"/>
  <c r="AM617" i="1"/>
  <c r="AM621" i="1" s="1" a="1"/>
  <c r="AM621" i="1" s="1"/>
  <c r="AN617" i="1"/>
  <c r="AO617" i="1"/>
  <c r="AO620" i="1" s="1" a="1"/>
  <c r="AO620" i="1" s="1"/>
  <c r="AP617" i="1"/>
  <c r="AP622" i="1" s="1" a="1"/>
  <c r="AP622" i="1" s="1"/>
  <c r="AQ617" i="1"/>
  <c r="AR617" i="1"/>
  <c r="AS617" i="1"/>
  <c r="AT617" i="1"/>
  <c r="AT621" i="1" s="1" a="1"/>
  <c r="AT621" i="1" s="1"/>
  <c r="AI621" i="1" a="1"/>
  <c r="AI621" i="1" s="1"/>
  <c r="AQ621" i="1" a="1"/>
  <c r="AQ621" i="1" s="1"/>
  <c r="AJ622" i="1" a="1"/>
  <c r="AJ622" i="1" s="1"/>
  <c r="AN622" i="1" a="1"/>
  <c r="AN622" i="1" s="1"/>
  <c r="AR622" i="1" a="1"/>
  <c r="AR622" i="1" s="1"/>
  <c r="AJ623" i="1" a="1"/>
  <c r="AJ623" i="1" s="1"/>
  <c r="AN623" i="1" a="1"/>
  <c r="AN623" i="1" s="1"/>
  <c r="AR623" i="1" a="1"/>
  <c r="AR623" i="1" s="1"/>
  <c r="AJ624" i="1" a="1"/>
  <c r="AJ624" i="1" s="1"/>
  <c r="AO624" i="1" a="1"/>
  <c r="AO624" i="1" s="1"/>
  <c r="AI625" i="1" a="1"/>
  <c r="AI625" i="1" s="1"/>
  <c r="AM625" i="1" a="1"/>
  <c r="AM625" i="1" s="1"/>
  <c r="AQ625" i="1" a="1"/>
  <c r="AQ625" i="1" s="1"/>
  <c r="AI626" i="1" a="1"/>
  <c r="AI626" i="1" s="1"/>
  <c r="AM626" i="1" a="1"/>
  <c r="AM626" i="1" s="1"/>
  <c r="AQ626" i="1" a="1"/>
  <c r="AQ626" i="1" s="1"/>
  <c r="AI627" i="1" a="1"/>
  <c r="AI627" i="1" s="1"/>
  <c r="AM627" i="1" a="1"/>
  <c r="AM627" i="1" s="1"/>
  <c r="AQ627" i="1" a="1"/>
  <c r="AQ627" i="1" s="1"/>
  <c r="AI628" i="1" a="1"/>
  <c r="AI628" i="1" s="1"/>
  <c r="AN628" i="1" a="1"/>
  <c r="AN628" i="1" s="1"/>
  <c r="AS628" i="1" a="1"/>
  <c r="AS628" i="1" s="1"/>
  <c r="AL629" i="1" a="1"/>
  <c r="AL629" i="1" s="1"/>
  <c r="AP629" i="1" a="1"/>
  <c r="AP629" i="1" s="1"/>
  <c r="AQ629" i="1" a="1"/>
  <c r="AQ629" i="1" s="1"/>
  <c r="AT629" i="1" a="1"/>
  <c r="AT629" i="1" s="1"/>
  <c r="AI630" i="1" a="1"/>
  <c r="AI630" i="1" s="1"/>
  <c r="AL630" i="1" a="1"/>
  <c r="AL630" i="1" s="1"/>
  <c r="AM630" i="1" a="1"/>
  <c r="AM630" i="1" s="1"/>
  <c r="AP630" i="1" a="1"/>
  <c r="AP630" i="1" s="1"/>
  <c r="AQ630" i="1" a="1"/>
  <c r="AQ630" i="1" s="1"/>
  <c r="AT630" i="1" a="1"/>
  <c r="AT630" i="1" s="1"/>
  <c r="AI631" i="1" a="1"/>
  <c r="AI631" i="1" s="1"/>
  <c r="AL631" i="1" a="1"/>
  <c r="AL631" i="1" s="1"/>
  <c r="AM631" i="1" a="1"/>
  <c r="AM631" i="1" s="1"/>
  <c r="AP631" i="1" a="1"/>
  <c r="AP631" i="1" s="1"/>
  <c r="AQ631" i="1" a="1"/>
  <c r="AQ631" i="1" s="1"/>
  <c r="AT631" i="1" a="1"/>
  <c r="AT631" i="1" s="1"/>
  <c r="AI632" i="1" a="1"/>
  <c r="AI632" i="1" s="1"/>
  <c r="AM632" i="1" a="1"/>
  <c r="AM632" i="1" s="1"/>
  <c r="AN632" i="1" a="1"/>
  <c r="AN632" i="1" s="1"/>
  <c r="AR632" i="1" a="1"/>
  <c r="AR632" i="1" s="1"/>
  <c r="AS632" i="1" a="1"/>
  <c r="AS632" i="1" s="1"/>
  <c r="AK633" i="1" a="1"/>
  <c r="AK633" i="1" s="1"/>
  <c r="AL633" i="1" a="1"/>
  <c r="AL633" i="1" s="1"/>
  <c r="AO633" i="1" a="1"/>
  <c r="AO633" i="1" s="1"/>
  <c r="AP633" i="1" a="1"/>
  <c r="AP633" i="1" s="1"/>
  <c r="AS633" i="1" a="1"/>
  <c r="AS633" i="1" s="1"/>
  <c r="AT633" i="1" a="1"/>
  <c r="AT633" i="1" s="1"/>
  <c r="AH638" i="1"/>
  <c r="AH639" i="1"/>
  <c r="AI639" i="1"/>
  <c r="AJ639" i="1"/>
  <c r="AK639" i="1"/>
  <c r="AL639" i="1"/>
  <c r="AM639" i="1"/>
  <c r="AN639" i="1"/>
  <c r="AO639" i="1"/>
  <c r="AP639" i="1"/>
  <c r="AQ639" i="1"/>
  <c r="AR639" i="1"/>
  <c r="AS639" i="1"/>
  <c r="AT639" i="1"/>
  <c r="AH659" i="1"/>
  <c r="AH660" i="1"/>
  <c r="AH661" i="1"/>
  <c r="AI661" i="1"/>
  <c r="AI672" i="1" s="1" a="1"/>
  <c r="AI672" i="1" s="1"/>
  <c r="AJ661" i="1"/>
  <c r="AJ662" i="1" s="1" a="1"/>
  <c r="AJ662" i="1" s="1"/>
  <c r="AK661" i="1"/>
  <c r="AK670" i="1" s="1" a="1"/>
  <c r="AK670" i="1" s="1"/>
  <c r="AL661" i="1"/>
  <c r="AM661" i="1"/>
  <c r="AN661" i="1"/>
  <c r="AN662" i="1" s="1" a="1"/>
  <c r="AN662" i="1" s="1"/>
  <c r="AO661" i="1"/>
  <c r="AO670" i="1" s="1" a="1"/>
  <c r="AO670" i="1" s="1"/>
  <c r="AP661" i="1"/>
  <c r="AQ661" i="1"/>
  <c r="AR661" i="1"/>
  <c r="AR662" i="1" s="1" a="1"/>
  <c r="AR662" i="1" s="1"/>
  <c r="AS661" i="1"/>
  <c r="AS674" i="1" s="1" a="1"/>
  <c r="AS674" i="1" s="1"/>
  <c r="AT661" i="1"/>
  <c r="AJ663" i="1" a="1"/>
  <c r="AJ663" i="1" s="1"/>
  <c r="AL663" i="1" a="1"/>
  <c r="AL663" i="1" s="1"/>
  <c r="AR663" i="1" a="1"/>
  <c r="AR663" i="1" s="1"/>
  <c r="AT663" i="1" a="1"/>
  <c r="AT663" i="1" s="1"/>
  <c r="AN665" i="1" a="1"/>
  <c r="AN665" i="1" s="1"/>
  <c r="AP665" i="1" a="1"/>
  <c r="AP665" i="1" s="1"/>
  <c r="AJ667" i="1" a="1"/>
  <c r="AJ667" i="1" s="1"/>
  <c r="AL667" i="1" a="1"/>
  <c r="AL667" i="1" s="1"/>
  <c r="AR667" i="1" a="1"/>
  <c r="AR667" i="1" s="1"/>
  <c r="AT667" i="1" a="1"/>
  <c r="AT667" i="1" s="1"/>
  <c r="AN669" i="1" a="1"/>
  <c r="AN669" i="1" s="1"/>
  <c r="AP669" i="1" a="1"/>
  <c r="AP669" i="1" s="1"/>
  <c r="AT669" i="1" a="1"/>
  <c r="AT669" i="1" s="1"/>
  <c r="AS670" i="1" a="1"/>
  <c r="AS670" i="1" s="1"/>
  <c r="AL671" i="1" a="1"/>
  <c r="AL671" i="1" s="1"/>
  <c r="AR671" i="1" a="1"/>
  <c r="AR671" i="1" s="1"/>
  <c r="AT671" i="1" a="1"/>
  <c r="AT671" i="1" s="1"/>
  <c r="AO672" i="1" a="1"/>
  <c r="AO672" i="1" s="1"/>
  <c r="AQ672" i="1" a="1"/>
  <c r="AQ672" i="1" s="1"/>
  <c r="AP673" i="1" a="1"/>
  <c r="AP673" i="1" s="1"/>
  <c r="AR673" i="1" a="1"/>
  <c r="AR673" i="1" s="1"/>
  <c r="AO674" i="1" a="1"/>
  <c r="AO674" i="1" s="1"/>
  <c r="AN675" i="1" a="1"/>
  <c r="AN675" i="1" s="1"/>
  <c r="AP675" i="1" a="1"/>
  <c r="AP675" i="1" s="1"/>
  <c r="AK676" i="1" a="1"/>
  <c r="AK676" i="1" s="1"/>
  <c r="AM676" i="1" a="1"/>
  <c r="AM676" i="1" s="1"/>
  <c r="AL677" i="1" a="1"/>
  <c r="AL677" i="1" s="1"/>
  <c r="AN677" i="1" a="1"/>
  <c r="AN677" i="1" s="1"/>
  <c r="AT677" i="1" a="1"/>
  <c r="AT677" i="1" s="1"/>
  <c r="AF682" i="1"/>
  <c r="AF690" i="1"/>
  <c r="AZ690" i="1"/>
  <c r="AF691" i="1"/>
  <c r="AZ691" i="1"/>
  <c r="AF703" i="1"/>
  <c r="AZ703" i="1"/>
  <c r="AF704" i="1"/>
  <c r="AZ704" i="1"/>
  <c r="AF716" i="1"/>
  <c r="AZ716" i="1"/>
  <c r="AF717" i="1"/>
  <c r="AZ717" i="1"/>
  <c r="AF729" i="1"/>
  <c r="AZ729" i="1"/>
  <c r="AF730" i="1"/>
  <c r="AZ730" i="1"/>
  <c r="AF742" i="1"/>
  <c r="AZ742" i="1"/>
  <c r="AF743" i="1"/>
  <c r="AZ743" i="1"/>
  <c r="AF755" i="1"/>
  <c r="AZ755" i="1"/>
  <c r="AF756" i="1"/>
  <c r="AZ756" i="1"/>
  <c r="AF768" i="1"/>
  <c r="AZ768" i="1"/>
  <c r="AF769" i="1"/>
  <c r="AZ769" i="1"/>
  <c r="AF781" i="1"/>
  <c r="AF782" i="1"/>
  <c r="AH830" i="1"/>
  <c r="AH831" i="1"/>
  <c r="AH850" i="1"/>
  <c r="AH902" i="1"/>
  <c r="AJ933" i="1"/>
  <c r="AH938" i="1"/>
  <c r="AL675" i="1" l="1" a="1"/>
  <c r="AL675" i="1" s="1"/>
  <c r="AK674" i="1" a="1"/>
  <c r="AK674" i="1" s="1"/>
  <c r="AN673" i="1" a="1"/>
  <c r="AN673" i="1" s="1"/>
  <c r="AP667" i="1" a="1"/>
  <c r="AP667" i="1" s="1"/>
  <c r="AR633" i="1" a="1"/>
  <c r="AR633" i="1" s="1"/>
  <c r="AQ632" i="1" a="1"/>
  <c r="AQ632" i="1" s="1"/>
  <c r="AO631" i="1" a="1"/>
  <c r="AO631" i="1" s="1"/>
  <c r="AO630" i="1" a="1"/>
  <c r="AO630" i="1" s="1"/>
  <c r="AO629" i="1" a="1"/>
  <c r="AO629" i="1" s="1"/>
  <c r="AK629" i="1" a="1"/>
  <c r="AK629" i="1" s="1"/>
  <c r="AR628" i="1" a="1"/>
  <c r="AR628" i="1" s="1"/>
  <c r="AM628" i="1" a="1"/>
  <c r="AM628" i="1" s="1"/>
  <c r="AT627" i="1" a="1"/>
  <c r="AT627" i="1" s="1"/>
  <c r="AP627" i="1" a="1"/>
  <c r="AP627" i="1" s="1"/>
  <c r="AL627" i="1" a="1"/>
  <c r="AL627" i="1" s="1"/>
  <c r="AT626" i="1" a="1"/>
  <c r="AT626" i="1" s="1"/>
  <c r="AP626" i="1" a="1"/>
  <c r="AP626" i="1" s="1"/>
  <c r="AL626" i="1" a="1"/>
  <c r="AL626" i="1" s="1"/>
  <c r="AT625" i="1" a="1"/>
  <c r="AT625" i="1" s="1"/>
  <c r="AP625" i="1" a="1"/>
  <c r="AP625" i="1" s="1"/>
  <c r="AL625" i="1" a="1"/>
  <c r="AL625" i="1" s="1"/>
  <c r="AS624" i="1" a="1"/>
  <c r="AS624" i="1" s="1"/>
  <c r="AN624" i="1" a="1"/>
  <c r="AN624" i="1" s="1"/>
  <c r="AI624" i="1" a="1"/>
  <c r="AI624" i="1" s="1"/>
  <c r="AQ623" i="1" a="1"/>
  <c r="AQ623" i="1" s="1"/>
  <c r="AM623" i="1" a="1"/>
  <c r="AM623" i="1" s="1"/>
  <c r="AI623" i="1" a="1"/>
  <c r="AI623" i="1" s="1"/>
  <c r="AQ622" i="1" a="1"/>
  <c r="AQ622" i="1" s="1"/>
  <c r="AM622" i="1" a="1"/>
  <c r="AM622" i="1" s="1"/>
  <c r="AI622" i="1" a="1"/>
  <c r="AI622" i="1" s="1"/>
  <c r="AO621" i="1" a="1"/>
  <c r="AO621" i="1" s="1"/>
  <c r="AR620" i="1" a="1"/>
  <c r="AR620" i="1" s="1"/>
  <c r="P333" i="1" a="1"/>
  <c r="P333" i="1" s="1"/>
  <c r="AR677" i="1" a="1"/>
  <c r="AR677" i="1" s="1"/>
  <c r="AJ677" i="1" a="1"/>
  <c r="AJ677" i="1" s="1"/>
  <c r="AT675" i="1" a="1"/>
  <c r="AT675" i="1" s="1"/>
  <c r="AP671" i="1" a="1"/>
  <c r="AP671" i="1" s="1"/>
  <c r="AR669" i="1" a="1"/>
  <c r="AR669" i="1" s="1"/>
  <c r="AL669" i="1" a="1"/>
  <c r="AL669" i="1" s="1"/>
  <c r="AT665" i="1" a="1"/>
  <c r="AT665" i="1" s="1"/>
  <c r="AL665" i="1" a="1"/>
  <c r="AL665" i="1" s="1"/>
  <c r="AP663" i="1" a="1"/>
  <c r="AP663" i="1" s="1"/>
  <c r="AN633" i="1" a="1"/>
  <c r="AN633" i="1" s="1"/>
  <c r="AJ633" i="1" a="1"/>
  <c r="AJ633" i="1" s="1"/>
  <c r="AK632" i="1" a="1"/>
  <c r="AK632" i="1" s="1"/>
  <c r="AS631" i="1" a="1"/>
  <c r="AS631" i="1" s="1"/>
  <c r="AK631" i="1" a="1"/>
  <c r="AK631" i="1" s="1"/>
  <c r="AS630" i="1" a="1"/>
  <c r="AS630" i="1" s="1"/>
  <c r="AK630" i="1" a="1"/>
  <c r="AK630" i="1" s="1"/>
  <c r="AS629" i="1" a="1"/>
  <c r="AS629" i="1" s="1"/>
  <c r="AP677" i="1" a="1"/>
  <c r="AP677" i="1" s="1"/>
  <c r="AS676" i="1" a="1"/>
  <c r="AS676" i="1" s="1"/>
  <c r="AR675" i="1" a="1"/>
  <c r="AR675" i="1" s="1"/>
  <c r="AT673" i="1" a="1"/>
  <c r="AT673" i="1" s="1"/>
  <c r="AL673" i="1" a="1"/>
  <c r="AL673" i="1" s="1"/>
  <c r="AN671" i="1" a="1"/>
  <c r="AN671" i="1" s="1"/>
  <c r="AJ669" i="1" a="1"/>
  <c r="AJ669" i="1" s="1"/>
  <c r="AN667" i="1" a="1"/>
  <c r="AN667" i="1" s="1"/>
  <c r="AR665" i="1" a="1"/>
  <c r="AR665" i="1" s="1"/>
  <c r="AJ665" i="1" a="1"/>
  <c r="AJ665" i="1" s="1"/>
  <c r="AN663" i="1" a="1"/>
  <c r="AN663" i="1" s="1"/>
  <c r="AQ633" i="1" a="1"/>
  <c r="AQ633" i="1" s="1"/>
  <c r="AM633" i="1" a="1"/>
  <c r="AM633" i="1" s="1"/>
  <c r="AI633" i="1" a="1"/>
  <c r="AI633" i="1" s="1"/>
  <c r="AO632" i="1" a="1"/>
  <c r="AO632" i="1" s="1"/>
  <c r="AJ632" i="1" a="1"/>
  <c r="AJ632" i="1" s="1"/>
  <c r="AR631" i="1" a="1"/>
  <c r="AR631" i="1" s="1"/>
  <c r="AN631" i="1" a="1"/>
  <c r="AN631" i="1" s="1"/>
  <c r="AJ631" i="1" a="1"/>
  <c r="AJ631" i="1" s="1"/>
  <c r="AR630" i="1" a="1"/>
  <c r="AR630" i="1" s="1"/>
  <c r="AN630" i="1" a="1"/>
  <c r="AN630" i="1" s="1"/>
  <c r="AJ630" i="1" a="1"/>
  <c r="AJ630" i="1" s="1"/>
  <c r="AR629" i="1" a="1"/>
  <c r="AR629" i="1" s="1"/>
  <c r="AN629" i="1" a="1"/>
  <c r="AN629" i="1" s="1"/>
  <c r="AJ629" i="1" a="1"/>
  <c r="AJ629" i="1" s="1"/>
  <c r="AQ628" i="1" a="1"/>
  <c r="AQ628" i="1" s="1"/>
  <c r="AK628" i="1" a="1"/>
  <c r="AK628" i="1" s="1"/>
  <c r="AS627" i="1" a="1"/>
  <c r="AS627" i="1" s="1"/>
  <c r="AO627" i="1" a="1"/>
  <c r="AO627" i="1" s="1"/>
  <c r="AK627" i="1" a="1"/>
  <c r="AK627" i="1" s="1"/>
  <c r="AS626" i="1" a="1"/>
  <c r="AS626" i="1" s="1"/>
  <c r="AO626" i="1" a="1"/>
  <c r="AO626" i="1" s="1"/>
  <c r="AK626" i="1" a="1"/>
  <c r="AK626" i="1" s="1"/>
  <c r="AS625" i="1" a="1"/>
  <c r="AS625" i="1" s="1"/>
  <c r="AO625" i="1" a="1"/>
  <c r="AO625" i="1" s="1"/>
  <c r="AK625" i="1" a="1"/>
  <c r="AK625" i="1" s="1"/>
  <c r="AR624" i="1" a="1"/>
  <c r="AR624" i="1" s="1"/>
  <c r="AM624" i="1" a="1"/>
  <c r="AM624" i="1" s="1"/>
  <c r="AT623" i="1" a="1"/>
  <c r="AT623" i="1" s="1"/>
  <c r="AP623" i="1" a="1"/>
  <c r="AP623" i="1" s="1"/>
  <c r="AL623" i="1" a="1"/>
  <c r="AL623" i="1" s="1"/>
  <c r="AT622" i="1" a="1"/>
  <c r="AT622" i="1" s="1"/>
  <c r="AI629" i="1" a="1"/>
  <c r="AI629" i="1" s="1"/>
  <c r="AO628" i="1" a="1"/>
  <c r="AO628" i="1" s="1"/>
  <c r="AJ628" i="1" a="1"/>
  <c r="AJ628" i="1" s="1"/>
  <c r="AR627" i="1" a="1"/>
  <c r="AR627" i="1" s="1"/>
  <c r="AN627" i="1" a="1"/>
  <c r="AN627" i="1" s="1"/>
  <c r="AJ627" i="1" a="1"/>
  <c r="AJ627" i="1" s="1"/>
  <c r="AR626" i="1" a="1"/>
  <c r="AR626" i="1" s="1"/>
  <c r="AN626" i="1" a="1"/>
  <c r="AN626" i="1" s="1"/>
  <c r="AJ626" i="1" a="1"/>
  <c r="AJ626" i="1" s="1"/>
  <c r="AR625" i="1" a="1"/>
  <c r="AR625" i="1" s="1"/>
  <c r="AN625" i="1" a="1"/>
  <c r="AN625" i="1" s="1"/>
  <c r="AJ625" i="1" a="1"/>
  <c r="AJ625" i="1" s="1"/>
  <c r="AQ624" i="1" a="1"/>
  <c r="AQ624" i="1" s="1"/>
  <c r="AK624" i="1" a="1"/>
  <c r="AK624" i="1" s="1"/>
  <c r="AS623" i="1" a="1"/>
  <c r="AS623" i="1" s="1"/>
  <c r="AO623" i="1" a="1"/>
  <c r="AO623" i="1" s="1"/>
  <c r="AK623" i="1" a="1"/>
  <c r="AK623" i="1" s="1"/>
  <c r="AS622" i="1" a="1"/>
  <c r="AS622" i="1" s="1"/>
  <c r="AO622" i="1" a="1"/>
  <c r="AO622" i="1" s="1"/>
  <c r="AK622" i="1" a="1"/>
  <c r="AK622" i="1" s="1"/>
  <c r="AS621" i="1" a="1"/>
  <c r="AS621" i="1" s="1"/>
  <c r="AK621" i="1" a="1"/>
  <c r="AK621" i="1" s="1"/>
  <c r="M333" i="1" a="1"/>
  <c r="M333" i="1" s="1"/>
  <c r="G334" i="1"/>
  <c r="AJ675" i="1" a="1"/>
  <c r="AJ675" i="1" s="1"/>
  <c r="AJ673" i="1" a="1"/>
  <c r="AJ673" i="1" s="1"/>
  <c r="AJ671" i="1" a="1"/>
  <c r="AJ671" i="1" s="1"/>
  <c r="AO22" i="1" a="1"/>
  <c r="AO22" i="1" s="1"/>
  <c r="AO17" i="1" a="1"/>
  <c r="AO17" i="1" s="1"/>
  <c r="AJ596" i="1" a="1"/>
  <c r="AJ596" i="1" s="1"/>
  <c r="N223" i="1" a="1"/>
  <c r="N223" i="1" s="1"/>
  <c r="AK506" i="1" a="1"/>
  <c r="AK506" i="1" s="1"/>
  <c r="AK550" i="1" s="1" a="1"/>
  <c r="AK550" i="1" s="1"/>
  <c r="AS510" i="1" a="1"/>
  <c r="AS510" i="1" s="1"/>
  <c r="AS554" i="1" s="1" a="1"/>
  <c r="AS554" i="1" s="1"/>
  <c r="AJ515" i="1" a="1"/>
  <c r="AJ515" i="1" s="1"/>
  <c r="AJ559" i="1" s="1" a="1"/>
  <c r="AJ559" i="1" s="1"/>
  <c r="AO518" i="1" a="1"/>
  <c r="AO518" i="1" s="1"/>
  <c r="AO562" i="1" s="1" a="1"/>
  <c r="AO562" i="1" s="1"/>
  <c r="AK527" i="1" a="1"/>
  <c r="AK527" i="1" s="1"/>
  <c r="AP528" i="1" a="1"/>
  <c r="AP528" i="1" s="1"/>
  <c r="AI531" i="1" a="1"/>
  <c r="AI531" i="1" s="1"/>
  <c r="AN532" i="1" a="1"/>
  <c r="AN532" i="1" s="1"/>
  <c r="AJ533" i="1" a="1"/>
  <c r="AJ533" i="1" s="1"/>
  <c r="AR533" i="1" a="1"/>
  <c r="AR533" i="1" s="1"/>
  <c r="AM534" i="1" a="1"/>
  <c r="AM534" i="1" s="1"/>
  <c r="AM535" i="1" a="1"/>
  <c r="AM535" i="1" s="1"/>
  <c r="AK536" i="1" a="1"/>
  <c r="AK536" i="1" s="1"/>
  <c r="AS536" i="1" a="1"/>
  <c r="AS536" i="1" s="1"/>
  <c r="AN537" i="1" a="1"/>
  <c r="AN537" i="1" s="1"/>
  <c r="AI538" i="1" a="1"/>
  <c r="AI538" i="1" s="1"/>
  <c r="AQ538" i="1" a="1"/>
  <c r="AQ538" i="1" s="1"/>
  <c r="AL539" i="1" a="1"/>
  <c r="AL539" i="1" s="1"/>
  <c r="AT539" i="1" a="1"/>
  <c r="AT539" i="1" s="1"/>
  <c r="AO540" i="1" a="1"/>
  <c r="AO540" i="1" s="1"/>
  <c r="AI569" i="1" a="1"/>
  <c r="AI569" i="1" s="1"/>
  <c r="AL570" i="1" a="1"/>
  <c r="AL570" i="1" s="1"/>
  <c r="AO571" i="1" a="1"/>
  <c r="AO571" i="1" s="1"/>
  <c r="AL572" i="1" a="1"/>
  <c r="AL572" i="1" s="1"/>
  <c r="AP572" i="1" a="1"/>
  <c r="AP572" i="1" s="1"/>
  <c r="AT572" i="1" a="1"/>
  <c r="AT572" i="1" s="1"/>
  <c r="AK573" i="1" a="1"/>
  <c r="AK573" i="1" s="1"/>
  <c r="AO573" i="1" a="1"/>
  <c r="AO573" i="1" s="1"/>
  <c r="AS573" i="1" a="1"/>
  <c r="AS573" i="1" s="1"/>
  <c r="AL574" i="1" a="1"/>
  <c r="AL574" i="1" s="1"/>
  <c r="AP574" i="1" a="1"/>
  <c r="AP574" i="1" s="1"/>
  <c r="AT574" i="1" a="1"/>
  <c r="AT574" i="1" s="1"/>
  <c r="AK575" i="1" a="1"/>
  <c r="AK575" i="1" s="1"/>
  <c r="AO575" i="1" a="1"/>
  <c r="AO575" i="1" s="1"/>
  <c r="AS575" i="1" a="1"/>
  <c r="AS575" i="1" s="1"/>
  <c r="AL576" i="1" a="1"/>
  <c r="AL576" i="1" s="1"/>
  <c r="AP576" i="1" a="1"/>
  <c r="AP576" i="1" s="1"/>
  <c r="AT576" i="1" a="1"/>
  <c r="AT576" i="1" s="1"/>
  <c r="AK577" i="1" a="1"/>
  <c r="AK577" i="1" s="1"/>
  <c r="AO577" i="1" a="1"/>
  <c r="AO577" i="1" s="1"/>
  <c r="AS577" i="1" a="1"/>
  <c r="AS577" i="1" s="1"/>
  <c r="AL578" i="1" a="1"/>
  <c r="AL578" i="1" s="1"/>
  <c r="AP578" i="1" a="1"/>
  <c r="AP578" i="1" s="1"/>
  <c r="AT578" i="1" a="1"/>
  <c r="AT578" i="1" s="1"/>
  <c r="AJ579" i="1" a="1"/>
  <c r="AJ579" i="1" s="1"/>
  <c r="AL579" i="1" a="1"/>
  <c r="AL579" i="1" s="1"/>
  <c r="AN579" i="1" a="1"/>
  <c r="AN579" i="1" s="1"/>
  <c r="AP579" i="1" a="1"/>
  <c r="AP579" i="1" s="1"/>
  <c r="AR579" i="1" a="1"/>
  <c r="AR579" i="1" s="1"/>
  <c r="AT579" i="1" a="1"/>
  <c r="AT579" i="1" s="1"/>
  <c r="AJ580" i="1" a="1"/>
  <c r="AJ580" i="1" s="1"/>
  <c r="AL580" i="1" a="1"/>
  <c r="AL580" i="1" s="1"/>
  <c r="AN580" i="1" a="1"/>
  <c r="AN580" i="1" s="1"/>
  <c r="AP580" i="1" a="1"/>
  <c r="AP580" i="1" s="1"/>
  <c r="AR580" i="1" a="1"/>
  <c r="AR580" i="1" s="1"/>
  <c r="AT580" i="1" a="1"/>
  <c r="AT580" i="1" s="1"/>
  <c r="AJ581" i="1" a="1"/>
  <c r="AJ581" i="1" s="1"/>
  <c r="AL581" i="1" a="1"/>
  <c r="AL581" i="1" s="1"/>
  <c r="AU581" i="1" s="1" a="1"/>
  <c r="AU581" i="1" s="1"/>
  <c r="AN581" i="1" a="1"/>
  <c r="AN581" i="1" s="1"/>
  <c r="AP581" i="1" a="1"/>
  <c r="AP581" i="1" s="1"/>
  <c r="AR581" i="1" a="1"/>
  <c r="AR581" i="1" s="1"/>
  <c r="AT581" i="1" a="1"/>
  <c r="AT581" i="1" s="1"/>
  <c r="AJ582" i="1" a="1"/>
  <c r="AJ582" i="1" s="1"/>
  <c r="AL582" i="1" a="1"/>
  <c r="AL582" i="1" s="1"/>
  <c r="AN582" i="1" a="1"/>
  <c r="AN582" i="1" s="1"/>
  <c r="AP582" i="1" a="1"/>
  <c r="AP582" i="1" s="1"/>
  <c r="AR582" i="1" a="1"/>
  <c r="AR582" i="1" s="1"/>
  <c r="AT582" i="1" a="1"/>
  <c r="AT582" i="1" s="1"/>
  <c r="AJ583" i="1" a="1"/>
  <c r="AJ583" i="1" s="1"/>
  <c r="AL583" i="1" a="1"/>
  <c r="AL583" i="1" s="1"/>
  <c r="AN583" i="1" a="1"/>
  <c r="AN583" i="1" s="1"/>
  <c r="AP583" i="1" a="1"/>
  <c r="AP583" i="1" s="1"/>
  <c r="AR583" i="1" a="1"/>
  <c r="AR583" i="1" s="1"/>
  <c r="AT583" i="1" a="1"/>
  <c r="AT583" i="1" s="1"/>
  <c r="AJ584" i="1" a="1"/>
  <c r="AJ584" i="1" s="1"/>
  <c r="AL584" i="1" a="1"/>
  <c r="AL584" i="1" s="1"/>
  <c r="AN584" i="1" a="1"/>
  <c r="AN584" i="1" s="1"/>
  <c r="AP584" i="1" a="1"/>
  <c r="AP584" i="1" s="1"/>
  <c r="AR584" i="1" a="1"/>
  <c r="AR584" i="1" s="1"/>
  <c r="AT584" i="1" a="1"/>
  <c r="AT584" i="1" s="1"/>
  <c r="AI597" i="1" a="1"/>
  <c r="AI597" i="1" s="1"/>
  <c r="AK597" i="1" a="1"/>
  <c r="AK597" i="1" s="1"/>
  <c r="AK641" i="1" s="1" a="1"/>
  <c r="AK641" i="1" s="1"/>
  <c r="AM597" i="1" a="1"/>
  <c r="AM597" i="1" s="1"/>
  <c r="AM641" i="1" s="1" a="1"/>
  <c r="AM641" i="1" s="1"/>
  <c r="AO597" i="1" a="1"/>
  <c r="AO597" i="1" s="1"/>
  <c r="AO641" i="1" s="1" a="1"/>
  <c r="AO641" i="1" s="1"/>
  <c r="AQ597" i="1" a="1"/>
  <c r="AQ597" i="1" s="1"/>
  <c r="AQ641" i="1" s="1" a="1"/>
  <c r="AQ641" i="1" s="1"/>
  <c r="AS597" i="1" a="1"/>
  <c r="AS597" i="1" s="1"/>
  <c r="AS641" i="1" s="1" a="1"/>
  <c r="AS641" i="1" s="1"/>
  <c r="AI599" i="1" a="1"/>
  <c r="AI599" i="1" s="1"/>
  <c r="AK599" i="1" a="1"/>
  <c r="AK599" i="1" s="1"/>
  <c r="AK643" i="1" s="1" a="1"/>
  <c r="AK643" i="1" s="1"/>
  <c r="AM599" i="1" a="1"/>
  <c r="AM599" i="1" s="1"/>
  <c r="AM643" i="1" s="1" a="1"/>
  <c r="AM643" i="1" s="1"/>
  <c r="AO599" i="1" a="1"/>
  <c r="AO599" i="1" s="1"/>
  <c r="AO643" i="1" s="1" a="1"/>
  <c r="AO643" i="1" s="1"/>
  <c r="AQ599" i="1" a="1"/>
  <c r="AQ599" i="1" s="1"/>
  <c r="AQ643" i="1" s="1" a="1"/>
  <c r="AQ643" i="1" s="1"/>
  <c r="AS599" i="1" a="1"/>
  <c r="AS599" i="1" s="1"/>
  <c r="AS643" i="1" s="1" a="1"/>
  <c r="AS643" i="1" s="1"/>
  <c r="AI601" i="1" a="1"/>
  <c r="AI601" i="1" s="1"/>
  <c r="AK601" i="1" a="1"/>
  <c r="AK601" i="1" s="1"/>
  <c r="AK645" i="1" s="1" a="1"/>
  <c r="AK645" i="1" s="1"/>
  <c r="AM601" i="1" a="1"/>
  <c r="AM601" i="1" s="1"/>
  <c r="AM645" i="1" s="1" a="1"/>
  <c r="AM645" i="1" s="1"/>
  <c r="AO601" i="1" a="1"/>
  <c r="AO601" i="1" s="1"/>
  <c r="AO645" i="1" s="1" a="1"/>
  <c r="AO645" i="1" s="1"/>
  <c r="AQ601" i="1" a="1"/>
  <c r="AQ601" i="1" s="1"/>
  <c r="AQ645" i="1" s="1" a="1"/>
  <c r="AQ645" i="1" s="1"/>
  <c r="AS601" i="1" a="1"/>
  <c r="AS601" i="1" s="1"/>
  <c r="AS645" i="1" s="1" a="1"/>
  <c r="AS645" i="1" s="1"/>
  <c r="AI603" i="1" a="1"/>
  <c r="AI603" i="1" s="1"/>
  <c r="AK603" i="1" a="1"/>
  <c r="AK603" i="1" s="1"/>
  <c r="AK647" i="1" s="1" a="1"/>
  <c r="AK647" i="1" s="1"/>
  <c r="AM603" i="1" a="1"/>
  <c r="AM603" i="1" s="1"/>
  <c r="AM647" i="1" s="1" a="1"/>
  <c r="AM647" i="1" s="1"/>
  <c r="AO603" i="1" a="1"/>
  <c r="AO603" i="1" s="1"/>
  <c r="AO647" i="1" s="1" a="1"/>
  <c r="AO647" i="1" s="1"/>
  <c r="AQ603" i="1" a="1"/>
  <c r="AQ603" i="1" s="1"/>
  <c r="AQ647" i="1" s="1" a="1"/>
  <c r="AQ647" i="1" s="1"/>
  <c r="AS603" i="1" a="1"/>
  <c r="AS603" i="1" s="1"/>
  <c r="AS647" i="1" s="1" a="1"/>
  <c r="AS647" i="1" s="1"/>
  <c r="AI605" i="1" a="1"/>
  <c r="AI605" i="1" s="1"/>
  <c r="AK605" i="1" a="1"/>
  <c r="AK605" i="1" s="1"/>
  <c r="AK649" i="1" s="1" a="1"/>
  <c r="AK649" i="1" s="1"/>
  <c r="AM605" i="1" a="1"/>
  <c r="AM605" i="1" s="1"/>
  <c r="AM649" i="1" s="1" a="1"/>
  <c r="AM649" i="1" s="1"/>
  <c r="AO605" i="1" a="1"/>
  <c r="AO605" i="1" s="1"/>
  <c r="AO649" i="1" s="1" a="1"/>
  <c r="AO649" i="1" s="1"/>
  <c r="AQ605" i="1" a="1"/>
  <c r="AQ605" i="1" s="1"/>
  <c r="AQ649" i="1" s="1" a="1"/>
  <c r="AQ649" i="1" s="1"/>
  <c r="AS605" i="1" a="1"/>
  <c r="AS605" i="1" s="1"/>
  <c r="AS649" i="1" s="1" a="1"/>
  <c r="AS649" i="1" s="1"/>
  <c r="AI607" i="1" a="1"/>
  <c r="AI607" i="1" s="1"/>
  <c r="AK607" i="1" a="1"/>
  <c r="AK607" i="1" s="1"/>
  <c r="AK651" i="1" s="1" a="1"/>
  <c r="AK651" i="1" s="1"/>
  <c r="AM607" i="1" a="1"/>
  <c r="AM607" i="1" s="1"/>
  <c r="AM651" i="1" s="1" a="1"/>
  <c r="AM651" i="1" s="1"/>
  <c r="AO607" i="1" a="1"/>
  <c r="AO607" i="1" s="1"/>
  <c r="AO651" i="1" s="1" a="1"/>
  <c r="AO651" i="1" s="1"/>
  <c r="AQ607" i="1" a="1"/>
  <c r="AQ607" i="1" s="1"/>
  <c r="AQ651" i="1" s="1" a="1"/>
  <c r="AQ651" i="1" s="1"/>
  <c r="AS607" i="1" a="1"/>
  <c r="AS607" i="1" s="1"/>
  <c r="AS651" i="1" s="1" a="1"/>
  <c r="AS651" i="1" s="1"/>
  <c r="AL608" i="1" a="1"/>
  <c r="AL608" i="1" s="1"/>
  <c r="AL652" i="1" s="1" a="1"/>
  <c r="AL652" i="1" s="1"/>
  <c r="AP608" i="1" a="1"/>
  <c r="AP608" i="1" s="1"/>
  <c r="AP652" i="1" s="1" a="1"/>
  <c r="AP652" i="1" s="1"/>
  <c r="AT608" i="1" a="1"/>
  <c r="AT608" i="1" s="1"/>
  <c r="AT652" i="1" s="1" a="1"/>
  <c r="AT652" i="1" s="1"/>
  <c r="AJ609" i="1" a="1"/>
  <c r="AJ609" i="1" s="1"/>
  <c r="AJ653" i="1" s="1" a="1"/>
  <c r="AJ653" i="1" s="1"/>
  <c r="AL609" i="1" a="1"/>
  <c r="AL609" i="1" s="1"/>
  <c r="AL653" i="1" s="1" a="1"/>
  <c r="AL653" i="1" s="1"/>
  <c r="AN609" i="1" a="1"/>
  <c r="AN609" i="1" s="1"/>
  <c r="AN653" i="1" s="1" a="1"/>
  <c r="AN653" i="1" s="1"/>
  <c r="AP609" i="1" a="1"/>
  <c r="AP609" i="1" s="1"/>
  <c r="AP653" i="1" s="1" a="1"/>
  <c r="AP653" i="1" s="1"/>
  <c r="AR609" i="1" a="1"/>
  <c r="AR609" i="1" s="1"/>
  <c r="AR653" i="1" s="1" a="1"/>
  <c r="AR653" i="1" s="1"/>
  <c r="AT609" i="1" a="1"/>
  <c r="AT609" i="1" s="1"/>
  <c r="AT653" i="1" s="1" a="1"/>
  <c r="AT653" i="1" s="1"/>
  <c r="AK610" i="1" a="1"/>
  <c r="AK610" i="1" s="1"/>
  <c r="AK654" i="1" s="1" a="1"/>
  <c r="AK654" i="1" s="1"/>
  <c r="AO610" i="1" a="1"/>
  <c r="AO610" i="1" s="1"/>
  <c r="AO654" i="1" s="1" a="1"/>
  <c r="AO654" i="1" s="1"/>
  <c r="AS610" i="1" a="1"/>
  <c r="AS610" i="1" s="1"/>
  <c r="AS654" i="1" s="1" a="1"/>
  <c r="AS654" i="1" s="1"/>
  <c r="AJ611" i="1" a="1"/>
  <c r="AJ611" i="1" s="1"/>
  <c r="AJ655" i="1" s="1" a="1"/>
  <c r="AJ655" i="1" s="1"/>
  <c r="AL611" i="1" a="1"/>
  <c r="AL611" i="1" s="1"/>
  <c r="AL655" i="1" s="1" a="1"/>
  <c r="AL655" i="1" s="1"/>
  <c r="AN611" i="1" a="1"/>
  <c r="AN611" i="1" s="1"/>
  <c r="AN655" i="1" s="1" a="1"/>
  <c r="AN655" i="1" s="1"/>
  <c r="AP611" i="1" a="1"/>
  <c r="AP611" i="1" s="1"/>
  <c r="AP655" i="1" s="1" a="1"/>
  <c r="AP655" i="1" s="1"/>
  <c r="AR611" i="1" a="1"/>
  <c r="AR611" i="1" s="1"/>
  <c r="AR655" i="1" s="1" a="1"/>
  <c r="AR655" i="1" s="1"/>
  <c r="AT611" i="1" a="1"/>
  <c r="AT611" i="1" s="1"/>
  <c r="AT655" i="1" s="1" a="1"/>
  <c r="AT655" i="1" s="1"/>
  <c r="AJ618" i="1" a="1"/>
  <c r="AJ618" i="1" s="1"/>
  <c r="AL618" i="1" a="1"/>
  <c r="AL618" i="1" s="1"/>
  <c r="AN618" i="1" a="1"/>
  <c r="AN618" i="1" s="1"/>
  <c r="AP618" i="1" a="1"/>
  <c r="AP618" i="1" s="1"/>
  <c r="AR618" i="1" a="1"/>
  <c r="AR618" i="1" s="1"/>
  <c r="AT618" i="1" a="1"/>
  <c r="AT618" i="1" s="1"/>
  <c r="AJ619" i="1" a="1"/>
  <c r="AJ619" i="1" s="1"/>
  <c r="AL619" i="1" a="1"/>
  <c r="AL619" i="1" s="1"/>
  <c r="AN619" i="1" a="1"/>
  <c r="AN619" i="1" s="1"/>
  <c r="AP619" i="1" a="1"/>
  <c r="AP619" i="1" s="1"/>
  <c r="AR619" i="1" a="1"/>
  <c r="AR619" i="1" s="1"/>
  <c r="AT619" i="1" a="1"/>
  <c r="AT619" i="1" s="1"/>
  <c r="AJ620" i="1" a="1"/>
  <c r="AJ620" i="1" s="1"/>
  <c r="AT504" i="1" a="1"/>
  <c r="AT504" i="1" s="1"/>
  <c r="AT548" i="1" s="1" a="1"/>
  <c r="AT548" i="1" s="1"/>
  <c r="AR508" i="1" a="1"/>
  <c r="AR508" i="1" s="1"/>
  <c r="AR552" i="1" s="1" a="1"/>
  <c r="AR552" i="1" s="1"/>
  <c r="AQ511" i="1" a="1"/>
  <c r="AQ511" i="1" s="1"/>
  <c r="AQ555" i="1" s="1" a="1"/>
  <c r="AQ555" i="1" s="1"/>
  <c r="AQ517" i="1" a="1"/>
  <c r="AQ517" i="1" s="1"/>
  <c r="AQ561" i="1" s="1" a="1"/>
  <c r="AQ561" i="1" s="1"/>
  <c r="AJ526" i="1" a="1"/>
  <c r="AJ526" i="1" s="1"/>
  <c r="AO527" i="1" a="1"/>
  <c r="AO527" i="1" s="1"/>
  <c r="AQ529" i="1" a="1"/>
  <c r="AQ529" i="1" s="1"/>
  <c r="AJ532" i="1" a="1"/>
  <c r="AJ532" i="1" s="1"/>
  <c r="AT532" i="1" a="1"/>
  <c r="AT532" i="1" s="1"/>
  <c r="AO533" i="1" a="1"/>
  <c r="AO533" i="1" s="1"/>
  <c r="AJ534" i="1" a="1"/>
  <c r="AJ534" i="1" s="1"/>
  <c r="AR534" i="1" a="1"/>
  <c r="AR534" i="1" s="1"/>
  <c r="AP535" i="1" a="1"/>
  <c r="AP535" i="1" s="1"/>
  <c r="AP536" i="1" a="1"/>
  <c r="AP536" i="1" s="1"/>
  <c r="AK537" i="1" a="1"/>
  <c r="AK537" i="1" s="1"/>
  <c r="AS537" i="1" a="1"/>
  <c r="AS537" i="1" s="1"/>
  <c r="AN538" i="1" a="1"/>
  <c r="AN538" i="1" s="1"/>
  <c r="AI539" i="1" a="1"/>
  <c r="AI539" i="1" s="1"/>
  <c r="AQ539" i="1" a="1"/>
  <c r="AQ539" i="1" s="1"/>
  <c r="AL540" i="1" a="1"/>
  <c r="AL540" i="1" s="1"/>
  <c r="AT540" i="1" a="1"/>
  <c r="AT540" i="1" s="1"/>
  <c r="AQ569" i="1" a="1"/>
  <c r="AQ569" i="1" s="1"/>
  <c r="AT570" i="1" a="1"/>
  <c r="AT570" i="1" s="1"/>
  <c r="AJ572" i="1" a="1"/>
  <c r="AJ572" i="1" s="1"/>
  <c r="AN572" i="1" a="1"/>
  <c r="AN572" i="1" s="1"/>
  <c r="AR572" i="1" a="1"/>
  <c r="AR572" i="1" s="1"/>
  <c r="AI573" i="1" a="1"/>
  <c r="AI573" i="1" s="1"/>
  <c r="AM573" i="1" a="1"/>
  <c r="AM573" i="1" s="1"/>
  <c r="AQ573" i="1" a="1"/>
  <c r="AQ573" i="1" s="1"/>
  <c r="AJ574" i="1" a="1"/>
  <c r="AJ574" i="1" s="1"/>
  <c r="AN574" i="1" a="1"/>
  <c r="AN574" i="1" s="1"/>
  <c r="AR574" i="1" a="1"/>
  <c r="AR574" i="1" s="1"/>
  <c r="AI575" i="1" a="1"/>
  <c r="AI575" i="1" s="1"/>
  <c r="AM575" i="1" a="1"/>
  <c r="AM575" i="1" s="1"/>
  <c r="AQ575" i="1" a="1"/>
  <c r="AQ575" i="1" s="1"/>
  <c r="AJ576" i="1" a="1"/>
  <c r="AJ576" i="1" s="1"/>
  <c r="AN576" i="1" a="1"/>
  <c r="AN576" i="1" s="1"/>
  <c r="AR576" i="1" a="1"/>
  <c r="AR576" i="1" s="1"/>
  <c r="AI577" i="1" a="1"/>
  <c r="AI577" i="1" s="1"/>
  <c r="AM577" i="1" a="1"/>
  <c r="AM577" i="1" s="1"/>
  <c r="AQ577" i="1" a="1"/>
  <c r="AQ577" i="1" s="1"/>
  <c r="AJ578" i="1" a="1"/>
  <c r="AJ578" i="1" s="1"/>
  <c r="AN578" i="1" a="1"/>
  <c r="AN578" i="1" s="1"/>
  <c r="AR578" i="1" a="1"/>
  <c r="AR578" i="1" s="1"/>
  <c r="AI579" i="1" a="1"/>
  <c r="AI579" i="1" s="1"/>
  <c r="AK579" i="1" a="1"/>
  <c r="AK579" i="1" s="1"/>
  <c r="AM579" i="1" a="1"/>
  <c r="AM579" i="1" s="1"/>
  <c r="AO579" i="1" a="1"/>
  <c r="AO579" i="1" s="1"/>
  <c r="AQ579" i="1" a="1"/>
  <c r="AQ579" i="1" s="1"/>
  <c r="AS579" i="1" a="1"/>
  <c r="AS579" i="1" s="1"/>
  <c r="AI580" i="1" a="1"/>
  <c r="AI580" i="1" s="1"/>
  <c r="AK580" i="1" a="1"/>
  <c r="AK580" i="1" s="1"/>
  <c r="AM580" i="1" a="1"/>
  <c r="AM580" i="1" s="1"/>
  <c r="AO580" i="1" a="1"/>
  <c r="AO580" i="1" s="1"/>
  <c r="AQ580" i="1" a="1"/>
  <c r="AQ580" i="1" s="1"/>
  <c r="AS580" i="1" a="1"/>
  <c r="AS580" i="1" s="1"/>
  <c r="AI581" i="1" a="1"/>
  <c r="AI581" i="1" s="1"/>
  <c r="AK581" i="1" a="1"/>
  <c r="AK581" i="1" s="1"/>
  <c r="AM581" i="1" a="1"/>
  <c r="AM581" i="1" s="1"/>
  <c r="AO581" i="1" a="1"/>
  <c r="AO581" i="1" s="1"/>
  <c r="AQ581" i="1" a="1"/>
  <c r="AQ581" i="1" s="1"/>
  <c r="AS581" i="1" a="1"/>
  <c r="AS581" i="1" s="1"/>
  <c r="AI582" i="1" a="1"/>
  <c r="AI582" i="1" s="1"/>
  <c r="AU582" i="1" s="1" a="1"/>
  <c r="AU582" i="1" s="1"/>
  <c r="AK582" i="1" a="1"/>
  <c r="AK582" i="1" s="1"/>
  <c r="AM582" i="1" a="1"/>
  <c r="AM582" i="1" s="1"/>
  <c r="AO582" i="1" a="1"/>
  <c r="AO582" i="1" s="1"/>
  <c r="AQ582" i="1" a="1"/>
  <c r="AQ582" i="1" s="1"/>
  <c r="AS582" i="1" a="1"/>
  <c r="AS582" i="1" s="1"/>
  <c r="AI583" i="1" a="1"/>
  <c r="AI583" i="1" s="1"/>
  <c r="AK583" i="1" a="1"/>
  <c r="AK583" i="1" s="1"/>
  <c r="AM583" i="1" a="1"/>
  <c r="AM583" i="1" s="1"/>
  <c r="AO583" i="1" a="1"/>
  <c r="AO583" i="1" s="1"/>
  <c r="AQ583" i="1" a="1"/>
  <c r="AQ583" i="1" s="1"/>
  <c r="AS583" i="1" a="1"/>
  <c r="AS583" i="1" s="1"/>
  <c r="AI584" i="1" a="1"/>
  <c r="AI584" i="1" s="1"/>
  <c r="AU584" i="1" s="1" a="1"/>
  <c r="AU584" i="1" s="1"/>
  <c r="AK584" i="1" a="1"/>
  <c r="AK584" i="1" s="1"/>
  <c r="AM584" i="1" a="1"/>
  <c r="AM584" i="1" s="1"/>
  <c r="AO584" i="1" a="1"/>
  <c r="AO584" i="1" s="1"/>
  <c r="AQ584" i="1" a="1"/>
  <c r="AQ584" i="1" s="1"/>
  <c r="AS584" i="1" a="1"/>
  <c r="AS584" i="1" s="1"/>
  <c r="AJ597" i="1" a="1"/>
  <c r="AJ597" i="1" s="1"/>
  <c r="AJ641" i="1" s="1" a="1"/>
  <c r="AJ641" i="1" s="1"/>
  <c r="AL597" i="1" a="1"/>
  <c r="AL597" i="1" s="1"/>
  <c r="AL641" i="1" s="1" a="1"/>
  <c r="AL641" i="1" s="1"/>
  <c r="AN597" i="1" a="1"/>
  <c r="AN597" i="1" s="1"/>
  <c r="AN641" i="1" s="1" a="1"/>
  <c r="AN641" i="1" s="1"/>
  <c r="AP597" i="1" a="1"/>
  <c r="AP597" i="1" s="1"/>
  <c r="AP641" i="1" s="1" a="1"/>
  <c r="AP641" i="1" s="1"/>
  <c r="AR597" i="1" a="1"/>
  <c r="AR597" i="1" s="1"/>
  <c r="AR641" i="1" s="1" a="1"/>
  <c r="AR641" i="1" s="1"/>
  <c r="AT597" i="1" a="1"/>
  <c r="AT597" i="1" s="1"/>
  <c r="AT641" i="1" s="1" a="1"/>
  <c r="AT641" i="1" s="1"/>
  <c r="AJ599" i="1" a="1"/>
  <c r="AJ599" i="1" s="1"/>
  <c r="AJ643" i="1" s="1" a="1"/>
  <c r="AJ643" i="1" s="1"/>
  <c r="AL599" i="1" a="1"/>
  <c r="AL599" i="1" s="1"/>
  <c r="AL643" i="1" s="1" a="1"/>
  <c r="AL643" i="1" s="1"/>
  <c r="AN599" i="1" a="1"/>
  <c r="AN599" i="1" s="1"/>
  <c r="AN643" i="1" s="1" a="1"/>
  <c r="AN643" i="1" s="1"/>
  <c r="AP599" i="1" a="1"/>
  <c r="AP599" i="1" s="1"/>
  <c r="AP643" i="1" s="1" a="1"/>
  <c r="AP643" i="1" s="1"/>
  <c r="AR599" i="1" a="1"/>
  <c r="AR599" i="1" s="1"/>
  <c r="AR643" i="1" s="1" a="1"/>
  <c r="AR643" i="1" s="1"/>
  <c r="AT599" i="1" a="1"/>
  <c r="AT599" i="1" s="1"/>
  <c r="AT643" i="1" s="1" a="1"/>
  <c r="AT643" i="1" s="1"/>
  <c r="AJ601" i="1" a="1"/>
  <c r="AJ601" i="1" s="1"/>
  <c r="AJ645" i="1" s="1" a="1"/>
  <c r="AJ645" i="1" s="1"/>
  <c r="AL601" i="1" a="1"/>
  <c r="AL601" i="1" s="1"/>
  <c r="AL645" i="1" s="1" a="1"/>
  <c r="AL645" i="1" s="1"/>
  <c r="AN601" i="1" a="1"/>
  <c r="AN601" i="1" s="1"/>
  <c r="AN645" i="1" s="1" a="1"/>
  <c r="AN645" i="1" s="1"/>
  <c r="AP601" i="1" a="1"/>
  <c r="AP601" i="1" s="1"/>
  <c r="AP645" i="1" s="1" a="1"/>
  <c r="AP645" i="1" s="1"/>
  <c r="AR601" i="1" a="1"/>
  <c r="AR601" i="1" s="1"/>
  <c r="AR645" i="1" s="1" a="1"/>
  <c r="AR645" i="1" s="1"/>
  <c r="AT601" i="1" a="1"/>
  <c r="AT601" i="1" s="1"/>
  <c r="AT645" i="1" s="1" a="1"/>
  <c r="AT645" i="1" s="1"/>
  <c r="AJ603" i="1" a="1"/>
  <c r="AJ603" i="1" s="1"/>
  <c r="AJ647" i="1" s="1" a="1"/>
  <c r="AJ647" i="1" s="1"/>
  <c r="AL603" i="1" a="1"/>
  <c r="AL603" i="1" s="1"/>
  <c r="AL647" i="1" s="1" a="1"/>
  <c r="AL647" i="1" s="1"/>
  <c r="AN603" i="1" a="1"/>
  <c r="AN603" i="1" s="1"/>
  <c r="AN647" i="1" s="1" a="1"/>
  <c r="AN647" i="1" s="1"/>
  <c r="AP603" i="1" a="1"/>
  <c r="AP603" i="1" s="1"/>
  <c r="AP647" i="1" s="1" a="1"/>
  <c r="AP647" i="1" s="1"/>
  <c r="AR603" i="1" a="1"/>
  <c r="AR603" i="1" s="1"/>
  <c r="AR647" i="1" s="1" a="1"/>
  <c r="AR647" i="1" s="1"/>
  <c r="AT603" i="1" a="1"/>
  <c r="AT603" i="1" s="1"/>
  <c r="AT647" i="1" s="1" a="1"/>
  <c r="AT647" i="1" s="1"/>
  <c r="AJ605" i="1" a="1"/>
  <c r="AJ605" i="1" s="1"/>
  <c r="AJ649" i="1" s="1" a="1"/>
  <c r="AJ649" i="1" s="1"/>
  <c r="AL605" i="1" a="1"/>
  <c r="AL605" i="1" s="1"/>
  <c r="AL649" i="1" s="1" a="1"/>
  <c r="AL649" i="1" s="1"/>
  <c r="AN605" i="1" a="1"/>
  <c r="AN605" i="1" s="1"/>
  <c r="AN649" i="1" s="1" a="1"/>
  <c r="AN649" i="1" s="1"/>
  <c r="AP605" i="1" a="1"/>
  <c r="AP605" i="1" s="1"/>
  <c r="AP649" i="1" s="1" a="1"/>
  <c r="AP649" i="1" s="1"/>
  <c r="AR605" i="1" a="1"/>
  <c r="AR605" i="1" s="1"/>
  <c r="AR649" i="1" s="1" a="1"/>
  <c r="AR649" i="1" s="1"/>
  <c r="AT605" i="1" a="1"/>
  <c r="AT605" i="1" s="1"/>
  <c r="AT649" i="1" s="1" a="1"/>
  <c r="AT649" i="1" s="1"/>
  <c r="AJ607" i="1" a="1"/>
  <c r="AJ607" i="1" s="1"/>
  <c r="AJ651" i="1" s="1" a="1"/>
  <c r="AJ651" i="1" s="1"/>
  <c r="AL607" i="1" a="1"/>
  <c r="AL607" i="1" s="1"/>
  <c r="AL651" i="1" s="1" a="1"/>
  <c r="AL651" i="1" s="1"/>
  <c r="AN607" i="1" a="1"/>
  <c r="AN607" i="1" s="1"/>
  <c r="AN651" i="1" s="1" a="1"/>
  <c r="AN651" i="1" s="1"/>
  <c r="AP607" i="1" a="1"/>
  <c r="AP607" i="1" s="1"/>
  <c r="AP651" i="1" s="1" a="1"/>
  <c r="AP651" i="1" s="1"/>
  <c r="AR607" i="1" a="1"/>
  <c r="AR607" i="1" s="1"/>
  <c r="AR651" i="1" s="1" a="1"/>
  <c r="AR651" i="1" s="1"/>
  <c r="AT607" i="1" a="1"/>
  <c r="AT607" i="1" s="1"/>
  <c r="AT651" i="1" s="1" a="1"/>
  <c r="AT651" i="1" s="1"/>
  <c r="AN608" i="1" a="1"/>
  <c r="AN608" i="1" s="1"/>
  <c r="AN652" i="1" s="1" a="1"/>
  <c r="AN652" i="1" s="1"/>
  <c r="AR608" i="1" a="1"/>
  <c r="AR608" i="1" s="1"/>
  <c r="AR652" i="1" s="1" a="1"/>
  <c r="AR652" i="1" s="1"/>
  <c r="AI609" i="1" a="1"/>
  <c r="AI609" i="1" s="1"/>
  <c r="AU609" i="1" s="1"/>
  <c r="AK609" i="1" a="1"/>
  <c r="AK609" i="1" s="1"/>
  <c r="AK653" i="1" s="1" a="1"/>
  <c r="AK653" i="1" s="1"/>
  <c r="AM609" i="1" a="1"/>
  <c r="AM609" i="1" s="1"/>
  <c r="AM653" i="1" s="1" a="1"/>
  <c r="AM653" i="1" s="1"/>
  <c r="AO609" i="1" a="1"/>
  <c r="AO609" i="1" s="1"/>
  <c r="AO653" i="1" s="1" a="1"/>
  <c r="AO653" i="1" s="1"/>
  <c r="AQ609" i="1" a="1"/>
  <c r="AQ609" i="1" s="1"/>
  <c r="AQ653" i="1" s="1" a="1"/>
  <c r="AQ653" i="1" s="1"/>
  <c r="AS609" i="1" a="1"/>
  <c r="AS609" i="1" s="1"/>
  <c r="AS653" i="1" s="1" a="1"/>
  <c r="AS653" i="1" s="1"/>
  <c r="AI610" i="1" a="1"/>
  <c r="AI610" i="1" s="1"/>
  <c r="AI654" i="1" s="1" a="1"/>
  <c r="AI654" i="1" s="1"/>
  <c r="AM610" i="1" a="1"/>
  <c r="AM610" i="1" s="1"/>
  <c r="AM654" i="1" s="1" a="1"/>
  <c r="AM654" i="1" s="1"/>
  <c r="AQ610" i="1" a="1"/>
  <c r="AQ610" i="1" s="1"/>
  <c r="AQ654" i="1" s="1" a="1"/>
  <c r="AQ654" i="1" s="1"/>
  <c r="AI611" i="1" a="1"/>
  <c r="AI611" i="1" s="1"/>
  <c r="AU611" i="1" s="1"/>
  <c r="AK611" i="1" a="1"/>
  <c r="AK611" i="1" s="1"/>
  <c r="AK655" i="1" s="1" a="1"/>
  <c r="AK655" i="1" s="1"/>
  <c r="AM611" i="1" a="1"/>
  <c r="AM611" i="1" s="1"/>
  <c r="AM655" i="1" s="1" a="1"/>
  <c r="AM655" i="1" s="1"/>
  <c r="AO611" i="1" a="1"/>
  <c r="AO611" i="1" s="1"/>
  <c r="AO655" i="1" s="1" a="1"/>
  <c r="AO655" i="1" s="1"/>
  <c r="AQ611" i="1" a="1"/>
  <c r="AQ611" i="1" s="1"/>
  <c r="AQ655" i="1" s="1" a="1"/>
  <c r="AQ655" i="1" s="1"/>
  <c r="AS611" i="1" a="1"/>
  <c r="AS611" i="1" s="1"/>
  <c r="AS655" i="1" s="1" a="1"/>
  <c r="AS655" i="1" s="1"/>
  <c r="AI618" i="1" a="1"/>
  <c r="AI618" i="1" s="1"/>
  <c r="AK618" i="1" a="1"/>
  <c r="AK618" i="1" s="1"/>
  <c r="AM618" i="1" a="1"/>
  <c r="AM618" i="1" s="1"/>
  <c r="AO618" i="1" a="1"/>
  <c r="AO618" i="1" s="1"/>
  <c r="AQ618" i="1" a="1"/>
  <c r="AQ618" i="1" s="1"/>
  <c r="AS618" i="1" a="1"/>
  <c r="AS618" i="1" s="1"/>
  <c r="AI619" i="1" a="1"/>
  <c r="AI619" i="1" s="1"/>
  <c r="AK619" i="1" a="1"/>
  <c r="AK619" i="1" s="1"/>
  <c r="AM619" i="1" a="1"/>
  <c r="AM619" i="1" s="1"/>
  <c r="AO619" i="1" a="1"/>
  <c r="AO619" i="1" s="1"/>
  <c r="AQ619" i="1" a="1"/>
  <c r="AQ619" i="1" s="1"/>
  <c r="AS619" i="1" a="1"/>
  <c r="AS619" i="1" s="1"/>
  <c r="AI620" i="1" a="1"/>
  <c r="AI620" i="1" s="1"/>
  <c r="AK620" i="1" a="1"/>
  <c r="AK620" i="1" s="1"/>
  <c r="AN620" i="1" a="1"/>
  <c r="AN620" i="1" s="1"/>
  <c r="AQ620" i="1" a="1"/>
  <c r="AQ620" i="1" s="1"/>
  <c r="AS620" i="1" a="1"/>
  <c r="AS620" i="1" s="1"/>
  <c r="AJ621" i="1" a="1"/>
  <c r="AJ621" i="1" s="1"/>
  <c r="AL621" i="1" a="1"/>
  <c r="AL621" i="1" s="1"/>
  <c r="AN621" i="1" a="1"/>
  <c r="AN621" i="1" s="1"/>
  <c r="AP621" i="1" a="1"/>
  <c r="AP621" i="1" s="1"/>
  <c r="AR621" i="1" a="1"/>
  <c r="AR621" i="1" s="1"/>
  <c r="T206" i="1"/>
  <c r="N206" i="1"/>
  <c r="K206" i="1"/>
  <c r="AT620" i="1" a="1"/>
  <c r="AT620" i="1" s="1"/>
  <c r="AP620" i="1" a="1"/>
  <c r="AP620" i="1" s="1"/>
  <c r="AL620" i="1" a="1"/>
  <c r="AL620" i="1" s="1"/>
  <c r="AU579" i="1" a="1"/>
  <c r="AU579" i="1" s="1"/>
  <c r="AQ662" i="1" a="1"/>
  <c r="AQ662" i="1" s="1"/>
  <c r="AQ664" i="1" a="1"/>
  <c r="AQ664" i="1" s="1"/>
  <c r="AQ666" i="1" a="1"/>
  <c r="AQ666" i="1" s="1"/>
  <c r="AQ668" i="1" a="1"/>
  <c r="AQ668" i="1" s="1"/>
  <c r="AQ663" i="1" a="1"/>
  <c r="AQ663" i="1" s="1"/>
  <c r="AQ665" i="1" a="1"/>
  <c r="AQ665" i="1" s="1"/>
  <c r="AQ667" i="1" a="1"/>
  <c r="AQ667" i="1" s="1"/>
  <c r="AQ669" i="1" a="1"/>
  <c r="AQ669" i="1" s="1"/>
  <c r="AQ671" i="1" a="1"/>
  <c r="AQ671" i="1" s="1"/>
  <c r="AQ673" i="1" a="1"/>
  <c r="AQ673" i="1" s="1"/>
  <c r="AQ675" i="1" a="1"/>
  <c r="AQ675" i="1" s="1"/>
  <c r="AQ677" i="1" a="1"/>
  <c r="AQ677" i="1" s="1"/>
  <c r="AM662" i="1" a="1"/>
  <c r="AM662" i="1" s="1"/>
  <c r="AM664" i="1" a="1"/>
  <c r="AM664" i="1" s="1"/>
  <c r="AM666" i="1" a="1"/>
  <c r="AM666" i="1" s="1"/>
  <c r="AM668" i="1" a="1"/>
  <c r="AM668" i="1" s="1"/>
  <c r="AM663" i="1" a="1"/>
  <c r="AM663" i="1" s="1"/>
  <c r="AM665" i="1" a="1"/>
  <c r="AM665" i="1" s="1"/>
  <c r="AM667" i="1" a="1"/>
  <c r="AM667" i="1" s="1"/>
  <c r="AM669" i="1" a="1"/>
  <c r="AM669" i="1" s="1"/>
  <c r="AM671" i="1" a="1"/>
  <c r="AM671" i="1" s="1"/>
  <c r="AM673" i="1" a="1"/>
  <c r="AM673" i="1" s="1"/>
  <c r="AM675" i="1" a="1"/>
  <c r="AM675" i="1" s="1"/>
  <c r="AM677" i="1" a="1"/>
  <c r="AM677" i="1" s="1"/>
  <c r="AI662" i="1" a="1"/>
  <c r="AI662" i="1" s="1"/>
  <c r="AI664" i="1" a="1"/>
  <c r="AI664" i="1" s="1"/>
  <c r="AI666" i="1" a="1"/>
  <c r="AI666" i="1" s="1"/>
  <c r="AI668" i="1" a="1"/>
  <c r="AI668" i="1" s="1"/>
  <c r="AI663" i="1" a="1"/>
  <c r="AI663" i="1" s="1"/>
  <c r="AI665" i="1" a="1"/>
  <c r="AI665" i="1" s="1"/>
  <c r="AI667" i="1" a="1"/>
  <c r="AI667" i="1" s="1"/>
  <c r="AI669" i="1" a="1"/>
  <c r="AI669" i="1" s="1"/>
  <c r="AI671" i="1" a="1"/>
  <c r="AI671" i="1" s="1"/>
  <c r="AI673" i="1" a="1"/>
  <c r="AI673" i="1" s="1"/>
  <c r="AI675" i="1" a="1"/>
  <c r="AI675" i="1" s="1"/>
  <c r="AI677" i="1" a="1"/>
  <c r="AI677" i="1" s="1"/>
  <c r="AS662" i="1" a="1"/>
  <c r="AS662" i="1" s="1"/>
  <c r="AS664" i="1" a="1"/>
  <c r="AS664" i="1" s="1"/>
  <c r="AS666" i="1" a="1"/>
  <c r="AS666" i="1" s="1"/>
  <c r="AS668" i="1" a="1"/>
  <c r="AS668" i="1" s="1"/>
  <c r="AS663" i="1" a="1"/>
  <c r="AS663" i="1" s="1"/>
  <c r="AS665" i="1" a="1"/>
  <c r="AS665" i="1" s="1"/>
  <c r="AS667" i="1" a="1"/>
  <c r="AS667" i="1" s="1"/>
  <c r="AS669" i="1" a="1"/>
  <c r="AS669" i="1" s="1"/>
  <c r="AS671" i="1" a="1"/>
  <c r="AS671" i="1" s="1"/>
  <c r="AS673" i="1" a="1"/>
  <c r="AS673" i="1" s="1"/>
  <c r="AS675" i="1" a="1"/>
  <c r="AS675" i="1" s="1"/>
  <c r="AS677" i="1" a="1"/>
  <c r="AS677" i="1" s="1"/>
  <c r="AO662" i="1" a="1"/>
  <c r="AO662" i="1" s="1"/>
  <c r="AO664" i="1" a="1"/>
  <c r="AO664" i="1" s="1"/>
  <c r="AO666" i="1" a="1"/>
  <c r="AO666" i="1" s="1"/>
  <c r="AO668" i="1" a="1"/>
  <c r="AO668" i="1" s="1"/>
  <c r="AO663" i="1" a="1"/>
  <c r="AO663" i="1" s="1"/>
  <c r="AO665" i="1" a="1"/>
  <c r="AO665" i="1" s="1"/>
  <c r="AO667" i="1" a="1"/>
  <c r="AO667" i="1" s="1"/>
  <c r="AO669" i="1" a="1"/>
  <c r="AO669" i="1" s="1"/>
  <c r="AO671" i="1" a="1"/>
  <c r="AO671" i="1" s="1"/>
  <c r="AO673" i="1" a="1"/>
  <c r="AO673" i="1" s="1"/>
  <c r="AO675" i="1" a="1"/>
  <c r="AO675" i="1" s="1"/>
  <c r="AO677" i="1" a="1"/>
  <c r="AO677" i="1" s="1"/>
  <c r="AK662" i="1" a="1"/>
  <c r="AK662" i="1" s="1"/>
  <c r="AK664" i="1" a="1"/>
  <c r="AK664" i="1" s="1"/>
  <c r="AK666" i="1" a="1"/>
  <c r="AK666" i="1" s="1"/>
  <c r="AK668" i="1" a="1"/>
  <c r="AK668" i="1" s="1"/>
  <c r="AK663" i="1" a="1"/>
  <c r="AK663" i="1" s="1"/>
  <c r="AK665" i="1" a="1"/>
  <c r="AK665" i="1" s="1"/>
  <c r="AK667" i="1" a="1"/>
  <c r="AK667" i="1" s="1"/>
  <c r="AK669" i="1" a="1"/>
  <c r="AK669" i="1" s="1"/>
  <c r="AK671" i="1" a="1"/>
  <c r="AK671" i="1" s="1"/>
  <c r="AK673" i="1" a="1"/>
  <c r="AK673" i="1" s="1"/>
  <c r="AK675" i="1" a="1"/>
  <c r="AK675" i="1" s="1"/>
  <c r="AK677" i="1" a="1"/>
  <c r="AK677" i="1" s="1"/>
  <c r="AU603" i="1"/>
  <c r="AI647" i="1" a="1"/>
  <c r="AI647" i="1" s="1"/>
  <c r="AI649" i="1" a="1"/>
  <c r="AI649" i="1" s="1"/>
  <c r="AU597" i="1"/>
  <c r="AI641" i="1" a="1"/>
  <c r="AI641" i="1" s="1"/>
  <c r="AJ640" i="1" a="1"/>
  <c r="AJ640" i="1" s="1"/>
  <c r="AM674" i="1" a="1"/>
  <c r="AM674" i="1" s="1"/>
  <c r="AQ676" i="1" a="1"/>
  <c r="AQ676" i="1" s="1"/>
  <c r="AI676" i="1" a="1"/>
  <c r="AI676" i="1" s="1"/>
  <c r="AM672" i="1" a="1"/>
  <c r="AM672" i="1" s="1"/>
  <c r="AO676" i="1" a="1"/>
  <c r="AO676" i="1" s="1"/>
  <c r="AQ674" i="1" a="1"/>
  <c r="AQ674" i="1" s="1"/>
  <c r="AI674" i="1" a="1"/>
  <c r="AI674" i="1" s="1"/>
  <c r="AS672" i="1" a="1"/>
  <c r="AS672" i="1" s="1"/>
  <c r="AK672" i="1" a="1"/>
  <c r="AK672" i="1" s="1"/>
  <c r="AM670" i="1" a="1"/>
  <c r="AM670" i="1" s="1"/>
  <c r="AT632" i="1" a="1"/>
  <c r="AT632" i="1" s="1"/>
  <c r="AP632" i="1" a="1"/>
  <c r="AP632" i="1" s="1"/>
  <c r="AL632" i="1" a="1"/>
  <c r="AL632" i="1" s="1"/>
  <c r="AT628" i="1" a="1"/>
  <c r="AT628" i="1" s="1"/>
  <c r="AP628" i="1" a="1"/>
  <c r="AP628" i="1" s="1"/>
  <c r="AL628" i="1" a="1"/>
  <c r="AL628" i="1" s="1"/>
  <c r="AT624" i="1" a="1"/>
  <c r="AT624" i="1" s="1"/>
  <c r="AP624" i="1" a="1"/>
  <c r="AP624" i="1" s="1"/>
  <c r="AL624" i="1" a="1"/>
  <c r="AL624" i="1" s="1"/>
  <c r="AI651" i="1" a="1"/>
  <c r="AI651" i="1" s="1"/>
  <c r="AU599" i="1"/>
  <c r="AI643" i="1" a="1"/>
  <c r="AI643" i="1" s="1"/>
  <c r="AI655" i="1" a="1"/>
  <c r="AI655" i="1" s="1"/>
  <c r="AU601" i="1"/>
  <c r="AI645" i="1" a="1"/>
  <c r="AI645" i="1" s="1"/>
  <c r="AQ670" i="1" a="1"/>
  <c r="AQ670" i="1" s="1"/>
  <c r="AI670" i="1" a="1"/>
  <c r="AI670" i="1" s="1"/>
  <c r="AU580" i="1" a="1"/>
  <c r="AU580" i="1" s="1"/>
  <c r="N244" i="1" a="1"/>
  <c r="N244" i="1" s="1"/>
  <c r="N266" i="1" a="1"/>
  <c r="N266" i="1" s="1"/>
  <c r="N414" i="1" a="1"/>
  <c r="N414" i="1" s="1"/>
  <c r="N457" i="1"/>
  <c r="N288" i="1"/>
  <c r="N435" i="1" a="1"/>
  <c r="N435" i="1" s="1"/>
  <c r="N478" i="1"/>
  <c r="AK503" i="1" a="1"/>
  <c r="AK503" i="1" s="1"/>
  <c r="AO503" i="1" a="1"/>
  <c r="AO503" i="1" s="1"/>
  <c r="AS503" i="1" a="1"/>
  <c r="AS503" i="1" s="1"/>
  <c r="AJ505" i="1" a="1"/>
  <c r="AJ505" i="1" s="1"/>
  <c r="AJ549" i="1" s="1" a="1"/>
  <c r="AJ549" i="1" s="1"/>
  <c r="AN505" i="1" a="1"/>
  <c r="AN505" i="1" s="1"/>
  <c r="AN549" i="1" s="1" a="1"/>
  <c r="AN549" i="1" s="1"/>
  <c r="AR505" i="1" a="1"/>
  <c r="AR505" i="1" s="1"/>
  <c r="AR549" i="1" s="1" a="1"/>
  <c r="AR549" i="1" s="1"/>
  <c r="AI507" i="1" a="1"/>
  <c r="AI507" i="1" s="1"/>
  <c r="AM507" i="1" a="1"/>
  <c r="AM507" i="1" s="1"/>
  <c r="AM551" i="1" s="1" a="1"/>
  <c r="AM551" i="1" s="1"/>
  <c r="AQ507" i="1" a="1"/>
  <c r="AQ507" i="1" s="1"/>
  <c r="AQ551" i="1" s="1" a="1"/>
  <c r="AQ551" i="1" s="1"/>
  <c r="AL509" i="1" a="1"/>
  <c r="AL509" i="1" s="1"/>
  <c r="AL553" i="1" s="1" a="1"/>
  <c r="AL553" i="1" s="1"/>
  <c r="AP509" i="1" a="1"/>
  <c r="AP509" i="1" s="1"/>
  <c r="AP553" i="1" s="1" a="1"/>
  <c r="AP553" i="1" s="1"/>
  <c r="AT509" i="1" a="1"/>
  <c r="AT509" i="1" s="1"/>
  <c r="AT553" i="1" s="1" a="1"/>
  <c r="AT553" i="1" s="1"/>
  <c r="AM510" i="1" a="1"/>
  <c r="AM510" i="1" s="1"/>
  <c r="AM554" i="1" s="1" a="1"/>
  <c r="AM554" i="1" s="1"/>
  <c r="AK511" i="1" a="1"/>
  <c r="AK511" i="1" s="1"/>
  <c r="AK555" i="1" s="1" a="1"/>
  <c r="AK555" i="1" s="1"/>
  <c r="AN511" i="1" a="1"/>
  <c r="AN511" i="1" s="1"/>
  <c r="AN555" i="1" s="1" a="1"/>
  <c r="AN555" i="1" s="1"/>
  <c r="AS511" i="1" a="1"/>
  <c r="AS511" i="1" s="1"/>
  <c r="AS555" i="1" s="1" a="1"/>
  <c r="AS555" i="1" s="1"/>
  <c r="AL512" i="1" a="1"/>
  <c r="AL512" i="1" s="1"/>
  <c r="AL556" i="1" s="1" a="1"/>
  <c r="AL556" i="1" s="1"/>
  <c r="AT512" i="1" a="1"/>
  <c r="AT512" i="1" s="1"/>
  <c r="AT556" i="1" s="1" a="1"/>
  <c r="AT556" i="1" s="1"/>
  <c r="AJ513" i="1" a="1"/>
  <c r="AJ513" i="1" s="1"/>
  <c r="AJ557" i="1" s="1" a="1"/>
  <c r="AJ557" i="1" s="1"/>
  <c r="AM513" i="1" a="1"/>
  <c r="AM513" i="1" s="1"/>
  <c r="AM557" i="1" s="1" a="1"/>
  <c r="AM557" i="1" s="1"/>
  <c r="AR513" i="1" a="1"/>
  <c r="AR513" i="1" s="1"/>
  <c r="AR557" i="1" s="1" a="1"/>
  <c r="AR557" i="1" s="1"/>
  <c r="AK514" i="1" a="1"/>
  <c r="AK514" i="1" s="1"/>
  <c r="AK558" i="1" s="1" a="1"/>
  <c r="AK558" i="1" s="1"/>
  <c r="AS514" i="1" a="1"/>
  <c r="AS514" i="1" s="1"/>
  <c r="AS558" i="1" s="1" a="1"/>
  <c r="AS558" i="1" s="1"/>
  <c r="AI515" i="1" a="1"/>
  <c r="AI515" i="1" s="1"/>
  <c r="AL515" i="1" a="1"/>
  <c r="AL515" i="1" s="1"/>
  <c r="AL559" i="1" s="1" a="1"/>
  <c r="AL559" i="1" s="1"/>
  <c r="AQ515" i="1" a="1"/>
  <c r="AQ515" i="1" s="1"/>
  <c r="AQ559" i="1" s="1" a="1"/>
  <c r="AQ559" i="1" s="1"/>
  <c r="AT515" i="1" a="1"/>
  <c r="AT515" i="1" s="1"/>
  <c r="AT559" i="1" s="1" a="1"/>
  <c r="AT559" i="1" s="1"/>
  <c r="AJ516" i="1" a="1"/>
  <c r="AJ516" i="1" s="1"/>
  <c r="AJ560" i="1" s="1" a="1"/>
  <c r="AJ560" i="1" s="1"/>
  <c r="AR516" i="1" a="1"/>
  <c r="AR516" i="1" s="1"/>
  <c r="AR560" i="1" s="1" a="1"/>
  <c r="AR560" i="1" s="1"/>
  <c r="AK517" i="1" a="1"/>
  <c r="AK517" i="1" s="1"/>
  <c r="AK561" i="1" s="1" a="1"/>
  <c r="AK561" i="1" s="1"/>
  <c r="AP517" i="1" a="1"/>
  <c r="AP517" i="1" s="1"/>
  <c r="AP561" i="1" s="1" a="1"/>
  <c r="AP561" i="1" s="1"/>
  <c r="AS517" i="1" a="1"/>
  <c r="AS517" i="1" s="1"/>
  <c r="AS561" i="1" s="1" a="1"/>
  <c r="AS561" i="1" s="1"/>
  <c r="AI518" i="1" a="1"/>
  <c r="AI518" i="1" s="1"/>
  <c r="AQ518" i="1" a="1"/>
  <c r="AQ518" i="1" s="1"/>
  <c r="AQ562" i="1" s="1" a="1"/>
  <c r="AQ562" i="1" s="1"/>
  <c r="AJ504" i="1" a="1"/>
  <c r="AJ504" i="1" s="1"/>
  <c r="AJ548" i="1" s="1" a="1"/>
  <c r="AJ548" i="1" s="1"/>
  <c r="AN504" i="1" a="1"/>
  <c r="AN504" i="1" s="1"/>
  <c r="AN548" i="1" s="1" a="1"/>
  <c r="AN548" i="1" s="1"/>
  <c r="AR504" i="1" a="1"/>
  <c r="AR504" i="1" s="1"/>
  <c r="AR548" i="1" s="1" a="1"/>
  <c r="AR548" i="1" s="1"/>
  <c r="AI506" i="1" a="1"/>
  <c r="AI506" i="1" s="1"/>
  <c r="AM506" i="1" a="1"/>
  <c r="AM506" i="1" s="1"/>
  <c r="AM550" i="1" s="1" a="1"/>
  <c r="AM550" i="1" s="1"/>
  <c r="AQ506" i="1" a="1"/>
  <c r="AQ506" i="1" s="1"/>
  <c r="AQ550" i="1" s="1" a="1"/>
  <c r="AQ550" i="1" s="1"/>
  <c r="AL508" i="1" a="1"/>
  <c r="AL508" i="1" s="1"/>
  <c r="AL552" i="1" s="1" a="1"/>
  <c r="AL552" i="1" s="1"/>
  <c r="AP508" i="1" a="1"/>
  <c r="AP508" i="1" s="1"/>
  <c r="AP552" i="1" s="1" a="1"/>
  <c r="AP552" i="1" s="1"/>
  <c r="AT508" i="1" a="1"/>
  <c r="AT508" i="1" s="1"/>
  <c r="AT552" i="1" s="1" a="1"/>
  <c r="AT552" i="1" s="1"/>
  <c r="AO510" i="1" a="1"/>
  <c r="AO510" i="1" s="1"/>
  <c r="AO554" i="1" s="1" a="1"/>
  <c r="AO554" i="1" s="1"/>
  <c r="AM511" i="1" a="1"/>
  <c r="AM511" i="1" s="1"/>
  <c r="AM555" i="1" s="1" a="1"/>
  <c r="AM555" i="1" s="1"/>
  <c r="AP511" i="1" a="1"/>
  <c r="AP511" i="1" s="1"/>
  <c r="AP555" i="1" s="1" a="1"/>
  <c r="AP555" i="1" s="1"/>
  <c r="AN512" i="1" a="1"/>
  <c r="AN512" i="1" s="1"/>
  <c r="AN556" i="1" s="1" a="1"/>
  <c r="AN556" i="1" s="1"/>
  <c r="AL513" i="1" a="1"/>
  <c r="AL513" i="1" s="1"/>
  <c r="AL557" i="1" s="1" a="1"/>
  <c r="AL557" i="1" s="1"/>
  <c r="AO513" i="1" a="1"/>
  <c r="AO513" i="1" s="1"/>
  <c r="AO557" i="1" s="1" a="1"/>
  <c r="AO557" i="1" s="1"/>
  <c r="AT513" i="1" a="1"/>
  <c r="AT513" i="1" s="1"/>
  <c r="AT557" i="1" s="1" a="1"/>
  <c r="AT557" i="1" s="1"/>
  <c r="AM514" i="1" a="1"/>
  <c r="AM514" i="1" s="1"/>
  <c r="AM558" i="1" s="1" a="1"/>
  <c r="AM558" i="1" s="1"/>
  <c r="AK515" i="1" a="1"/>
  <c r="AK515" i="1" s="1"/>
  <c r="AK559" i="1" s="1" a="1"/>
  <c r="AK559" i="1" s="1"/>
  <c r="AN515" i="1" a="1"/>
  <c r="AN515" i="1" s="1"/>
  <c r="AN559" i="1" s="1" a="1"/>
  <c r="AN559" i="1" s="1"/>
  <c r="AS515" i="1" a="1"/>
  <c r="AS515" i="1" s="1"/>
  <c r="AS559" i="1" s="1" a="1"/>
  <c r="AS559" i="1" s="1"/>
  <c r="AL516" i="1" a="1"/>
  <c r="AL516" i="1" s="1"/>
  <c r="AL560" i="1" s="1" a="1"/>
  <c r="AL560" i="1" s="1"/>
  <c r="AT516" i="1" a="1"/>
  <c r="AT516" i="1" s="1"/>
  <c r="AT560" i="1" s="1" a="1"/>
  <c r="AT560" i="1" s="1"/>
  <c r="AJ517" i="1" a="1"/>
  <c r="AJ517" i="1" s="1"/>
  <c r="AJ561" i="1" s="1" a="1"/>
  <c r="AJ561" i="1" s="1"/>
  <c r="AM517" i="1" a="1"/>
  <c r="AM517" i="1" s="1"/>
  <c r="AM561" i="1" s="1" a="1"/>
  <c r="AM561" i="1" s="1"/>
  <c r="AR517" i="1" a="1"/>
  <c r="AR517" i="1" s="1"/>
  <c r="AR561" i="1" s="1" a="1"/>
  <c r="AR561" i="1" s="1"/>
  <c r="AK518" i="1" a="1"/>
  <c r="AK518" i="1" s="1"/>
  <c r="AK562" i="1" s="1" a="1"/>
  <c r="AK562" i="1" s="1"/>
  <c r="AS518" i="1" a="1"/>
  <c r="AS518" i="1" s="1"/>
  <c r="AS562" i="1" s="1" a="1"/>
  <c r="AS562" i="1" s="1"/>
  <c r="AI525" i="1" a="1"/>
  <c r="AI525" i="1" s="1"/>
  <c r="AQ525" i="1" a="1"/>
  <c r="AQ525" i="1" s="1"/>
  <c r="AL526" i="1" a="1"/>
  <c r="AL526" i="1" s="1"/>
  <c r="AT526" i="1" a="1"/>
  <c r="AT526" i="1" s="1"/>
  <c r="AI503" i="1" a="1"/>
  <c r="AI503" i="1" s="1"/>
  <c r="AM503" i="1" a="1"/>
  <c r="AM503" i="1" s="1"/>
  <c r="AQ503" i="1" a="1"/>
  <c r="AQ503" i="1" s="1"/>
  <c r="AL505" i="1" a="1"/>
  <c r="AL505" i="1" s="1"/>
  <c r="AL549" i="1" s="1" a="1"/>
  <c r="AL549" i="1" s="1"/>
  <c r="AP505" i="1" a="1"/>
  <c r="AP505" i="1" s="1"/>
  <c r="AP549" i="1" s="1" a="1"/>
  <c r="AP549" i="1" s="1"/>
  <c r="AT505" i="1" a="1"/>
  <c r="AT505" i="1" s="1"/>
  <c r="AT549" i="1" s="1" a="1"/>
  <c r="AT549" i="1" s="1"/>
  <c r="AK507" i="1" a="1"/>
  <c r="AK507" i="1" s="1"/>
  <c r="AK551" i="1" s="1" a="1"/>
  <c r="AK551" i="1" s="1"/>
  <c r="AO507" i="1" a="1"/>
  <c r="AO507" i="1" s="1"/>
  <c r="AO551" i="1" s="1" a="1"/>
  <c r="AO551" i="1" s="1"/>
  <c r="AS507" i="1" a="1"/>
  <c r="AS507" i="1" s="1"/>
  <c r="AS551" i="1" s="1" a="1"/>
  <c r="AS551" i="1" s="1"/>
  <c r="AJ509" i="1" a="1"/>
  <c r="AJ509" i="1" s="1"/>
  <c r="AJ553" i="1" s="1" a="1"/>
  <c r="AJ553" i="1" s="1"/>
  <c r="AN509" i="1" a="1"/>
  <c r="AN509" i="1" s="1"/>
  <c r="AN553" i="1" s="1" a="1"/>
  <c r="AN553" i="1" s="1"/>
  <c r="AR509" i="1" a="1"/>
  <c r="AR509" i="1" s="1"/>
  <c r="AR553" i="1" s="1" a="1"/>
  <c r="AR553" i="1" s="1"/>
  <c r="AI510" i="1" a="1"/>
  <c r="AI510" i="1" s="1"/>
  <c r="AQ510" i="1" a="1"/>
  <c r="AQ510" i="1" s="1"/>
  <c r="AQ554" i="1" s="1" a="1"/>
  <c r="AQ554" i="1" s="1"/>
  <c r="AJ511" i="1" a="1"/>
  <c r="AJ511" i="1" s="1"/>
  <c r="AJ555" i="1" s="1" a="1"/>
  <c r="AJ555" i="1" s="1"/>
  <c r="AO511" i="1" a="1"/>
  <c r="AO511" i="1" s="1"/>
  <c r="AO555" i="1" s="1" a="1"/>
  <c r="AO555" i="1" s="1"/>
  <c r="AR511" i="1" a="1"/>
  <c r="AR511" i="1" s="1"/>
  <c r="AR555" i="1" s="1" a="1"/>
  <c r="AR555" i="1" s="1"/>
  <c r="AP512" i="1" a="1"/>
  <c r="AP512" i="1" s="1"/>
  <c r="AP556" i="1" s="1" a="1"/>
  <c r="AP556" i="1" s="1"/>
  <c r="AI513" i="1" a="1"/>
  <c r="AI513" i="1" s="1"/>
  <c r="AN513" i="1" a="1"/>
  <c r="AN513" i="1" s="1"/>
  <c r="AN557" i="1" s="1" a="1"/>
  <c r="AN557" i="1" s="1"/>
  <c r="AQ513" i="1" a="1"/>
  <c r="AQ513" i="1" s="1"/>
  <c r="AQ557" i="1" s="1" a="1"/>
  <c r="AQ557" i="1" s="1"/>
  <c r="AO514" i="1" a="1"/>
  <c r="AO514" i="1" s="1"/>
  <c r="AO558" i="1" s="1" a="1"/>
  <c r="AO558" i="1" s="1"/>
  <c r="AM515" i="1" a="1"/>
  <c r="AM515" i="1" s="1"/>
  <c r="AM559" i="1" s="1" a="1"/>
  <c r="AM559" i="1" s="1"/>
  <c r="AP515" i="1" a="1"/>
  <c r="AP515" i="1" s="1"/>
  <c r="AP559" i="1" s="1" a="1"/>
  <c r="AP559" i="1" s="1"/>
  <c r="AN516" i="1" a="1"/>
  <c r="AN516" i="1" s="1"/>
  <c r="AN560" i="1" s="1" a="1"/>
  <c r="AN560" i="1" s="1"/>
  <c r="AL517" i="1" a="1"/>
  <c r="AL517" i="1" s="1"/>
  <c r="AL561" i="1" s="1" a="1"/>
  <c r="AL561" i="1" s="1"/>
  <c r="AO517" i="1" a="1"/>
  <c r="AO517" i="1" s="1"/>
  <c r="AO561" i="1" s="1" a="1"/>
  <c r="AO561" i="1" s="1"/>
  <c r="AT517" i="1" a="1"/>
  <c r="AT517" i="1" s="1"/>
  <c r="AT561" i="1" s="1" a="1"/>
  <c r="AT561" i="1" s="1"/>
  <c r="AM518" i="1" a="1"/>
  <c r="AM518" i="1" s="1"/>
  <c r="AM562" i="1" s="1" a="1"/>
  <c r="AM562" i="1" s="1"/>
  <c r="AK525" i="1" a="1"/>
  <c r="AK525" i="1" s="1"/>
  <c r="AS525" i="1" a="1"/>
  <c r="AS525" i="1" s="1"/>
  <c r="AN526" i="1" a="1"/>
  <c r="AN526" i="1" s="1"/>
  <c r="AI527" i="1" a="1"/>
  <c r="AI527" i="1" s="1"/>
  <c r="AQ527" i="1" a="1"/>
  <c r="AQ527" i="1" s="1"/>
  <c r="AL528" i="1" a="1"/>
  <c r="AL528" i="1" s="1"/>
  <c r="AT528" i="1" a="1"/>
  <c r="AT528" i="1" s="1"/>
  <c r="AO529" i="1" a="1"/>
  <c r="AO529" i="1" s="1"/>
  <c r="AJ530" i="1" a="1"/>
  <c r="AJ530" i="1" s="1"/>
  <c r="AR530" i="1" a="1"/>
  <c r="AR530" i="1" s="1"/>
  <c r="AM531" i="1" a="1"/>
  <c r="AM531" i="1" s="1"/>
  <c r="AP532" i="1" a="1"/>
  <c r="AP532" i="1" s="1"/>
  <c r="AJ569" i="1" a="1"/>
  <c r="AJ569" i="1" s="1"/>
  <c r="AL569" i="1" a="1"/>
  <c r="AL569" i="1" s="1"/>
  <c r="AN569" i="1" a="1"/>
  <c r="AN569" i="1" s="1"/>
  <c r="AP569" i="1" a="1"/>
  <c r="AP569" i="1" s="1"/>
  <c r="AR569" i="1" a="1"/>
  <c r="AR569" i="1" s="1"/>
  <c r="AT569" i="1" a="1"/>
  <c r="AT569" i="1" s="1"/>
  <c r="AI570" i="1" a="1"/>
  <c r="AI570" i="1" s="1"/>
  <c r="AK570" i="1" a="1"/>
  <c r="AK570" i="1" s="1"/>
  <c r="AM570" i="1" a="1"/>
  <c r="AM570" i="1" s="1"/>
  <c r="AO570" i="1" a="1"/>
  <c r="AO570" i="1" s="1"/>
  <c r="AQ570" i="1" a="1"/>
  <c r="AQ570" i="1" s="1"/>
  <c r="AS570" i="1" a="1"/>
  <c r="AS570" i="1" s="1"/>
  <c r="AJ571" i="1" a="1"/>
  <c r="AJ571" i="1" s="1"/>
  <c r="AL571" i="1" a="1"/>
  <c r="AL571" i="1" s="1"/>
  <c r="AN571" i="1" a="1"/>
  <c r="AN571" i="1" s="1"/>
  <c r="AP571" i="1" a="1"/>
  <c r="AP571" i="1" s="1"/>
  <c r="AR571" i="1" a="1"/>
  <c r="AR571" i="1" s="1"/>
  <c r="AT571" i="1" a="1"/>
  <c r="AT571" i="1" s="1"/>
  <c r="AI572" i="1" a="1"/>
  <c r="AI572" i="1" s="1"/>
  <c r="AT676" i="1" a="1"/>
  <c r="AT676" i="1" s="1"/>
  <c r="AR676" i="1" a="1"/>
  <c r="AR676" i="1" s="1"/>
  <c r="AP676" i="1" a="1"/>
  <c r="AP676" i="1" s="1"/>
  <c r="AN676" i="1" a="1"/>
  <c r="AN676" i="1" s="1"/>
  <c r="AL676" i="1" a="1"/>
  <c r="AL676" i="1" s="1"/>
  <c r="AJ676" i="1" a="1"/>
  <c r="AJ676" i="1" s="1"/>
  <c r="AT674" i="1" a="1"/>
  <c r="AT674" i="1" s="1"/>
  <c r="AR674" i="1" a="1"/>
  <c r="AR674" i="1" s="1"/>
  <c r="AP674" i="1" a="1"/>
  <c r="AP674" i="1" s="1"/>
  <c r="AN674" i="1" a="1"/>
  <c r="AN674" i="1" s="1"/>
  <c r="AL674" i="1" a="1"/>
  <c r="AL674" i="1" s="1"/>
  <c r="AJ674" i="1" a="1"/>
  <c r="AJ674" i="1" s="1"/>
  <c r="AT672" i="1" a="1"/>
  <c r="AT672" i="1" s="1"/>
  <c r="AR672" i="1" a="1"/>
  <c r="AR672" i="1" s="1"/>
  <c r="AP672" i="1" a="1"/>
  <c r="AP672" i="1" s="1"/>
  <c r="AN672" i="1" a="1"/>
  <c r="AN672" i="1" s="1"/>
  <c r="AL672" i="1" a="1"/>
  <c r="AL672" i="1" s="1"/>
  <c r="AJ672" i="1" a="1"/>
  <c r="AJ672" i="1" s="1"/>
  <c r="AT670" i="1" a="1"/>
  <c r="AT670" i="1" s="1"/>
  <c r="AR670" i="1" a="1"/>
  <c r="AR670" i="1" s="1"/>
  <c r="AP670" i="1" a="1"/>
  <c r="AP670" i="1" s="1"/>
  <c r="AN670" i="1" a="1"/>
  <c r="AN670" i="1" s="1"/>
  <c r="AL670" i="1" a="1"/>
  <c r="AL670" i="1" s="1"/>
  <c r="AJ670" i="1" a="1"/>
  <c r="AJ670" i="1" s="1"/>
  <c r="AT668" i="1" a="1"/>
  <c r="AT668" i="1" s="1"/>
  <c r="AR668" i="1" a="1"/>
  <c r="AR668" i="1" s="1"/>
  <c r="AP668" i="1" a="1"/>
  <c r="AP668" i="1" s="1"/>
  <c r="AN668" i="1" a="1"/>
  <c r="AN668" i="1" s="1"/>
  <c r="AL668" i="1" a="1"/>
  <c r="AL668" i="1" s="1"/>
  <c r="AJ668" i="1" a="1"/>
  <c r="AJ668" i="1" s="1"/>
  <c r="AT666" i="1" a="1"/>
  <c r="AT666" i="1" s="1"/>
  <c r="AR666" i="1" a="1"/>
  <c r="AR666" i="1" s="1"/>
  <c r="AP666" i="1" a="1"/>
  <c r="AP666" i="1" s="1"/>
  <c r="AN666" i="1" a="1"/>
  <c r="AN666" i="1" s="1"/>
  <c r="AL666" i="1" a="1"/>
  <c r="AL666" i="1" s="1"/>
  <c r="AJ666" i="1" a="1"/>
  <c r="AJ666" i="1" s="1"/>
  <c r="AT664" i="1" a="1"/>
  <c r="AT664" i="1" s="1"/>
  <c r="AR664" i="1" a="1"/>
  <c r="AR664" i="1" s="1"/>
  <c r="AP664" i="1" a="1"/>
  <c r="AP664" i="1" s="1"/>
  <c r="AN664" i="1" a="1"/>
  <c r="AN664" i="1" s="1"/>
  <c r="AL664" i="1" a="1"/>
  <c r="AL664" i="1" s="1"/>
  <c r="AJ664" i="1" a="1"/>
  <c r="AJ664" i="1" s="1"/>
  <c r="AT662" i="1" a="1"/>
  <c r="AT662" i="1" s="1"/>
  <c r="AP662" i="1" a="1"/>
  <c r="AP662" i="1" s="1"/>
  <c r="AL662" i="1" a="1"/>
  <c r="AL662" i="1" s="1"/>
  <c r="AT610" i="1" a="1"/>
  <c r="AT610" i="1" s="1"/>
  <c r="AT654" i="1" s="1" a="1"/>
  <c r="AT654" i="1" s="1"/>
  <c r="AR610" i="1" a="1"/>
  <c r="AR610" i="1" s="1"/>
  <c r="AR654" i="1" s="1" a="1"/>
  <c r="AR654" i="1" s="1"/>
  <c r="AP610" i="1" a="1"/>
  <c r="AP610" i="1" s="1"/>
  <c r="AP654" i="1" s="1" a="1"/>
  <c r="AP654" i="1" s="1"/>
  <c r="AN610" i="1" a="1"/>
  <c r="AN610" i="1" s="1"/>
  <c r="AN654" i="1" s="1" a="1"/>
  <c r="AN654" i="1" s="1"/>
  <c r="AL610" i="1" a="1"/>
  <c r="AL610" i="1" s="1"/>
  <c r="AL654" i="1" s="1" a="1"/>
  <c r="AL654" i="1" s="1"/>
  <c r="AJ610" i="1" a="1"/>
  <c r="AJ610" i="1" s="1"/>
  <c r="AJ654" i="1" s="1" a="1"/>
  <c r="AJ654" i="1" s="1"/>
  <c r="AS608" i="1" a="1"/>
  <c r="AS608" i="1" s="1"/>
  <c r="AS652" i="1" s="1" a="1"/>
  <c r="AS652" i="1" s="1"/>
  <c r="AQ608" i="1" a="1"/>
  <c r="AQ608" i="1" s="1"/>
  <c r="AQ652" i="1" s="1" a="1"/>
  <c r="AQ652" i="1" s="1"/>
  <c r="AO608" i="1" a="1"/>
  <c r="AO608" i="1" s="1"/>
  <c r="AO652" i="1" s="1" a="1"/>
  <c r="AO652" i="1" s="1"/>
  <c r="AM608" i="1" a="1"/>
  <c r="AM608" i="1" s="1"/>
  <c r="AM652" i="1" s="1" a="1"/>
  <c r="AM652" i="1" s="1"/>
  <c r="AK608" i="1" a="1"/>
  <c r="AK608" i="1" s="1"/>
  <c r="AK652" i="1" s="1" a="1"/>
  <c r="AK652" i="1" s="1"/>
  <c r="AI608" i="1" a="1"/>
  <c r="AI608" i="1" s="1"/>
  <c r="AT606" i="1" a="1"/>
  <c r="AT606" i="1" s="1"/>
  <c r="AT650" i="1" s="1" a="1"/>
  <c r="AT650" i="1" s="1"/>
  <c r="AR606" i="1" a="1"/>
  <c r="AR606" i="1" s="1"/>
  <c r="AR650" i="1" s="1" a="1"/>
  <c r="AR650" i="1" s="1"/>
  <c r="AP606" i="1" a="1"/>
  <c r="AP606" i="1" s="1"/>
  <c r="AP650" i="1" s="1" a="1"/>
  <c r="AP650" i="1" s="1"/>
  <c r="AN606" i="1" a="1"/>
  <c r="AN606" i="1" s="1"/>
  <c r="AN650" i="1" s="1" a="1"/>
  <c r="AN650" i="1" s="1"/>
  <c r="AL606" i="1" a="1"/>
  <c r="AL606" i="1" s="1"/>
  <c r="AL650" i="1" s="1" a="1"/>
  <c r="AL650" i="1" s="1"/>
  <c r="AJ606" i="1" a="1"/>
  <c r="AJ606" i="1" s="1"/>
  <c r="AJ650" i="1" s="1" a="1"/>
  <c r="AJ650" i="1" s="1"/>
  <c r="AS604" i="1" a="1"/>
  <c r="AS604" i="1" s="1"/>
  <c r="AS648" i="1" s="1" a="1"/>
  <c r="AS648" i="1" s="1"/>
  <c r="AQ604" i="1" a="1"/>
  <c r="AQ604" i="1" s="1"/>
  <c r="AQ648" i="1" s="1" a="1"/>
  <c r="AQ648" i="1" s="1"/>
  <c r="AO604" i="1" a="1"/>
  <c r="AO604" i="1" s="1"/>
  <c r="AO648" i="1" s="1" a="1"/>
  <c r="AO648" i="1" s="1"/>
  <c r="AM604" i="1" a="1"/>
  <c r="AM604" i="1" s="1"/>
  <c r="AM648" i="1" s="1" a="1"/>
  <c r="AM648" i="1" s="1"/>
  <c r="AK604" i="1" a="1"/>
  <c r="AK604" i="1" s="1"/>
  <c r="AK648" i="1" s="1" a="1"/>
  <c r="AK648" i="1" s="1"/>
  <c r="AI604" i="1" a="1"/>
  <c r="AI604" i="1" s="1"/>
  <c r="AT602" i="1" a="1"/>
  <c r="AT602" i="1" s="1"/>
  <c r="AT646" i="1" s="1" a="1"/>
  <c r="AT646" i="1" s="1"/>
  <c r="AR602" i="1" a="1"/>
  <c r="AR602" i="1" s="1"/>
  <c r="AR646" i="1" s="1" a="1"/>
  <c r="AR646" i="1" s="1"/>
  <c r="AP602" i="1" a="1"/>
  <c r="AP602" i="1" s="1"/>
  <c r="AP646" i="1" s="1" a="1"/>
  <c r="AP646" i="1" s="1"/>
  <c r="AN602" i="1" a="1"/>
  <c r="AN602" i="1" s="1"/>
  <c r="AN646" i="1" s="1" a="1"/>
  <c r="AN646" i="1" s="1"/>
  <c r="AL602" i="1" a="1"/>
  <c r="AL602" i="1" s="1"/>
  <c r="AL646" i="1" s="1" a="1"/>
  <c r="AL646" i="1" s="1"/>
  <c r="AJ602" i="1" a="1"/>
  <c r="AJ602" i="1" s="1"/>
  <c r="AJ646" i="1" s="1" a="1"/>
  <c r="AJ646" i="1" s="1"/>
  <c r="AS600" i="1" a="1"/>
  <c r="AS600" i="1" s="1"/>
  <c r="AS644" i="1" s="1" a="1"/>
  <c r="AS644" i="1" s="1"/>
  <c r="AQ600" i="1" a="1"/>
  <c r="AQ600" i="1" s="1"/>
  <c r="AQ644" i="1" s="1" a="1"/>
  <c r="AQ644" i="1" s="1"/>
  <c r="AO600" i="1" a="1"/>
  <c r="AO600" i="1" s="1"/>
  <c r="AO644" i="1" s="1" a="1"/>
  <c r="AO644" i="1" s="1"/>
  <c r="AM600" i="1" a="1"/>
  <c r="AM600" i="1" s="1"/>
  <c r="AM644" i="1" s="1" a="1"/>
  <c r="AM644" i="1" s="1"/>
  <c r="AK600" i="1" a="1"/>
  <c r="AK600" i="1" s="1"/>
  <c r="AK644" i="1" s="1" a="1"/>
  <c r="AK644" i="1" s="1"/>
  <c r="AI600" i="1" a="1"/>
  <c r="AI600" i="1" s="1"/>
  <c r="AT598" i="1" a="1"/>
  <c r="AT598" i="1" s="1"/>
  <c r="AT642" i="1" s="1" a="1"/>
  <c r="AT642" i="1" s="1"/>
  <c r="AR598" i="1" a="1"/>
  <c r="AR598" i="1" s="1"/>
  <c r="AR642" i="1" s="1" a="1"/>
  <c r="AR642" i="1" s="1"/>
  <c r="AP598" i="1" a="1"/>
  <c r="AP598" i="1" s="1"/>
  <c r="AP642" i="1" s="1" a="1"/>
  <c r="AP642" i="1" s="1"/>
  <c r="AN598" i="1" a="1"/>
  <c r="AN598" i="1" s="1"/>
  <c r="AN642" i="1" s="1" a="1"/>
  <c r="AN642" i="1" s="1"/>
  <c r="AL598" i="1" a="1"/>
  <c r="AL598" i="1" s="1"/>
  <c r="AL642" i="1" s="1" a="1"/>
  <c r="AL642" i="1" s="1"/>
  <c r="AJ598" i="1" a="1"/>
  <c r="AJ598" i="1" s="1"/>
  <c r="AJ642" i="1" s="1" a="1"/>
  <c r="AJ642" i="1" s="1"/>
  <c r="AS596" i="1" a="1"/>
  <c r="AS596" i="1" s="1"/>
  <c r="AQ596" i="1" a="1"/>
  <c r="AQ596" i="1" s="1"/>
  <c r="AO596" i="1" a="1"/>
  <c r="AO596" i="1" s="1"/>
  <c r="AM596" i="1" a="1"/>
  <c r="AM596" i="1" s="1"/>
  <c r="AK596" i="1" a="1"/>
  <c r="AK596" i="1" s="1"/>
  <c r="AI596" i="1" a="1"/>
  <c r="AI596" i="1" s="1"/>
  <c r="AM571" i="1" a="1"/>
  <c r="AM571" i="1" s="1"/>
  <c r="AR570" i="1" a="1"/>
  <c r="AR570" i="1" s="1"/>
  <c r="AJ570" i="1" a="1"/>
  <c r="AJ570" i="1" s="1"/>
  <c r="AO569" i="1" a="1"/>
  <c r="AO569" i="1" s="1"/>
  <c r="AR540" i="1" a="1"/>
  <c r="AR540" i="1" s="1"/>
  <c r="AM540" i="1" a="1"/>
  <c r="AM540" i="1" s="1"/>
  <c r="AJ540" i="1" a="1"/>
  <c r="AJ540" i="1" s="1"/>
  <c r="AR539" i="1" a="1"/>
  <c r="AR539" i="1" s="1"/>
  <c r="AO539" i="1" a="1"/>
  <c r="AO539" i="1" s="1"/>
  <c r="AJ539" i="1" a="1"/>
  <c r="AJ539" i="1" s="1"/>
  <c r="AT538" i="1" a="1"/>
  <c r="AT538" i="1" s="1"/>
  <c r="AO538" i="1" a="1"/>
  <c r="AO538" i="1" s="1"/>
  <c r="AL538" i="1" a="1"/>
  <c r="AL538" i="1" s="1"/>
  <c r="AT537" i="1" a="1"/>
  <c r="AT537" i="1" s="1"/>
  <c r="AQ537" i="1" a="1"/>
  <c r="AQ537" i="1" s="1"/>
  <c r="AL537" i="1" a="1"/>
  <c r="AL537" i="1" s="1"/>
  <c r="AI537" i="1" a="1"/>
  <c r="AI537" i="1" s="1"/>
  <c r="AQ536" i="1" a="1"/>
  <c r="AQ536" i="1" s="1"/>
  <c r="AN536" i="1" a="1"/>
  <c r="AN536" i="1" s="1"/>
  <c r="AI536" i="1" a="1"/>
  <c r="AI536" i="1" s="1"/>
  <c r="AS535" i="1" a="1"/>
  <c r="AS535" i="1" s="1"/>
  <c r="AN535" i="1" a="1"/>
  <c r="AN535" i="1" s="1"/>
  <c r="AK535" i="1" a="1"/>
  <c r="AK535" i="1" s="1"/>
  <c r="AS534" i="1" a="1"/>
  <c r="AS534" i="1" s="1"/>
  <c r="AP534" i="1" a="1"/>
  <c r="AP534" i="1" s="1"/>
  <c r="AK534" i="1" a="1"/>
  <c r="AK534" i="1" s="1"/>
  <c r="AP533" i="1" a="1"/>
  <c r="AP533" i="1" s="1"/>
  <c r="AM533" i="1" a="1"/>
  <c r="AM533" i="1" s="1"/>
  <c r="AR532" i="1" a="1"/>
  <c r="AR532" i="1" s="1"/>
  <c r="AQ531" i="1" a="1"/>
  <c r="AQ531" i="1" s="1"/>
  <c r="AP530" i="1" a="1"/>
  <c r="AP530" i="1" s="1"/>
  <c r="AL530" i="1" a="1"/>
  <c r="AL530" i="1" s="1"/>
  <c r="AK529" i="1" a="1"/>
  <c r="AK529" i="1" s="1"/>
  <c r="AJ528" i="1" a="1"/>
  <c r="AJ528" i="1" s="1"/>
  <c r="AS527" i="1" a="1"/>
  <c r="AS527" i="1" s="1"/>
  <c r="AP526" i="1" a="1"/>
  <c r="AP526" i="1" s="1"/>
  <c r="AM525" i="1" a="1"/>
  <c r="AM525" i="1" s="1"/>
  <c r="AI517" i="1" a="1"/>
  <c r="AI517" i="1" s="1"/>
  <c r="AP513" i="1" a="1"/>
  <c r="AP513" i="1" s="1"/>
  <c r="AP557" i="1" s="1" a="1"/>
  <c r="AP557" i="1" s="1"/>
  <c r="AR512" i="1" a="1"/>
  <c r="AR512" i="1" s="1"/>
  <c r="AR556" i="1" s="1" a="1"/>
  <c r="AR556" i="1" s="1"/>
  <c r="AT511" i="1" a="1"/>
  <c r="AT511" i="1" s="1"/>
  <c r="AT555" i="1" s="1" a="1"/>
  <c r="AT555" i="1" s="1"/>
  <c r="AI511" i="1" a="1"/>
  <c r="AI511" i="1" s="1"/>
  <c r="AK510" i="1" a="1"/>
  <c r="AK510" i="1" s="1"/>
  <c r="AK554" i="1" s="1" a="1"/>
  <c r="AK554" i="1" s="1"/>
  <c r="AO506" i="1" a="1"/>
  <c r="AO506" i="1" s="1"/>
  <c r="AO550" i="1" s="1" a="1"/>
  <c r="AO550" i="1" s="1"/>
  <c r="H334" i="1" a="1"/>
  <c r="H334" i="1" s="1"/>
  <c r="J334" i="1" a="1"/>
  <c r="J334" i="1" s="1"/>
  <c r="L334" i="1" a="1"/>
  <c r="L334" i="1" s="1"/>
  <c r="N334" i="1" a="1"/>
  <c r="N334" i="1" s="1"/>
  <c r="P334" i="1" a="1"/>
  <c r="P334" i="1" s="1"/>
  <c r="R334" i="1" a="1"/>
  <c r="R334" i="1" s="1"/>
  <c r="T334" i="1" a="1"/>
  <c r="T334" i="1" s="1"/>
  <c r="V334" i="1" a="1"/>
  <c r="V334" i="1" s="1"/>
  <c r="K334" i="1" a="1"/>
  <c r="K334" i="1" s="1"/>
  <c r="S334" i="1" a="1"/>
  <c r="S334" i="1" s="1"/>
  <c r="M334" i="1" a="1"/>
  <c r="M334" i="1" s="1"/>
  <c r="Q334" i="1" a="1"/>
  <c r="Q334" i="1" s="1"/>
  <c r="G335" i="1"/>
  <c r="I334" i="1" a="1"/>
  <c r="I334" i="1" s="1"/>
  <c r="W334" i="1" a="1"/>
  <c r="W334" i="1" s="1"/>
  <c r="O334" i="1" a="1"/>
  <c r="O334" i="1" s="1"/>
  <c r="AS578" i="1" a="1"/>
  <c r="AS578" i="1" s="1"/>
  <c r="AQ578" i="1" a="1"/>
  <c r="AQ578" i="1" s="1"/>
  <c r="AO578" i="1" a="1"/>
  <c r="AO578" i="1" s="1"/>
  <c r="AM578" i="1" a="1"/>
  <c r="AM578" i="1" s="1"/>
  <c r="AK578" i="1" a="1"/>
  <c r="AK578" i="1" s="1"/>
  <c r="AI578" i="1" a="1"/>
  <c r="AI578" i="1" s="1"/>
  <c r="AT577" i="1" a="1"/>
  <c r="AT577" i="1" s="1"/>
  <c r="AR577" i="1" a="1"/>
  <c r="AR577" i="1" s="1"/>
  <c r="AP577" i="1" a="1"/>
  <c r="AP577" i="1" s="1"/>
  <c r="AN577" i="1" a="1"/>
  <c r="AN577" i="1" s="1"/>
  <c r="AL577" i="1" a="1"/>
  <c r="AL577" i="1" s="1"/>
  <c r="AJ577" i="1" a="1"/>
  <c r="AJ577" i="1" s="1"/>
  <c r="AS576" i="1" a="1"/>
  <c r="AS576" i="1" s="1"/>
  <c r="AQ576" i="1" a="1"/>
  <c r="AQ576" i="1" s="1"/>
  <c r="AO576" i="1" a="1"/>
  <c r="AO576" i="1" s="1"/>
  <c r="AM576" i="1" a="1"/>
  <c r="AM576" i="1" s="1"/>
  <c r="AK576" i="1" a="1"/>
  <c r="AK576" i="1" s="1"/>
  <c r="AI576" i="1" a="1"/>
  <c r="AI576" i="1" s="1"/>
  <c r="AT575" i="1" a="1"/>
  <c r="AT575" i="1" s="1"/>
  <c r="AR575" i="1" a="1"/>
  <c r="AR575" i="1" s="1"/>
  <c r="AP575" i="1" a="1"/>
  <c r="AP575" i="1" s="1"/>
  <c r="AN575" i="1" a="1"/>
  <c r="AN575" i="1" s="1"/>
  <c r="AL575" i="1" a="1"/>
  <c r="AL575" i="1" s="1"/>
  <c r="AJ575" i="1" a="1"/>
  <c r="AJ575" i="1" s="1"/>
  <c r="AS574" i="1" a="1"/>
  <c r="AS574" i="1" s="1"/>
  <c r="AQ574" i="1" a="1"/>
  <c r="AQ574" i="1" s="1"/>
  <c r="AO574" i="1" a="1"/>
  <c r="AO574" i="1" s="1"/>
  <c r="AM574" i="1" a="1"/>
  <c r="AM574" i="1" s="1"/>
  <c r="AK574" i="1" a="1"/>
  <c r="AK574" i="1" s="1"/>
  <c r="AI574" i="1" a="1"/>
  <c r="AI574" i="1" s="1"/>
  <c r="AT573" i="1" a="1"/>
  <c r="AT573" i="1" s="1"/>
  <c r="AR573" i="1" a="1"/>
  <c r="AR573" i="1" s="1"/>
  <c r="AP573" i="1" a="1"/>
  <c r="AP573" i="1" s="1"/>
  <c r="AN573" i="1" a="1"/>
  <c r="AN573" i="1" s="1"/>
  <c r="AL573" i="1" a="1"/>
  <c r="AL573" i="1" s="1"/>
  <c r="AJ573" i="1" a="1"/>
  <c r="AJ573" i="1" s="1"/>
  <c r="AS572" i="1" a="1"/>
  <c r="AS572" i="1" s="1"/>
  <c r="AQ572" i="1" a="1"/>
  <c r="AQ572" i="1" s="1"/>
  <c r="AO572" i="1" a="1"/>
  <c r="AO572" i="1" s="1"/>
  <c r="AM572" i="1" a="1"/>
  <c r="AM572" i="1" s="1"/>
  <c r="AK572" i="1" a="1"/>
  <c r="AK572" i="1" s="1"/>
  <c r="AS571" i="1" a="1"/>
  <c r="AS571" i="1" s="1"/>
  <c r="AK571" i="1" a="1"/>
  <c r="AK571" i="1" s="1"/>
  <c r="AP570" i="1" a="1"/>
  <c r="AP570" i="1" s="1"/>
  <c r="AM569" i="1" a="1"/>
  <c r="AM569" i="1" s="1"/>
  <c r="AS540" i="1" a="1"/>
  <c r="AS540" i="1" s="1"/>
  <c r="AP540" i="1" a="1"/>
  <c r="AP540" i="1" s="1"/>
  <c r="AK540" i="1" a="1"/>
  <c r="AK540" i="1" s="1"/>
  <c r="AP539" i="1" a="1"/>
  <c r="AP539" i="1" s="1"/>
  <c r="AM539" i="1" a="1"/>
  <c r="AM539" i="1" s="1"/>
  <c r="AR538" i="1" a="1"/>
  <c r="AR538" i="1" s="1"/>
  <c r="AM538" i="1" a="1"/>
  <c r="AM538" i="1" s="1"/>
  <c r="AJ538" i="1" a="1"/>
  <c r="AJ538" i="1" s="1"/>
  <c r="AR537" i="1" a="1"/>
  <c r="AR537" i="1" s="1"/>
  <c r="AO537" i="1" a="1"/>
  <c r="AO537" i="1" s="1"/>
  <c r="AJ537" i="1" a="1"/>
  <c r="AJ537" i="1" s="1"/>
  <c r="AT536" i="1" a="1"/>
  <c r="AT536" i="1" s="1"/>
  <c r="AO536" i="1" a="1"/>
  <c r="AO536" i="1" s="1"/>
  <c r="AL536" i="1" a="1"/>
  <c r="AL536" i="1" s="1"/>
  <c r="AT535" i="1" a="1"/>
  <c r="AT535" i="1" s="1"/>
  <c r="AQ535" i="1" a="1"/>
  <c r="AQ535" i="1" s="1"/>
  <c r="AL535" i="1" a="1"/>
  <c r="AL535" i="1" s="1"/>
  <c r="AI535" i="1" a="1"/>
  <c r="AI535" i="1" s="1"/>
  <c r="AQ534" i="1" a="1"/>
  <c r="AQ534" i="1" s="1"/>
  <c r="AN534" i="1" a="1"/>
  <c r="AN534" i="1" s="1"/>
  <c r="AI534" i="1" a="1"/>
  <c r="AI534" i="1" s="1"/>
  <c r="AS533" i="1" a="1"/>
  <c r="AS533" i="1" s="1"/>
  <c r="AN533" i="1" a="1"/>
  <c r="AN533" i="1" s="1"/>
  <c r="AK533" i="1" a="1"/>
  <c r="AK533" i="1" s="1"/>
  <c r="AS532" i="1" a="1"/>
  <c r="AS532" i="1" s="1"/>
  <c r="AL532" i="1" a="1"/>
  <c r="AL532" i="1" s="1"/>
  <c r="AK531" i="1" a="1"/>
  <c r="AK531" i="1" s="1"/>
  <c r="AT530" i="1" a="1"/>
  <c r="AT530" i="1" s="1"/>
  <c r="AS529" i="1" a="1"/>
  <c r="AS529" i="1" s="1"/>
  <c r="AR528" i="1" a="1"/>
  <c r="AR528" i="1" s="1"/>
  <c r="AN528" i="1" a="1"/>
  <c r="AN528" i="1" s="1"/>
  <c r="AM527" i="1" a="1"/>
  <c r="AM527" i="1" s="1"/>
  <c r="AR526" i="1" a="1"/>
  <c r="AR526" i="1" s="1"/>
  <c r="AO525" i="1" a="1"/>
  <c r="AO525" i="1" s="1"/>
  <c r="AO515" i="1" a="1"/>
  <c r="AO515" i="1" s="1"/>
  <c r="AO559" i="1" s="1" a="1"/>
  <c r="AO559" i="1" s="1"/>
  <c r="AQ514" i="1" a="1"/>
  <c r="AQ514" i="1" s="1"/>
  <c r="AQ558" i="1" s="1" a="1"/>
  <c r="AQ558" i="1" s="1"/>
  <c r="AS513" i="1" a="1"/>
  <c r="AS513" i="1" s="1"/>
  <c r="AS557" i="1" s="1" a="1"/>
  <c r="AS557" i="1" s="1"/>
  <c r="AJ512" i="1" a="1"/>
  <c r="AJ512" i="1" s="1"/>
  <c r="AJ556" i="1" s="1" a="1"/>
  <c r="AJ556" i="1" s="1"/>
  <c r="AL511" i="1" a="1"/>
  <c r="AL511" i="1" s="1"/>
  <c r="AL555" i="1" s="1" a="1"/>
  <c r="AL555" i="1" s="1"/>
  <c r="AJ508" i="1" a="1"/>
  <c r="AJ508" i="1" s="1"/>
  <c r="AJ552" i="1" s="1" a="1"/>
  <c r="AJ552" i="1" s="1"/>
  <c r="AS506" i="1" a="1"/>
  <c r="AS506" i="1" s="1"/>
  <c r="AS550" i="1" s="1" a="1"/>
  <c r="AS550" i="1" s="1"/>
  <c r="AL504" i="1" a="1"/>
  <c r="AL504" i="1" s="1"/>
  <c r="AL548" i="1" s="1" a="1"/>
  <c r="AL548" i="1" s="1"/>
  <c r="S357" i="1" a="1"/>
  <c r="S357" i="1" s="1"/>
  <c r="K357" i="1" a="1"/>
  <c r="K357" i="1" s="1"/>
  <c r="AJ608" i="1" a="1"/>
  <c r="AJ608" i="1" s="1"/>
  <c r="AJ652" i="1" s="1" a="1"/>
  <c r="AJ652" i="1" s="1"/>
  <c r="AS606" i="1" a="1"/>
  <c r="AS606" i="1" s="1"/>
  <c r="AS650" i="1" s="1" a="1"/>
  <c r="AS650" i="1" s="1"/>
  <c r="AQ606" i="1" a="1"/>
  <c r="AQ606" i="1" s="1"/>
  <c r="AQ650" i="1" s="1" a="1"/>
  <c r="AQ650" i="1" s="1"/>
  <c r="AO606" i="1" a="1"/>
  <c r="AO606" i="1" s="1"/>
  <c r="AO650" i="1" s="1" a="1"/>
  <c r="AO650" i="1" s="1"/>
  <c r="AM606" i="1" a="1"/>
  <c r="AM606" i="1" s="1"/>
  <c r="AM650" i="1" s="1" a="1"/>
  <c r="AM650" i="1" s="1"/>
  <c r="AK606" i="1" a="1"/>
  <c r="AK606" i="1" s="1"/>
  <c r="AK650" i="1" s="1" a="1"/>
  <c r="AK650" i="1" s="1"/>
  <c r="AI606" i="1" a="1"/>
  <c r="AI606" i="1" s="1"/>
  <c r="AT604" i="1" a="1"/>
  <c r="AT604" i="1" s="1"/>
  <c r="AT648" i="1" s="1" a="1"/>
  <c r="AT648" i="1" s="1"/>
  <c r="AR604" i="1" a="1"/>
  <c r="AR604" i="1" s="1"/>
  <c r="AR648" i="1" s="1" a="1"/>
  <c r="AR648" i="1" s="1"/>
  <c r="AP604" i="1" a="1"/>
  <c r="AP604" i="1" s="1"/>
  <c r="AP648" i="1" s="1" a="1"/>
  <c r="AP648" i="1" s="1"/>
  <c r="AN604" i="1" a="1"/>
  <c r="AN604" i="1" s="1"/>
  <c r="AN648" i="1" s="1" a="1"/>
  <c r="AN648" i="1" s="1"/>
  <c r="AL604" i="1" a="1"/>
  <c r="AL604" i="1" s="1"/>
  <c r="AL648" i="1" s="1" a="1"/>
  <c r="AL648" i="1" s="1"/>
  <c r="AJ604" i="1" a="1"/>
  <c r="AJ604" i="1" s="1"/>
  <c r="AJ648" i="1" s="1" a="1"/>
  <c r="AJ648" i="1" s="1"/>
  <c r="AS602" i="1" a="1"/>
  <c r="AS602" i="1" s="1"/>
  <c r="AS646" i="1" s="1" a="1"/>
  <c r="AS646" i="1" s="1"/>
  <c r="AQ602" i="1" a="1"/>
  <c r="AQ602" i="1" s="1"/>
  <c r="AQ646" i="1" s="1" a="1"/>
  <c r="AQ646" i="1" s="1"/>
  <c r="AO602" i="1" a="1"/>
  <c r="AO602" i="1" s="1"/>
  <c r="AO646" i="1" s="1" a="1"/>
  <c r="AO646" i="1" s="1"/>
  <c r="AM602" i="1" a="1"/>
  <c r="AM602" i="1" s="1"/>
  <c r="AM646" i="1" s="1" a="1"/>
  <c r="AM646" i="1" s="1"/>
  <c r="AK602" i="1" a="1"/>
  <c r="AK602" i="1" s="1"/>
  <c r="AK646" i="1" s="1" a="1"/>
  <c r="AK646" i="1" s="1"/>
  <c r="AI602" i="1" a="1"/>
  <c r="AI602" i="1" s="1"/>
  <c r="AT600" i="1" a="1"/>
  <c r="AT600" i="1" s="1"/>
  <c r="AT644" i="1" s="1" a="1"/>
  <c r="AT644" i="1" s="1"/>
  <c r="AR600" i="1" a="1"/>
  <c r="AR600" i="1" s="1"/>
  <c r="AR644" i="1" s="1" a="1"/>
  <c r="AR644" i="1" s="1"/>
  <c r="AP600" i="1" a="1"/>
  <c r="AP600" i="1" s="1"/>
  <c r="AP644" i="1" s="1" a="1"/>
  <c r="AP644" i="1" s="1"/>
  <c r="AN600" i="1" a="1"/>
  <c r="AN600" i="1" s="1"/>
  <c r="AN644" i="1" s="1" a="1"/>
  <c r="AN644" i="1" s="1"/>
  <c r="AL600" i="1" a="1"/>
  <c r="AL600" i="1" s="1"/>
  <c r="AL644" i="1" s="1" a="1"/>
  <c r="AL644" i="1" s="1"/>
  <c r="AJ600" i="1" a="1"/>
  <c r="AJ600" i="1" s="1"/>
  <c r="AJ644" i="1" s="1" a="1"/>
  <c r="AJ644" i="1" s="1"/>
  <c r="AS598" i="1" a="1"/>
  <c r="AS598" i="1" s="1"/>
  <c r="AS642" i="1" s="1" a="1"/>
  <c r="AS642" i="1" s="1"/>
  <c r="AQ598" i="1" a="1"/>
  <c r="AQ598" i="1" s="1"/>
  <c r="AQ642" i="1" s="1" a="1"/>
  <c r="AQ642" i="1" s="1"/>
  <c r="AO598" i="1" a="1"/>
  <c r="AO598" i="1" s="1"/>
  <c r="AO642" i="1" s="1" a="1"/>
  <c r="AO642" i="1" s="1"/>
  <c r="AM598" i="1" a="1"/>
  <c r="AM598" i="1" s="1"/>
  <c r="AM642" i="1" s="1" a="1"/>
  <c r="AM642" i="1" s="1"/>
  <c r="AK598" i="1" a="1"/>
  <c r="AK598" i="1" s="1"/>
  <c r="AK642" i="1" s="1" a="1"/>
  <c r="AK642" i="1" s="1"/>
  <c r="AI598" i="1" a="1"/>
  <c r="AI598" i="1" s="1"/>
  <c r="AT596" i="1" a="1"/>
  <c r="AT596" i="1" s="1"/>
  <c r="AR596" i="1" a="1"/>
  <c r="AR596" i="1" s="1"/>
  <c r="AP596" i="1" a="1"/>
  <c r="AP596" i="1" s="1"/>
  <c r="AN596" i="1" a="1"/>
  <c r="AN596" i="1" s="1"/>
  <c r="AL596" i="1" a="1"/>
  <c r="AL596" i="1" s="1"/>
  <c r="AQ571" i="1" a="1"/>
  <c r="AQ571" i="1" s="1"/>
  <c r="AI571" i="1" a="1"/>
  <c r="AI571" i="1" s="1"/>
  <c r="AN570" i="1" a="1"/>
  <c r="AN570" i="1" s="1"/>
  <c r="AS569" i="1" a="1"/>
  <c r="AS569" i="1" s="1"/>
  <c r="AK569" i="1" a="1"/>
  <c r="AK569" i="1" s="1"/>
  <c r="AQ540" i="1" a="1"/>
  <c r="AQ540" i="1" s="1"/>
  <c r="AN540" i="1" a="1"/>
  <c r="AN540" i="1" s="1"/>
  <c r="AI540" i="1" a="1"/>
  <c r="AI540" i="1" s="1"/>
  <c r="AS539" i="1" a="1"/>
  <c r="AS539" i="1" s="1"/>
  <c r="AN539" i="1" a="1"/>
  <c r="AN539" i="1" s="1"/>
  <c r="AK539" i="1" a="1"/>
  <c r="AK539" i="1" s="1"/>
  <c r="AS538" i="1" a="1"/>
  <c r="AS538" i="1" s="1"/>
  <c r="AP538" i="1" a="1"/>
  <c r="AP538" i="1" s="1"/>
  <c r="AK538" i="1" a="1"/>
  <c r="AK538" i="1" s="1"/>
  <c r="AP537" i="1" a="1"/>
  <c r="AP537" i="1" s="1"/>
  <c r="AM537" i="1" a="1"/>
  <c r="AM537" i="1" s="1"/>
  <c r="AR536" i="1" a="1"/>
  <c r="AR536" i="1" s="1"/>
  <c r="AM536" i="1" a="1"/>
  <c r="AM536" i="1" s="1"/>
  <c r="AJ536" i="1" a="1"/>
  <c r="AJ536" i="1" s="1"/>
  <c r="AR535" i="1" a="1"/>
  <c r="AR535" i="1" s="1"/>
  <c r="AO535" i="1" a="1"/>
  <c r="AO535" i="1" s="1"/>
  <c r="AJ535" i="1" a="1"/>
  <c r="AJ535" i="1" s="1"/>
  <c r="AT534" i="1" a="1"/>
  <c r="AT534" i="1" s="1"/>
  <c r="AO534" i="1" a="1"/>
  <c r="AO534" i="1" s="1"/>
  <c r="AL534" i="1" a="1"/>
  <c r="AL534" i="1" s="1"/>
  <c r="AT533" i="1" a="1"/>
  <c r="AT533" i="1" s="1"/>
  <c r="AQ533" i="1" a="1"/>
  <c r="AQ533" i="1" s="1"/>
  <c r="AL533" i="1" a="1"/>
  <c r="AL533" i="1" s="1"/>
  <c r="AI533" i="1" a="1"/>
  <c r="AI533" i="1" s="1"/>
  <c r="AS531" i="1" a="1"/>
  <c r="AS531" i="1" s="1"/>
  <c r="AO531" i="1" a="1"/>
  <c r="AO531" i="1" s="1"/>
  <c r="AN530" i="1" a="1"/>
  <c r="AN530" i="1" s="1"/>
  <c r="AM529" i="1" a="1"/>
  <c r="AM529" i="1" s="1"/>
  <c r="AI529" i="1" a="1"/>
  <c r="AI529" i="1" s="1"/>
  <c r="AN517" i="1" a="1"/>
  <c r="AN517" i="1" s="1"/>
  <c r="AN561" i="1" s="1" a="1"/>
  <c r="AN561" i="1" s="1"/>
  <c r="AP516" i="1" a="1"/>
  <c r="AP516" i="1" s="1"/>
  <c r="AP560" i="1" s="1" a="1"/>
  <c r="AP560" i="1" s="1"/>
  <c r="AR515" i="1" a="1"/>
  <c r="AR515" i="1" s="1"/>
  <c r="AR559" i="1" s="1" a="1"/>
  <c r="AR559" i="1" s="1"/>
  <c r="AI514" i="1" a="1"/>
  <c r="AI514" i="1" s="1"/>
  <c r="AK513" i="1" a="1"/>
  <c r="AK513" i="1" s="1"/>
  <c r="AK557" i="1" s="1" a="1"/>
  <c r="AK557" i="1" s="1"/>
  <c r="AN508" i="1" a="1"/>
  <c r="AN508" i="1" s="1"/>
  <c r="AN552" i="1" s="1" a="1"/>
  <c r="AN552" i="1" s="1"/>
  <c r="AP504" i="1" a="1"/>
  <c r="AP504" i="1" s="1"/>
  <c r="AP548" i="1" s="1" a="1"/>
  <c r="AP548" i="1" s="1"/>
  <c r="U334" i="1" a="1"/>
  <c r="U334" i="1" s="1"/>
  <c r="H225" i="1" a="1"/>
  <c r="H225" i="1" s="1"/>
  <c r="Q357" i="1" a="1"/>
  <c r="Q357" i="1" s="1"/>
  <c r="I357" i="1" a="1"/>
  <c r="I357" i="1" s="1"/>
  <c r="M358" i="1" a="1"/>
  <c r="M358" i="1" s="1"/>
  <c r="Q358" i="1" a="1"/>
  <c r="Q358" i="1" s="1"/>
  <c r="G359" i="1"/>
  <c r="I358" i="1" a="1"/>
  <c r="I358" i="1" s="1"/>
  <c r="O358" i="1" a="1"/>
  <c r="O358" i="1" s="1"/>
  <c r="W357" i="1" a="1"/>
  <c r="W357" i="1" s="1"/>
  <c r="T359" i="1" a="1"/>
  <c r="T359" i="1" s="1"/>
  <c r="W358" i="1" a="1"/>
  <c r="W358" i="1" s="1"/>
  <c r="M357" i="1" a="1"/>
  <c r="M357" i="1" s="1"/>
  <c r="X47" i="1" a="1"/>
  <c r="X47" i="1" s="1"/>
  <c r="AD47" i="1" s="1"/>
  <c r="AO509" i="1" a="1"/>
  <c r="AO509" i="1" s="1"/>
  <c r="AO553" i="1" s="1" a="1"/>
  <c r="AO553" i="1" s="1"/>
  <c r="AQ509" i="1" a="1"/>
  <c r="AQ509" i="1" s="1"/>
  <c r="AQ553" i="1" s="1" a="1"/>
  <c r="AQ553" i="1" s="1"/>
  <c r="AS509" i="1" a="1"/>
  <c r="AS509" i="1" s="1"/>
  <c r="AS553" i="1" s="1" a="1"/>
  <c r="AS553" i="1" s="1"/>
  <c r="AP529" i="1" a="1"/>
  <c r="AP529" i="1" s="1"/>
  <c r="AR529" i="1" a="1"/>
  <c r="AR529" i="1" s="1"/>
  <c r="AT529" i="1" a="1"/>
  <c r="AT529" i="1" s="1"/>
  <c r="AI530" i="1" a="1"/>
  <c r="AI530" i="1" s="1"/>
  <c r="AK530" i="1" a="1"/>
  <c r="AK530" i="1" s="1"/>
  <c r="AM530" i="1" a="1"/>
  <c r="AM530" i="1" s="1"/>
  <c r="AO530" i="1" a="1"/>
  <c r="AO530" i="1" s="1"/>
  <c r="AQ530" i="1" a="1"/>
  <c r="AQ530" i="1" s="1"/>
  <c r="AS530" i="1" a="1"/>
  <c r="AS530" i="1" s="1"/>
  <c r="AJ531" i="1" a="1"/>
  <c r="AJ531" i="1" s="1"/>
  <c r="AL531" i="1" a="1"/>
  <c r="AL531" i="1" s="1"/>
  <c r="AN531" i="1" a="1"/>
  <c r="AN531" i="1" s="1"/>
  <c r="AP531" i="1" a="1"/>
  <c r="AP531" i="1" s="1"/>
  <c r="AR531" i="1" a="1"/>
  <c r="AR531" i="1" s="1"/>
  <c r="AT531" i="1" a="1"/>
  <c r="AT531" i="1" s="1"/>
  <c r="AI532" i="1" a="1"/>
  <c r="AI532" i="1" s="1"/>
  <c r="AK532" i="1" a="1"/>
  <c r="AK532" i="1" s="1"/>
  <c r="AM532" i="1" a="1"/>
  <c r="AM532" i="1" s="1"/>
  <c r="AO532" i="1" a="1"/>
  <c r="AO532" i="1" s="1"/>
  <c r="AQ532" i="1" a="1"/>
  <c r="AQ532" i="1" s="1"/>
  <c r="M225" i="1" a="1"/>
  <c r="M225" i="1" s="1"/>
  <c r="V223" i="1" a="1"/>
  <c r="V223" i="1" s="1"/>
  <c r="I333" i="1" a="1"/>
  <c r="I333" i="1" s="1"/>
  <c r="N333" i="1" a="1"/>
  <c r="N333" i="1" s="1"/>
  <c r="Q333" i="1" a="1"/>
  <c r="Q333" i="1" s="1"/>
  <c r="V333" i="1" a="1"/>
  <c r="V333" i="1" s="1"/>
  <c r="P358" i="1" a="1"/>
  <c r="P358" i="1" s="1"/>
  <c r="H358" i="1" a="1"/>
  <c r="H358" i="1" s="1"/>
  <c r="W239" i="1"/>
  <c r="H359" i="1" a="1"/>
  <c r="H359" i="1" s="1"/>
  <c r="S358" i="1" a="1"/>
  <c r="S358" i="1" s="1"/>
  <c r="K358" i="1" a="1"/>
  <c r="K358" i="1" s="1"/>
  <c r="N358" i="1" a="1"/>
  <c r="N358" i="1" s="1"/>
  <c r="AN529" i="1" a="1"/>
  <c r="AN529" i="1" s="1"/>
  <c r="AL529" i="1" a="1"/>
  <c r="AL529" i="1" s="1"/>
  <c r="AJ529" i="1" a="1"/>
  <c r="AJ529" i="1" s="1"/>
  <c r="AS528" i="1" a="1"/>
  <c r="AS528" i="1" s="1"/>
  <c r="AQ528" i="1" a="1"/>
  <c r="AQ528" i="1" s="1"/>
  <c r="AO528" i="1" a="1"/>
  <c r="AO528" i="1" s="1"/>
  <c r="AM528" i="1" a="1"/>
  <c r="AM528" i="1" s="1"/>
  <c r="AK528" i="1" a="1"/>
  <c r="AK528" i="1" s="1"/>
  <c r="AI528" i="1" a="1"/>
  <c r="AI528" i="1" s="1"/>
  <c r="AT527" i="1" a="1"/>
  <c r="AT527" i="1" s="1"/>
  <c r="AR527" i="1" a="1"/>
  <c r="AR527" i="1" s="1"/>
  <c r="AP527" i="1" a="1"/>
  <c r="AP527" i="1" s="1"/>
  <c r="AN527" i="1" a="1"/>
  <c r="AN527" i="1" s="1"/>
  <c r="AL527" i="1" a="1"/>
  <c r="AL527" i="1" s="1"/>
  <c r="AJ527" i="1" a="1"/>
  <c r="AJ527" i="1" s="1"/>
  <c r="AS526" i="1" a="1"/>
  <c r="AS526" i="1" s="1"/>
  <c r="AQ526" i="1" a="1"/>
  <c r="AQ526" i="1" s="1"/>
  <c r="AO526" i="1" a="1"/>
  <c r="AO526" i="1" s="1"/>
  <c r="AM526" i="1" a="1"/>
  <c r="AM526" i="1" s="1"/>
  <c r="AK526" i="1" a="1"/>
  <c r="AK526" i="1" s="1"/>
  <c r="AI526" i="1" a="1"/>
  <c r="AI526" i="1" s="1"/>
  <c r="AT525" i="1" a="1"/>
  <c r="AT525" i="1" s="1"/>
  <c r="AR525" i="1" a="1"/>
  <c r="AR525" i="1" s="1"/>
  <c r="AP525" i="1" a="1"/>
  <c r="AP525" i="1" s="1"/>
  <c r="AN525" i="1" a="1"/>
  <c r="AN525" i="1" s="1"/>
  <c r="AL525" i="1" a="1"/>
  <c r="AL525" i="1" s="1"/>
  <c r="AJ525" i="1" a="1"/>
  <c r="AJ525" i="1" s="1"/>
  <c r="AT518" i="1" a="1"/>
  <c r="AT518" i="1" s="1"/>
  <c r="AT562" i="1" s="1" a="1"/>
  <c r="AT562" i="1" s="1"/>
  <c r="AR518" i="1" a="1"/>
  <c r="AR518" i="1" s="1"/>
  <c r="AR562" i="1" s="1" a="1"/>
  <c r="AR562" i="1" s="1"/>
  <c r="AP518" i="1" a="1"/>
  <c r="AP518" i="1" s="1"/>
  <c r="AP562" i="1" s="1" a="1"/>
  <c r="AP562" i="1" s="1"/>
  <c r="AN518" i="1" a="1"/>
  <c r="AN518" i="1" s="1"/>
  <c r="AN562" i="1" s="1" a="1"/>
  <c r="AN562" i="1" s="1"/>
  <c r="AL518" i="1" a="1"/>
  <c r="AL518" i="1" s="1"/>
  <c r="AL562" i="1" s="1" a="1"/>
  <c r="AL562" i="1" s="1"/>
  <c r="AJ518" i="1" a="1"/>
  <c r="AJ518" i="1" s="1"/>
  <c r="AJ562" i="1" s="1" a="1"/>
  <c r="AJ562" i="1" s="1"/>
  <c r="AS516" i="1" a="1"/>
  <c r="AS516" i="1" s="1"/>
  <c r="AS560" i="1" s="1" a="1"/>
  <c r="AS560" i="1" s="1"/>
  <c r="AQ516" i="1" a="1"/>
  <c r="AQ516" i="1" s="1"/>
  <c r="AQ560" i="1" s="1" a="1"/>
  <c r="AQ560" i="1" s="1"/>
  <c r="AO516" i="1" a="1"/>
  <c r="AO516" i="1" s="1"/>
  <c r="AO560" i="1" s="1" a="1"/>
  <c r="AO560" i="1" s="1"/>
  <c r="AM516" i="1" a="1"/>
  <c r="AM516" i="1" s="1"/>
  <c r="AM560" i="1" s="1" a="1"/>
  <c r="AM560" i="1" s="1"/>
  <c r="AK516" i="1" a="1"/>
  <c r="AK516" i="1" s="1"/>
  <c r="AK560" i="1" s="1" a="1"/>
  <c r="AK560" i="1" s="1"/>
  <c r="AI516" i="1" a="1"/>
  <c r="AI516" i="1" s="1"/>
  <c r="AT514" i="1" a="1"/>
  <c r="AT514" i="1" s="1"/>
  <c r="AT558" i="1" s="1" a="1"/>
  <c r="AT558" i="1" s="1"/>
  <c r="AR514" i="1" a="1"/>
  <c r="AR514" i="1" s="1"/>
  <c r="AR558" i="1" s="1" a="1"/>
  <c r="AR558" i="1" s="1"/>
  <c r="AP514" i="1" a="1"/>
  <c r="AP514" i="1" s="1"/>
  <c r="AP558" i="1" s="1" a="1"/>
  <c r="AP558" i="1" s="1"/>
  <c r="AN514" i="1" a="1"/>
  <c r="AN514" i="1" s="1"/>
  <c r="AN558" i="1" s="1" a="1"/>
  <c r="AN558" i="1" s="1"/>
  <c r="AL514" i="1" a="1"/>
  <c r="AL514" i="1" s="1"/>
  <c r="AL558" i="1" s="1" a="1"/>
  <c r="AL558" i="1" s="1"/>
  <c r="AJ514" i="1" a="1"/>
  <c r="AJ514" i="1" s="1"/>
  <c r="AJ558" i="1" s="1" a="1"/>
  <c r="AJ558" i="1" s="1"/>
  <c r="AS512" i="1" a="1"/>
  <c r="AS512" i="1" s="1"/>
  <c r="AS556" i="1" s="1" a="1"/>
  <c r="AS556" i="1" s="1"/>
  <c r="AQ512" i="1" a="1"/>
  <c r="AQ512" i="1" s="1"/>
  <c r="AQ556" i="1" s="1" a="1"/>
  <c r="AQ556" i="1" s="1"/>
  <c r="AO512" i="1" a="1"/>
  <c r="AO512" i="1" s="1"/>
  <c r="AO556" i="1" s="1" a="1"/>
  <c r="AO556" i="1" s="1"/>
  <c r="AM512" i="1" a="1"/>
  <c r="AM512" i="1" s="1"/>
  <c r="AM556" i="1" s="1" a="1"/>
  <c r="AM556" i="1" s="1"/>
  <c r="AK512" i="1" a="1"/>
  <c r="AK512" i="1" s="1"/>
  <c r="AK556" i="1" s="1" a="1"/>
  <c r="AK556" i="1" s="1"/>
  <c r="AI512" i="1" a="1"/>
  <c r="AI512" i="1" s="1"/>
  <c r="AT510" i="1" a="1"/>
  <c r="AT510" i="1" s="1"/>
  <c r="AT554" i="1" s="1" a="1"/>
  <c r="AT554" i="1" s="1"/>
  <c r="AR510" i="1" a="1"/>
  <c r="AR510" i="1" s="1"/>
  <c r="AR554" i="1" s="1" a="1"/>
  <c r="AR554" i="1" s="1"/>
  <c r="AP510" i="1" a="1"/>
  <c r="AP510" i="1" s="1"/>
  <c r="AP554" i="1" s="1" a="1"/>
  <c r="AP554" i="1" s="1"/>
  <c r="AN510" i="1" a="1"/>
  <c r="AN510" i="1" s="1"/>
  <c r="AN554" i="1" s="1" a="1"/>
  <c r="AN554" i="1" s="1"/>
  <c r="AL510" i="1" a="1"/>
  <c r="AL510" i="1" s="1"/>
  <c r="AL554" i="1" s="1" a="1"/>
  <c r="AL554" i="1" s="1"/>
  <c r="AJ510" i="1" a="1"/>
  <c r="AJ510" i="1" s="1"/>
  <c r="AJ554" i="1" s="1" a="1"/>
  <c r="AJ554" i="1" s="1"/>
  <c r="AS508" i="1" a="1"/>
  <c r="AS508" i="1" s="1"/>
  <c r="AS552" i="1" s="1" a="1"/>
  <c r="AS552" i="1" s="1"/>
  <c r="AQ508" i="1" a="1"/>
  <c r="AQ508" i="1" s="1"/>
  <c r="AQ552" i="1" s="1" a="1"/>
  <c r="AQ552" i="1" s="1"/>
  <c r="AO508" i="1" a="1"/>
  <c r="AO508" i="1" s="1"/>
  <c r="AO552" i="1" s="1" a="1"/>
  <c r="AO552" i="1" s="1"/>
  <c r="AM508" i="1" a="1"/>
  <c r="AM508" i="1" s="1"/>
  <c r="AM552" i="1" s="1" a="1"/>
  <c r="AM552" i="1" s="1"/>
  <c r="AK508" i="1" a="1"/>
  <c r="AK508" i="1" s="1"/>
  <c r="AK552" i="1" s="1" a="1"/>
  <c r="AK552" i="1" s="1"/>
  <c r="AI508" i="1" a="1"/>
  <c r="AI508" i="1" s="1"/>
  <c r="AT506" i="1" a="1"/>
  <c r="AT506" i="1" s="1"/>
  <c r="AT550" i="1" s="1" a="1"/>
  <c r="AT550" i="1" s="1"/>
  <c r="AR506" i="1" a="1"/>
  <c r="AR506" i="1" s="1"/>
  <c r="AR550" i="1" s="1" a="1"/>
  <c r="AR550" i="1" s="1"/>
  <c r="AP506" i="1" a="1"/>
  <c r="AP506" i="1" s="1"/>
  <c r="AP550" i="1" s="1" a="1"/>
  <c r="AP550" i="1" s="1"/>
  <c r="AN506" i="1" a="1"/>
  <c r="AN506" i="1" s="1"/>
  <c r="AN550" i="1" s="1" a="1"/>
  <c r="AN550" i="1" s="1"/>
  <c r="AL506" i="1" a="1"/>
  <c r="AL506" i="1" s="1"/>
  <c r="AL550" i="1" s="1" a="1"/>
  <c r="AL550" i="1" s="1"/>
  <c r="AJ506" i="1" a="1"/>
  <c r="AJ506" i="1" s="1"/>
  <c r="AJ550" i="1" s="1" a="1"/>
  <c r="AJ550" i="1" s="1"/>
  <c r="AS504" i="1" a="1"/>
  <c r="AS504" i="1" s="1"/>
  <c r="AS548" i="1" s="1" a="1"/>
  <c r="AS548" i="1" s="1"/>
  <c r="AQ504" i="1" a="1"/>
  <c r="AQ504" i="1" s="1"/>
  <c r="AQ548" i="1" s="1" a="1"/>
  <c r="AQ548" i="1" s="1"/>
  <c r="AO504" i="1" a="1"/>
  <c r="AO504" i="1" s="1"/>
  <c r="AO548" i="1" s="1" a="1"/>
  <c r="AO548" i="1" s="1"/>
  <c r="AM504" i="1" a="1"/>
  <c r="AM504" i="1" s="1"/>
  <c r="AM548" i="1" s="1" a="1"/>
  <c r="AM548" i="1" s="1"/>
  <c r="AK504" i="1" a="1"/>
  <c r="AK504" i="1" s="1"/>
  <c r="AK548" i="1" s="1" a="1"/>
  <c r="AK548" i="1" s="1"/>
  <c r="AI504" i="1" a="1"/>
  <c r="AI504" i="1" s="1"/>
  <c r="R333" i="1" a="1"/>
  <c r="R333" i="1" s="1"/>
  <c r="O333" i="1" a="1"/>
  <c r="O333" i="1" s="1"/>
  <c r="K333" i="1" a="1"/>
  <c r="K333" i="1" s="1"/>
  <c r="V358" i="1" a="1"/>
  <c r="V358" i="1" s="1"/>
  <c r="T358" i="1" a="1"/>
  <c r="T358" i="1" s="1"/>
  <c r="L358" i="1" a="1"/>
  <c r="L358" i="1" s="1"/>
  <c r="G226" i="1"/>
  <c r="I225" i="1" a="1"/>
  <c r="I225" i="1" s="1"/>
  <c r="L225" i="1" a="1"/>
  <c r="L225" i="1" s="1"/>
  <c r="Q225" i="1" a="1"/>
  <c r="Q225" i="1" s="1"/>
  <c r="T225" i="1" a="1"/>
  <c r="T225" i="1" s="1"/>
  <c r="K225" i="1" a="1"/>
  <c r="K225" i="1" s="1"/>
  <c r="N225" i="1" a="1"/>
  <c r="N225" i="1" s="1"/>
  <c r="S225" i="1" a="1"/>
  <c r="S225" i="1" s="1"/>
  <c r="V225" i="1" a="1"/>
  <c r="V225" i="1" s="1"/>
  <c r="P225" i="1" a="1"/>
  <c r="P225" i="1" s="1"/>
  <c r="U225" i="1" a="1"/>
  <c r="U225" i="1" s="1"/>
  <c r="J225" i="1" a="1"/>
  <c r="J225" i="1" s="1"/>
  <c r="R225" i="1" a="1"/>
  <c r="R225" i="1" s="1"/>
  <c r="O225" i="1" a="1"/>
  <c r="O225" i="1" s="1"/>
  <c r="X8" i="1" a="1"/>
  <c r="X8" i="1" s="1"/>
  <c r="AD8" i="1" s="1"/>
  <c r="Q223" i="1" a="1"/>
  <c r="Q223" i="1" s="1"/>
  <c r="S223" i="1" a="1"/>
  <c r="S223" i="1" s="1"/>
  <c r="K224" i="1" a="1"/>
  <c r="K224" i="1" s="1"/>
  <c r="U224" i="1" a="1"/>
  <c r="U224" i="1" s="1"/>
  <c r="P223" i="1" a="1"/>
  <c r="P223" i="1" s="1"/>
  <c r="M224" i="1" a="1"/>
  <c r="M224" i="1" s="1"/>
  <c r="S224" i="1" a="1"/>
  <c r="S224" i="1" s="1"/>
  <c r="J223" i="1" a="1"/>
  <c r="J223" i="1" s="1"/>
  <c r="AM509" i="1" a="1"/>
  <c r="AM509" i="1" s="1"/>
  <c r="AM553" i="1" s="1" a="1"/>
  <c r="AM553" i="1" s="1"/>
  <c r="AK509" i="1" a="1"/>
  <c r="AK509" i="1" s="1"/>
  <c r="AK553" i="1" s="1" a="1"/>
  <c r="AK553" i="1" s="1"/>
  <c r="AI509" i="1" a="1"/>
  <c r="AI509" i="1" s="1"/>
  <c r="AT507" i="1" a="1"/>
  <c r="AT507" i="1" s="1"/>
  <c r="AT551" i="1" s="1" a="1"/>
  <c r="AT551" i="1" s="1"/>
  <c r="AR507" i="1" a="1"/>
  <c r="AR507" i="1" s="1"/>
  <c r="AR551" i="1" s="1" a="1"/>
  <c r="AR551" i="1" s="1"/>
  <c r="AP507" i="1" a="1"/>
  <c r="AP507" i="1" s="1"/>
  <c r="AP551" i="1" s="1" a="1"/>
  <c r="AP551" i="1" s="1"/>
  <c r="AN507" i="1" a="1"/>
  <c r="AN507" i="1" s="1"/>
  <c r="AN551" i="1" s="1" a="1"/>
  <c r="AN551" i="1" s="1"/>
  <c r="AL507" i="1" a="1"/>
  <c r="AL507" i="1" s="1"/>
  <c r="AL551" i="1" s="1" a="1"/>
  <c r="AL551" i="1" s="1"/>
  <c r="AJ507" i="1" a="1"/>
  <c r="AJ507" i="1" s="1"/>
  <c r="AJ551" i="1" s="1" a="1"/>
  <c r="AJ551" i="1" s="1"/>
  <c r="AS505" i="1" a="1"/>
  <c r="AS505" i="1" s="1"/>
  <c r="AS549" i="1" s="1" a="1"/>
  <c r="AS549" i="1" s="1"/>
  <c r="AQ505" i="1" a="1"/>
  <c r="AQ505" i="1" s="1"/>
  <c r="AQ549" i="1" s="1" a="1"/>
  <c r="AQ549" i="1" s="1"/>
  <c r="AO505" i="1" a="1"/>
  <c r="AO505" i="1" s="1"/>
  <c r="AO549" i="1" s="1" a="1"/>
  <c r="AO549" i="1" s="1"/>
  <c r="AM505" i="1" a="1"/>
  <c r="AM505" i="1" s="1"/>
  <c r="AM549" i="1" s="1" a="1"/>
  <c r="AM549" i="1" s="1"/>
  <c r="AK505" i="1" a="1"/>
  <c r="AK505" i="1" s="1"/>
  <c r="AK549" i="1" s="1" a="1"/>
  <c r="AK549" i="1" s="1"/>
  <c r="AI505" i="1" a="1"/>
  <c r="AI505" i="1" s="1"/>
  <c r="AT503" i="1" a="1"/>
  <c r="AT503" i="1" s="1"/>
  <c r="AR503" i="1" a="1"/>
  <c r="AR503" i="1" s="1"/>
  <c r="AP503" i="1" a="1"/>
  <c r="AP503" i="1" s="1"/>
  <c r="AN503" i="1" a="1"/>
  <c r="AN503" i="1" s="1"/>
  <c r="AL503" i="1" a="1"/>
  <c r="AL503" i="1" s="1"/>
  <c r="AJ503" i="1" a="1"/>
  <c r="AJ503" i="1" s="1"/>
  <c r="W333" i="1" a="1"/>
  <c r="W333" i="1" s="1"/>
  <c r="S333" i="1" a="1"/>
  <c r="S333" i="1" s="1"/>
  <c r="L333" i="1" a="1"/>
  <c r="L333" i="1" s="1"/>
  <c r="H333" i="1" a="1"/>
  <c r="H333" i="1" s="1"/>
  <c r="AO13" i="1" a="1"/>
  <c r="AO13" i="1" s="1"/>
  <c r="I332" i="1" a="1"/>
  <c r="I332" i="1" s="1"/>
  <c r="I359" i="1" s="1" a="1"/>
  <c r="I359" i="1" s="1"/>
  <c r="K332" i="1" a="1"/>
  <c r="K332" i="1" s="1"/>
  <c r="K359" i="1" s="1" a="1"/>
  <c r="K359" i="1" s="1"/>
  <c r="M332" i="1" a="1"/>
  <c r="M332" i="1" s="1"/>
  <c r="M359" i="1" s="1" a="1"/>
  <c r="M359" i="1" s="1"/>
  <c r="O332" i="1" a="1"/>
  <c r="O332" i="1" s="1"/>
  <c r="Q332" i="1" a="1"/>
  <c r="Q332" i="1" s="1"/>
  <c r="Q359" i="1" s="1" a="1"/>
  <c r="Q359" i="1" s="1"/>
  <c r="S332" i="1" a="1"/>
  <c r="S332" i="1" s="1"/>
  <c r="S359" i="1" s="1" a="1"/>
  <c r="S359" i="1" s="1"/>
  <c r="U332" i="1" a="1"/>
  <c r="U332" i="1" s="1"/>
  <c r="U359" i="1" s="1" a="1"/>
  <c r="U359" i="1" s="1"/>
  <c r="W332" i="1" a="1"/>
  <c r="W332" i="1" s="1"/>
  <c r="R358" i="1" a="1"/>
  <c r="R358" i="1" s="1"/>
  <c r="J358" i="1" a="1"/>
  <c r="J358" i="1" s="1"/>
  <c r="I206" i="1"/>
  <c r="S206" i="1"/>
  <c r="O206" i="1"/>
  <c r="L206" i="1"/>
  <c r="AO18" i="1" a="1"/>
  <c r="AO18" i="1" s="1"/>
  <c r="V206" i="1"/>
  <c r="Y205" i="1"/>
  <c r="W260" i="1" s="1"/>
  <c r="I223" i="1" a="1"/>
  <c r="I223" i="1" s="1"/>
  <c r="K223" i="1" a="1"/>
  <c r="K223" i="1" s="1"/>
  <c r="X6" i="1" a="1"/>
  <c r="X6" i="1" s="1"/>
  <c r="AD6" i="1" s="1"/>
  <c r="M223" i="1" a="1"/>
  <c r="M223" i="1" s="1"/>
  <c r="R223" i="1" a="1"/>
  <c r="R223" i="1" s="1"/>
  <c r="U223" i="1" a="1"/>
  <c r="U223" i="1" s="1"/>
  <c r="O224" i="1" a="1"/>
  <c r="O224" i="1" s="1"/>
  <c r="H223" i="1" a="1"/>
  <c r="H223" i="1" s="1"/>
  <c r="L223" i="1" a="1"/>
  <c r="L223" i="1" s="1"/>
  <c r="O223" i="1" a="1"/>
  <c r="O223" i="1" s="1"/>
  <c r="T223" i="1" a="1"/>
  <c r="T223" i="1" s="1"/>
  <c r="I224" i="1" a="1"/>
  <c r="I224" i="1" s="1"/>
  <c r="Q224" i="1" a="1"/>
  <c r="Q224" i="1" s="1"/>
  <c r="J206" i="1"/>
  <c r="AS13" i="1" a="1"/>
  <c r="AS13" i="1" s="1"/>
  <c r="AS16" i="1" a="1"/>
  <c r="AS16" i="1" s="1"/>
  <c r="AS17" i="1" a="1"/>
  <c r="AS17" i="1" s="1"/>
  <c r="AP17" i="1" s="1"/>
  <c r="AS20" i="1" a="1"/>
  <c r="AS20" i="1" s="1"/>
  <c r="AS21" i="1" a="1"/>
  <c r="AS21" i="1" s="1"/>
  <c r="AO14" i="1" a="1"/>
  <c r="AO14" i="1" s="1"/>
  <c r="AO21" i="1" a="1"/>
  <c r="AO21" i="1" s="1"/>
  <c r="R206" i="1"/>
  <c r="AR8" i="1" a="1"/>
  <c r="AR8" i="1" s="1"/>
  <c r="U206" i="1"/>
  <c r="M206" i="1"/>
  <c r="H224" i="1" a="1"/>
  <c r="H224" i="1" s="1"/>
  <c r="J224" i="1" a="1"/>
  <c r="J224" i="1" s="1"/>
  <c r="L224" i="1" a="1"/>
  <c r="L224" i="1" s="1"/>
  <c r="N224" i="1" a="1"/>
  <c r="N224" i="1" s="1"/>
  <c r="P224" i="1" a="1"/>
  <c r="P224" i="1" s="1"/>
  <c r="R224" i="1" a="1"/>
  <c r="R224" i="1" s="1"/>
  <c r="T224" i="1" a="1"/>
  <c r="T224" i="1" s="1"/>
  <c r="V224" i="1" a="1"/>
  <c r="V224" i="1" s="1"/>
  <c r="P206" i="1"/>
  <c r="H206" i="1"/>
  <c r="AS14" i="1" a="1"/>
  <c r="AS14" i="1" s="1"/>
  <c r="AO15" i="1" a="1"/>
  <c r="AO15" i="1" s="1"/>
  <c r="AS18" i="1" a="1"/>
  <c r="AS18" i="1" s="1"/>
  <c r="AO19" i="1" a="1"/>
  <c r="AO19" i="1" s="1"/>
  <c r="AS22" i="1" a="1"/>
  <c r="AS22" i="1" s="1"/>
  <c r="AT22" i="1" s="1"/>
  <c r="AR7" i="1"/>
  <c r="AR9" i="1" s="1"/>
  <c r="AS15" i="1" a="1"/>
  <c r="AS15" i="1" s="1"/>
  <c r="AO16" i="1" a="1"/>
  <c r="AO16" i="1" s="1"/>
  <c r="AS19" i="1" a="1"/>
  <c r="AS19" i="1" s="1"/>
  <c r="AO20" i="1" a="1"/>
  <c r="AO20" i="1" s="1"/>
  <c r="X5" i="1" a="1"/>
  <c r="X5" i="1" s="1"/>
  <c r="AI653" i="1" l="1" a="1"/>
  <c r="AI653" i="1" s="1"/>
  <c r="AR678" i="1"/>
  <c r="AU605" i="1"/>
  <c r="AL678" i="1"/>
  <c r="AU607" i="1"/>
  <c r="AU573" i="1" a="1"/>
  <c r="AU573" i="1" s="1"/>
  <c r="AU575" i="1" a="1"/>
  <c r="AU575" i="1" s="1"/>
  <c r="AU577" i="1" a="1"/>
  <c r="AU577" i="1" s="1"/>
  <c r="AU583" i="1" a="1"/>
  <c r="AU583" i="1" s="1"/>
  <c r="AU672" i="1" a="1"/>
  <c r="AU672" i="1" s="1"/>
  <c r="AU569" i="1" a="1"/>
  <c r="AU569" i="1" s="1"/>
  <c r="L436" i="1" a="1"/>
  <c r="L436" i="1" s="1"/>
  <c r="L458" i="1" s="1"/>
  <c r="L267" i="1" a="1"/>
  <c r="L267" i="1" s="1"/>
  <c r="L415" i="1" a="1"/>
  <c r="L415" i="1" s="1"/>
  <c r="L245" i="1" s="1" a="1"/>
  <c r="L245" i="1" s="1"/>
  <c r="L479" i="1"/>
  <c r="I245" i="1" a="1"/>
  <c r="I245" i="1" s="1"/>
  <c r="I289" i="1"/>
  <c r="I436" i="1" a="1"/>
  <c r="I436" i="1" s="1"/>
  <c r="I267" i="1" a="1"/>
  <c r="I267" i="1" s="1"/>
  <c r="I415" i="1" a="1"/>
  <c r="I415" i="1" s="1"/>
  <c r="I458" i="1" s="1"/>
  <c r="M244" i="1" a="1"/>
  <c r="M244" i="1" s="1"/>
  <c r="M288" i="1"/>
  <c r="M266" i="1" a="1"/>
  <c r="M266" i="1" s="1"/>
  <c r="M435" i="1" a="1"/>
  <c r="M435" i="1" s="1"/>
  <c r="M457" i="1"/>
  <c r="M414" i="1" a="1"/>
  <c r="M414" i="1" s="1"/>
  <c r="M478" i="1"/>
  <c r="AL547" i="1" a="1"/>
  <c r="AL547" i="1" s="1"/>
  <c r="AL519" i="1"/>
  <c r="AT519" i="1"/>
  <c r="AT547" i="1" a="1"/>
  <c r="AT547" i="1" s="1"/>
  <c r="J266" i="1" a="1"/>
  <c r="J266" i="1" s="1"/>
  <c r="J288" i="1"/>
  <c r="J414" i="1" a="1"/>
  <c r="J414" i="1" s="1"/>
  <c r="J457" i="1"/>
  <c r="J435" i="1" a="1"/>
  <c r="J435" i="1" s="1"/>
  <c r="J478" i="1"/>
  <c r="J244" i="1" a="1"/>
  <c r="J244" i="1" s="1"/>
  <c r="P267" i="1" a="1"/>
  <c r="P267" i="1" s="1"/>
  <c r="P436" i="1" a="1"/>
  <c r="P436" i="1" s="1"/>
  <c r="P458" i="1" s="1"/>
  <c r="P415" i="1" a="1"/>
  <c r="P415" i="1" s="1"/>
  <c r="P245" i="1" s="1" a="1"/>
  <c r="P245" i="1" s="1"/>
  <c r="W224" i="1" a="1"/>
  <c r="W224" i="1" s="1"/>
  <c r="H267" i="1" a="1"/>
  <c r="H267" i="1" s="1"/>
  <c r="W245" i="1" a="1"/>
  <c r="W245" i="1" s="1"/>
  <c r="H436" i="1" a="1"/>
  <c r="H436" i="1" s="1"/>
  <c r="H289" i="1" s="1"/>
  <c r="W415" i="1" a="1"/>
  <c r="W415" i="1" s="1"/>
  <c r="X415" i="1" s="1" a="1"/>
  <c r="X415" i="1" s="1"/>
  <c r="H415" i="1" a="1"/>
  <c r="H415" i="1" s="1"/>
  <c r="H245" i="1" s="1" a="1"/>
  <c r="H245" i="1" s="1"/>
  <c r="H458" i="1"/>
  <c r="W267" i="1" a="1"/>
  <c r="W267" i="1" s="1"/>
  <c r="H479" i="1"/>
  <c r="O244" i="1" a="1"/>
  <c r="O244" i="1" s="1"/>
  <c r="O288" i="1"/>
  <c r="O478" i="1"/>
  <c r="O266" i="1" a="1"/>
  <c r="O266" i="1" s="1"/>
  <c r="O435" i="1" a="1"/>
  <c r="O435" i="1" s="1"/>
  <c r="O414" i="1" a="1"/>
  <c r="O414" i="1" s="1"/>
  <c r="O457" i="1"/>
  <c r="U244" i="1" a="1"/>
  <c r="U244" i="1" s="1"/>
  <c r="U288" i="1"/>
  <c r="U435" i="1" a="1"/>
  <c r="U435" i="1" s="1"/>
  <c r="U457" i="1"/>
  <c r="U478" i="1"/>
  <c r="U266" i="1" a="1"/>
  <c r="U266" i="1" s="1"/>
  <c r="U414" i="1" a="1"/>
  <c r="U414" i="1" s="1"/>
  <c r="K244" i="1" a="1"/>
  <c r="K244" i="1" s="1"/>
  <c r="K266" i="1" a="1"/>
  <c r="K266" i="1" s="1"/>
  <c r="K478" i="1"/>
  <c r="K457" i="1"/>
  <c r="K414" i="1" a="1"/>
  <c r="K414" i="1" s="1"/>
  <c r="K288" i="1"/>
  <c r="K435" i="1" a="1"/>
  <c r="K435" i="1" s="1"/>
  <c r="AP519" i="1"/>
  <c r="AP547" i="1" a="1"/>
  <c r="AP547" i="1" s="1"/>
  <c r="R268" i="1" a="1"/>
  <c r="R268" i="1" s="1"/>
  <c r="R437" i="1" a="1"/>
  <c r="R437" i="1" s="1"/>
  <c r="R290" i="1" s="1"/>
  <c r="R480" i="1"/>
  <c r="R416" i="1" a="1"/>
  <c r="R416" i="1" s="1"/>
  <c r="R246" i="1" s="1" a="1"/>
  <c r="R246" i="1" s="1"/>
  <c r="T416" i="1" a="1"/>
  <c r="T416" i="1" s="1"/>
  <c r="T246" i="1" s="1" a="1"/>
  <c r="T246" i="1" s="1"/>
  <c r="T268" i="1" a="1"/>
  <c r="T268" i="1" s="1"/>
  <c r="T437" i="1" a="1"/>
  <c r="T437" i="1" s="1"/>
  <c r="T480" i="1" s="1"/>
  <c r="I226" i="1" a="1"/>
  <c r="I226" i="1" s="1"/>
  <c r="K226" i="1" a="1"/>
  <c r="K226" i="1" s="1"/>
  <c r="M226" i="1" a="1"/>
  <c r="M226" i="1" s="1"/>
  <c r="O226" i="1" a="1"/>
  <c r="O226" i="1" s="1"/>
  <c r="Q226" i="1" a="1"/>
  <c r="Q226" i="1" s="1"/>
  <c r="S226" i="1" a="1"/>
  <c r="S226" i="1" s="1"/>
  <c r="U226" i="1" a="1"/>
  <c r="U226" i="1" s="1"/>
  <c r="N226" i="1" a="1"/>
  <c r="N226" i="1" s="1"/>
  <c r="V226" i="1" a="1"/>
  <c r="V226" i="1" s="1"/>
  <c r="H226" i="1" a="1"/>
  <c r="H226" i="1" s="1"/>
  <c r="P226" i="1" a="1"/>
  <c r="P226" i="1" s="1"/>
  <c r="J226" i="1" a="1"/>
  <c r="J226" i="1" s="1"/>
  <c r="G227" i="1"/>
  <c r="T226" i="1" a="1"/>
  <c r="T226" i="1" s="1"/>
  <c r="R226" i="1" a="1"/>
  <c r="R226" i="1" s="1"/>
  <c r="L226" i="1" a="1"/>
  <c r="L226" i="1" s="1"/>
  <c r="AI642" i="1" a="1"/>
  <c r="AI642" i="1" s="1"/>
  <c r="AU598" i="1"/>
  <c r="AU511" i="1"/>
  <c r="AI555" i="1" a="1"/>
  <c r="AI555" i="1" s="1"/>
  <c r="AU517" i="1"/>
  <c r="AI561" i="1" a="1"/>
  <c r="AI561" i="1" s="1"/>
  <c r="AM640" i="1" a="1"/>
  <c r="AM640" i="1" s="1"/>
  <c r="AM612" i="1"/>
  <c r="AU513" i="1"/>
  <c r="AI557" i="1" a="1"/>
  <c r="AI557" i="1" s="1"/>
  <c r="AQ547" i="1" a="1"/>
  <c r="AQ547" i="1" s="1"/>
  <c r="AQ519" i="1"/>
  <c r="AI559" i="1" a="1"/>
  <c r="AI559" i="1" s="1"/>
  <c r="AU515" i="1"/>
  <c r="AT678" i="1"/>
  <c r="AU670" i="1" a="1"/>
  <c r="AU670" i="1" s="1"/>
  <c r="AU674" i="1" a="1"/>
  <c r="AU674" i="1" s="1"/>
  <c r="AU673" i="1" a="1"/>
  <c r="AU673" i="1" s="1"/>
  <c r="AU665" i="1" a="1"/>
  <c r="AU665" i="1" s="1"/>
  <c r="AU664" i="1" a="1"/>
  <c r="AU664" i="1" s="1"/>
  <c r="T436" i="1" a="1"/>
  <c r="T436" i="1" s="1"/>
  <c r="T289" i="1" s="1"/>
  <c r="T267" i="1" a="1"/>
  <c r="T267" i="1" s="1"/>
  <c r="T415" i="1" a="1"/>
  <c r="T415" i="1" s="1"/>
  <c r="T458" i="1" s="1"/>
  <c r="AT14" i="1"/>
  <c r="AP14" i="1"/>
  <c r="W244" i="1" a="1"/>
  <c r="W244" i="1" s="1"/>
  <c r="H266" i="1" a="1"/>
  <c r="H266" i="1" s="1"/>
  <c r="W223" i="1" a="1"/>
  <c r="W223" i="1" s="1"/>
  <c r="H414" i="1" a="1"/>
  <c r="H414" i="1" s="1"/>
  <c r="W478" i="1"/>
  <c r="W266" i="1" a="1"/>
  <c r="W266" i="1" s="1"/>
  <c r="H288" i="1"/>
  <c r="W414" i="1" a="1"/>
  <c r="W414" i="1" s="1"/>
  <c r="X414" i="1" s="1" a="1"/>
  <c r="X414" i="1" s="1"/>
  <c r="H244" i="1" a="1"/>
  <c r="H244" i="1" s="1"/>
  <c r="W457" i="1"/>
  <c r="H478" i="1"/>
  <c r="H457" i="1"/>
  <c r="H435" i="1" a="1"/>
  <c r="H435" i="1" s="1"/>
  <c r="AT18" i="1"/>
  <c r="AP18" i="1"/>
  <c r="M267" i="1" a="1"/>
  <c r="M267" i="1" s="1"/>
  <c r="M458" i="1"/>
  <c r="M289" i="1"/>
  <c r="M415" i="1" a="1"/>
  <c r="M415" i="1" s="1"/>
  <c r="M436" i="1" a="1"/>
  <c r="M436" i="1" s="1"/>
  <c r="M245" i="1" s="1" a="1"/>
  <c r="M245" i="1" s="1"/>
  <c r="M479" i="1"/>
  <c r="S244" i="1" a="1"/>
  <c r="S244" i="1" s="1"/>
  <c r="S266" i="1" a="1"/>
  <c r="S266" i="1" s="1"/>
  <c r="S478" i="1"/>
  <c r="S288" i="1"/>
  <c r="S414" i="1" a="1"/>
  <c r="S414" i="1" s="1"/>
  <c r="S435" i="1" a="1"/>
  <c r="S435" i="1" s="1"/>
  <c r="S457" i="1"/>
  <c r="V246" i="1" a="1"/>
  <c r="V246" i="1" s="1"/>
  <c r="V268" i="1" a="1"/>
  <c r="V268" i="1" s="1"/>
  <c r="V416" i="1" a="1"/>
  <c r="V416" i="1" s="1"/>
  <c r="V459" i="1"/>
  <c r="V437" i="1" a="1"/>
  <c r="V437" i="1" s="1"/>
  <c r="V290" i="1" s="1"/>
  <c r="G360" i="1"/>
  <c r="L360" i="1" s="1" a="1"/>
  <c r="L360" i="1" s="1"/>
  <c r="R359" i="1" a="1"/>
  <c r="R359" i="1" s="1"/>
  <c r="L359" i="1" a="1"/>
  <c r="L359" i="1" s="1"/>
  <c r="W268" i="1" a="1"/>
  <c r="W268" i="1" s="1"/>
  <c r="H290" i="1"/>
  <c r="W416" i="1" a="1"/>
  <c r="W416" i="1" s="1"/>
  <c r="X416" i="1" s="1" a="1"/>
  <c r="X416" i="1" s="1"/>
  <c r="H268" i="1" a="1"/>
  <c r="H268" i="1" s="1"/>
  <c r="W225" i="1" a="1"/>
  <c r="W225" i="1" s="1"/>
  <c r="H437" i="1" a="1"/>
  <c r="H437" i="1" s="1"/>
  <c r="H459" i="1" s="1"/>
  <c r="H416" i="1" a="1"/>
  <c r="H416" i="1" s="1"/>
  <c r="H246" i="1" s="1" a="1"/>
  <c r="H246" i="1" s="1"/>
  <c r="H480" i="1"/>
  <c r="W246" i="1" a="1"/>
  <c r="W246" i="1" s="1"/>
  <c r="AN612" i="1"/>
  <c r="AN640" i="1" a="1"/>
  <c r="AN640" i="1" s="1"/>
  <c r="AI646" i="1" a="1"/>
  <c r="AI646" i="1" s="1"/>
  <c r="AU602" i="1"/>
  <c r="AI650" i="1" a="1"/>
  <c r="AI650" i="1" s="1"/>
  <c r="AU606" i="1"/>
  <c r="AD5" i="1"/>
  <c r="X205" i="1"/>
  <c r="AP16" i="1"/>
  <c r="AT16" i="1"/>
  <c r="AT19" i="1"/>
  <c r="AP19" i="1"/>
  <c r="R267" i="1" a="1"/>
  <c r="R267" i="1" s="1"/>
  <c r="R436" i="1" a="1"/>
  <c r="R436" i="1" s="1"/>
  <c r="R479" i="1" s="1"/>
  <c r="R289" i="1"/>
  <c r="R415" i="1" a="1"/>
  <c r="R415" i="1" s="1"/>
  <c r="R458" i="1" s="1"/>
  <c r="J436" i="1" a="1"/>
  <c r="J436" i="1" s="1"/>
  <c r="J289" i="1" s="1"/>
  <c r="J479" i="1"/>
  <c r="J267" i="1" a="1"/>
  <c r="J267" i="1" s="1"/>
  <c r="J415" i="1" a="1"/>
  <c r="J415" i="1" s="1"/>
  <c r="J245" i="1" s="1" a="1"/>
  <c r="J245" i="1" s="1"/>
  <c r="J458" i="1"/>
  <c r="T266" i="1" a="1"/>
  <c r="T266" i="1" s="1"/>
  <c r="T244" i="1" a="1"/>
  <c r="T244" i="1" s="1"/>
  <c r="T288" i="1"/>
  <c r="T414" i="1" a="1"/>
  <c r="T414" i="1" s="1"/>
  <c r="T435" i="1" a="1"/>
  <c r="T435" i="1" s="1"/>
  <c r="T457" i="1"/>
  <c r="T478" i="1"/>
  <c r="O245" i="1" a="1"/>
  <c r="O245" i="1" s="1"/>
  <c r="O458" i="1"/>
  <c r="O415" i="1" a="1"/>
  <c r="O415" i="1" s="1"/>
  <c r="O479" i="1"/>
  <c r="O267" i="1" a="1"/>
  <c r="O267" i="1" s="1"/>
  <c r="O289" i="1"/>
  <c r="O436" i="1" a="1"/>
  <c r="O436" i="1" s="1"/>
  <c r="O359" i="1" a="1"/>
  <c r="O359" i="1" s="1"/>
  <c r="AP13" i="1"/>
  <c r="AT13" i="1"/>
  <c r="AN519" i="1"/>
  <c r="AN547" i="1" a="1"/>
  <c r="AN547" i="1" s="1"/>
  <c r="AU505" i="1"/>
  <c r="AI549" i="1" a="1"/>
  <c r="AI549" i="1" s="1"/>
  <c r="AU509" i="1"/>
  <c r="AI553" i="1" a="1"/>
  <c r="AI553" i="1" s="1"/>
  <c r="S289" i="1"/>
  <c r="S267" i="1" a="1"/>
  <c r="S267" i="1" s="1"/>
  <c r="S436" i="1" a="1"/>
  <c r="S436" i="1" s="1"/>
  <c r="S415" i="1" a="1"/>
  <c r="S415" i="1" s="1"/>
  <c r="S245" i="1" s="1" a="1"/>
  <c r="S245" i="1" s="1"/>
  <c r="S458" i="1"/>
  <c r="S479" i="1"/>
  <c r="K267" i="1" a="1"/>
  <c r="K267" i="1" s="1"/>
  <c r="K436" i="1" a="1"/>
  <c r="K436" i="1" s="1"/>
  <c r="K245" i="1" s="1" a="1"/>
  <c r="K245" i="1" s="1"/>
  <c r="K415" i="1" a="1"/>
  <c r="K415" i="1" s="1"/>
  <c r="O268" i="1" a="1"/>
  <c r="O268" i="1" s="1"/>
  <c r="O416" i="1" a="1"/>
  <c r="O416" i="1" s="1"/>
  <c r="O246" i="1" s="1" a="1"/>
  <c r="O246" i="1" s="1"/>
  <c r="O480" i="1"/>
  <c r="O437" i="1" a="1"/>
  <c r="O437" i="1" s="1"/>
  <c r="O290" i="1" s="1"/>
  <c r="P268" i="1" a="1"/>
  <c r="P268" i="1" s="1"/>
  <c r="P416" i="1" a="1"/>
  <c r="P416" i="1" s="1"/>
  <c r="P437" i="1" a="1"/>
  <c r="P437" i="1" s="1"/>
  <c r="P459" i="1" s="1"/>
  <c r="P290" i="1"/>
  <c r="K268" i="1" a="1"/>
  <c r="K268" i="1" s="1"/>
  <c r="K246" i="1" a="1"/>
  <c r="K246" i="1" s="1"/>
  <c r="K416" i="1" a="1"/>
  <c r="K416" i="1" s="1"/>
  <c r="K437" i="1" a="1"/>
  <c r="K437" i="1" s="1"/>
  <c r="K290" i="1" s="1"/>
  <c r="K480" i="1"/>
  <c r="I268" i="1" a="1"/>
  <c r="I268" i="1" s="1"/>
  <c r="I416" i="1" a="1"/>
  <c r="I416" i="1" s="1"/>
  <c r="I480" i="1"/>
  <c r="I290" i="1"/>
  <c r="I459" i="1"/>
  <c r="I437" i="1" a="1"/>
  <c r="I437" i="1" s="1"/>
  <c r="I246" i="1" a="1"/>
  <c r="I246" i="1" s="1"/>
  <c r="AU504" i="1"/>
  <c r="AI548" i="1" a="1"/>
  <c r="AI548" i="1" s="1"/>
  <c r="AU508" i="1"/>
  <c r="AI552" i="1" a="1"/>
  <c r="AI552" i="1" s="1"/>
  <c r="AI556" i="1" a="1"/>
  <c r="AI556" i="1" s="1"/>
  <c r="AU512" i="1"/>
  <c r="AU516" i="1"/>
  <c r="AI560" i="1" a="1"/>
  <c r="AI560" i="1" s="1"/>
  <c r="V244" i="1" a="1"/>
  <c r="V244" i="1" s="1"/>
  <c r="V266" i="1" a="1"/>
  <c r="V266" i="1" s="1"/>
  <c r="V414" i="1" a="1"/>
  <c r="V414" i="1" s="1"/>
  <c r="V457" i="1"/>
  <c r="V478" i="1"/>
  <c r="V288" i="1"/>
  <c r="V435" i="1" a="1"/>
  <c r="V435" i="1" s="1"/>
  <c r="AL612" i="1"/>
  <c r="AL640" i="1" a="1"/>
  <c r="AL640" i="1" s="1"/>
  <c r="AT612" i="1"/>
  <c r="AT640" i="1" a="1"/>
  <c r="AT640" i="1" s="1"/>
  <c r="AK640" i="1" a="1"/>
  <c r="AK640" i="1" s="1"/>
  <c r="AK612" i="1"/>
  <c r="AS640" i="1" a="1"/>
  <c r="AS640" i="1" s="1"/>
  <c r="AS612" i="1"/>
  <c r="AI562" i="1" a="1"/>
  <c r="AI562" i="1" s="1"/>
  <c r="AU518" i="1"/>
  <c r="AK519" i="1"/>
  <c r="AK547" i="1" a="1"/>
  <c r="AK547" i="1" s="1"/>
  <c r="AU645" i="1" a="1"/>
  <c r="AU645" i="1" s="1"/>
  <c r="AU623" i="1" a="1"/>
  <c r="AU623" i="1" s="1"/>
  <c r="AU651" i="1" a="1"/>
  <c r="AU651" i="1" s="1"/>
  <c r="AU629" i="1" a="1"/>
  <c r="AU629" i="1" s="1"/>
  <c r="AU641" i="1" a="1"/>
  <c r="AU641" i="1" s="1"/>
  <c r="AU619" i="1" a="1"/>
  <c r="AU619" i="1" s="1"/>
  <c r="AU647" i="1" a="1"/>
  <c r="AU647" i="1" s="1"/>
  <c r="AU625" i="1" a="1"/>
  <c r="AU625" i="1" s="1"/>
  <c r="W360" i="1" a="1"/>
  <c r="W360" i="1" s="1"/>
  <c r="K360" i="1" a="1"/>
  <c r="K360" i="1" s="1"/>
  <c r="AT17" i="1"/>
  <c r="AP22" i="1"/>
  <c r="W359" i="1" a="1"/>
  <c r="W359" i="1" s="1"/>
  <c r="S360" i="1" a="1"/>
  <c r="S360" i="1" s="1"/>
  <c r="V360" i="1" a="1"/>
  <c r="V360" i="1" s="1"/>
  <c r="P359" i="1" a="1"/>
  <c r="P359" i="1" s="1"/>
  <c r="AP678" i="1"/>
  <c r="AN678" i="1"/>
  <c r="AU572" i="1" a="1"/>
  <c r="AU572" i="1" s="1"/>
  <c r="AU570" i="1" a="1"/>
  <c r="AU570" i="1" s="1"/>
  <c r="AU610" i="1"/>
  <c r="AU675" i="1" a="1"/>
  <c r="AU675" i="1" s="1"/>
  <c r="AU667" i="1" a="1"/>
  <c r="AU667" i="1" s="1"/>
  <c r="AU666" i="1" a="1"/>
  <c r="AU666" i="1" s="1"/>
  <c r="AR612" i="1"/>
  <c r="AR640" i="1" a="1"/>
  <c r="AR640" i="1" s="1"/>
  <c r="AI640" i="1" a="1"/>
  <c r="AI640" i="1" s="1"/>
  <c r="AI612" i="1"/>
  <c r="AU596" i="1"/>
  <c r="AQ640" i="1" a="1"/>
  <c r="AQ640" i="1" s="1"/>
  <c r="AQ612" i="1"/>
  <c r="AI644" i="1" a="1"/>
  <c r="AI644" i="1" s="1"/>
  <c r="AU600" i="1"/>
  <c r="AI648" i="1" a="1"/>
  <c r="AI648" i="1" s="1"/>
  <c r="AU604" i="1"/>
  <c r="AI652" i="1" a="1"/>
  <c r="AI652" i="1" s="1"/>
  <c r="AU608" i="1"/>
  <c r="AU510" i="1"/>
  <c r="AI554" i="1" a="1"/>
  <c r="AI554" i="1" s="1"/>
  <c r="AI519" i="1"/>
  <c r="AI547" i="1" a="1"/>
  <c r="AI547" i="1" s="1"/>
  <c r="AU503" i="1"/>
  <c r="AU506" i="1"/>
  <c r="AI550" i="1" a="1"/>
  <c r="AI550" i="1" s="1"/>
  <c r="AO519" i="1"/>
  <c r="AO547" i="1" a="1"/>
  <c r="AO547" i="1" s="1"/>
  <c r="I360" i="1" a="1"/>
  <c r="I360" i="1" s="1"/>
  <c r="AU574" i="1" a="1"/>
  <c r="AU574" i="1" s="1"/>
  <c r="AU576" i="1" a="1"/>
  <c r="AU576" i="1" s="1"/>
  <c r="AU578" i="1" a="1"/>
  <c r="AU578" i="1" s="1"/>
  <c r="AU677" i="1" a="1"/>
  <c r="AU677" i="1" s="1"/>
  <c r="AU669" i="1" a="1"/>
  <c r="AU669" i="1" s="1"/>
  <c r="AU668" i="1" a="1"/>
  <c r="AU668" i="1" s="1"/>
  <c r="U267" i="1" a="1"/>
  <c r="U267" i="1" s="1"/>
  <c r="U415" i="1" a="1"/>
  <c r="U415" i="1" s="1"/>
  <c r="U245" i="1" s="1" a="1"/>
  <c r="U245" i="1" s="1"/>
  <c r="U436" i="1" a="1"/>
  <c r="U436" i="1" s="1"/>
  <c r="U289" i="1" s="1"/>
  <c r="U268" i="1" a="1"/>
  <c r="U268" i="1" s="1"/>
  <c r="U416" i="1" a="1"/>
  <c r="U416" i="1" s="1"/>
  <c r="U480" i="1"/>
  <c r="U437" i="1" a="1"/>
  <c r="U437" i="1" s="1"/>
  <c r="U246" i="1" s="1" a="1"/>
  <c r="U246" i="1" s="1"/>
  <c r="N246" i="1" a="1"/>
  <c r="N246" i="1" s="1"/>
  <c r="N416" i="1" a="1"/>
  <c r="N416" i="1" s="1"/>
  <c r="N480" i="1"/>
  <c r="N437" i="1" a="1"/>
  <c r="N437" i="1" s="1"/>
  <c r="N290" i="1" s="1"/>
  <c r="N268" i="1" a="1"/>
  <c r="N268" i="1" s="1"/>
  <c r="L268" i="1" a="1"/>
  <c r="L268" i="1" s="1"/>
  <c r="L416" i="1" a="1"/>
  <c r="L416" i="1" s="1"/>
  <c r="L246" i="1" s="1" a="1"/>
  <c r="L246" i="1" s="1"/>
  <c r="L437" i="1" a="1"/>
  <c r="L437" i="1" s="1"/>
  <c r="L459" i="1" s="1"/>
  <c r="R360" i="1" a="1"/>
  <c r="R360" i="1" s="1"/>
  <c r="AP20" i="1"/>
  <c r="AT20" i="1"/>
  <c r="AT15" i="1"/>
  <c r="AP15" i="1"/>
  <c r="V267" i="1" a="1"/>
  <c r="V267" i="1" s="1"/>
  <c r="V436" i="1" a="1"/>
  <c r="V436" i="1" s="1"/>
  <c r="V479" i="1"/>
  <c r="V289" i="1"/>
  <c r="V415" i="1" a="1"/>
  <c r="V415" i="1" s="1"/>
  <c r="V245" i="1" s="1" a="1"/>
  <c r="V245" i="1" s="1"/>
  <c r="V458" i="1"/>
  <c r="N289" i="1"/>
  <c r="N436" i="1" a="1"/>
  <c r="N436" i="1" s="1"/>
  <c r="N479" i="1"/>
  <c r="N267" i="1" a="1"/>
  <c r="N267" i="1" s="1"/>
  <c r="N458" i="1"/>
  <c r="N415" i="1" a="1"/>
  <c r="N415" i="1" s="1"/>
  <c r="N245" i="1" s="1" a="1"/>
  <c r="N245" i="1" s="1"/>
  <c r="AP21" i="1"/>
  <c r="AT21" i="1"/>
  <c r="Q267" i="1" a="1"/>
  <c r="Q267" i="1" s="1"/>
  <c r="Q415" i="1" a="1"/>
  <c r="Q415" i="1" s="1"/>
  <c r="Q245" i="1" s="1" a="1"/>
  <c r="Q245" i="1" s="1"/>
  <c r="Q436" i="1" a="1"/>
  <c r="Q436" i="1" s="1"/>
  <c r="Q289" i="1" s="1"/>
  <c r="L266" i="1" a="1"/>
  <c r="L266" i="1" s="1"/>
  <c r="L244" i="1" a="1"/>
  <c r="L244" i="1" s="1"/>
  <c r="L414" i="1" a="1"/>
  <c r="L414" i="1" s="1"/>
  <c r="L435" i="1" a="1"/>
  <c r="L435" i="1" s="1"/>
  <c r="L478" i="1"/>
  <c r="L288" i="1"/>
  <c r="L457" i="1"/>
  <c r="R266" i="1" a="1"/>
  <c r="R266" i="1" s="1"/>
  <c r="R414" i="1" a="1"/>
  <c r="R414" i="1" s="1"/>
  <c r="R457" i="1"/>
  <c r="R288" i="1"/>
  <c r="R244" i="1" a="1"/>
  <c r="R244" i="1" s="1"/>
  <c r="R478" i="1"/>
  <c r="R435" i="1" a="1"/>
  <c r="R435" i="1" s="1"/>
  <c r="I244" i="1" a="1"/>
  <c r="I244" i="1" s="1"/>
  <c r="I288" i="1"/>
  <c r="I266" i="1" a="1"/>
  <c r="I266" i="1" s="1"/>
  <c r="I414" i="1" a="1"/>
  <c r="I414" i="1" s="1"/>
  <c r="I435" i="1" a="1"/>
  <c r="I435" i="1" s="1"/>
  <c r="I457" i="1"/>
  <c r="I478" i="1"/>
  <c r="AJ519" i="1"/>
  <c r="AJ547" i="1" a="1"/>
  <c r="AJ547" i="1" s="1"/>
  <c r="AR547" i="1" a="1"/>
  <c r="AR547" i="1" s="1"/>
  <c r="AR519" i="1"/>
  <c r="P266" i="1" a="1"/>
  <c r="P266" i="1" s="1"/>
  <c r="P244" i="1" a="1"/>
  <c r="P244" i="1" s="1"/>
  <c r="P414" i="1" a="1"/>
  <c r="P414" i="1" s="1"/>
  <c r="P288" i="1"/>
  <c r="P457" i="1"/>
  <c r="P435" i="1" a="1"/>
  <c r="P435" i="1" s="1"/>
  <c r="P478" i="1"/>
  <c r="Q244" i="1" a="1"/>
  <c r="Q244" i="1" s="1"/>
  <c r="Q288" i="1"/>
  <c r="Q266" i="1" a="1"/>
  <c r="Q266" i="1" s="1"/>
  <c r="Q414" i="1" a="1"/>
  <c r="Q414" i="1" s="1"/>
  <c r="Q435" i="1" a="1"/>
  <c r="Q435" i="1" s="1"/>
  <c r="Q478" i="1"/>
  <c r="Q457" i="1"/>
  <c r="J268" i="1" a="1"/>
  <c r="J268" i="1" s="1"/>
  <c r="J480" i="1"/>
  <c r="J437" i="1" a="1"/>
  <c r="J437" i="1" s="1"/>
  <c r="J459" i="1" s="1"/>
  <c r="J416" i="1" a="1"/>
  <c r="J416" i="1" s="1"/>
  <c r="J246" i="1" s="1" a="1"/>
  <c r="J246" i="1" s="1"/>
  <c r="J290" i="1"/>
  <c r="S268" i="1" a="1"/>
  <c r="S268" i="1" s="1"/>
  <c r="S290" i="1"/>
  <c r="S416" i="1" a="1"/>
  <c r="S416" i="1" s="1"/>
  <c r="S459" i="1" s="1"/>
  <c r="S437" i="1" a="1"/>
  <c r="S437" i="1" s="1"/>
  <c r="Q268" i="1" a="1"/>
  <c r="Q268" i="1" s="1"/>
  <c r="Q416" i="1" a="1"/>
  <c r="Q416" i="1" s="1"/>
  <c r="Q480" i="1"/>
  <c r="Q246" i="1" a="1"/>
  <c r="Q246" i="1" s="1"/>
  <c r="Q437" i="1" a="1"/>
  <c r="Q437" i="1" s="1"/>
  <c r="Q290" i="1" s="1"/>
  <c r="Q459" i="1"/>
  <c r="M268" i="1" a="1"/>
  <c r="M268" i="1" s="1"/>
  <c r="M416" i="1" a="1"/>
  <c r="M416" i="1" s="1"/>
  <c r="M246" i="1" s="1" a="1"/>
  <c r="M246" i="1" s="1"/>
  <c r="M437" i="1" a="1"/>
  <c r="M437" i="1" s="1"/>
  <c r="M290" i="1" s="1"/>
  <c r="AU514" i="1"/>
  <c r="AI558" i="1" a="1"/>
  <c r="AI558" i="1" s="1"/>
  <c r="AP612" i="1"/>
  <c r="AP640" i="1" a="1"/>
  <c r="AP640" i="1" s="1"/>
  <c r="G336" i="1"/>
  <c r="H335" i="1" a="1"/>
  <c r="H335" i="1" s="1"/>
  <c r="M335" i="1" a="1"/>
  <c r="M335" i="1" s="1"/>
  <c r="P335" i="1" a="1"/>
  <c r="P335" i="1" s="1"/>
  <c r="U335" i="1" a="1"/>
  <c r="U335" i="1" s="1"/>
  <c r="K335" i="1" a="1"/>
  <c r="K335" i="1" s="1"/>
  <c r="R335" i="1" a="1"/>
  <c r="R335" i="1" s="1"/>
  <c r="V335" i="1" a="1"/>
  <c r="V335" i="1" s="1"/>
  <c r="J335" i="1" a="1"/>
  <c r="J335" i="1" s="1"/>
  <c r="N335" i="1" a="1"/>
  <c r="N335" i="1" s="1"/>
  <c r="Q335" i="1" a="1"/>
  <c r="Q335" i="1" s="1"/>
  <c r="I335" i="1" a="1"/>
  <c r="I335" i="1" s="1"/>
  <c r="T335" i="1" a="1"/>
  <c r="T335" i="1" s="1"/>
  <c r="W335" i="1" a="1"/>
  <c r="W335" i="1" s="1"/>
  <c r="O335" i="1" a="1"/>
  <c r="O335" i="1" s="1"/>
  <c r="L335" i="1" a="1"/>
  <c r="L335" i="1" s="1"/>
  <c r="S335" i="1" a="1"/>
  <c r="S335" i="1" s="1"/>
  <c r="AO640" i="1" a="1"/>
  <c r="AO640" i="1" s="1"/>
  <c r="AO612" i="1"/>
  <c r="AM519" i="1"/>
  <c r="AM547" i="1" a="1"/>
  <c r="AM547" i="1" s="1"/>
  <c r="AU507" i="1"/>
  <c r="AI551" i="1" a="1"/>
  <c r="AI551" i="1" s="1"/>
  <c r="AS519" i="1"/>
  <c r="AS547" i="1" a="1"/>
  <c r="AS547" i="1" s="1"/>
  <c r="AU655" i="1" a="1"/>
  <c r="AU655" i="1" s="1"/>
  <c r="AU633" i="1" a="1"/>
  <c r="AU633" i="1" s="1"/>
  <c r="AU643" i="1" a="1"/>
  <c r="AU643" i="1" s="1"/>
  <c r="AU621" i="1" a="1"/>
  <c r="AU621" i="1" s="1"/>
  <c r="AU649" i="1" a="1"/>
  <c r="AU649" i="1" s="1"/>
  <c r="AU627" i="1" a="1"/>
  <c r="AU627" i="1" s="1"/>
  <c r="AU653" i="1" a="1"/>
  <c r="AU653" i="1" s="1"/>
  <c r="AU631" i="1" a="1"/>
  <c r="AU631" i="1" s="1"/>
  <c r="AU662" i="1" a="1"/>
  <c r="AU662" i="1" s="1"/>
  <c r="AI678" i="1"/>
  <c r="H360" i="1" a="1"/>
  <c r="H360" i="1" s="1"/>
  <c r="O360" i="1" a="1"/>
  <c r="O360" i="1" s="1"/>
  <c r="N360" i="1" a="1"/>
  <c r="N360" i="1" s="1"/>
  <c r="N359" i="1" a="1"/>
  <c r="N359" i="1" s="1"/>
  <c r="J359" i="1" a="1"/>
  <c r="J359" i="1" s="1"/>
  <c r="AU571" i="1" a="1"/>
  <c r="AU571" i="1" s="1"/>
  <c r="V359" i="1" a="1"/>
  <c r="V359" i="1" s="1"/>
  <c r="AU676" i="1" a="1"/>
  <c r="AU676" i="1" s="1"/>
  <c r="AJ612" i="1"/>
  <c r="AK678" i="1"/>
  <c r="AO678" i="1"/>
  <c r="AS678" i="1"/>
  <c r="AU671" i="1" a="1"/>
  <c r="AU671" i="1" s="1"/>
  <c r="AU663" i="1" a="1"/>
  <c r="AU663" i="1" s="1"/>
  <c r="AM678" i="1"/>
  <c r="AQ678" i="1"/>
  <c r="AT23" i="1" l="1"/>
  <c r="AP23" i="1"/>
  <c r="AO634" i="1"/>
  <c r="AO656" i="1"/>
  <c r="AP656" i="1"/>
  <c r="AP634" i="1"/>
  <c r="AJ541" i="1"/>
  <c r="AJ563" i="1"/>
  <c r="AJ585" i="1"/>
  <c r="AI585" i="1"/>
  <c r="AI541" i="1"/>
  <c r="AI563" i="1"/>
  <c r="AJ656" i="1"/>
  <c r="AJ634" i="1"/>
  <c r="I336" i="1" a="1"/>
  <c r="I336" i="1" s="1"/>
  <c r="K336" i="1" a="1"/>
  <c r="K336" i="1" s="1"/>
  <c r="M336" i="1" a="1"/>
  <c r="M336" i="1" s="1"/>
  <c r="O336" i="1" a="1"/>
  <c r="O336" i="1" s="1"/>
  <c r="Q336" i="1" a="1"/>
  <c r="Q336" i="1" s="1"/>
  <c r="S336" i="1" a="1"/>
  <c r="S336" i="1" s="1"/>
  <c r="U336" i="1" a="1"/>
  <c r="U336" i="1" s="1"/>
  <c r="W336" i="1" a="1"/>
  <c r="W336" i="1" s="1"/>
  <c r="J336" i="1" a="1"/>
  <c r="J336" i="1" s="1"/>
  <c r="R336" i="1" a="1"/>
  <c r="R336" i="1" s="1"/>
  <c r="G337" i="1"/>
  <c r="L336" i="1" a="1"/>
  <c r="L336" i="1" s="1"/>
  <c r="P336" i="1" a="1"/>
  <c r="P336" i="1" s="1"/>
  <c r="H336" i="1" a="1"/>
  <c r="H336" i="1" s="1"/>
  <c r="V336" i="1" a="1"/>
  <c r="V336" i="1" s="1"/>
  <c r="N336" i="1" a="1"/>
  <c r="N336" i="1" s="1"/>
  <c r="T336" i="1" a="1"/>
  <c r="T336" i="1" s="1"/>
  <c r="AU558" i="1" a="1"/>
  <c r="AU558" i="1" s="1"/>
  <c r="AU536" i="1" a="1"/>
  <c r="AU536" i="1" s="1"/>
  <c r="AU519" i="1"/>
  <c r="AU525" i="1" a="1"/>
  <c r="AU525" i="1" s="1"/>
  <c r="AU547" i="1" a="1"/>
  <c r="AU547" i="1" s="1"/>
  <c r="AU554" i="1" a="1"/>
  <c r="AU554" i="1" s="1"/>
  <c r="AU532" i="1" a="1"/>
  <c r="AU532" i="1" s="1"/>
  <c r="AU551" i="1" a="1"/>
  <c r="AU551" i="1" s="1"/>
  <c r="AU529" i="1" a="1"/>
  <c r="AU529" i="1" s="1"/>
  <c r="AR541" i="1"/>
  <c r="AR563" i="1"/>
  <c r="AR585" i="1"/>
  <c r="AU528" i="1" a="1"/>
  <c r="AU528" i="1" s="1"/>
  <c r="AU550" i="1" a="1"/>
  <c r="AU550" i="1" s="1"/>
  <c r="AU648" i="1" a="1"/>
  <c r="AU648" i="1" s="1"/>
  <c r="AU626" i="1" a="1"/>
  <c r="AU626" i="1" s="1"/>
  <c r="AQ634" i="1"/>
  <c r="AQ656" i="1"/>
  <c r="AS634" i="1"/>
  <c r="AS656" i="1"/>
  <c r="AU560" i="1" a="1"/>
  <c r="AU560" i="1" s="1"/>
  <c r="AU538" i="1" a="1"/>
  <c r="AU538" i="1" s="1"/>
  <c r="AU530" i="1" a="1"/>
  <c r="AU530" i="1" s="1"/>
  <c r="AU552" i="1" a="1"/>
  <c r="AU552" i="1" s="1"/>
  <c r="AU527" i="1" a="1"/>
  <c r="AU527" i="1" s="1"/>
  <c r="AU549" i="1" a="1"/>
  <c r="AU549" i="1" s="1"/>
  <c r="AU646" i="1" a="1"/>
  <c r="AU646" i="1" s="1"/>
  <c r="AU624" i="1" a="1"/>
  <c r="AU624" i="1" s="1"/>
  <c r="AU533" i="1" a="1"/>
  <c r="AU533" i="1" s="1"/>
  <c r="AU555" i="1" a="1"/>
  <c r="AU555" i="1" s="1"/>
  <c r="R417" i="1" a="1"/>
  <c r="R417" i="1" s="1"/>
  <c r="R438" i="1" a="1"/>
  <c r="R438" i="1" s="1"/>
  <c r="R247" i="1" s="1" a="1"/>
  <c r="R247" i="1" s="1"/>
  <c r="R269" i="1" a="1"/>
  <c r="R269" i="1" s="1"/>
  <c r="P481" i="1"/>
  <c r="P269" i="1" a="1"/>
  <c r="P269" i="1" s="1"/>
  <c r="P417" i="1" a="1"/>
  <c r="P417" i="1" s="1"/>
  <c r="P460" i="1"/>
  <c r="P247" i="1" a="1"/>
  <c r="P247" i="1" s="1"/>
  <c r="P438" i="1" a="1"/>
  <c r="P438" i="1" s="1"/>
  <c r="P291" i="1" s="1"/>
  <c r="U269" i="1" a="1"/>
  <c r="U269" i="1" s="1"/>
  <c r="U438" i="1" a="1"/>
  <c r="U438" i="1" s="1"/>
  <c r="U291" i="1" s="1"/>
  <c r="U417" i="1" a="1"/>
  <c r="U417" i="1" s="1"/>
  <c r="U247" i="1" s="1" a="1"/>
  <c r="U247" i="1" s="1"/>
  <c r="U481" i="1"/>
  <c r="M438" i="1" a="1"/>
  <c r="M438" i="1" s="1"/>
  <c r="M460" i="1" s="1"/>
  <c r="M269" i="1" a="1"/>
  <c r="M269" i="1" s="1"/>
  <c r="M417" i="1" a="1"/>
  <c r="M417" i="1" s="1"/>
  <c r="M481" i="1" s="1"/>
  <c r="M291" i="1"/>
  <c r="W289" i="1"/>
  <c r="W436" i="1" a="1"/>
  <c r="W436" i="1" s="1"/>
  <c r="AO833" i="1" a="1"/>
  <c r="AO833" i="1" s="1"/>
  <c r="AQ833" i="1" a="1"/>
  <c r="AQ833" i="1" s="1"/>
  <c r="AS833" i="1" a="1"/>
  <c r="AS833" i="1" s="1"/>
  <c r="AU833" i="1" a="1"/>
  <c r="AU833" i="1" s="1"/>
  <c r="AW833" i="1" a="1"/>
  <c r="AW833" i="1" s="1"/>
  <c r="AR833" i="1" a="1"/>
  <c r="AR833" i="1" s="1"/>
  <c r="AT833" i="1" a="1"/>
  <c r="AT833" i="1" s="1"/>
  <c r="AV833" i="1" a="1"/>
  <c r="AV833" i="1" s="1"/>
  <c r="AP833" i="1" a="1"/>
  <c r="AP833" i="1" s="1"/>
  <c r="AX833" i="1" a="1"/>
  <c r="AX833" i="1" s="1"/>
  <c r="AT563" i="1"/>
  <c r="AT541" i="1"/>
  <c r="AT585" i="1"/>
  <c r="Q458" i="1"/>
  <c r="U458" i="1"/>
  <c r="S480" i="1"/>
  <c r="Q479" i="1"/>
  <c r="L290" i="1"/>
  <c r="AJ678" i="1"/>
  <c r="AU678" i="1"/>
  <c r="M480" i="1"/>
  <c r="S246" i="1" a="1"/>
  <c r="S246" i="1" s="1"/>
  <c r="N459" i="1"/>
  <c r="U459" i="1"/>
  <c r="U479" i="1"/>
  <c r="Q360" i="1" a="1"/>
  <c r="Q360" i="1" s="1"/>
  <c r="K459" i="1"/>
  <c r="O459" i="1"/>
  <c r="V480" i="1"/>
  <c r="T245" i="1" a="1"/>
  <c r="T245" i="1" s="1"/>
  <c r="T290" i="1"/>
  <c r="T459" i="1"/>
  <c r="R459" i="1"/>
  <c r="AI634" i="1"/>
  <c r="AI656" i="1"/>
  <c r="AL656" i="1"/>
  <c r="AL634" i="1"/>
  <c r="AN656" i="1"/>
  <c r="AN634" i="1"/>
  <c r="G361" i="1"/>
  <c r="T360" i="1" a="1"/>
  <c r="T360" i="1" s="1"/>
  <c r="P360" i="1" a="1"/>
  <c r="P360" i="1" s="1"/>
  <c r="J360" i="1" a="1"/>
  <c r="J360" i="1" s="1"/>
  <c r="U360" i="1" a="1"/>
  <c r="U360" i="1" s="1"/>
  <c r="M360" i="1" a="1"/>
  <c r="M360" i="1" s="1"/>
  <c r="AQ585" i="1"/>
  <c r="AQ541" i="1"/>
  <c r="AQ563" i="1"/>
  <c r="AM634" i="1"/>
  <c r="AM656" i="1"/>
  <c r="L269" i="1" a="1"/>
  <c r="L269" i="1" s="1"/>
  <c r="L417" i="1" a="1"/>
  <c r="L417" i="1" s="1"/>
  <c r="L247" i="1" s="1" a="1"/>
  <c r="L247" i="1" s="1"/>
  <c r="L438" i="1" a="1"/>
  <c r="L438" i="1" s="1"/>
  <c r="L481" i="1" s="1"/>
  <c r="J291" i="1"/>
  <c r="J269" i="1" a="1"/>
  <c r="J269" i="1" s="1"/>
  <c r="J417" i="1" a="1"/>
  <c r="J417" i="1" s="1"/>
  <c r="J481" i="1" s="1"/>
  <c r="J438" i="1" a="1"/>
  <c r="J438" i="1" s="1"/>
  <c r="J460" i="1"/>
  <c r="N291" i="1"/>
  <c r="N269" i="1" a="1"/>
  <c r="N269" i="1" s="1"/>
  <c r="N481" i="1"/>
  <c r="N417" i="1" a="1"/>
  <c r="N417" i="1" s="1"/>
  <c r="N247" i="1" s="1" a="1"/>
  <c r="N247" i="1" s="1"/>
  <c r="N438" i="1" a="1"/>
  <c r="N438" i="1" s="1"/>
  <c r="N460" i="1" s="1"/>
  <c r="O269" i="1" a="1"/>
  <c r="O269" i="1" s="1"/>
  <c r="O438" i="1" a="1"/>
  <c r="O438" i="1" s="1"/>
  <c r="O417" i="1" a="1"/>
  <c r="O417" i="1" s="1"/>
  <c r="O247" i="1" s="1" a="1"/>
  <c r="O247" i="1" s="1"/>
  <c r="O291" i="1"/>
  <c r="P246" i="1" a="1"/>
  <c r="P246" i="1" s="1"/>
  <c r="K458" i="1"/>
  <c r="K289" i="1"/>
  <c r="R245" i="1" a="1"/>
  <c r="R245" i="1" s="1"/>
  <c r="T479" i="1"/>
  <c r="L289" i="1"/>
  <c r="AS541" i="1"/>
  <c r="AS563" i="1"/>
  <c r="AS585" i="1"/>
  <c r="AM585" i="1"/>
  <c r="AM541" i="1"/>
  <c r="AM563" i="1"/>
  <c r="AO541" i="1"/>
  <c r="AO563" i="1"/>
  <c r="AO585" i="1"/>
  <c r="AU652" i="1" a="1"/>
  <c r="AU652" i="1" s="1"/>
  <c r="AU630" i="1" a="1"/>
  <c r="AU630" i="1" s="1"/>
  <c r="AU644" i="1" a="1"/>
  <c r="AU644" i="1" s="1"/>
  <c r="AU622" i="1" a="1"/>
  <c r="AU622" i="1" s="1"/>
  <c r="AU640" i="1" a="1"/>
  <c r="AU640" i="1" s="1"/>
  <c r="AU612" i="1"/>
  <c r="AU618" i="1" a="1"/>
  <c r="AU618" i="1" s="1"/>
  <c r="AR656" i="1"/>
  <c r="AR634" i="1"/>
  <c r="AU654" i="1" a="1"/>
  <c r="AU654" i="1" s="1"/>
  <c r="AU632" i="1" a="1"/>
  <c r="AU632" i="1" s="1"/>
  <c r="AU562" i="1" a="1"/>
  <c r="AU562" i="1" s="1"/>
  <c r="AU540" i="1" a="1"/>
  <c r="AU540" i="1" s="1"/>
  <c r="AK634" i="1"/>
  <c r="AK656" i="1"/>
  <c r="AU526" i="1" a="1"/>
  <c r="AU526" i="1" s="1"/>
  <c r="AU548" i="1" a="1"/>
  <c r="AU548" i="1" s="1"/>
  <c r="AU531" i="1" a="1"/>
  <c r="AU531" i="1" s="1"/>
  <c r="AU553" i="1" a="1"/>
  <c r="AU553" i="1" s="1"/>
  <c r="AN541" i="1"/>
  <c r="AN563" i="1"/>
  <c r="AN585" i="1"/>
  <c r="AU650" i="1" a="1"/>
  <c r="AU650" i="1" s="1"/>
  <c r="AU628" i="1" a="1"/>
  <c r="AU628" i="1" s="1"/>
  <c r="W290" i="1"/>
  <c r="W437" i="1" a="1"/>
  <c r="W437" i="1" s="1"/>
  <c r="AQ834" i="1" a="1"/>
  <c r="AQ834" i="1" s="1"/>
  <c r="AT834" i="1" a="1"/>
  <c r="AT834" i="1" s="1"/>
  <c r="AN834" i="1" a="1"/>
  <c r="AN834" i="1" s="1"/>
  <c r="AS834" i="1" a="1"/>
  <c r="AS834" i="1" s="1"/>
  <c r="AV834" i="1" a="1"/>
  <c r="AV834" i="1" s="1"/>
  <c r="AP834" i="1" a="1"/>
  <c r="AP834" i="1" s="1"/>
  <c r="AU834" i="1" a="1"/>
  <c r="AU834" i="1" s="1"/>
  <c r="AX834" i="1" a="1"/>
  <c r="AX834" i="1" s="1"/>
  <c r="AO834" i="1" a="1"/>
  <c r="AO834" i="1" s="1"/>
  <c r="AR834" i="1" a="1"/>
  <c r="AR834" i="1" s="1"/>
  <c r="AW834" i="1" a="1"/>
  <c r="AW834" i="1" s="1"/>
  <c r="AU535" i="1" a="1"/>
  <c r="AU535" i="1" s="1"/>
  <c r="AU557" i="1" a="1"/>
  <c r="AU557" i="1" s="1"/>
  <c r="AU539" i="1" a="1"/>
  <c r="AU539" i="1" s="1"/>
  <c r="AU561" i="1" a="1"/>
  <c r="AU561" i="1" s="1"/>
  <c r="H227" i="1" a="1"/>
  <c r="H227" i="1" s="1"/>
  <c r="K227" i="1" a="1"/>
  <c r="K227" i="1" s="1"/>
  <c r="P227" i="1" a="1"/>
  <c r="P227" i="1" s="1"/>
  <c r="S227" i="1" a="1"/>
  <c r="S227" i="1" s="1"/>
  <c r="J227" i="1" a="1"/>
  <c r="J227" i="1" s="1"/>
  <c r="M227" i="1" a="1"/>
  <c r="M227" i="1" s="1"/>
  <c r="R227" i="1" a="1"/>
  <c r="R227" i="1" s="1"/>
  <c r="U227" i="1" a="1"/>
  <c r="U227" i="1" s="1"/>
  <c r="G228" i="1"/>
  <c r="O227" i="1" a="1"/>
  <c r="O227" i="1" s="1"/>
  <c r="T227" i="1" a="1"/>
  <c r="T227" i="1" s="1"/>
  <c r="N227" i="1" a="1"/>
  <c r="N227" i="1" s="1"/>
  <c r="V227" i="1" a="1"/>
  <c r="V227" i="1" s="1"/>
  <c r="L227" i="1" a="1"/>
  <c r="L227" i="1" s="1"/>
  <c r="I227" i="1" a="1"/>
  <c r="I227" i="1" s="1"/>
  <c r="Q227" i="1" a="1"/>
  <c r="Q227" i="1" s="1"/>
  <c r="V269" i="1" a="1"/>
  <c r="V269" i="1" s="1"/>
  <c r="V438" i="1" a="1"/>
  <c r="V438" i="1" s="1"/>
  <c r="V460" i="1" s="1"/>
  <c r="V417" i="1" a="1"/>
  <c r="V417" i="1" s="1"/>
  <c r="Q269" i="1" a="1"/>
  <c r="Q269" i="1" s="1"/>
  <c r="Q438" i="1" a="1"/>
  <c r="Q438" i="1" s="1"/>
  <c r="Q291" i="1" s="1"/>
  <c r="Q417" i="1" a="1"/>
  <c r="Q417" i="1" s="1"/>
  <c r="I438" i="1" a="1"/>
  <c r="I438" i="1" s="1"/>
  <c r="I460" i="1" s="1"/>
  <c r="I269" i="1" a="1"/>
  <c r="I269" i="1" s="1"/>
  <c r="I417" i="1" a="1"/>
  <c r="I417" i="1" s="1"/>
  <c r="I247" i="1" s="1" a="1"/>
  <c r="I247" i="1" s="1"/>
  <c r="I291" i="1"/>
  <c r="AP563" i="1"/>
  <c r="AP541" i="1"/>
  <c r="AP585" i="1"/>
  <c r="M459" i="1"/>
  <c r="L480" i="1"/>
  <c r="U290" i="1"/>
  <c r="P479" i="1"/>
  <c r="P289" i="1"/>
  <c r="I479" i="1"/>
  <c r="AK541" i="1"/>
  <c r="AK585" i="1"/>
  <c r="AK563" i="1"/>
  <c r="AT656" i="1"/>
  <c r="AT634" i="1"/>
  <c r="AU556" i="1" a="1"/>
  <c r="AU556" i="1" s="1"/>
  <c r="AU534" i="1" a="1"/>
  <c r="AU534" i="1" s="1"/>
  <c r="AG10" i="1" a="1"/>
  <c r="AG10" i="1" s="1"/>
  <c r="AG16" i="1" a="1"/>
  <c r="AG16" i="1" s="1"/>
  <c r="AG20" i="1" a="1"/>
  <c r="AG20" i="1" s="1"/>
  <c r="AG24" i="1" a="1"/>
  <c r="AG24" i="1" s="1"/>
  <c r="AG8" i="1" a="1"/>
  <c r="AG8" i="1" s="1"/>
  <c r="AG13" i="1" a="1"/>
  <c r="AG13" i="1" s="1"/>
  <c r="AG17" i="1" a="1"/>
  <c r="AG17" i="1" s="1"/>
  <c r="AG21" i="1" a="1"/>
  <c r="AG21" i="1" s="1"/>
  <c r="AG14" i="1" a="1"/>
  <c r="AG14" i="1" s="1"/>
  <c r="AG15" i="1" a="1"/>
  <c r="AG15" i="1" s="1"/>
  <c r="AG18" i="1" a="1"/>
  <c r="AG18" i="1" s="1"/>
  <c r="AG19" i="1" a="1"/>
  <c r="AG19" i="1" s="1"/>
  <c r="AG22" i="1" a="1"/>
  <c r="AG22" i="1" s="1"/>
  <c r="AG23" i="1" a="1"/>
  <c r="AG23" i="1" s="1"/>
  <c r="AG25" i="1" a="1"/>
  <c r="AG25" i="1" s="1"/>
  <c r="AG12" i="1" a="1"/>
  <c r="AG12" i="1" s="1"/>
  <c r="AG5" i="1" a="1"/>
  <c r="AG5" i="1" s="1"/>
  <c r="AG7" i="1" a="1"/>
  <c r="AG7" i="1" s="1"/>
  <c r="AG9" i="1" a="1"/>
  <c r="AG9" i="1" s="1"/>
  <c r="AG11" i="1" a="1"/>
  <c r="AG11" i="1" s="1"/>
  <c r="AG6" i="1" a="1"/>
  <c r="AG6" i="1" s="1"/>
  <c r="W435" i="1" a="1"/>
  <c r="W435" i="1" s="1"/>
  <c r="W288" i="1"/>
  <c r="AR832" i="1" a="1"/>
  <c r="AR832" i="1" s="1"/>
  <c r="AW832" i="1" a="1"/>
  <c r="AW832" i="1" s="1"/>
  <c r="AQ832" i="1" a="1"/>
  <c r="AQ832" i="1" s="1"/>
  <c r="AT832" i="1" a="1"/>
  <c r="AT832" i="1" s="1"/>
  <c r="AS832" i="1" a="1"/>
  <c r="AS832" i="1" s="1"/>
  <c r="AV832" i="1" a="1"/>
  <c r="AV832" i="1" s="1"/>
  <c r="AP832" i="1" a="1"/>
  <c r="AP832" i="1" s="1"/>
  <c r="AU832" i="1" a="1"/>
  <c r="AU832" i="1" s="1"/>
  <c r="AX832" i="1" a="1"/>
  <c r="AX832" i="1" s="1"/>
  <c r="AU537" i="1" a="1"/>
  <c r="AU537" i="1" s="1"/>
  <c r="AU559" i="1" a="1"/>
  <c r="AU559" i="1" s="1"/>
  <c r="AU642" i="1" a="1"/>
  <c r="AU642" i="1" s="1"/>
  <c r="AU620" i="1" a="1"/>
  <c r="AU620" i="1" s="1"/>
  <c r="T269" i="1" a="1"/>
  <c r="T269" i="1" s="1"/>
  <c r="T417" i="1" a="1"/>
  <c r="T417" i="1" s="1"/>
  <c r="T247" i="1" s="1" a="1"/>
  <c r="T247" i="1" s="1"/>
  <c r="T438" i="1" a="1"/>
  <c r="T438" i="1" s="1"/>
  <c r="T481" i="1" s="1"/>
  <c r="W226" i="1" a="1"/>
  <c r="W226" i="1" s="1"/>
  <c r="W247" i="1" a="1"/>
  <c r="W247" i="1" s="1"/>
  <c r="W269" i="1" a="1"/>
  <c r="W269" i="1" s="1"/>
  <c r="H291" i="1"/>
  <c r="W417" i="1" a="1"/>
  <c r="W417" i="1" s="1"/>
  <c r="X417" i="1" s="1" a="1"/>
  <c r="X417" i="1" s="1"/>
  <c r="H269" i="1" a="1"/>
  <c r="H269" i="1" s="1"/>
  <c r="H438" i="1" a="1"/>
  <c r="H438" i="1" s="1"/>
  <c r="H481" i="1" s="1"/>
  <c r="H417" i="1" a="1"/>
  <c r="H417" i="1" s="1"/>
  <c r="H247" i="1" s="1" a="1"/>
  <c r="H247" i="1" s="1"/>
  <c r="S438" i="1" a="1"/>
  <c r="S438" i="1" s="1"/>
  <c r="S291" i="1"/>
  <c r="S417" i="1" a="1"/>
  <c r="S417" i="1" s="1"/>
  <c r="S247" i="1" s="1" a="1"/>
  <c r="S247" i="1" s="1"/>
  <c r="S269" i="1" a="1"/>
  <c r="S269" i="1" s="1"/>
  <c r="K438" i="1" a="1"/>
  <c r="K438" i="1" s="1"/>
  <c r="K460" i="1" s="1"/>
  <c r="K291" i="1"/>
  <c r="K269" i="1" a="1"/>
  <c r="K269" i="1" s="1"/>
  <c r="K417" i="1" a="1"/>
  <c r="K417" i="1" s="1"/>
  <c r="K247" i="1" s="1" a="1"/>
  <c r="K247" i="1" s="1"/>
  <c r="AL563" i="1"/>
  <c r="AL541" i="1"/>
  <c r="AL585" i="1"/>
  <c r="P480" i="1"/>
  <c r="K479" i="1"/>
  <c r="AR5" i="1" l="1"/>
  <c r="AY832" i="1"/>
  <c r="L270" i="1" a="1"/>
  <c r="L270" i="1" s="1"/>
  <c r="L418" i="1" a="1"/>
  <c r="L418" i="1" s="1"/>
  <c r="L248" i="1" s="1" a="1"/>
  <c r="L248" i="1" s="1"/>
  <c r="L439" i="1" a="1"/>
  <c r="L439" i="1" s="1"/>
  <c r="L292" i="1" s="1"/>
  <c r="L482" i="1"/>
  <c r="M418" i="1" a="1"/>
  <c r="M418" i="1" s="1"/>
  <c r="M248" i="1" s="1" a="1"/>
  <c r="M248" i="1" s="1"/>
  <c r="M482" i="1"/>
  <c r="M270" i="1" a="1"/>
  <c r="M270" i="1" s="1"/>
  <c r="M439" i="1" a="1"/>
  <c r="M439" i="1" s="1"/>
  <c r="M292" i="1" s="1"/>
  <c r="M461" i="1"/>
  <c r="K270" i="1" a="1"/>
  <c r="K270" i="1" s="1"/>
  <c r="K418" i="1" a="1"/>
  <c r="K418" i="1" s="1"/>
  <c r="K461" i="1" s="1"/>
  <c r="K439" i="1" a="1"/>
  <c r="K439" i="1" s="1"/>
  <c r="K292" i="1" s="1"/>
  <c r="T270" i="1" a="1"/>
  <c r="T270" i="1" s="1"/>
  <c r="T418" i="1" a="1"/>
  <c r="T418" i="1" s="1"/>
  <c r="T248" i="1" s="1" a="1"/>
  <c r="T248" i="1" s="1"/>
  <c r="T439" i="1" a="1"/>
  <c r="T439" i="1" s="1"/>
  <c r="T292" i="1" s="1"/>
  <c r="T461" i="1"/>
  <c r="T482" i="1"/>
  <c r="W438" i="1" a="1"/>
  <c r="W438" i="1" s="1"/>
  <c r="AM835" i="1" a="1"/>
  <c r="AM835" i="1" s="1"/>
  <c r="AO835" i="1" a="1"/>
  <c r="AO835" i="1" s="1"/>
  <c r="AQ835" i="1" a="1"/>
  <c r="AQ835" i="1" s="1"/>
  <c r="AS835" i="1" a="1"/>
  <c r="AS835" i="1" s="1"/>
  <c r="AU835" i="1" a="1"/>
  <c r="AU835" i="1" s="1"/>
  <c r="AW835" i="1" a="1"/>
  <c r="AW835" i="1" s="1"/>
  <c r="AR835" i="1" a="1"/>
  <c r="AR835" i="1" s="1"/>
  <c r="AT835" i="1" a="1"/>
  <c r="AT835" i="1" s="1"/>
  <c r="AN835" i="1" a="1"/>
  <c r="AN835" i="1" s="1"/>
  <c r="AV835" i="1" a="1"/>
  <c r="AV835" i="1" s="1"/>
  <c r="AP835" i="1" a="1"/>
  <c r="AP835" i="1" s="1"/>
  <c r="AX835" i="1" a="1"/>
  <c r="AX835" i="1" s="1"/>
  <c r="Q248" i="1" a="1"/>
  <c r="Q248" i="1" s="1"/>
  <c r="Q270" i="1" a="1"/>
  <c r="Q270" i="1" s="1"/>
  <c r="Q418" i="1" a="1"/>
  <c r="Q418" i="1" s="1"/>
  <c r="Q461" i="1"/>
  <c r="Q439" i="1" a="1"/>
  <c r="Q439" i="1" s="1"/>
  <c r="Q482" i="1" s="1"/>
  <c r="N270" i="1" a="1"/>
  <c r="N270" i="1" s="1"/>
  <c r="N418" i="1" a="1"/>
  <c r="N418" i="1" s="1"/>
  <c r="N439" i="1" a="1"/>
  <c r="N439" i="1" s="1"/>
  <c r="N461" i="1" s="1"/>
  <c r="U292" i="1"/>
  <c r="U270" i="1" a="1"/>
  <c r="U270" i="1" s="1"/>
  <c r="U439" i="1" a="1"/>
  <c r="U439" i="1" s="1"/>
  <c r="U418" i="1" a="1"/>
  <c r="U418" i="1" s="1"/>
  <c r="U248" i="1" s="1" a="1"/>
  <c r="U248" i="1" s="1"/>
  <c r="U482" i="1"/>
  <c r="S418" i="1" a="1"/>
  <c r="S418" i="1" s="1"/>
  <c r="S248" i="1" s="1" a="1"/>
  <c r="S248" i="1" s="1"/>
  <c r="S270" i="1" a="1"/>
  <c r="S270" i="1" s="1"/>
  <c r="S439" i="1" a="1"/>
  <c r="S439" i="1" s="1"/>
  <c r="S482" i="1" s="1"/>
  <c r="V270" i="1" a="1"/>
  <c r="V270" i="1" s="1"/>
  <c r="V418" i="1" a="1"/>
  <c r="V418" i="1" s="1"/>
  <c r="V461" i="1"/>
  <c r="V248" i="1" a="1"/>
  <c r="V248" i="1" s="1"/>
  <c r="V439" i="1" a="1"/>
  <c r="V439" i="1" s="1"/>
  <c r="V482" i="1" s="1"/>
  <c r="H228" i="1" a="1"/>
  <c r="H228" i="1" s="1"/>
  <c r="J228" i="1" a="1"/>
  <c r="J228" i="1" s="1"/>
  <c r="L228" i="1" a="1"/>
  <c r="L228" i="1" s="1"/>
  <c r="N228" i="1" a="1"/>
  <c r="N228" i="1" s="1"/>
  <c r="P228" i="1" a="1"/>
  <c r="P228" i="1" s="1"/>
  <c r="R228" i="1" a="1"/>
  <c r="R228" i="1" s="1"/>
  <c r="T228" i="1" a="1"/>
  <c r="T228" i="1" s="1"/>
  <c r="V228" i="1" a="1"/>
  <c r="V228" i="1" s="1"/>
  <c r="M228" i="1" a="1"/>
  <c r="M228" i="1" s="1"/>
  <c r="U228" i="1" a="1"/>
  <c r="U228" i="1" s="1"/>
  <c r="G229" i="1"/>
  <c r="O228" i="1" a="1"/>
  <c r="O228" i="1" s="1"/>
  <c r="I228" i="1" a="1"/>
  <c r="I228" i="1" s="1"/>
  <c r="S228" i="1" a="1"/>
  <c r="S228" i="1" s="1"/>
  <c r="K228" i="1" a="1"/>
  <c r="K228" i="1" s="1"/>
  <c r="Q228" i="1" a="1"/>
  <c r="Q228" i="1" s="1"/>
  <c r="J270" i="1" a="1"/>
  <c r="J270" i="1" s="1"/>
  <c r="J418" i="1" a="1"/>
  <c r="J418" i="1" s="1"/>
  <c r="J248" i="1" s="1" a="1"/>
  <c r="J248" i="1" s="1"/>
  <c r="J439" i="1" a="1"/>
  <c r="J439" i="1" s="1"/>
  <c r="J461" i="1" s="1"/>
  <c r="W248" i="1" a="1"/>
  <c r="W248" i="1" s="1"/>
  <c r="H270" i="1" a="1"/>
  <c r="H270" i="1" s="1"/>
  <c r="H418" i="1" a="1"/>
  <c r="H418" i="1" s="1"/>
  <c r="H248" i="1" s="1" a="1"/>
  <c r="H248" i="1" s="1"/>
  <c r="W227" i="1" a="1"/>
  <c r="W227" i="1" s="1"/>
  <c r="W270" i="1" a="1"/>
  <c r="W270" i="1" s="1"/>
  <c r="W418" i="1" a="1"/>
  <c r="W418" i="1" s="1"/>
  <c r="X418" i="1" s="1" a="1"/>
  <c r="X418" i="1" s="1"/>
  <c r="H292" i="1"/>
  <c r="H439" i="1" a="1"/>
  <c r="H439" i="1" s="1"/>
  <c r="H461" i="1" s="1"/>
  <c r="W459" i="1"/>
  <c r="W480" i="1"/>
  <c r="AU634" i="1"/>
  <c r="AU656" i="1"/>
  <c r="W458" i="1"/>
  <c r="W479" i="1"/>
  <c r="L337" i="1" a="1"/>
  <c r="L337" i="1" s="1"/>
  <c r="O337" i="1" a="1"/>
  <c r="O337" i="1" s="1"/>
  <c r="T337" i="1" a="1"/>
  <c r="T337" i="1" s="1"/>
  <c r="W337" i="1" a="1"/>
  <c r="W337" i="1" s="1"/>
  <c r="J337" i="1" a="1"/>
  <c r="J337" i="1" s="1"/>
  <c r="Q337" i="1" a="1"/>
  <c r="Q337" i="1" s="1"/>
  <c r="U337" i="1" a="1"/>
  <c r="U337" i="1" s="1"/>
  <c r="I337" i="1" a="1"/>
  <c r="I337" i="1" s="1"/>
  <c r="M337" i="1" a="1"/>
  <c r="M337" i="1" s="1"/>
  <c r="P337" i="1" a="1"/>
  <c r="P337" i="1" s="1"/>
  <c r="G338" i="1"/>
  <c r="H337" i="1" a="1"/>
  <c r="H337" i="1" s="1"/>
  <c r="S337" i="1" a="1"/>
  <c r="S337" i="1" s="1"/>
  <c r="V337" i="1" a="1"/>
  <c r="V337" i="1" s="1"/>
  <c r="K337" i="1" a="1"/>
  <c r="K337" i="1" s="1"/>
  <c r="R337" i="1" a="1"/>
  <c r="R337" i="1" s="1"/>
  <c r="N337" i="1" a="1"/>
  <c r="N337" i="1" s="1"/>
  <c r="Q481" i="1"/>
  <c r="I481" i="1"/>
  <c r="Q247" i="1" a="1"/>
  <c r="Q247" i="1" s="1"/>
  <c r="H460" i="1"/>
  <c r="T291" i="1"/>
  <c r="Q460" i="1"/>
  <c r="K481" i="1"/>
  <c r="S481" i="1"/>
  <c r="AG26" i="1"/>
  <c r="V481" i="1"/>
  <c r="V291" i="1"/>
  <c r="O481" i="1"/>
  <c r="J247" i="1" a="1"/>
  <c r="J247" i="1" s="1"/>
  <c r="M247" i="1" a="1"/>
  <c r="M247" i="1" s="1"/>
  <c r="R481" i="1"/>
  <c r="R291" i="1"/>
  <c r="AU541" i="1"/>
  <c r="AU563" i="1"/>
  <c r="AU585" i="1"/>
  <c r="O460" i="1"/>
  <c r="AY833" i="1"/>
  <c r="G362" i="1"/>
  <c r="S361" i="1" a="1"/>
  <c r="S361" i="1" s="1"/>
  <c r="U361" i="1" a="1"/>
  <c r="U361" i="1" s="1"/>
  <c r="P361" i="1" a="1"/>
  <c r="P361" i="1" s="1"/>
  <c r="L361" i="1" a="1"/>
  <c r="L361" i="1" s="1"/>
  <c r="I361" i="1" a="1"/>
  <c r="I361" i="1" s="1"/>
  <c r="W361" i="1" a="1"/>
  <c r="W361" i="1" s="1"/>
  <c r="N361" i="1" a="1"/>
  <c r="N361" i="1" s="1"/>
  <c r="V361" i="1" a="1"/>
  <c r="V361" i="1" s="1"/>
  <c r="J361" i="1" a="1"/>
  <c r="J361" i="1" s="1"/>
  <c r="R361" i="1" a="1"/>
  <c r="R361" i="1" s="1"/>
  <c r="T361" i="1" a="1"/>
  <c r="T361" i="1" s="1"/>
  <c r="Q361" i="1" a="1"/>
  <c r="Q361" i="1" s="1"/>
  <c r="M361" i="1" a="1"/>
  <c r="M361" i="1" s="1"/>
  <c r="O361" i="1" a="1"/>
  <c r="O361" i="1" s="1"/>
  <c r="H361" i="1" a="1"/>
  <c r="H361" i="1" s="1"/>
  <c r="K361" i="1" a="1"/>
  <c r="K361" i="1" s="1"/>
  <c r="V247" i="1" a="1"/>
  <c r="V247" i="1" s="1"/>
  <c r="L291" i="1"/>
  <c r="O270" i="1" a="1"/>
  <c r="O270" i="1" s="1"/>
  <c r="O439" i="1" a="1"/>
  <c r="O439" i="1" s="1"/>
  <c r="O482" i="1" s="1"/>
  <c r="O418" i="1" a="1"/>
  <c r="O418" i="1" s="1"/>
  <c r="I292" i="1"/>
  <c r="I270" i="1" a="1"/>
  <c r="I270" i="1" s="1"/>
  <c r="I418" i="1" a="1"/>
  <c r="I418" i="1" s="1"/>
  <c r="I248" i="1" s="1" a="1"/>
  <c r="I248" i="1" s="1"/>
  <c r="I439" i="1" a="1"/>
  <c r="I439" i="1" s="1"/>
  <c r="I482" i="1" s="1"/>
  <c r="I461" i="1"/>
  <c r="R270" i="1" a="1"/>
  <c r="R270" i="1" s="1"/>
  <c r="R418" i="1" a="1"/>
  <c r="R418" i="1" s="1"/>
  <c r="R248" i="1" s="1" a="1"/>
  <c r="R248" i="1" s="1"/>
  <c r="R439" i="1" a="1"/>
  <c r="R439" i="1" s="1"/>
  <c r="R292" i="1" s="1"/>
  <c r="P270" i="1" a="1"/>
  <c r="P270" i="1" s="1"/>
  <c r="P418" i="1" a="1"/>
  <c r="P418" i="1" s="1"/>
  <c r="P248" i="1" s="1" a="1"/>
  <c r="P248" i="1" s="1"/>
  <c r="P439" i="1" a="1"/>
  <c r="P439" i="1" s="1"/>
  <c r="P461" i="1" s="1"/>
  <c r="S460" i="1"/>
  <c r="T460" i="1"/>
  <c r="AY834" i="1"/>
  <c r="L460" i="1"/>
  <c r="U460" i="1"/>
  <c r="R460" i="1"/>
  <c r="AP3" i="1" l="1"/>
  <c r="AT3" i="1"/>
  <c r="U271" i="1" a="1"/>
  <c r="U271" i="1" s="1"/>
  <c r="U419" i="1" a="1"/>
  <c r="U419" i="1" s="1"/>
  <c r="U249" i="1" s="1" a="1"/>
  <c r="U249" i="1" s="1"/>
  <c r="U440" i="1" a="1"/>
  <c r="U440" i="1" s="1"/>
  <c r="U462" i="1" s="1"/>
  <c r="J293" i="1"/>
  <c r="J440" i="1" a="1"/>
  <c r="J440" i="1" s="1"/>
  <c r="J483" i="1" s="1"/>
  <c r="J419" i="1" a="1"/>
  <c r="J419" i="1" s="1"/>
  <c r="J249" i="1" s="1" a="1"/>
  <c r="J249" i="1" s="1"/>
  <c r="J462" i="1"/>
  <c r="J271" i="1" a="1"/>
  <c r="J271" i="1" s="1"/>
  <c r="H338" i="1" a="1"/>
  <c r="H338" i="1" s="1"/>
  <c r="J338" i="1" a="1"/>
  <c r="J338" i="1" s="1"/>
  <c r="L338" i="1" a="1"/>
  <c r="L338" i="1" s="1"/>
  <c r="N338" i="1" a="1"/>
  <c r="N338" i="1" s="1"/>
  <c r="P338" i="1" a="1"/>
  <c r="P338" i="1" s="1"/>
  <c r="R338" i="1" a="1"/>
  <c r="R338" i="1" s="1"/>
  <c r="T338" i="1" a="1"/>
  <c r="T338" i="1" s="1"/>
  <c r="V338" i="1" a="1"/>
  <c r="V338" i="1" s="1"/>
  <c r="I338" i="1" a="1"/>
  <c r="I338" i="1" s="1"/>
  <c r="Q338" i="1" a="1"/>
  <c r="Q338" i="1" s="1"/>
  <c r="K338" i="1" a="1"/>
  <c r="K338" i="1" s="1"/>
  <c r="O338" i="1" a="1"/>
  <c r="O338" i="1" s="1"/>
  <c r="U338" i="1" a="1"/>
  <c r="U338" i="1" s="1"/>
  <c r="M338" i="1" a="1"/>
  <c r="M338" i="1" s="1"/>
  <c r="G339" i="1"/>
  <c r="W338" i="1" a="1"/>
  <c r="W338" i="1" s="1"/>
  <c r="S338" i="1" a="1"/>
  <c r="S338" i="1" s="1"/>
  <c r="I271" i="1" a="1"/>
  <c r="I271" i="1" s="1"/>
  <c r="I440" i="1" a="1"/>
  <c r="I440" i="1" s="1"/>
  <c r="I462" i="1" s="1"/>
  <c r="I419" i="1" a="1"/>
  <c r="I419" i="1" s="1"/>
  <c r="M271" i="1" a="1"/>
  <c r="M271" i="1" s="1"/>
  <c r="M419" i="1" a="1"/>
  <c r="M419" i="1" s="1"/>
  <c r="M440" i="1" a="1"/>
  <c r="M440" i="1" s="1"/>
  <c r="M293" i="1" s="1"/>
  <c r="P271" i="1" a="1"/>
  <c r="P271" i="1" s="1"/>
  <c r="P440" i="1" a="1"/>
  <c r="P440" i="1" s="1"/>
  <c r="P293" i="1" s="1"/>
  <c r="P419" i="1" a="1"/>
  <c r="P419" i="1" s="1"/>
  <c r="P483" i="1"/>
  <c r="W249" i="1" a="1"/>
  <c r="W249" i="1" s="1"/>
  <c r="W228" i="1" a="1"/>
  <c r="W228" i="1" s="1"/>
  <c r="W271" i="1" a="1"/>
  <c r="W271" i="1" s="1"/>
  <c r="H440" i="1" a="1"/>
  <c r="H440" i="1" s="1"/>
  <c r="H293" i="1" s="1"/>
  <c r="H271" i="1" a="1"/>
  <c r="H271" i="1" s="1"/>
  <c r="W419" i="1" a="1"/>
  <c r="W419" i="1" s="1"/>
  <c r="X419" i="1" s="1" a="1"/>
  <c r="X419" i="1" s="1"/>
  <c r="H419" i="1" a="1"/>
  <c r="H419" i="1" s="1"/>
  <c r="H249" i="1" s="1" a="1"/>
  <c r="H249" i="1" s="1"/>
  <c r="W460" i="1"/>
  <c r="W481" i="1"/>
  <c r="O248" i="1" a="1"/>
  <c r="O248" i="1" s="1"/>
  <c r="P482" i="1"/>
  <c r="P292" i="1"/>
  <c r="R482" i="1"/>
  <c r="O292" i="1"/>
  <c r="H482" i="1"/>
  <c r="J292" i="1"/>
  <c r="N292" i="1"/>
  <c r="K482" i="1"/>
  <c r="L461" i="1"/>
  <c r="AY835" i="1"/>
  <c r="K248" i="1" a="1"/>
  <c r="K248" i="1" s="1"/>
  <c r="K271" i="1" a="1"/>
  <c r="K271" i="1" s="1"/>
  <c r="K293" i="1"/>
  <c r="K440" i="1" a="1"/>
  <c r="K440" i="1" s="1"/>
  <c r="K419" i="1" a="1"/>
  <c r="K419" i="1" s="1"/>
  <c r="K462" i="1" s="1"/>
  <c r="G230" i="1"/>
  <c r="J229" i="1" a="1"/>
  <c r="J229" i="1" s="1"/>
  <c r="O229" i="1" a="1"/>
  <c r="O229" i="1" s="1"/>
  <c r="R229" i="1" a="1"/>
  <c r="R229" i="1" s="1"/>
  <c r="I229" i="1" a="1"/>
  <c r="I229" i="1" s="1"/>
  <c r="L229" i="1" a="1"/>
  <c r="L229" i="1" s="1"/>
  <c r="Q229" i="1" a="1"/>
  <c r="Q229" i="1" s="1"/>
  <c r="T229" i="1" a="1"/>
  <c r="T229" i="1" s="1"/>
  <c r="N229" i="1" a="1"/>
  <c r="N229" i="1" s="1"/>
  <c r="S229" i="1" a="1"/>
  <c r="S229" i="1" s="1"/>
  <c r="H229" i="1" a="1"/>
  <c r="H229" i="1" s="1"/>
  <c r="P229" i="1" a="1"/>
  <c r="P229" i="1" s="1"/>
  <c r="V229" i="1" a="1"/>
  <c r="V229" i="1" s="1"/>
  <c r="U229" i="1" a="1"/>
  <c r="U229" i="1" s="1"/>
  <c r="M229" i="1" a="1"/>
  <c r="M229" i="1" s="1"/>
  <c r="K229" i="1" a="1"/>
  <c r="K229" i="1" s="1"/>
  <c r="T271" i="1" a="1"/>
  <c r="T271" i="1" s="1"/>
  <c r="T440" i="1" a="1"/>
  <c r="T440" i="1" s="1"/>
  <c r="T293" i="1" s="1"/>
  <c r="T419" i="1" a="1"/>
  <c r="T419" i="1" s="1"/>
  <c r="T249" i="1" s="1" a="1"/>
  <c r="T249" i="1" s="1"/>
  <c r="L293" i="1"/>
  <c r="L440" i="1" a="1"/>
  <c r="L440" i="1" s="1"/>
  <c r="L483" i="1" s="1"/>
  <c r="L271" i="1" a="1"/>
  <c r="L271" i="1" s="1"/>
  <c r="L419" i="1" a="1"/>
  <c r="L419" i="1" s="1"/>
  <c r="L249" i="1" s="1" a="1"/>
  <c r="L249" i="1" s="1"/>
  <c r="R461" i="1"/>
  <c r="J482" i="1"/>
  <c r="V292" i="1"/>
  <c r="S292" i="1"/>
  <c r="U461" i="1"/>
  <c r="N482" i="1"/>
  <c r="Q292" i="1"/>
  <c r="W439" i="1" a="1"/>
  <c r="W439" i="1" s="1"/>
  <c r="W292" i="1" s="1"/>
  <c r="AO836" i="1" a="1"/>
  <c r="AO836" i="1" s="1"/>
  <c r="AR836" i="1" a="1"/>
  <c r="AR836" i="1" s="1"/>
  <c r="AW836" i="1" a="1"/>
  <c r="AW836" i="1" s="1"/>
  <c r="AL836" i="1" a="1"/>
  <c r="AL836" i="1" s="1"/>
  <c r="AQ836" i="1" a="1"/>
  <c r="AQ836" i="1" s="1"/>
  <c r="AT836" i="1" a="1"/>
  <c r="AT836" i="1" s="1"/>
  <c r="AN836" i="1" a="1"/>
  <c r="AN836" i="1" s="1"/>
  <c r="AS836" i="1" a="1"/>
  <c r="AS836" i="1" s="1"/>
  <c r="AV836" i="1" a="1"/>
  <c r="AV836" i="1" s="1"/>
  <c r="AM836" i="1" a="1"/>
  <c r="AM836" i="1" s="1"/>
  <c r="AP836" i="1" a="1"/>
  <c r="AP836" i="1" s="1"/>
  <c r="AU836" i="1" a="1"/>
  <c r="AU836" i="1" s="1"/>
  <c r="AX836" i="1" a="1"/>
  <c r="AX836" i="1" s="1"/>
  <c r="S271" i="1" a="1"/>
  <c r="S271" i="1" s="1"/>
  <c r="S293" i="1"/>
  <c r="S440" i="1" a="1"/>
  <c r="S440" i="1" s="1"/>
  <c r="S419" i="1" a="1"/>
  <c r="S419" i="1" s="1"/>
  <c r="S249" i="1" s="1" a="1"/>
  <c r="S249" i="1" s="1"/>
  <c r="S483" i="1"/>
  <c r="S462" i="1"/>
  <c r="R440" i="1" a="1"/>
  <c r="R440" i="1" s="1"/>
  <c r="R483" i="1"/>
  <c r="R271" i="1" a="1"/>
  <c r="R271" i="1" s="1"/>
  <c r="R419" i="1" a="1"/>
  <c r="R419" i="1" s="1"/>
  <c r="R249" i="1" s="1" a="1"/>
  <c r="R249" i="1" s="1"/>
  <c r="R293" i="1"/>
  <c r="R462" i="1"/>
  <c r="G363" i="1"/>
  <c r="M362" i="1" a="1"/>
  <c r="M362" i="1" s="1"/>
  <c r="U362" i="1" a="1"/>
  <c r="U362" i="1" s="1"/>
  <c r="K362" i="1" a="1"/>
  <c r="K362" i="1" s="1"/>
  <c r="T362" i="1" a="1"/>
  <c r="T362" i="1" s="1"/>
  <c r="Q362" i="1" a="1"/>
  <c r="Q362" i="1" s="1"/>
  <c r="S362" i="1" a="1"/>
  <c r="S362" i="1" s="1"/>
  <c r="W362" i="1" a="1"/>
  <c r="W362" i="1" s="1"/>
  <c r="P362" i="1" a="1"/>
  <c r="P362" i="1" s="1"/>
  <c r="R362" i="1" a="1"/>
  <c r="R362" i="1" s="1"/>
  <c r="J362" i="1" a="1"/>
  <c r="J362" i="1" s="1"/>
  <c r="N362" i="1" a="1"/>
  <c r="N362" i="1" s="1"/>
  <c r="H362" i="1" a="1"/>
  <c r="H362" i="1" s="1"/>
  <c r="V362" i="1" a="1"/>
  <c r="V362" i="1" s="1"/>
  <c r="O362" i="1" a="1"/>
  <c r="O362" i="1" s="1"/>
  <c r="I362" i="1" a="1"/>
  <c r="I362" i="1" s="1"/>
  <c r="L362" i="1" a="1"/>
  <c r="L362" i="1" s="1"/>
  <c r="Q271" i="1" a="1"/>
  <c r="Q271" i="1" s="1"/>
  <c r="Q419" i="1" a="1"/>
  <c r="Q419" i="1" s="1"/>
  <c r="Q249" i="1" s="1" a="1"/>
  <c r="Q249" i="1" s="1"/>
  <c r="Q440" i="1" a="1"/>
  <c r="Q440" i="1" s="1"/>
  <c r="Q293" i="1" s="1"/>
  <c r="O271" i="1" a="1"/>
  <c r="O271" i="1" s="1"/>
  <c r="O419" i="1" a="1"/>
  <c r="O419" i="1" s="1"/>
  <c r="O440" i="1" a="1"/>
  <c r="O440" i="1" s="1"/>
  <c r="O249" i="1" s="1" a="1"/>
  <c r="O249" i="1" s="1"/>
  <c r="V271" i="1" a="1"/>
  <c r="V271" i="1" s="1"/>
  <c r="V440" i="1" a="1"/>
  <c r="V440" i="1" s="1"/>
  <c r="V462" i="1" s="1"/>
  <c r="V419" i="1" a="1"/>
  <c r="V419" i="1" s="1"/>
  <c r="V249" i="1" s="1" a="1"/>
  <c r="V249" i="1" s="1"/>
  <c r="N249" i="1" a="1"/>
  <c r="N249" i="1" s="1"/>
  <c r="N271" i="1" a="1"/>
  <c r="N271" i="1" s="1"/>
  <c r="N440" i="1" a="1"/>
  <c r="N440" i="1" s="1"/>
  <c r="N483" i="1"/>
  <c r="N293" i="1"/>
  <c r="N419" i="1" a="1"/>
  <c r="N419" i="1" s="1"/>
  <c r="N462" i="1" s="1"/>
  <c r="N248" i="1" a="1"/>
  <c r="N248" i="1" s="1"/>
  <c r="O461" i="1"/>
  <c r="S461" i="1"/>
  <c r="W291" i="1"/>
  <c r="U272" i="1" l="1" a="1"/>
  <c r="U272" i="1" s="1"/>
  <c r="U420" i="1" a="1"/>
  <c r="U420" i="1" s="1"/>
  <c r="U250" i="1" s="1" a="1"/>
  <c r="U250" i="1" s="1"/>
  <c r="U294" i="1"/>
  <c r="U441" i="1" a="1"/>
  <c r="U441" i="1" s="1"/>
  <c r="U484" i="1" s="1"/>
  <c r="S272" i="1" a="1"/>
  <c r="S272" i="1" s="1"/>
  <c r="S420" i="1" a="1"/>
  <c r="S420" i="1" s="1"/>
  <c r="S441" i="1" a="1"/>
  <c r="S441" i="1" s="1"/>
  <c r="S294" i="1" s="1"/>
  <c r="L272" i="1" a="1"/>
  <c r="L272" i="1" s="1"/>
  <c r="L420" i="1" a="1"/>
  <c r="L420" i="1" s="1"/>
  <c r="L250" i="1" s="1" a="1"/>
  <c r="L250" i="1" s="1"/>
  <c r="L441" i="1" a="1"/>
  <c r="L441" i="1" s="1"/>
  <c r="L463" i="1" s="1"/>
  <c r="J272" i="1" a="1"/>
  <c r="J272" i="1" s="1"/>
  <c r="J420" i="1" a="1"/>
  <c r="J420" i="1" s="1"/>
  <c r="J250" i="1" s="1" a="1"/>
  <c r="J250" i="1" s="1"/>
  <c r="J441" i="1" a="1"/>
  <c r="J441" i="1" s="1"/>
  <c r="J294" i="1" s="1"/>
  <c r="AK837" i="1" a="1"/>
  <c r="AK837" i="1" s="1"/>
  <c r="AM837" i="1" a="1"/>
  <c r="AM837" i="1" s="1"/>
  <c r="AO837" i="1" a="1"/>
  <c r="AO837" i="1" s="1"/>
  <c r="AQ837" i="1" a="1"/>
  <c r="AQ837" i="1" s="1"/>
  <c r="AS837" i="1" a="1"/>
  <c r="AS837" i="1" s="1"/>
  <c r="AU837" i="1" a="1"/>
  <c r="AU837" i="1" s="1"/>
  <c r="AW837" i="1" a="1"/>
  <c r="AW837" i="1" s="1"/>
  <c r="W440" i="1" a="1"/>
  <c r="W440" i="1" s="1"/>
  <c r="AN837" i="1" a="1"/>
  <c r="AN837" i="1" s="1"/>
  <c r="AV837" i="1" a="1"/>
  <c r="AV837" i="1" s="1"/>
  <c r="AP837" i="1" a="1"/>
  <c r="AP837" i="1" s="1"/>
  <c r="AX837" i="1" a="1"/>
  <c r="AX837" i="1" s="1"/>
  <c r="AR837" i="1" a="1"/>
  <c r="AR837" i="1" s="1"/>
  <c r="AL837" i="1" a="1"/>
  <c r="AL837" i="1" s="1"/>
  <c r="AT837" i="1" a="1"/>
  <c r="AT837" i="1" s="1"/>
  <c r="G340" i="1"/>
  <c r="K339" i="1" a="1"/>
  <c r="K339" i="1" s="1"/>
  <c r="N339" i="1" a="1"/>
  <c r="N339" i="1" s="1"/>
  <c r="S339" i="1" a="1"/>
  <c r="S339" i="1" s="1"/>
  <c r="V339" i="1" a="1"/>
  <c r="V339" i="1" s="1"/>
  <c r="I339" i="1" a="1"/>
  <c r="I339" i="1" s="1"/>
  <c r="P339" i="1" a="1"/>
  <c r="P339" i="1" s="1"/>
  <c r="T339" i="1" a="1"/>
  <c r="T339" i="1" s="1"/>
  <c r="W339" i="1" a="1"/>
  <c r="W339" i="1" s="1"/>
  <c r="H339" i="1" a="1"/>
  <c r="H339" i="1" s="1"/>
  <c r="L339" i="1" a="1"/>
  <c r="L339" i="1" s="1"/>
  <c r="O339" i="1" a="1"/>
  <c r="O339" i="1" s="1"/>
  <c r="R339" i="1" a="1"/>
  <c r="R339" i="1" s="1"/>
  <c r="U339" i="1" a="1"/>
  <c r="U339" i="1" s="1"/>
  <c r="Q339" i="1" a="1"/>
  <c r="Q339" i="1" s="1"/>
  <c r="M339" i="1" a="1"/>
  <c r="M339" i="1" s="1"/>
  <c r="J339" i="1" a="1"/>
  <c r="J339" i="1" s="1"/>
  <c r="Q462" i="1"/>
  <c r="V293" i="1"/>
  <c r="O462" i="1"/>
  <c r="O293" i="1"/>
  <c r="L462" i="1"/>
  <c r="T483" i="1"/>
  <c r="K483" i="1"/>
  <c r="H483" i="1"/>
  <c r="M462" i="1"/>
  <c r="I293" i="1"/>
  <c r="M272" i="1" a="1"/>
  <c r="M272" i="1" s="1"/>
  <c r="M420" i="1" a="1"/>
  <c r="M420" i="1" s="1"/>
  <c r="M250" i="1" s="1" a="1"/>
  <c r="M250" i="1" s="1"/>
  <c r="M441" i="1" a="1"/>
  <c r="M441" i="1" s="1"/>
  <c r="M484" i="1" s="1"/>
  <c r="M463" i="1"/>
  <c r="W229" i="1" a="1"/>
  <c r="W229" i="1" s="1"/>
  <c r="W272" i="1" a="1"/>
  <c r="W272" i="1" s="1"/>
  <c r="H272" i="1" a="1"/>
  <c r="H272" i="1" s="1"/>
  <c r="W250" i="1" a="1"/>
  <c r="W250" i="1" s="1"/>
  <c r="W420" i="1" a="1"/>
  <c r="W420" i="1" s="1"/>
  <c r="X420" i="1" s="1" a="1"/>
  <c r="X420" i="1" s="1"/>
  <c r="H420" i="1" a="1"/>
  <c r="H420" i="1" s="1"/>
  <c r="H250" i="1" s="1" a="1"/>
  <c r="H250" i="1" s="1"/>
  <c r="H441" i="1" a="1"/>
  <c r="H441" i="1" s="1"/>
  <c r="H484" i="1" s="1"/>
  <c r="Q272" i="1" a="1"/>
  <c r="Q272" i="1" s="1"/>
  <c r="Q420" i="1" a="1"/>
  <c r="Q420" i="1" s="1"/>
  <c r="Q250" i="1" a="1"/>
  <c r="Q250" i="1" s="1"/>
  <c r="Q294" i="1"/>
  <c r="Q441" i="1" a="1"/>
  <c r="Q441" i="1" s="1"/>
  <c r="Q484" i="1" s="1"/>
  <c r="O272" i="1" a="1"/>
  <c r="O272" i="1" s="1"/>
  <c r="O294" i="1"/>
  <c r="O420" i="1" a="1"/>
  <c r="O420" i="1" s="1"/>
  <c r="O250" i="1" s="1" a="1"/>
  <c r="O250" i="1" s="1"/>
  <c r="O463" i="1"/>
  <c r="O484" i="1"/>
  <c r="O441" i="1" a="1"/>
  <c r="O441" i="1" s="1"/>
  <c r="K249" i="1" a="1"/>
  <c r="K249" i="1" s="1"/>
  <c r="H462" i="1"/>
  <c r="M249" i="1" a="1"/>
  <c r="M249" i="1" s="1"/>
  <c r="I249" i="1" a="1"/>
  <c r="I249" i="1" s="1"/>
  <c r="U483" i="1"/>
  <c r="U293" i="1"/>
  <c r="G364" i="1"/>
  <c r="U363" i="1" a="1"/>
  <c r="U363" i="1" s="1"/>
  <c r="J363" i="1" a="1"/>
  <c r="J363" i="1" s="1"/>
  <c r="H363" i="1" a="1"/>
  <c r="H363" i="1" s="1"/>
  <c r="M363" i="1" a="1"/>
  <c r="M363" i="1" s="1"/>
  <c r="L363" i="1" a="1"/>
  <c r="L363" i="1" s="1"/>
  <c r="O363" i="1" a="1"/>
  <c r="O363" i="1" s="1"/>
  <c r="P363" i="1" a="1"/>
  <c r="P363" i="1" s="1"/>
  <c r="K363" i="1" a="1"/>
  <c r="K363" i="1" s="1"/>
  <c r="V363" i="1" a="1"/>
  <c r="V363" i="1" s="1"/>
  <c r="N363" i="1" a="1"/>
  <c r="N363" i="1" s="1"/>
  <c r="W363" i="1" a="1"/>
  <c r="W363" i="1" s="1"/>
  <c r="I363" i="1" a="1"/>
  <c r="I363" i="1" s="1"/>
  <c r="Q363" i="1" a="1"/>
  <c r="Q363" i="1" s="1"/>
  <c r="R363" i="1" a="1"/>
  <c r="R363" i="1" s="1"/>
  <c r="T363" i="1" a="1"/>
  <c r="T363" i="1" s="1"/>
  <c r="S363" i="1" a="1"/>
  <c r="S363" i="1" s="1"/>
  <c r="W461" i="1"/>
  <c r="W482" i="1"/>
  <c r="K272" i="1" a="1"/>
  <c r="K272" i="1" s="1"/>
  <c r="K420" i="1" a="1"/>
  <c r="K420" i="1" s="1"/>
  <c r="K441" i="1" a="1"/>
  <c r="K441" i="1" s="1"/>
  <c r="K250" i="1" s="1" a="1"/>
  <c r="K250" i="1" s="1"/>
  <c r="P272" i="1" a="1"/>
  <c r="P272" i="1" s="1"/>
  <c r="P420" i="1" a="1"/>
  <c r="P420" i="1" s="1"/>
  <c r="P441" i="1" a="1"/>
  <c r="P441" i="1" s="1"/>
  <c r="P484" i="1" s="1"/>
  <c r="T272" i="1" a="1"/>
  <c r="T272" i="1" s="1"/>
  <c r="T420" i="1" a="1"/>
  <c r="T420" i="1" s="1"/>
  <c r="T250" i="1" s="1" a="1"/>
  <c r="T250" i="1" s="1"/>
  <c r="T441" i="1" a="1"/>
  <c r="T441" i="1" s="1"/>
  <c r="T463" i="1" s="1"/>
  <c r="R272" i="1" a="1"/>
  <c r="R272" i="1" s="1"/>
  <c r="R420" i="1" a="1"/>
  <c r="R420" i="1" s="1"/>
  <c r="R484" i="1" s="1"/>
  <c r="R441" i="1" a="1"/>
  <c r="R441" i="1" s="1"/>
  <c r="R294" i="1" s="1"/>
  <c r="V483" i="1"/>
  <c r="O483" i="1"/>
  <c r="AY836" i="1"/>
  <c r="P462" i="1"/>
  <c r="M483" i="1"/>
  <c r="V441" i="1" a="1"/>
  <c r="V441" i="1" s="1"/>
  <c r="V484" i="1"/>
  <c r="V294" i="1"/>
  <c r="V420" i="1" a="1"/>
  <c r="V420" i="1" s="1"/>
  <c r="V250" i="1" s="1" a="1"/>
  <c r="V250" i="1" s="1"/>
  <c r="V463" i="1"/>
  <c r="V272" i="1" a="1"/>
  <c r="V272" i="1" s="1"/>
  <c r="N272" i="1" a="1"/>
  <c r="N272" i="1" s="1"/>
  <c r="N420" i="1" a="1"/>
  <c r="N420" i="1" s="1"/>
  <c r="N441" i="1" a="1"/>
  <c r="N441" i="1" s="1"/>
  <c r="N250" i="1" s="1" a="1"/>
  <c r="N250" i="1" s="1"/>
  <c r="N463" i="1"/>
  <c r="I272" i="1" a="1"/>
  <c r="I272" i="1" s="1"/>
  <c r="I250" i="1" a="1"/>
  <c r="I250" i="1" s="1"/>
  <c r="I420" i="1" a="1"/>
  <c r="I420" i="1" s="1"/>
  <c r="I484" i="1"/>
  <c r="I463" i="1"/>
  <c r="I441" i="1" a="1"/>
  <c r="I441" i="1" s="1"/>
  <c r="I294" i="1" s="1"/>
  <c r="I230" i="1" a="1"/>
  <c r="I230" i="1" s="1"/>
  <c r="K230" i="1" a="1"/>
  <c r="K230" i="1" s="1"/>
  <c r="M230" i="1" a="1"/>
  <c r="M230" i="1" s="1"/>
  <c r="O230" i="1" a="1"/>
  <c r="O230" i="1" s="1"/>
  <c r="Q230" i="1" a="1"/>
  <c r="Q230" i="1" s="1"/>
  <c r="S230" i="1" a="1"/>
  <c r="S230" i="1" s="1"/>
  <c r="U230" i="1" a="1"/>
  <c r="U230" i="1" s="1"/>
  <c r="L230" i="1" a="1"/>
  <c r="L230" i="1" s="1"/>
  <c r="T230" i="1" a="1"/>
  <c r="T230" i="1" s="1"/>
  <c r="N230" i="1" a="1"/>
  <c r="N230" i="1" s="1"/>
  <c r="V230" i="1" a="1"/>
  <c r="V230" i="1" s="1"/>
  <c r="H230" i="1" a="1"/>
  <c r="H230" i="1" s="1"/>
  <c r="R230" i="1" a="1"/>
  <c r="R230" i="1" s="1"/>
  <c r="P230" i="1" a="1"/>
  <c r="P230" i="1" s="1"/>
  <c r="J230" i="1" a="1"/>
  <c r="J230" i="1" s="1"/>
  <c r="G231" i="1"/>
  <c r="Q483" i="1"/>
  <c r="T462" i="1"/>
  <c r="P249" i="1" a="1"/>
  <c r="P249" i="1" s="1"/>
  <c r="I483" i="1"/>
  <c r="J273" i="1" l="1" a="1"/>
  <c r="J273" i="1" s="1"/>
  <c r="J421" i="1" a="1"/>
  <c r="J421" i="1" s="1"/>
  <c r="J251" i="1" s="1" a="1"/>
  <c r="J251" i="1" s="1"/>
  <c r="J442" i="1" a="1"/>
  <c r="J442" i="1" s="1"/>
  <c r="J295" i="1" s="1"/>
  <c r="J464" i="1"/>
  <c r="P250" i="1" a="1"/>
  <c r="P250" i="1" s="1"/>
  <c r="M294" i="1"/>
  <c r="AY837" i="1"/>
  <c r="J463" i="1"/>
  <c r="L294" i="1"/>
  <c r="S484" i="1"/>
  <c r="U463" i="1"/>
  <c r="I231" i="1" a="1"/>
  <c r="I231" i="1" s="1"/>
  <c r="N231" i="1" a="1"/>
  <c r="N231" i="1" s="1"/>
  <c r="Q231" i="1" a="1"/>
  <c r="Q231" i="1" s="1"/>
  <c r="V231" i="1" a="1"/>
  <c r="V231" i="1" s="1"/>
  <c r="H231" i="1" a="1"/>
  <c r="H231" i="1" s="1"/>
  <c r="K231" i="1" a="1"/>
  <c r="K231" i="1" s="1"/>
  <c r="P231" i="1" a="1"/>
  <c r="P231" i="1" s="1"/>
  <c r="S231" i="1" a="1"/>
  <c r="S231" i="1" s="1"/>
  <c r="M231" i="1" a="1"/>
  <c r="M231" i="1" s="1"/>
  <c r="R231" i="1" a="1"/>
  <c r="R231" i="1" s="1"/>
  <c r="L231" i="1" a="1"/>
  <c r="L231" i="1" s="1"/>
  <c r="T231" i="1" a="1"/>
  <c r="T231" i="1" s="1"/>
  <c r="J231" i="1" a="1"/>
  <c r="J231" i="1" s="1"/>
  <c r="G232" i="1"/>
  <c r="U231" i="1" a="1"/>
  <c r="U231" i="1" s="1"/>
  <c r="O231" i="1" a="1"/>
  <c r="O231" i="1" s="1"/>
  <c r="W230" i="1" a="1"/>
  <c r="W230" i="1" s="1"/>
  <c r="W251" i="1" a="1"/>
  <c r="W251" i="1" s="1"/>
  <c r="H273" i="1" a="1"/>
  <c r="H273" i="1" s="1"/>
  <c r="H442" i="1" a="1"/>
  <c r="H442" i="1" s="1"/>
  <c r="H295" i="1" s="1"/>
  <c r="H421" i="1" a="1"/>
  <c r="H421" i="1" s="1"/>
  <c r="H251" i="1" s="1" a="1"/>
  <c r="H251" i="1" s="1"/>
  <c r="W273" i="1" a="1"/>
  <c r="W273" i="1" s="1"/>
  <c r="W421" i="1" a="1"/>
  <c r="W421" i="1" s="1"/>
  <c r="X421" i="1" s="1" a="1"/>
  <c r="X421" i="1" s="1"/>
  <c r="L485" i="1"/>
  <c r="L421" i="1" a="1"/>
  <c r="L421" i="1" s="1"/>
  <c r="L251" i="1" s="1" a="1"/>
  <c r="L251" i="1" s="1"/>
  <c r="L273" i="1" a="1"/>
  <c r="L273" i="1" s="1"/>
  <c r="L464" i="1"/>
  <c r="L442" i="1" a="1"/>
  <c r="L442" i="1" s="1"/>
  <c r="L295" i="1" s="1"/>
  <c r="O273" i="1" a="1"/>
  <c r="O273" i="1" s="1"/>
  <c r="O442" i="1" a="1"/>
  <c r="O442" i="1" s="1"/>
  <c r="O295" i="1" s="1"/>
  <c r="O421" i="1" a="1"/>
  <c r="O421" i="1" s="1"/>
  <c r="O251" i="1" s="1" a="1"/>
  <c r="O251" i="1" s="1"/>
  <c r="G365" i="1"/>
  <c r="T364" i="1" a="1"/>
  <c r="T364" i="1" s="1"/>
  <c r="I364" i="1" a="1"/>
  <c r="I364" i="1" s="1"/>
  <c r="P364" i="1" a="1"/>
  <c r="P364" i="1" s="1"/>
  <c r="O364" i="1" a="1"/>
  <c r="O364" i="1" s="1"/>
  <c r="H364" i="1" a="1"/>
  <c r="H364" i="1" s="1"/>
  <c r="V364" i="1" a="1"/>
  <c r="V364" i="1" s="1"/>
  <c r="R364" i="1" a="1"/>
  <c r="R364" i="1" s="1"/>
  <c r="U364" i="1" a="1"/>
  <c r="U364" i="1" s="1"/>
  <c r="S364" i="1" a="1"/>
  <c r="S364" i="1" s="1"/>
  <c r="J364" i="1" a="1"/>
  <c r="J364" i="1" s="1"/>
  <c r="L364" i="1" a="1"/>
  <c r="L364" i="1" s="1"/>
  <c r="Q364" i="1" a="1"/>
  <c r="Q364" i="1" s="1"/>
  <c r="W364" i="1" a="1"/>
  <c r="W364" i="1" s="1"/>
  <c r="K364" i="1" a="1"/>
  <c r="K364" i="1" s="1"/>
  <c r="N364" i="1" a="1"/>
  <c r="N364" i="1" s="1"/>
  <c r="M364" i="1" a="1"/>
  <c r="M364" i="1" s="1"/>
  <c r="H463" i="1"/>
  <c r="N484" i="1"/>
  <c r="N294" i="1"/>
  <c r="R463" i="1"/>
  <c r="R250" i="1" a="1"/>
  <c r="R250" i="1" s="1"/>
  <c r="P294" i="1"/>
  <c r="P463" i="1"/>
  <c r="K484" i="1"/>
  <c r="K294" i="1"/>
  <c r="Q463" i="1"/>
  <c r="J484" i="1"/>
  <c r="L484" i="1"/>
  <c r="S250" i="1" a="1"/>
  <c r="S250" i="1" s="1"/>
  <c r="V251" i="1" a="1"/>
  <c r="V251" i="1" s="1"/>
  <c r="V273" i="1" a="1"/>
  <c r="V273" i="1" s="1"/>
  <c r="V421" i="1" a="1"/>
  <c r="V421" i="1" s="1"/>
  <c r="V464" i="1"/>
  <c r="V442" i="1" a="1"/>
  <c r="V442" i="1" s="1"/>
  <c r="V295" i="1" s="1"/>
  <c r="V485" i="1"/>
  <c r="M273" i="1" a="1"/>
  <c r="M273" i="1" s="1"/>
  <c r="M295" i="1"/>
  <c r="M442" i="1" a="1"/>
  <c r="M442" i="1" s="1"/>
  <c r="M251" i="1" a="1"/>
  <c r="M251" i="1" s="1"/>
  <c r="M421" i="1" a="1"/>
  <c r="M421" i="1" s="1"/>
  <c r="M485" i="1" s="1"/>
  <c r="M464" i="1"/>
  <c r="R273" i="1" a="1"/>
  <c r="R273" i="1" s="1"/>
  <c r="R421" i="1" a="1"/>
  <c r="R421" i="1" s="1"/>
  <c r="R442" i="1" a="1"/>
  <c r="R442" i="1" s="1"/>
  <c r="R251" i="1" s="1" a="1"/>
  <c r="R251" i="1" s="1"/>
  <c r="R485" i="1"/>
  <c r="T485" i="1"/>
  <c r="T421" i="1" a="1"/>
  <c r="T421" i="1" s="1"/>
  <c r="T251" i="1" s="1" a="1"/>
  <c r="T251" i="1" s="1"/>
  <c r="T273" i="1" a="1"/>
  <c r="T273" i="1" s="1"/>
  <c r="T295" i="1"/>
  <c r="T442" i="1" a="1"/>
  <c r="T442" i="1" s="1"/>
  <c r="T464" i="1" s="1"/>
  <c r="Q442" i="1" a="1"/>
  <c r="Q442" i="1" s="1"/>
  <c r="Q295" i="1"/>
  <c r="Q273" i="1" a="1"/>
  <c r="Q273" i="1" s="1"/>
  <c r="Q421" i="1" a="1"/>
  <c r="Q421" i="1" s="1"/>
  <c r="Q464" i="1" s="1"/>
  <c r="I442" i="1" a="1"/>
  <c r="I442" i="1" s="1"/>
  <c r="I485" i="1" s="1"/>
  <c r="I251" i="1" a="1"/>
  <c r="I251" i="1" s="1"/>
  <c r="I421" i="1" a="1"/>
  <c r="I421" i="1" s="1"/>
  <c r="I295" i="1"/>
  <c r="I464" i="1"/>
  <c r="I273" i="1" a="1"/>
  <c r="I273" i="1" s="1"/>
  <c r="T294" i="1"/>
  <c r="K463" i="1"/>
  <c r="H294" i="1"/>
  <c r="U273" i="1" a="1"/>
  <c r="U273" i="1" s="1"/>
  <c r="U251" i="1" a="1"/>
  <c r="U251" i="1" s="1"/>
  <c r="U442" i="1" a="1"/>
  <c r="U442" i="1" s="1"/>
  <c r="U295" i="1"/>
  <c r="U421" i="1" a="1"/>
  <c r="U421" i="1" s="1"/>
  <c r="U485" i="1"/>
  <c r="U464" i="1"/>
  <c r="P251" i="1" a="1"/>
  <c r="P251" i="1" s="1"/>
  <c r="P442" i="1" a="1"/>
  <c r="P442" i="1" s="1"/>
  <c r="P485" i="1" s="1"/>
  <c r="P273" i="1" a="1"/>
  <c r="P273" i="1" s="1"/>
  <c r="P295" i="1"/>
  <c r="P421" i="1" a="1"/>
  <c r="P421" i="1" s="1"/>
  <c r="P464" i="1"/>
  <c r="N295" i="1"/>
  <c r="N273" i="1" a="1"/>
  <c r="N273" i="1" s="1"/>
  <c r="N421" i="1" a="1"/>
  <c r="N421" i="1" s="1"/>
  <c r="N251" i="1" s="1" a="1"/>
  <c r="N251" i="1" s="1"/>
  <c r="N485" i="1"/>
  <c r="N442" i="1" a="1"/>
  <c r="N442" i="1" s="1"/>
  <c r="N464" i="1" s="1"/>
  <c r="S273" i="1" a="1"/>
  <c r="S273" i="1" s="1"/>
  <c r="S442" i="1" a="1"/>
  <c r="S442" i="1" s="1"/>
  <c r="S485" i="1" s="1"/>
  <c r="S421" i="1" a="1"/>
  <c r="S421" i="1" s="1"/>
  <c r="S251" i="1" s="1" a="1"/>
  <c r="S251" i="1" s="1"/>
  <c r="K442" i="1" a="1"/>
  <c r="K442" i="1" s="1"/>
  <c r="K273" i="1" a="1"/>
  <c r="K273" i="1" s="1"/>
  <c r="K251" i="1" a="1"/>
  <c r="K251" i="1" s="1"/>
  <c r="K295" i="1"/>
  <c r="K421" i="1" a="1"/>
  <c r="K421" i="1" s="1"/>
  <c r="K464" i="1" s="1"/>
  <c r="W294" i="1"/>
  <c r="W441" i="1" a="1"/>
  <c r="W441" i="1" s="1"/>
  <c r="AL838" i="1" a="1"/>
  <c r="AL838" i="1" s="1"/>
  <c r="AQ838" i="1" a="1"/>
  <c r="AQ838" i="1" s="1"/>
  <c r="AT838" i="1" a="1"/>
  <c r="AT838" i="1" s="1"/>
  <c r="AK838" i="1" a="1"/>
  <c r="AK838" i="1" s="1"/>
  <c r="AN838" i="1" a="1"/>
  <c r="AN838" i="1" s="1"/>
  <c r="AS838" i="1" a="1"/>
  <c r="AS838" i="1" s="1"/>
  <c r="AV838" i="1" a="1"/>
  <c r="AV838" i="1" s="1"/>
  <c r="AM838" i="1" a="1"/>
  <c r="AM838" i="1" s="1"/>
  <c r="AP838" i="1" a="1"/>
  <c r="AP838" i="1" s="1"/>
  <c r="AU838" i="1" a="1"/>
  <c r="AU838" i="1" s="1"/>
  <c r="AX838" i="1" a="1"/>
  <c r="AX838" i="1" s="1"/>
  <c r="AJ838" i="1" a="1"/>
  <c r="AJ838" i="1" s="1"/>
  <c r="AO838" i="1" a="1"/>
  <c r="AO838" i="1" s="1"/>
  <c r="AR838" i="1" a="1"/>
  <c r="AR838" i="1" s="1"/>
  <c r="AW838" i="1" a="1"/>
  <c r="AW838" i="1" s="1"/>
  <c r="I340" i="1" a="1"/>
  <c r="I340" i="1" s="1"/>
  <c r="K340" i="1" a="1"/>
  <c r="K340" i="1" s="1"/>
  <c r="M340" i="1" a="1"/>
  <c r="M340" i="1" s="1"/>
  <c r="O340" i="1" a="1"/>
  <c r="O340" i="1" s="1"/>
  <c r="Q340" i="1" a="1"/>
  <c r="Q340" i="1" s="1"/>
  <c r="S340" i="1" a="1"/>
  <c r="S340" i="1" s="1"/>
  <c r="U340" i="1" a="1"/>
  <c r="U340" i="1" s="1"/>
  <c r="W340" i="1" a="1"/>
  <c r="W340" i="1" s="1"/>
  <c r="H340" i="1" a="1"/>
  <c r="H340" i="1" s="1"/>
  <c r="P340" i="1" a="1"/>
  <c r="P340" i="1" s="1"/>
  <c r="J340" i="1" a="1"/>
  <c r="J340" i="1" s="1"/>
  <c r="N340" i="1" a="1"/>
  <c r="N340" i="1" s="1"/>
  <c r="T340" i="1" a="1"/>
  <c r="T340" i="1" s="1"/>
  <c r="G341" i="1"/>
  <c r="L340" i="1" a="1"/>
  <c r="L340" i="1" s="1"/>
  <c r="R340" i="1" a="1"/>
  <c r="R340" i="1" s="1"/>
  <c r="V340" i="1" a="1"/>
  <c r="V340" i="1" s="1"/>
  <c r="W462" i="1"/>
  <c r="W483" i="1"/>
  <c r="T484" i="1"/>
  <c r="W293" i="1"/>
  <c r="S463" i="1"/>
  <c r="H232" i="1" l="1" a="1"/>
  <c r="H232" i="1" s="1"/>
  <c r="J232" i="1" a="1"/>
  <c r="J232" i="1" s="1"/>
  <c r="L232" i="1" a="1"/>
  <c r="L232" i="1" s="1"/>
  <c r="N232" i="1" a="1"/>
  <c r="N232" i="1" s="1"/>
  <c r="P232" i="1" a="1"/>
  <c r="P232" i="1" s="1"/>
  <c r="R232" i="1" a="1"/>
  <c r="R232" i="1" s="1"/>
  <c r="T232" i="1" a="1"/>
  <c r="T232" i="1" s="1"/>
  <c r="V232" i="1" a="1"/>
  <c r="V232" i="1" s="1"/>
  <c r="K232" i="1" a="1"/>
  <c r="K232" i="1" s="1"/>
  <c r="S232" i="1" a="1"/>
  <c r="S232" i="1" s="1"/>
  <c r="M232" i="1" a="1"/>
  <c r="M232" i="1" s="1"/>
  <c r="Q232" i="1" a="1"/>
  <c r="Q232" i="1" s="1"/>
  <c r="G233" i="1"/>
  <c r="U232" i="1" a="1"/>
  <c r="U232" i="1" s="1"/>
  <c r="O232" i="1" a="1"/>
  <c r="O232" i="1" s="1"/>
  <c r="I232" i="1" a="1"/>
  <c r="I232" i="1" s="1"/>
  <c r="R274" i="1" a="1"/>
  <c r="R274" i="1" s="1"/>
  <c r="R422" i="1" a="1"/>
  <c r="R422" i="1" s="1"/>
  <c r="R252" i="1" s="1" a="1"/>
  <c r="R252" i="1" s="1"/>
  <c r="R443" i="1" a="1"/>
  <c r="R443" i="1" s="1"/>
  <c r="R296" i="1" s="1"/>
  <c r="R486" i="1"/>
  <c r="K422" i="1" a="1"/>
  <c r="K422" i="1" s="1"/>
  <c r="K252" i="1" s="1" a="1"/>
  <c r="K252" i="1" s="1"/>
  <c r="K274" i="1" a="1"/>
  <c r="K274" i="1" s="1"/>
  <c r="K443" i="1" a="1"/>
  <c r="K443" i="1" s="1"/>
  <c r="K296" i="1" s="1"/>
  <c r="N274" i="1" a="1"/>
  <c r="N274" i="1" s="1"/>
  <c r="N422" i="1" a="1"/>
  <c r="N422" i="1" s="1"/>
  <c r="N252" i="1" s="1" a="1"/>
  <c r="N252" i="1" s="1"/>
  <c r="N486" i="1"/>
  <c r="N296" i="1"/>
  <c r="N443" i="1" a="1"/>
  <c r="N443" i="1" s="1"/>
  <c r="N465" i="1" s="1"/>
  <c r="K485" i="1"/>
  <c r="S295" i="1"/>
  <c r="R464" i="1"/>
  <c r="R295" i="1"/>
  <c r="O485" i="1"/>
  <c r="J485" i="1"/>
  <c r="U422" i="1" a="1"/>
  <c r="U422" i="1" s="1"/>
  <c r="U252" i="1" s="1" a="1"/>
  <c r="U252" i="1" s="1"/>
  <c r="U443" i="1" a="1"/>
  <c r="U443" i="1" s="1"/>
  <c r="U486" i="1" s="1"/>
  <c r="U274" i="1" a="1"/>
  <c r="U274" i="1" s="1"/>
  <c r="U465" i="1"/>
  <c r="L274" i="1" a="1"/>
  <c r="L274" i="1" s="1"/>
  <c r="L422" i="1" a="1"/>
  <c r="L422" i="1" s="1"/>
  <c r="L252" i="1" s="1" a="1"/>
  <c r="L252" i="1" s="1"/>
  <c r="L443" i="1" a="1"/>
  <c r="L443" i="1" s="1"/>
  <c r="L296" i="1" s="1"/>
  <c r="P274" i="1" a="1"/>
  <c r="P274" i="1" s="1"/>
  <c r="P422" i="1" a="1"/>
  <c r="P422" i="1" s="1"/>
  <c r="P252" i="1" s="1" a="1"/>
  <c r="P252" i="1" s="1"/>
  <c r="P465" i="1"/>
  <c r="P486" i="1"/>
  <c r="P443" i="1" a="1"/>
  <c r="P443" i="1" s="1"/>
  <c r="P296" i="1" s="1"/>
  <c r="Q422" i="1" a="1"/>
  <c r="Q422" i="1" s="1"/>
  <c r="Q252" i="1" s="1" a="1"/>
  <c r="Q252" i="1" s="1"/>
  <c r="Q274" i="1" a="1"/>
  <c r="Q274" i="1" s="1"/>
  <c r="Q443" i="1" a="1"/>
  <c r="Q443" i="1" s="1"/>
  <c r="Q296" i="1" s="1"/>
  <c r="Q251" i="1" a="1"/>
  <c r="Q251" i="1" s="1"/>
  <c r="H485" i="1"/>
  <c r="J341" i="1" a="1"/>
  <c r="J341" i="1" s="1"/>
  <c r="M341" i="1" a="1"/>
  <c r="M341" i="1" s="1"/>
  <c r="R341" i="1" a="1"/>
  <c r="R341" i="1" s="1"/>
  <c r="U341" i="1" a="1"/>
  <c r="U341" i="1" s="1"/>
  <c r="G342" i="1"/>
  <c r="H341" i="1" a="1"/>
  <c r="H341" i="1" s="1"/>
  <c r="O341" i="1" a="1"/>
  <c r="O341" i="1" s="1"/>
  <c r="S341" i="1" a="1"/>
  <c r="S341" i="1" s="1"/>
  <c r="V341" i="1" a="1"/>
  <c r="V341" i="1" s="1"/>
  <c r="K341" i="1" a="1"/>
  <c r="K341" i="1" s="1"/>
  <c r="N341" i="1" a="1"/>
  <c r="N341" i="1" s="1"/>
  <c r="Q341" i="1" a="1"/>
  <c r="Q341" i="1" s="1"/>
  <c r="T341" i="1" a="1"/>
  <c r="T341" i="1" s="1"/>
  <c r="P341" i="1" a="1"/>
  <c r="P341" i="1" s="1"/>
  <c r="L341" i="1" a="1"/>
  <c r="L341" i="1" s="1"/>
  <c r="I341" i="1" a="1"/>
  <c r="I341" i="1" s="1"/>
  <c r="W341" i="1" a="1"/>
  <c r="W341" i="1" s="1"/>
  <c r="W463" i="1"/>
  <c r="W484" i="1"/>
  <c r="G366" i="1"/>
  <c r="T365" i="1" a="1"/>
  <c r="T365" i="1" s="1"/>
  <c r="O365" i="1" a="1"/>
  <c r="O365" i="1" s="1"/>
  <c r="P365" i="1" a="1"/>
  <c r="P365" i="1" s="1"/>
  <c r="Q365" i="1" a="1"/>
  <c r="Q365" i="1" s="1"/>
  <c r="K365" i="1" a="1"/>
  <c r="K365" i="1" s="1"/>
  <c r="W365" i="1" a="1"/>
  <c r="W365" i="1" s="1"/>
  <c r="I365" i="1" a="1"/>
  <c r="I365" i="1" s="1"/>
  <c r="S365" i="1" a="1"/>
  <c r="S365" i="1" s="1"/>
  <c r="M365" i="1" a="1"/>
  <c r="M365" i="1" s="1"/>
  <c r="N365" i="1" a="1"/>
  <c r="N365" i="1" s="1"/>
  <c r="J365" i="1" a="1"/>
  <c r="J365" i="1" s="1"/>
  <c r="V365" i="1" a="1"/>
  <c r="V365" i="1" s="1"/>
  <c r="R365" i="1" a="1"/>
  <c r="R365" i="1" s="1"/>
  <c r="L365" i="1" a="1"/>
  <c r="L365" i="1" s="1"/>
  <c r="U365" i="1" a="1"/>
  <c r="U365" i="1" s="1"/>
  <c r="H365" i="1" a="1"/>
  <c r="H365" i="1" s="1"/>
  <c r="O274" i="1" a="1"/>
  <c r="O274" i="1" s="1"/>
  <c r="O443" i="1" a="1"/>
  <c r="O443" i="1" s="1"/>
  <c r="O296" i="1" s="1"/>
  <c r="O422" i="1" a="1"/>
  <c r="O422" i="1" s="1"/>
  <c r="O486" i="1" s="1"/>
  <c r="T274" i="1" a="1"/>
  <c r="T274" i="1" s="1"/>
  <c r="T422" i="1" a="1"/>
  <c r="T422" i="1" s="1"/>
  <c r="T252" i="1" s="1" a="1"/>
  <c r="T252" i="1" s="1"/>
  <c r="T296" i="1"/>
  <c r="T443" i="1" a="1"/>
  <c r="T443" i="1" s="1"/>
  <c r="T486" i="1" s="1"/>
  <c r="T465" i="1"/>
  <c r="S274" i="1" a="1"/>
  <c r="S274" i="1" s="1"/>
  <c r="S422" i="1" a="1"/>
  <c r="S422" i="1" s="1"/>
  <c r="S486" i="1" s="1"/>
  <c r="S443" i="1" a="1"/>
  <c r="S443" i="1" s="1"/>
  <c r="S296" i="1" s="1"/>
  <c r="V274" i="1" a="1"/>
  <c r="V274" i="1" s="1"/>
  <c r="V252" i="1" a="1"/>
  <c r="V252" i="1" s="1"/>
  <c r="V422" i="1" a="1"/>
  <c r="V422" i="1" s="1"/>
  <c r="V296" i="1"/>
  <c r="V486" i="1"/>
  <c r="V443" i="1" a="1"/>
  <c r="V443" i="1" s="1"/>
  <c r="V465" i="1" s="1"/>
  <c r="AY838" i="1"/>
  <c r="S464" i="1"/>
  <c r="Q485" i="1"/>
  <c r="O464" i="1"/>
  <c r="W442" i="1" a="1"/>
  <c r="W442" i="1" s="1"/>
  <c r="W295" i="1" s="1"/>
  <c r="AI839" i="1" a="1"/>
  <c r="AI839" i="1" s="1"/>
  <c r="AK839" i="1" a="1"/>
  <c r="AK839" i="1" s="1"/>
  <c r="AM839" i="1" a="1"/>
  <c r="AM839" i="1" s="1"/>
  <c r="AO839" i="1" a="1"/>
  <c r="AO839" i="1" s="1"/>
  <c r="AQ839" i="1" a="1"/>
  <c r="AQ839" i="1" s="1"/>
  <c r="AS839" i="1" a="1"/>
  <c r="AS839" i="1" s="1"/>
  <c r="AU839" i="1" a="1"/>
  <c r="AU839" i="1" s="1"/>
  <c r="AW839" i="1" a="1"/>
  <c r="AW839" i="1" s="1"/>
  <c r="AN839" i="1" a="1"/>
  <c r="AN839" i="1" s="1"/>
  <c r="AV839" i="1" a="1"/>
  <c r="AV839" i="1" s="1"/>
  <c r="AP839" i="1" a="1"/>
  <c r="AP839" i="1" s="1"/>
  <c r="AX839" i="1" a="1"/>
  <c r="AX839" i="1" s="1"/>
  <c r="AJ839" i="1" a="1"/>
  <c r="AJ839" i="1" s="1"/>
  <c r="AR839" i="1" a="1"/>
  <c r="AR839" i="1" s="1"/>
  <c r="AL839" i="1" a="1"/>
  <c r="AL839" i="1" s="1"/>
  <c r="AT839" i="1" a="1"/>
  <c r="AT839" i="1" s="1"/>
  <c r="J274" i="1" a="1"/>
  <c r="J274" i="1" s="1"/>
  <c r="J422" i="1" a="1"/>
  <c r="J422" i="1" s="1"/>
  <c r="J252" i="1" s="1" a="1"/>
  <c r="J252" i="1" s="1"/>
  <c r="J465" i="1"/>
  <c r="J443" i="1" a="1"/>
  <c r="J443" i="1" s="1"/>
  <c r="J296" i="1"/>
  <c r="J486" i="1"/>
  <c r="M274" i="1" a="1"/>
  <c r="M274" i="1" s="1"/>
  <c r="M422" i="1" a="1"/>
  <c r="M422" i="1" s="1"/>
  <c r="M252" i="1" s="1" a="1"/>
  <c r="M252" i="1" s="1"/>
  <c r="M443" i="1" a="1"/>
  <c r="M443" i="1" s="1"/>
  <c r="M486" i="1" s="1"/>
  <c r="H274" i="1" a="1"/>
  <c r="H274" i="1" s="1"/>
  <c r="W231" i="1" a="1"/>
  <c r="W231" i="1" s="1"/>
  <c r="W274" i="1" a="1"/>
  <c r="W274" i="1" s="1"/>
  <c r="H422" i="1" a="1"/>
  <c r="H422" i="1" s="1"/>
  <c r="H252" i="1" s="1" a="1"/>
  <c r="H252" i="1" s="1"/>
  <c r="W252" i="1" a="1"/>
  <c r="W252" i="1" s="1"/>
  <c r="H486" i="1"/>
  <c r="W422" i="1" a="1"/>
  <c r="W422" i="1" s="1"/>
  <c r="X422" i="1" s="1" a="1"/>
  <c r="X422" i="1" s="1"/>
  <c r="H443" i="1" a="1"/>
  <c r="H443" i="1" s="1"/>
  <c r="H296" i="1" s="1"/>
  <c r="I274" i="1" a="1"/>
  <c r="I274" i="1" s="1"/>
  <c r="I443" i="1" a="1"/>
  <c r="I443" i="1" s="1"/>
  <c r="I296" i="1" s="1"/>
  <c r="I422" i="1" a="1"/>
  <c r="I422" i="1" s="1"/>
  <c r="I465" i="1" s="1"/>
  <c r="H464" i="1"/>
  <c r="W443" i="1" l="1" a="1"/>
  <c r="W443" i="1" s="1"/>
  <c r="W296" i="1" s="1"/>
  <c r="AK840" i="1" a="1"/>
  <c r="AK840" i="1" s="1"/>
  <c r="AP840" i="1" a="1"/>
  <c r="AP840" i="1" s="1"/>
  <c r="AS840" i="1" a="1"/>
  <c r="AS840" i="1" s="1"/>
  <c r="AX840" i="1" a="1"/>
  <c r="AX840" i="1" s="1"/>
  <c r="AJ840" i="1" a="1"/>
  <c r="AJ840" i="1" s="1"/>
  <c r="AM840" i="1" a="1"/>
  <c r="AM840" i="1" s="1"/>
  <c r="AR840" i="1" a="1"/>
  <c r="AR840" i="1" s="1"/>
  <c r="AU840" i="1" a="1"/>
  <c r="AU840" i="1" s="1"/>
  <c r="AL840" i="1" a="1"/>
  <c r="AL840" i="1" s="1"/>
  <c r="AO840" i="1" a="1"/>
  <c r="AO840" i="1" s="1"/>
  <c r="AT840" i="1" a="1"/>
  <c r="AT840" i="1" s="1"/>
  <c r="AW840" i="1" a="1"/>
  <c r="AW840" i="1" s="1"/>
  <c r="AI840" i="1" a="1"/>
  <c r="AI840" i="1" s="1"/>
  <c r="AN840" i="1" a="1"/>
  <c r="AN840" i="1" s="1"/>
  <c r="AQ840" i="1" a="1"/>
  <c r="AQ840" i="1" s="1"/>
  <c r="AV840" i="1" a="1"/>
  <c r="AV840" i="1" s="1"/>
  <c r="G367" i="1"/>
  <c r="H366" i="1" a="1"/>
  <c r="H366" i="1" s="1"/>
  <c r="Q366" i="1" a="1"/>
  <c r="Q366" i="1" s="1"/>
  <c r="N366" i="1" a="1"/>
  <c r="N366" i="1" s="1"/>
  <c r="M366" i="1" a="1"/>
  <c r="M366" i="1" s="1"/>
  <c r="T366" i="1" a="1"/>
  <c r="T366" i="1" s="1"/>
  <c r="U366" i="1" a="1"/>
  <c r="U366" i="1" s="1"/>
  <c r="J366" i="1" a="1"/>
  <c r="J366" i="1" s="1"/>
  <c r="R366" i="1" a="1"/>
  <c r="R366" i="1" s="1"/>
  <c r="K366" i="1" a="1"/>
  <c r="K366" i="1" s="1"/>
  <c r="P366" i="1" a="1"/>
  <c r="P366" i="1" s="1"/>
  <c r="L366" i="1" a="1"/>
  <c r="L366" i="1" s="1"/>
  <c r="O366" i="1" a="1"/>
  <c r="O366" i="1" s="1"/>
  <c r="S366" i="1" a="1"/>
  <c r="S366" i="1" s="1"/>
  <c r="W366" i="1" a="1"/>
  <c r="W366" i="1" s="1"/>
  <c r="I366" i="1" a="1"/>
  <c r="I366" i="1" s="1"/>
  <c r="V366" i="1" a="1"/>
  <c r="V366" i="1" s="1"/>
  <c r="O297" i="1"/>
  <c r="O423" i="1" a="1"/>
  <c r="O423" i="1" s="1"/>
  <c r="O253" i="1" s="1" a="1"/>
  <c r="O253" i="1" s="1"/>
  <c r="O444" i="1" a="1"/>
  <c r="O444" i="1" s="1"/>
  <c r="O275" i="1" a="1"/>
  <c r="O275" i="1" s="1"/>
  <c r="O487" i="1"/>
  <c r="O466" i="1"/>
  <c r="M275" i="1" a="1"/>
  <c r="M275" i="1" s="1"/>
  <c r="M423" i="1" a="1"/>
  <c r="M423" i="1" s="1"/>
  <c r="M253" i="1" s="1" a="1"/>
  <c r="M253" i="1" s="1"/>
  <c r="M444" i="1" a="1"/>
  <c r="M444" i="1" s="1"/>
  <c r="M466" i="1" s="1"/>
  <c r="T275" i="1" a="1"/>
  <c r="T275" i="1" s="1"/>
  <c r="T444" i="1" a="1"/>
  <c r="T444" i="1" s="1"/>
  <c r="T487" i="1" s="1"/>
  <c r="T423" i="1" a="1"/>
  <c r="T423" i="1" s="1"/>
  <c r="T253" i="1" s="1" a="1"/>
  <c r="T253" i="1" s="1"/>
  <c r="L297" i="1"/>
  <c r="L275" i="1" a="1"/>
  <c r="L275" i="1" s="1"/>
  <c r="L444" i="1" a="1"/>
  <c r="L444" i="1" s="1"/>
  <c r="L466" i="1"/>
  <c r="L487" i="1"/>
  <c r="L423" i="1" a="1"/>
  <c r="L423" i="1" s="1"/>
  <c r="L253" i="1" s="1" a="1"/>
  <c r="L253" i="1" s="1"/>
  <c r="I486" i="1"/>
  <c r="H465" i="1"/>
  <c r="M465" i="1"/>
  <c r="M296" i="1"/>
  <c r="I275" i="1" a="1"/>
  <c r="I275" i="1" s="1"/>
  <c r="I466" i="1"/>
  <c r="I423" i="1" a="1"/>
  <c r="I423" i="1" s="1"/>
  <c r="I253" i="1" s="1" a="1"/>
  <c r="I253" i="1" s="1"/>
  <c r="I444" i="1" a="1"/>
  <c r="I444" i="1" s="1"/>
  <c r="I297" i="1"/>
  <c r="I487" i="1"/>
  <c r="Q275" i="1" a="1"/>
  <c r="Q275" i="1" s="1"/>
  <c r="Q297" i="1"/>
  <c r="Q423" i="1" a="1"/>
  <c r="Q423" i="1" s="1"/>
  <c r="Q253" i="1" s="1" a="1"/>
  <c r="Q253" i="1" s="1"/>
  <c r="Q444" i="1" a="1"/>
  <c r="Q444" i="1" s="1"/>
  <c r="Q487" i="1"/>
  <c r="V297" i="1"/>
  <c r="V444" i="1" a="1"/>
  <c r="V444" i="1" s="1"/>
  <c r="V487" i="1"/>
  <c r="V423" i="1" a="1"/>
  <c r="V423" i="1" s="1"/>
  <c r="V466" i="1" s="1"/>
  <c r="V275" i="1" a="1"/>
  <c r="V275" i="1" s="1"/>
  <c r="N275" i="1" a="1"/>
  <c r="N275" i="1" s="1"/>
  <c r="N444" i="1" a="1"/>
  <c r="N444" i="1" s="1"/>
  <c r="N423" i="1" a="1"/>
  <c r="N423" i="1" s="1"/>
  <c r="N487" i="1" s="1"/>
  <c r="N297" i="1"/>
  <c r="AY839" i="1"/>
  <c r="S252" i="1" a="1"/>
  <c r="S252" i="1" s="1"/>
  <c r="Q486" i="1"/>
  <c r="R465" i="1"/>
  <c r="G234" i="1"/>
  <c r="H233" i="1" a="1"/>
  <c r="H233" i="1" s="1"/>
  <c r="M233" i="1" a="1"/>
  <c r="M233" i="1" s="1"/>
  <c r="P233" i="1" a="1"/>
  <c r="P233" i="1" s="1"/>
  <c r="U233" i="1" a="1"/>
  <c r="U233" i="1" s="1"/>
  <c r="K233" i="1" a="1"/>
  <c r="K233" i="1" s="1"/>
  <c r="R233" i="1" a="1"/>
  <c r="R233" i="1" s="1"/>
  <c r="V233" i="1" a="1"/>
  <c r="V233" i="1" s="1"/>
  <c r="J233" i="1" a="1"/>
  <c r="J233" i="1" s="1"/>
  <c r="O233" i="1" a="1"/>
  <c r="O233" i="1" s="1"/>
  <c r="T233" i="1" a="1"/>
  <c r="T233" i="1" s="1"/>
  <c r="I233" i="1" a="1"/>
  <c r="I233" i="1" s="1"/>
  <c r="N233" i="1" a="1"/>
  <c r="N233" i="1" s="1"/>
  <c r="S233" i="1" a="1"/>
  <c r="S233" i="1" s="1"/>
  <c r="L233" i="1" a="1"/>
  <c r="L233" i="1" s="1"/>
  <c r="Q233" i="1" a="1"/>
  <c r="Q233" i="1" s="1"/>
  <c r="K423" i="1" a="1"/>
  <c r="K423" i="1" s="1"/>
  <c r="K253" i="1" s="1" a="1"/>
  <c r="K253" i="1" s="1"/>
  <c r="K275" i="1" a="1"/>
  <c r="K275" i="1" s="1"/>
  <c r="K444" i="1" a="1"/>
  <c r="K444" i="1" s="1"/>
  <c r="K466" i="1" s="1"/>
  <c r="P444" i="1" a="1"/>
  <c r="P444" i="1" s="1"/>
  <c r="P487" i="1" s="1"/>
  <c r="P275" i="1" a="1"/>
  <c r="P275" i="1" s="1"/>
  <c r="P423" i="1" a="1"/>
  <c r="P423" i="1" s="1"/>
  <c r="P253" i="1" s="1" a="1"/>
  <c r="P253" i="1" s="1"/>
  <c r="W253" i="1" a="1"/>
  <c r="W253" i="1" s="1"/>
  <c r="H444" i="1" a="1"/>
  <c r="H444" i="1" s="1"/>
  <c r="H297" i="1" s="1"/>
  <c r="H253" i="1" a="1"/>
  <c r="H253" i="1" s="1"/>
  <c r="H275" i="1" a="1"/>
  <c r="H275" i="1" s="1"/>
  <c r="W275" i="1" a="1"/>
  <c r="W275" i="1" s="1"/>
  <c r="W232" i="1" a="1"/>
  <c r="W232" i="1" s="1"/>
  <c r="H423" i="1" a="1"/>
  <c r="H423" i="1" s="1"/>
  <c r="H487" i="1" s="1"/>
  <c r="W423" i="1" a="1"/>
  <c r="W423" i="1" s="1"/>
  <c r="X423" i="1" s="1" a="1"/>
  <c r="X423" i="1" s="1"/>
  <c r="H466" i="1"/>
  <c r="I252" i="1" a="1"/>
  <c r="I252" i="1" s="1"/>
  <c r="S465" i="1"/>
  <c r="O465" i="1"/>
  <c r="O252" i="1" a="1"/>
  <c r="O252" i="1" s="1"/>
  <c r="Q465" i="1"/>
  <c r="L465" i="1"/>
  <c r="U296" i="1"/>
  <c r="K465" i="1"/>
  <c r="K486" i="1"/>
  <c r="W485" i="1"/>
  <c r="W464" i="1"/>
  <c r="H342" i="1" a="1"/>
  <c r="H342" i="1" s="1"/>
  <c r="J342" i="1" a="1"/>
  <c r="J342" i="1" s="1"/>
  <c r="L342" i="1" a="1"/>
  <c r="L342" i="1" s="1"/>
  <c r="N342" i="1" a="1"/>
  <c r="N342" i="1" s="1"/>
  <c r="P342" i="1" a="1"/>
  <c r="P342" i="1" s="1"/>
  <c r="R342" i="1" a="1"/>
  <c r="R342" i="1" s="1"/>
  <c r="T342" i="1" a="1"/>
  <c r="T342" i="1" s="1"/>
  <c r="V342" i="1" a="1"/>
  <c r="V342" i="1" s="1"/>
  <c r="O342" i="1" a="1"/>
  <c r="O342" i="1" s="1"/>
  <c r="O369" i="1" s="1" a="1"/>
  <c r="O369" i="1" s="1"/>
  <c r="W342" i="1" a="1"/>
  <c r="W342" i="1" s="1"/>
  <c r="I342" i="1" a="1"/>
  <c r="I342" i="1" s="1"/>
  <c r="M342" i="1" a="1"/>
  <c r="M342" i="1" s="1"/>
  <c r="G343" i="1"/>
  <c r="S342" i="1" a="1"/>
  <c r="S342" i="1" s="1"/>
  <c r="K342" i="1" a="1"/>
  <c r="K342" i="1" s="1"/>
  <c r="U342" i="1" a="1"/>
  <c r="U342" i="1" s="1"/>
  <c r="Q342" i="1" a="1"/>
  <c r="Q342" i="1" s="1"/>
  <c r="U275" i="1" a="1"/>
  <c r="U275" i="1" s="1"/>
  <c r="U423" i="1" a="1"/>
  <c r="U423" i="1" s="1"/>
  <c r="U253" i="1" s="1" a="1"/>
  <c r="U253" i="1" s="1"/>
  <c r="U444" i="1" a="1"/>
  <c r="U444" i="1" s="1"/>
  <c r="U297" i="1" s="1"/>
  <c r="S275" i="1" a="1"/>
  <c r="S275" i="1" s="1"/>
  <c r="S444" i="1" a="1"/>
  <c r="S444" i="1" s="1"/>
  <c r="S466" i="1" s="1"/>
  <c r="S297" i="1"/>
  <c r="S423" i="1" a="1"/>
  <c r="S423" i="1" s="1"/>
  <c r="S253" i="1" s="1" a="1"/>
  <c r="S253" i="1" s="1"/>
  <c r="R275" i="1" a="1"/>
  <c r="R275" i="1" s="1"/>
  <c r="R444" i="1" a="1"/>
  <c r="R444" i="1" s="1"/>
  <c r="R487" i="1"/>
  <c r="R253" i="1" a="1"/>
  <c r="R253" i="1" s="1"/>
  <c r="R297" i="1"/>
  <c r="R423" i="1" a="1"/>
  <c r="R423" i="1" s="1"/>
  <c r="R466" i="1"/>
  <c r="J444" i="1" a="1"/>
  <c r="J444" i="1" s="1"/>
  <c r="J466" i="1" s="1"/>
  <c r="J275" i="1" a="1"/>
  <c r="J275" i="1" s="1"/>
  <c r="J297" i="1"/>
  <c r="J423" i="1" a="1"/>
  <c r="J423" i="1" s="1"/>
  <c r="J487" i="1" s="1"/>
  <c r="L486" i="1"/>
  <c r="S276" i="1" l="1" a="1"/>
  <c r="S276" i="1" s="1"/>
  <c r="S424" i="1" a="1"/>
  <c r="S424" i="1" s="1"/>
  <c r="S254" i="1" s="1" a="1"/>
  <c r="S254" i="1" s="1"/>
  <c r="S445" i="1" a="1"/>
  <c r="S445" i="1" s="1"/>
  <c r="S467" i="1" s="1"/>
  <c r="O276" i="1" a="1"/>
  <c r="O276" i="1" s="1"/>
  <c r="O298" i="1"/>
  <c r="O424" i="1" a="1"/>
  <c r="O424" i="1" s="1"/>
  <c r="O488" i="1"/>
  <c r="O254" i="1" a="1"/>
  <c r="O254" i="1" s="1"/>
  <c r="O445" i="1" a="1"/>
  <c r="O445" i="1" s="1"/>
  <c r="O467" i="1" s="1"/>
  <c r="K276" i="1" a="1"/>
  <c r="K276" i="1" s="1"/>
  <c r="K424" i="1" a="1"/>
  <c r="K424" i="1" s="1"/>
  <c r="K445" i="1" a="1"/>
  <c r="K445" i="1" s="1"/>
  <c r="K298" i="1" s="1"/>
  <c r="W276" i="1" a="1"/>
  <c r="W276" i="1" s="1"/>
  <c r="H276" i="1" a="1"/>
  <c r="H276" i="1" s="1"/>
  <c r="W424" i="1" a="1"/>
  <c r="W424" i="1" s="1"/>
  <c r="X424" i="1" s="1" a="1"/>
  <c r="X424" i="1" s="1"/>
  <c r="H467" i="1"/>
  <c r="W233" i="1" a="1"/>
  <c r="W233" i="1" s="1"/>
  <c r="H424" i="1" a="1"/>
  <c r="H424" i="1" s="1"/>
  <c r="H254" i="1" s="1" a="1"/>
  <c r="H254" i="1" s="1"/>
  <c r="H298" i="1"/>
  <c r="H445" i="1" a="1"/>
  <c r="H445" i="1" s="1"/>
  <c r="H488" i="1"/>
  <c r="W254" i="1" a="1"/>
  <c r="W254" i="1" s="1"/>
  <c r="K297" i="1"/>
  <c r="N253" i="1" a="1"/>
  <c r="N253" i="1" s="1"/>
  <c r="G344" i="1"/>
  <c r="I343" i="1" a="1"/>
  <c r="I343" i="1" s="1"/>
  <c r="L343" i="1" a="1"/>
  <c r="L343" i="1" s="1"/>
  <c r="Q343" i="1" a="1"/>
  <c r="Q343" i="1" s="1"/>
  <c r="T343" i="1" a="1"/>
  <c r="T343" i="1" s="1"/>
  <c r="N343" i="1" a="1"/>
  <c r="N343" i="1" s="1"/>
  <c r="R343" i="1" a="1"/>
  <c r="R343" i="1" s="1"/>
  <c r="U343" i="1" a="1"/>
  <c r="U343" i="1" s="1"/>
  <c r="J343" i="1" a="1"/>
  <c r="J343" i="1" s="1"/>
  <c r="M343" i="1" a="1"/>
  <c r="M343" i="1" s="1"/>
  <c r="P343" i="1" a="1"/>
  <c r="P343" i="1" s="1"/>
  <c r="S343" i="1" a="1"/>
  <c r="S343" i="1" s="1"/>
  <c r="W343" i="1" a="1"/>
  <c r="W343" i="1" s="1"/>
  <c r="K343" i="1" a="1"/>
  <c r="K343" i="1" s="1"/>
  <c r="H343" i="1" a="1"/>
  <c r="H343" i="1" s="1"/>
  <c r="V343" i="1" a="1"/>
  <c r="V343" i="1" s="1"/>
  <c r="O343" i="1" a="1"/>
  <c r="O343" i="1" s="1"/>
  <c r="L467" i="1"/>
  <c r="L445" i="1" a="1"/>
  <c r="L445" i="1" s="1"/>
  <c r="L488" i="1"/>
  <c r="L298" i="1"/>
  <c r="L424" i="1" a="1"/>
  <c r="L424" i="1" s="1"/>
  <c r="L254" i="1" s="1" a="1"/>
  <c r="L254" i="1" s="1"/>
  <c r="L276" i="1" a="1"/>
  <c r="L276" i="1" s="1"/>
  <c r="T467" i="1"/>
  <c r="T254" i="1" a="1"/>
  <c r="T254" i="1" s="1"/>
  <c r="T445" i="1" a="1"/>
  <c r="T445" i="1" s="1"/>
  <c r="T298" i="1" s="1"/>
  <c r="T488" i="1"/>
  <c r="T276" i="1" a="1"/>
  <c r="T276" i="1" s="1"/>
  <c r="T424" i="1" a="1"/>
  <c r="T424" i="1" s="1"/>
  <c r="R424" i="1" a="1"/>
  <c r="R424" i="1" s="1"/>
  <c r="R254" i="1" s="1" a="1"/>
  <c r="R254" i="1" s="1"/>
  <c r="R276" i="1" a="1"/>
  <c r="R276" i="1" s="1"/>
  <c r="R445" i="1" a="1"/>
  <c r="R445" i="1" s="1"/>
  <c r="R298" i="1" s="1"/>
  <c r="R467" i="1"/>
  <c r="M276" i="1" a="1"/>
  <c r="M276" i="1" s="1"/>
  <c r="M424" i="1" a="1"/>
  <c r="M424" i="1" s="1"/>
  <c r="M254" i="1" a="1"/>
  <c r="M254" i="1" s="1"/>
  <c r="M298" i="1"/>
  <c r="M445" i="1" a="1"/>
  <c r="M445" i="1" s="1"/>
  <c r="M467" i="1"/>
  <c r="M488" i="1"/>
  <c r="W486" i="1"/>
  <c r="W465" i="1"/>
  <c r="J253" i="1" a="1"/>
  <c r="J253" i="1" s="1"/>
  <c r="S487" i="1"/>
  <c r="U487" i="1"/>
  <c r="K487" i="1"/>
  <c r="V253" i="1" a="1"/>
  <c r="V253" i="1" s="1"/>
  <c r="Q466" i="1"/>
  <c r="T466" i="1"/>
  <c r="T297" i="1"/>
  <c r="M297" i="1"/>
  <c r="W444" i="1" a="1"/>
  <c r="W444" i="1" s="1"/>
  <c r="W297" i="1" s="1"/>
  <c r="AJ841" i="1" a="1"/>
  <c r="AJ841" i="1" s="1"/>
  <c r="AL841" i="1" a="1"/>
  <c r="AL841" i="1" s="1"/>
  <c r="AN841" i="1" a="1"/>
  <c r="AN841" i="1" s="1"/>
  <c r="AP841" i="1" a="1"/>
  <c r="AP841" i="1" s="1"/>
  <c r="AR841" i="1" a="1"/>
  <c r="AR841" i="1" s="1"/>
  <c r="AT841" i="1" a="1"/>
  <c r="AT841" i="1" s="1"/>
  <c r="AV841" i="1" a="1"/>
  <c r="AV841" i="1" s="1"/>
  <c r="AX841" i="1" a="1"/>
  <c r="AX841" i="1" s="1"/>
  <c r="AM841" i="1" a="1"/>
  <c r="AM841" i="1" s="1"/>
  <c r="AU841" i="1" a="1"/>
  <c r="AU841" i="1" s="1"/>
  <c r="AO841" i="1" a="1"/>
  <c r="AO841" i="1" s="1"/>
  <c r="AW841" i="1" a="1"/>
  <c r="AW841" i="1" s="1"/>
  <c r="AI841" i="1" a="1"/>
  <c r="AI841" i="1" s="1"/>
  <c r="AQ841" i="1" a="1"/>
  <c r="AQ841" i="1" s="1"/>
  <c r="AK841" i="1" a="1"/>
  <c r="AK841" i="1" s="1"/>
  <c r="AS841" i="1" a="1"/>
  <c r="AS841" i="1" s="1"/>
  <c r="Q276" i="1" a="1"/>
  <c r="Q276" i="1" s="1"/>
  <c r="Q424" i="1" a="1"/>
  <c r="Q424" i="1" s="1"/>
  <c r="Q254" i="1" a="1"/>
  <c r="Q254" i="1" s="1"/>
  <c r="Q298" i="1"/>
  <c r="Q445" i="1" a="1"/>
  <c r="Q445" i="1" s="1"/>
  <c r="Q467" i="1"/>
  <c r="Q488" i="1"/>
  <c r="I276" i="1" a="1"/>
  <c r="I276" i="1" s="1"/>
  <c r="I424" i="1" a="1"/>
  <c r="I424" i="1" s="1"/>
  <c r="I445" i="1" a="1"/>
  <c r="I445" i="1" s="1"/>
  <c r="I488" i="1" s="1"/>
  <c r="V276" i="1" a="1"/>
  <c r="V276" i="1" s="1"/>
  <c r="V424" i="1" a="1"/>
  <c r="V424" i="1" s="1"/>
  <c r="V445" i="1" a="1"/>
  <c r="V445" i="1" s="1"/>
  <c r="V467" i="1" s="1"/>
  <c r="P298" i="1"/>
  <c r="P276" i="1" a="1"/>
  <c r="P276" i="1" s="1"/>
  <c r="P424" i="1" a="1"/>
  <c r="P424" i="1" s="1"/>
  <c r="P254" i="1" s="1" a="1"/>
  <c r="P254" i="1" s="1"/>
  <c r="P445" i="1" a="1"/>
  <c r="P445" i="1" s="1"/>
  <c r="P488" i="1" s="1"/>
  <c r="G368" i="1"/>
  <c r="W367" i="1" a="1"/>
  <c r="W367" i="1" s="1"/>
  <c r="S367" i="1" a="1"/>
  <c r="S367" i="1" s="1"/>
  <c r="J367" i="1" a="1"/>
  <c r="J367" i="1" s="1"/>
  <c r="V367" i="1" a="1"/>
  <c r="V367" i="1" s="1"/>
  <c r="Q367" i="1" a="1"/>
  <c r="Q367" i="1" s="1"/>
  <c r="P367" i="1" a="1"/>
  <c r="P367" i="1" s="1"/>
  <c r="H367" i="1" a="1"/>
  <c r="H367" i="1" s="1"/>
  <c r="R367" i="1" a="1"/>
  <c r="R367" i="1" s="1"/>
  <c r="M367" i="1" a="1"/>
  <c r="M367" i="1" s="1"/>
  <c r="I367" i="1" a="1"/>
  <c r="I367" i="1" s="1"/>
  <c r="T367" i="1" a="1"/>
  <c r="T367" i="1" s="1"/>
  <c r="K367" i="1" a="1"/>
  <c r="K367" i="1" s="1"/>
  <c r="L367" i="1" a="1"/>
  <c r="L367" i="1" s="1"/>
  <c r="U367" i="1" a="1"/>
  <c r="U367" i="1" s="1"/>
  <c r="O367" i="1" a="1"/>
  <c r="O367" i="1" s="1"/>
  <c r="N367" i="1" a="1"/>
  <c r="N367" i="1" s="1"/>
  <c r="P466" i="1"/>
  <c r="P297" i="1"/>
  <c r="N466" i="1"/>
  <c r="M487" i="1"/>
  <c r="AY840" i="1"/>
  <c r="N276" i="1" a="1"/>
  <c r="N276" i="1" s="1"/>
  <c r="N298" i="1"/>
  <c r="N424" i="1" a="1"/>
  <c r="N424" i="1" s="1"/>
  <c r="N445" i="1" a="1"/>
  <c r="N445" i="1" s="1"/>
  <c r="N254" i="1" s="1" a="1"/>
  <c r="N254" i="1" s="1"/>
  <c r="N467" i="1"/>
  <c r="N488" i="1"/>
  <c r="J276" i="1" a="1"/>
  <c r="J276" i="1" s="1"/>
  <c r="J424" i="1" a="1"/>
  <c r="J424" i="1" s="1"/>
  <c r="J254" i="1" s="1" a="1"/>
  <c r="J254" i="1" s="1"/>
  <c r="J445" i="1" a="1"/>
  <c r="J445" i="1" s="1"/>
  <c r="J298" i="1" s="1"/>
  <c r="U276" i="1" a="1"/>
  <c r="U276" i="1" s="1"/>
  <c r="U298" i="1"/>
  <c r="U424" i="1" a="1"/>
  <c r="U424" i="1" s="1"/>
  <c r="U488" i="1" s="1"/>
  <c r="U445" i="1" a="1"/>
  <c r="U445" i="1" s="1"/>
  <c r="I234" i="1" a="1"/>
  <c r="I234" i="1" s="1"/>
  <c r="K234" i="1" a="1"/>
  <c r="K234" i="1" s="1"/>
  <c r="M234" i="1" a="1"/>
  <c r="M234" i="1" s="1"/>
  <c r="O234" i="1" a="1"/>
  <c r="O234" i="1" s="1"/>
  <c r="Q234" i="1" a="1"/>
  <c r="Q234" i="1" s="1"/>
  <c r="S234" i="1" a="1"/>
  <c r="S234" i="1" s="1"/>
  <c r="U234" i="1" a="1"/>
  <c r="U234" i="1" s="1"/>
  <c r="J234" i="1" a="1"/>
  <c r="J234" i="1" s="1"/>
  <c r="R234" i="1" a="1"/>
  <c r="R234" i="1" s="1"/>
  <c r="G235" i="1"/>
  <c r="L234" i="1" a="1"/>
  <c r="L234" i="1" s="1"/>
  <c r="P234" i="1" a="1"/>
  <c r="P234" i="1" s="1"/>
  <c r="H234" i="1" a="1"/>
  <c r="H234" i="1" s="1"/>
  <c r="V234" i="1" a="1"/>
  <c r="V234" i="1" s="1"/>
  <c r="T234" i="1" a="1"/>
  <c r="T234" i="1" s="1"/>
  <c r="N234" i="1" a="1"/>
  <c r="N234" i="1" s="1"/>
  <c r="U466" i="1"/>
  <c r="R277" i="1" l="1" a="1"/>
  <c r="R277" i="1" s="1"/>
  <c r="R425" i="1" a="1"/>
  <c r="R425" i="1" s="1"/>
  <c r="R255" i="1" s="1" a="1"/>
  <c r="R255" i="1" s="1"/>
  <c r="R446" i="1" a="1"/>
  <c r="R446" i="1" s="1"/>
  <c r="R299" i="1" s="1"/>
  <c r="R468" i="1"/>
  <c r="I344" i="1" a="1"/>
  <c r="I344" i="1" s="1"/>
  <c r="K344" i="1" a="1"/>
  <c r="K344" i="1" s="1"/>
  <c r="M344" i="1" a="1"/>
  <c r="M344" i="1" s="1"/>
  <c r="M371" i="1" s="1" a="1"/>
  <c r="M371" i="1" s="1"/>
  <c r="O344" i="1" a="1"/>
  <c r="O344" i="1" s="1"/>
  <c r="O371" i="1" s="1" a="1"/>
  <c r="O371" i="1" s="1"/>
  <c r="Q344" i="1" a="1"/>
  <c r="Q344" i="1" s="1"/>
  <c r="Q371" i="1" s="1" a="1"/>
  <c r="Q371" i="1" s="1"/>
  <c r="S344" i="1" a="1"/>
  <c r="S344" i="1" s="1"/>
  <c r="S371" i="1" s="1" a="1"/>
  <c r="S371" i="1" s="1"/>
  <c r="U344" i="1" a="1"/>
  <c r="U344" i="1" s="1"/>
  <c r="U371" i="1" s="1" a="1"/>
  <c r="U371" i="1" s="1"/>
  <c r="W344" i="1" a="1"/>
  <c r="W344" i="1" s="1"/>
  <c r="N344" i="1" a="1"/>
  <c r="N344" i="1" s="1"/>
  <c r="V344" i="1" a="1"/>
  <c r="V344" i="1" s="1"/>
  <c r="H344" i="1" a="1"/>
  <c r="H344" i="1" s="1"/>
  <c r="L344" i="1" a="1"/>
  <c r="L344" i="1" s="1"/>
  <c r="L371" i="1" s="1" a="1"/>
  <c r="L371" i="1" s="1"/>
  <c r="R344" i="1" a="1"/>
  <c r="R344" i="1" s="1"/>
  <c r="R371" i="1" s="1" a="1"/>
  <c r="R371" i="1" s="1"/>
  <c r="J344" i="1" a="1"/>
  <c r="J344" i="1" s="1"/>
  <c r="J371" i="1" s="1" a="1"/>
  <c r="J371" i="1" s="1"/>
  <c r="G345" i="1"/>
  <c r="T344" i="1" a="1"/>
  <c r="T344" i="1" s="1"/>
  <c r="T371" i="1" s="1" a="1"/>
  <c r="T371" i="1" s="1"/>
  <c r="P344" i="1" a="1"/>
  <c r="P344" i="1" s="1"/>
  <c r="P371" i="1" s="1" a="1"/>
  <c r="P371" i="1" s="1"/>
  <c r="I298" i="1"/>
  <c r="K488" i="1"/>
  <c r="K254" i="1" a="1"/>
  <c r="K254" i="1" s="1"/>
  <c r="I299" i="1"/>
  <c r="I446" i="1" a="1"/>
  <c r="I446" i="1" s="1"/>
  <c r="I468" i="1"/>
  <c r="I425" i="1" a="1"/>
  <c r="I425" i="1" s="1"/>
  <c r="I255" i="1" s="1" a="1"/>
  <c r="I255" i="1" s="1"/>
  <c r="I277" i="1" a="1"/>
  <c r="I277" i="1" s="1"/>
  <c r="W466" i="1"/>
  <c r="W487" i="1"/>
  <c r="S488" i="1"/>
  <c r="S298" i="1"/>
  <c r="W234" i="1" a="1"/>
  <c r="W234" i="1" s="1"/>
  <c r="H277" i="1" a="1"/>
  <c r="H277" i="1" s="1"/>
  <c r="W255" i="1" a="1"/>
  <c r="W255" i="1" s="1"/>
  <c r="H425" i="1" a="1"/>
  <c r="H425" i="1" s="1"/>
  <c r="H255" i="1" s="1" a="1"/>
  <c r="H255" i="1" s="1"/>
  <c r="H446" i="1" a="1"/>
  <c r="H446" i="1" s="1"/>
  <c r="H299" i="1" s="1"/>
  <c r="W277" i="1" a="1"/>
  <c r="W277" i="1" s="1"/>
  <c r="W425" i="1" a="1"/>
  <c r="W425" i="1" s="1"/>
  <c r="X425" i="1" s="1" a="1"/>
  <c r="X425" i="1" s="1"/>
  <c r="H489" i="1"/>
  <c r="S255" i="1" a="1"/>
  <c r="S255" i="1" s="1"/>
  <c r="S277" i="1" a="1"/>
  <c r="S277" i="1" s="1"/>
  <c r="S446" i="1" a="1"/>
  <c r="S446" i="1" s="1"/>
  <c r="S468" i="1"/>
  <c r="S299" i="1"/>
  <c r="S425" i="1" a="1"/>
  <c r="S425" i="1" s="1"/>
  <c r="S489" i="1" s="1"/>
  <c r="K277" i="1" a="1"/>
  <c r="K277" i="1" s="1"/>
  <c r="K446" i="1" a="1"/>
  <c r="K446" i="1" s="1"/>
  <c r="K299" i="1" s="1"/>
  <c r="K425" i="1" a="1"/>
  <c r="K425" i="1" s="1"/>
  <c r="K255" i="1" s="1" a="1"/>
  <c r="K255" i="1" s="1"/>
  <c r="T277" i="1" a="1"/>
  <c r="T277" i="1" s="1"/>
  <c r="T425" i="1" a="1"/>
  <c r="T425" i="1" s="1"/>
  <c r="T255" i="1" s="1" a="1"/>
  <c r="T255" i="1" s="1"/>
  <c r="T446" i="1" a="1"/>
  <c r="T446" i="1" s="1"/>
  <c r="T299" i="1" s="1"/>
  <c r="T489" i="1"/>
  <c r="L425" i="1" a="1"/>
  <c r="L425" i="1" s="1"/>
  <c r="L255" i="1" s="1" a="1"/>
  <c r="L255" i="1" s="1"/>
  <c r="L277" i="1" a="1"/>
  <c r="L277" i="1" s="1"/>
  <c r="L446" i="1" a="1"/>
  <c r="L446" i="1" s="1"/>
  <c r="L299" i="1" s="1"/>
  <c r="L489" i="1"/>
  <c r="U255" i="1" a="1"/>
  <c r="U255" i="1" s="1"/>
  <c r="U446" i="1" a="1"/>
  <c r="U446" i="1" s="1"/>
  <c r="U489" i="1" s="1"/>
  <c r="U277" i="1" a="1"/>
  <c r="U277" i="1" s="1"/>
  <c r="U299" i="1"/>
  <c r="U468" i="1"/>
  <c r="U425" i="1" a="1"/>
  <c r="U425" i="1" s="1"/>
  <c r="M446" i="1" a="1"/>
  <c r="M446" i="1" s="1"/>
  <c r="M299" i="1" s="1"/>
  <c r="M277" i="1" a="1"/>
  <c r="M277" i="1" s="1"/>
  <c r="M425" i="1" a="1"/>
  <c r="M425" i="1" s="1"/>
  <c r="M255" i="1" s="1" a="1"/>
  <c r="M255" i="1" s="1"/>
  <c r="M468" i="1"/>
  <c r="G369" i="1"/>
  <c r="P368" i="1" a="1"/>
  <c r="P368" i="1" s="1"/>
  <c r="O368" i="1" a="1"/>
  <c r="O368" i="1" s="1"/>
  <c r="Q368" i="1" a="1"/>
  <c r="Q368" i="1" s="1"/>
  <c r="J368" i="1" a="1"/>
  <c r="J368" i="1" s="1"/>
  <c r="V368" i="1" a="1"/>
  <c r="V368" i="1" s="1"/>
  <c r="S368" i="1" a="1"/>
  <c r="S368" i="1" s="1"/>
  <c r="M368" i="1" a="1"/>
  <c r="M368" i="1" s="1"/>
  <c r="N368" i="1" a="1"/>
  <c r="N368" i="1" s="1"/>
  <c r="I368" i="1" a="1"/>
  <c r="I368" i="1" s="1"/>
  <c r="W368" i="1" a="1"/>
  <c r="W368" i="1" s="1"/>
  <c r="H368" i="1" a="1"/>
  <c r="H368" i="1" s="1"/>
  <c r="L368" i="1" a="1"/>
  <c r="L368" i="1" s="1"/>
  <c r="U368" i="1" a="1"/>
  <c r="U368" i="1" s="1"/>
  <c r="T368" i="1" a="1"/>
  <c r="T368" i="1" s="1"/>
  <c r="K368" i="1" a="1"/>
  <c r="K368" i="1" s="1"/>
  <c r="R368" i="1" a="1"/>
  <c r="R368" i="1" s="1"/>
  <c r="W445" i="1" a="1"/>
  <c r="W445" i="1" s="1"/>
  <c r="W298" i="1" s="1"/>
  <c r="AJ842" i="1" a="1"/>
  <c r="AJ842" i="1" s="1"/>
  <c r="AO842" i="1" a="1"/>
  <c r="AO842" i="1" s="1"/>
  <c r="AR842" i="1" a="1"/>
  <c r="AR842" i="1" s="1"/>
  <c r="AW842" i="1" a="1"/>
  <c r="AW842" i="1" s="1"/>
  <c r="AI842" i="1" a="1"/>
  <c r="AI842" i="1" s="1"/>
  <c r="AL842" i="1" a="1"/>
  <c r="AL842" i="1" s="1"/>
  <c r="AQ842" i="1" a="1"/>
  <c r="AQ842" i="1" s="1"/>
  <c r="AT842" i="1" a="1"/>
  <c r="AT842" i="1" s="1"/>
  <c r="AK842" i="1" a="1"/>
  <c r="AK842" i="1" s="1"/>
  <c r="AN842" i="1" a="1"/>
  <c r="AN842" i="1" s="1"/>
  <c r="AS842" i="1" a="1"/>
  <c r="AS842" i="1" s="1"/>
  <c r="AV842" i="1" a="1"/>
  <c r="AV842" i="1" s="1"/>
  <c r="AM842" i="1" a="1"/>
  <c r="AM842" i="1" s="1"/>
  <c r="AP842" i="1" a="1"/>
  <c r="AP842" i="1" s="1"/>
  <c r="AU842" i="1" a="1"/>
  <c r="AU842" i="1" s="1"/>
  <c r="AX842" i="1" a="1"/>
  <c r="AX842" i="1" s="1"/>
  <c r="U467" i="1"/>
  <c r="P467" i="1"/>
  <c r="V298" i="1"/>
  <c r="V254" i="1" a="1"/>
  <c r="V254" i="1" s="1"/>
  <c r="U254" i="1" a="1"/>
  <c r="U254" i="1" s="1"/>
  <c r="J467" i="1"/>
  <c r="V488" i="1"/>
  <c r="I254" i="1" a="1"/>
  <c r="I254" i="1" s="1"/>
  <c r="AY841" i="1"/>
  <c r="R488" i="1"/>
  <c r="K467" i="1"/>
  <c r="Q446" i="1" a="1"/>
  <c r="Q446" i="1" s="1"/>
  <c r="Q489" i="1" s="1"/>
  <c r="Q277" i="1" a="1"/>
  <c r="Q277" i="1" s="1"/>
  <c r="Q468" i="1"/>
  <c r="Q425" i="1" a="1"/>
  <c r="Q425" i="1" s="1"/>
  <c r="V425" i="1" a="1"/>
  <c r="V425" i="1" s="1"/>
  <c r="V277" i="1" a="1"/>
  <c r="V277" i="1" s="1"/>
  <c r="V446" i="1" a="1"/>
  <c r="V446" i="1" s="1"/>
  <c r="V255" i="1" s="1" a="1"/>
  <c r="V255" i="1" s="1"/>
  <c r="L235" i="1" a="1"/>
  <c r="L235" i="1" s="1"/>
  <c r="O235" i="1" a="1"/>
  <c r="O235" i="1" s="1"/>
  <c r="T235" i="1" a="1"/>
  <c r="T235" i="1" s="1"/>
  <c r="J235" i="1" a="1"/>
  <c r="J235" i="1" s="1"/>
  <c r="Q235" i="1" a="1"/>
  <c r="Q235" i="1" s="1"/>
  <c r="U235" i="1" a="1"/>
  <c r="U235" i="1" s="1"/>
  <c r="K235" i="1" a="1"/>
  <c r="K235" i="1" s="1"/>
  <c r="I235" i="1" a="1"/>
  <c r="I235" i="1" s="1"/>
  <c r="N235" i="1" a="1"/>
  <c r="N235" i="1" s="1"/>
  <c r="S235" i="1" a="1"/>
  <c r="S235" i="1" s="1"/>
  <c r="G236" i="1"/>
  <c r="H235" i="1" a="1"/>
  <c r="H235" i="1" s="1"/>
  <c r="R235" i="1" a="1"/>
  <c r="R235" i="1" s="1"/>
  <c r="P235" i="1" a="1"/>
  <c r="P235" i="1" s="1"/>
  <c r="M235" i="1" a="1"/>
  <c r="M235" i="1" s="1"/>
  <c r="V235" i="1" a="1"/>
  <c r="V235" i="1" s="1"/>
  <c r="N299" i="1"/>
  <c r="N425" i="1" a="1"/>
  <c r="N425" i="1" s="1"/>
  <c r="N255" i="1" s="1" a="1"/>
  <c r="N255" i="1" s="1"/>
  <c r="N277" i="1" a="1"/>
  <c r="N277" i="1" s="1"/>
  <c r="N446" i="1" a="1"/>
  <c r="N446" i="1" s="1"/>
  <c r="N468" i="1"/>
  <c r="N489" i="1"/>
  <c r="P277" i="1" a="1"/>
  <c r="P277" i="1" s="1"/>
  <c r="P468" i="1"/>
  <c r="P446" i="1" a="1"/>
  <c r="P446" i="1" s="1"/>
  <c r="P255" i="1" s="1" a="1"/>
  <c r="P255" i="1" s="1"/>
  <c r="P425" i="1" a="1"/>
  <c r="P425" i="1" s="1"/>
  <c r="P489" i="1"/>
  <c r="J255" i="1" a="1"/>
  <c r="J255" i="1" s="1"/>
  <c r="J277" i="1" a="1"/>
  <c r="J277" i="1" s="1"/>
  <c r="J468" i="1"/>
  <c r="J489" i="1"/>
  <c r="J446" i="1" a="1"/>
  <c r="J446" i="1" s="1"/>
  <c r="J299" i="1" s="1"/>
  <c r="J425" i="1" a="1"/>
  <c r="J425" i="1" s="1"/>
  <c r="O255" i="1" a="1"/>
  <c r="O255" i="1" s="1"/>
  <c r="O299" i="1"/>
  <c r="O446" i="1" a="1"/>
  <c r="O446" i="1" s="1"/>
  <c r="O468" i="1" s="1"/>
  <c r="O277" i="1" a="1"/>
  <c r="O277" i="1" s="1"/>
  <c r="O425" i="1" a="1"/>
  <c r="O425" i="1" s="1"/>
  <c r="J488" i="1"/>
  <c r="I467" i="1"/>
  <c r="W235" i="1" l="1" a="1"/>
  <c r="W235" i="1" s="1"/>
  <c r="H278" i="1" a="1"/>
  <c r="H278" i="1" s="1"/>
  <c r="W256" i="1" a="1"/>
  <c r="W256" i="1" s="1"/>
  <c r="H426" i="1" a="1"/>
  <c r="H426" i="1" s="1"/>
  <c r="H256" i="1" s="1" a="1"/>
  <c r="H256" i="1" s="1"/>
  <c r="W278" i="1" a="1"/>
  <c r="W278" i="1" s="1"/>
  <c r="W426" i="1" a="1"/>
  <c r="W426" i="1" s="1"/>
  <c r="X426" i="1" s="1" a="1"/>
  <c r="X426" i="1" s="1"/>
  <c r="H447" i="1" a="1"/>
  <c r="H447" i="1" s="1"/>
  <c r="H300" i="1" s="1"/>
  <c r="H469" i="1"/>
  <c r="I300" i="1"/>
  <c r="I278" i="1" a="1"/>
  <c r="I278" i="1" s="1"/>
  <c r="I490" i="1"/>
  <c r="I426" i="1" a="1"/>
  <c r="I426" i="1" s="1"/>
  <c r="I256" i="1" s="1" a="1"/>
  <c r="I256" i="1" s="1"/>
  <c r="I447" i="1" a="1"/>
  <c r="I447" i="1" s="1"/>
  <c r="I469" i="1" s="1"/>
  <c r="J278" i="1" a="1"/>
  <c r="J278" i="1" s="1"/>
  <c r="J256" i="1" a="1"/>
  <c r="J256" i="1" s="1"/>
  <c r="J426" i="1" a="1"/>
  <c r="J426" i="1" s="1"/>
  <c r="J490" i="1"/>
  <c r="J447" i="1" a="1"/>
  <c r="J447" i="1" s="1"/>
  <c r="J469" i="1" s="1"/>
  <c r="O489" i="1"/>
  <c r="V468" i="1"/>
  <c r="Q255" i="1" a="1"/>
  <c r="Q255" i="1" s="1"/>
  <c r="Q299" i="1"/>
  <c r="AY842" i="1"/>
  <c r="M489" i="1"/>
  <c r="T468" i="1"/>
  <c r="K489" i="1"/>
  <c r="K468" i="1"/>
  <c r="I489" i="1"/>
  <c r="R489" i="1"/>
  <c r="S256" i="1" a="1"/>
  <c r="S256" i="1" s="1"/>
  <c r="S278" i="1" a="1"/>
  <c r="S278" i="1" s="1"/>
  <c r="S426" i="1" a="1"/>
  <c r="S426" i="1" s="1"/>
  <c r="S447" i="1" a="1"/>
  <c r="S447" i="1" s="1"/>
  <c r="S300" i="1" s="1"/>
  <c r="S469" i="1"/>
  <c r="S490" i="1"/>
  <c r="M278" i="1" a="1"/>
  <c r="M278" i="1" s="1"/>
  <c r="M447" i="1" a="1"/>
  <c r="M447" i="1" s="1"/>
  <c r="M300" i="1" s="1"/>
  <c r="M426" i="1" a="1"/>
  <c r="M426" i="1" s="1"/>
  <c r="M256" i="1" s="1" a="1"/>
  <c r="M256" i="1" s="1"/>
  <c r="H236" i="1" a="1"/>
  <c r="H236" i="1" s="1"/>
  <c r="J236" i="1" a="1"/>
  <c r="J236" i="1" s="1"/>
  <c r="L236" i="1" a="1"/>
  <c r="L236" i="1" s="1"/>
  <c r="N236" i="1" a="1"/>
  <c r="N236" i="1" s="1"/>
  <c r="P236" i="1" a="1"/>
  <c r="P236" i="1" s="1"/>
  <c r="R236" i="1" a="1"/>
  <c r="R236" i="1" s="1"/>
  <c r="T236" i="1" a="1"/>
  <c r="T236" i="1" s="1"/>
  <c r="V236" i="1" a="1"/>
  <c r="V236" i="1" s="1"/>
  <c r="I236" i="1" a="1"/>
  <c r="I236" i="1" s="1"/>
  <c r="Q236" i="1" a="1"/>
  <c r="Q236" i="1" s="1"/>
  <c r="K236" i="1" a="1"/>
  <c r="K236" i="1" s="1"/>
  <c r="O236" i="1" a="1"/>
  <c r="O236" i="1" s="1"/>
  <c r="M236" i="1" a="1"/>
  <c r="M236" i="1" s="1"/>
  <c r="U236" i="1" a="1"/>
  <c r="U236" i="1" s="1"/>
  <c r="G237" i="1"/>
  <c r="S236" i="1" a="1"/>
  <c r="S236" i="1" s="1"/>
  <c r="K447" i="1" a="1"/>
  <c r="K447" i="1" s="1"/>
  <c r="K300" i="1" s="1"/>
  <c r="K278" i="1" a="1"/>
  <c r="K278" i="1" s="1"/>
  <c r="K426" i="1" a="1"/>
  <c r="K426" i="1" s="1"/>
  <c r="K256" i="1" a="1"/>
  <c r="K256" i="1" s="1"/>
  <c r="K469" i="1"/>
  <c r="T278" i="1" a="1"/>
  <c r="T278" i="1" s="1"/>
  <c r="T426" i="1" a="1"/>
  <c r="T426" i="1" s="1"/>
  <c r="T300" i="1"/>
  <c r="T447" i="1" a="1"/>
  <c r="T447" i="1" s="1"/>
  <c r="T490" i="1" s="1"/>
  <c r="V278" i="1" a="1"/>
  <c r="V278" i="1" s="1"/>
  <c r="V426" i="1" a="1"/>
  <c r="V426" i="1" s="1"/>
  <c r="V256" i="1" a="1"/>
  <c r="V256" i="1" s="1"/>
  <c r="V447" i="1" a="1"/>
  <c r="V447" i="1" s="1"/>
  <c r="V300" i="1" s="1"/>
  <c r="R278" i="1" a="1"/>
  <c r="R278" i="1" s="1"/>
  <c r="R426" i="1" a="1"/>
  <c r="R426" i="1" s="1"/>
  <c r="R256" i="1" s="1" a="1"/>
  <c r="R256" i="1" s="1"/>
  <c r="R447" i="1" a="1"/>
  <c r="R447" i="1" s="1"/>
  <c r="R300" i="1" s="1"/>
  <c r="N278" i="1" a="1"/>
  <c r="N278" i="1" s="1"/>
  <c r="N300" i="1"/>
  <c r="N426" i="1" a="1"/>
  <c r="N426" i="1" s="1"/>
  <c r="N469" i="1"/>
  <c r="N256" i="1" a="1"/>
  <c r="N256" i="1" s="1"/>
  <c r="N490" i="1"/>
  <c r="N447" i="1" a="1"/>
  <c r="N447" i="1" s="1"/>
  <c r="Q300" i="1"/>
  <c r="Q278" i="1" a="1"/>
  <c r="Q278" i="1" s="1"/>
  <c r="Q426" i="1" a="1"/>
  <c r="Q426" i="1" s="1"/>
  <c r="Q256" i="1" s="1" a="1"/>
  <c r="Q256" i="1" s="1"/>
  <c r="Q447" i="1" a="1"/>
  <c r="Q447" i="1" s="1"/>
  <c r="Q469" i="1" s="1"/>
  <c r="L278" i="1" a="1"/>
  <c r="L278" i="1" s="1"/>
  <c r="L426" i="1" a="1"/>
  <c r="L426" i="1" s="1"/>
  <c r="L256" i="1" s="1" a="1"/>
  <c r="L256" i="1" s="1"/>
  <c r="L300" i="1"/>
  <c r="L447" i="1" a="1"/>
  <c r="L447" i="1" s="1"/>
  <c r="L469" i="1"/>
  <c r="G370" i="1"/>
  <c r="M369" i="1" a="1"/>
  <c r="M369" i="1" s="1"/>
  <c r="Q369" i="1" a="1"/>
  <c r="Q369" i="1" s="1"/>
  <c r="W369" i="1" a="1"/>
  <c r="W369" i="1" s="1"/>
  <c r="T369" i="1" a="1"/>
  <c r="T369" i="1" s="1"/>
  <c r="K369" i="1" a="1"/>
  <c r="K369" i="1" s="1"/>
  <c r="L369" i="1" a="1"/>
  <c r="L369" i="1" s="1"/>
  <c r="N369" i="1" a="1"/>
  <c r="N369" i="1" s="1"/>
  <c r="I369" i="1" a="1"/>
  <c r="I369" i="1" s="1"/>
  <c r="J369" i="1" a="1"/>
  <c r="J369" i="1" s="1"/>
  <c r="V369" i="1" a="1"/>
  <c r="V369" i="1" s="1"/>
  <c r="H369" i="1" a="1"/>
  <c r="H369" i="1" s="1"/>
  <c r="U369" i="1" a="1"/>
  <c r="U369" i="1" s="1"/>
  <c r="S369" i="1" a="1"/>
  <c r="S369" i="1" s="1"/>
  <c r="P369" i="1" a="1"/>
  <c r="P369" i="1" s="1"/>
  <c r="R369" i="1" a="1"/>
  <c r="R369" i="1" s="1"/>
  <c r="H345" i="1" a="1"/>
  <c r="H345" i="1" s="1"/>
  <c r="H372" i="1" s="1" a="1"/>
  <c r="H372" i="1" s="1"/>
  <c r="K345" i="1" a="1"/>
  <c r="K345" i="1" s="1"/>
  <c r="K372" i="1" s="1" a="1"/>
  <c r="K372" i="1" s="1"/>
  <c r="P345" i="1" a="1"/>
  <c r="P345" i="1" s="1"/>
  <c r="S345" i="1" a="1"/>
  <c r="S345" i="1" s="1"/>
  <c r="S372" i="1" s="1" a="1"/>
  <c r="S372" i="1" s="1"/>
  <c r="M345" i="1" a="1"/>
  <c r="M345" i="1" s="1"/>
  <c r="M372" i="1" s="1" a="1"/>
  <c r="M372" i="1" s="1"/>
  <c r="Q345" i="1" a="1"/>
  <c r="Q345" i="1" s="1"/>
  <c r="Q372" i="1" s="1" a="1"/>
  <c r="Q372" i="1" s="1"/>
  <c r="T345" i="1" a="1"/>
  <c r="T345" i="1" s="1"/>
  <c r="G346" i="1"/>
  <c r="I345" i="1" a="1"/>
  <c r="I345" i="1" s="1"/>
  <c r="I372" i="1" s="1" a="1"/>
  <c r="I372" i="1" s="1"/>
  <c r="L345" i="1" a="1"/>
  <c r="L345" i="1" s="1"/>
  <c r="L372" i="1" s="1" a="1"/>
  <c r="L372" i="1" s="1"/>
  <c r="W345" i="1" a="1"/>
  <c r="W345" i="1" s="1"/>
  <c r="O345" i="1" a="1"/>
  <c r="O345" i="1" s="1"/>
  <c r="O372" i="1" s="1" a="1"/>
  <c r="O372" i="1" s="1"/>
  <c r="R345" i="1" a="1"/>
  <c r="R345" i="1" s="1"/>
  <c r="R372" i="1" s="1" a="1"/>
  <c r="R372" i="1" s="1"/>
  <c r="V345" i="1" a="1"/>
  <c r="V345" i="1" s="1"/>
  <c r="V372" i="1" s="1" a="1"/>
  <c r="V372" i="1" s="1"/>
  <c r="U345" i="1" a="1"/>
  <c r="U345" i="1" s="1"/>
  <c r="U372" i="1" s="1" a="1"/>
  <c r="U372" i="1" s="1"/>
  <c r="N345" i="1" a="1"/>
  <c r="N345" i="1" s="1"/>
  <c r="N372" i="1" s="1" a="1"/>
  <c r="N372" i="1" s="1"/>
  <c r="J345" i="1" a="1"/>
  <c r="J345" i="1" s="1"/>
  <c r="J372" i="1" s="1" a="1"/>
  <c r="J372" i="1" s="1"/>
  <c r="V489" i="1"/>
  <c r="V299" i="1"/>
  <c r="P299" i="1"/>
  <c r="L468" i="1"/>
  <c r="H468" i="1"/>
  <c r="P278" i="1" a="1"/>
  <c r="P278" i="1" s="1"/>
  <c r="P426" i="1" a="1"/>
  <c r="P426" i="1" s="1"/>
  <c r="P256" i="1" s="1" a="1"/>
  <c r="P256" i="1" s="1"/>
  <c r="P447" i="1" a="1"/>
  <c r="P447" i="1" s="1"/>
  <c r="P490" i="1" s="1"/>
  <c r="U300" i="1"/>
  <c r="U278" i="1" a="1"/>
  <c r="U278" i="1" s="1"/>
  <c r="U447" i="1" a="1"/>
  <c r="U447" i="1" s="1"/>
  <c r="U490" i="1"/>
  <c r="U469" i="1"/>
  <c r="U426" i="1" a="1"/>
  <c r="U426" i="1" s="1"/>
  <c r="U256" i="1" s="1" a="1"/>
  <c r="U256" i="1" s="1"/>
  <c r="O278" i="1" a="1"/>
  <c r="O278" i="1" s="1"/>
  <c r="O426" i="1" a="1"/>
  <c r="O426" i="1" s="1"/>
  <c r="O256" i="1" s="1" a="1"/>
  <c r="O256" i="1" s="1"/>
  <c r="O490" i="1"/>
  <c r="O447" i="1" a="1"/>
  <c r="O447" i="1" s="1"/>
  <c r="O300" i="1" s="1"/>
  <c r="W446" i="1" a="1"/>
  <c r="W446" i="1" s="1"/>
  <c r="W299" i="1" s="1"/>
  <c r="AI843" i="1" a="1"/>
  <c r="AI843" i="1" s="1"/>
  <c r="AK843" i="1" a="1"/>
  <c r="AK843" i="1" s="1"/>
  <c r="AM843" i="1" a="1"/>
  <c r="AM843" i="1" s="1"/>
  <c r="AO843" i="1" a="1"/>
  <c r="AO843" i="1" s="1"/>
  <c r="AQ843" i="1" a="1"/>
  <c r="AQ843" i="1" s="1"/>
  <c r="AS843" i="1" a="1"/>
  <c r="AS843" i="1" s="1"/>
  <c r="AU843" i="1" a="1"/>
  <c r="AU843" i="1" s="1"/>
  <c r="AW843" i="1" a="1"/>
  <c r="AW843" i="1" s="1"/>
  <c r="AL843" i="1" a="1"/>
  <c r="AL843" i="1" s="1"/>
  <c r="AT843" i="1" a="1"/>
  <c r="AT843" i="1" s="1"/>
  <c r="AN843" i="1" a="1"/>
  <c r="AN843" i="1" s="1"/>
  <c r="AV843" i="1" a="1"/>
  <c r="AV843" i="1" s="1"/>
  <c r="AP843" i="1" a="1"/>
  <c r="AP843" i="1" s="1"/>
  <c r="AX843" i="1" a="1"/>
  <c r="AX843" i="1" s="1"/>
  <c r="AJ843" i="1" a="1"/>
  <c r="AJ843" i="1" s="1"/>
  <c r="AR843" i="1" a="1"/>
  <c r="AR843" i="1" s="1"/>
  <c r="W467" i="1"/>
  <c r="W488" i="1"/>
  <c r="G238" i="1" l="1"/>
  <c r="K237" i="1" a="1"/>
  <c r="K237" i="1" s="1"/>
  <c r="N237" i="1" a="1"/>
  <c r="N237" i="1" s="1"/>
  <c r="S237" i="1" a="1"/>
  <c r="S237" i="1" s="1"/>
  <c r="V237" i="1" a="1"/>
  <c r="V237" i="1" s="1"/>
  <c r="I237" i="1" a="1"/>
  <c r="I237" i="1" s="1"/>
  <c r="P237" i="1" a="1"/>
  <c r="P237" i="1" s="1"/>
  <c r="T237" i="1" a="1"/>
  <c r="T237" i="1" s="1"/>
  <c r="O237" i="1" a="1"/>
  <c r="O237" i="1" s="1"/>
  <c r="J237" i="1" a="1"/>
  <c r="J237" i="1" s="1"/>
  <c r="M237" i="1" a="1"/>
  <c r="M237" i="1" s="1"/>
  <c r="H237" i="1" a="1"/>
  <c r="H237" i="1" s="1"/>
  <c r="U237" i="1" a="1"/>
  <c r="U237" i="1" s="1"/>
  <c r="R237" i="1" a="1"/>
  <c r="R237" i="1" s="1"/>
  <c r="Q237" i="1" a="1"/>
  <c r="Q237" i="1" s="1"/>
  <c r="L237" i="1" a="1"/>
  <c r="L237" i="1" s="1"/>
  <c r="K427" i="1" a="1"/>
  <c r="K427" i="1" s="1"/>
  <c r="K279" i="1" a="1"/>
  <c r="K279" i="1" s="1"/>
  <c r="K448" i="1" a="1"/>
  <c r="K448" i="1" s="1"/>
  <c r="K491" i="1" s="1"/>
  <c r="T301" i="1"/>
  <c r="T448" i="1" a="1"/>
  <c r="T448" i="1" s="1"/>
  <c r="T279" i="1" a="1"/>
  <c r="T279" i="1" s="1"/>
  <c r="T427" i="1" a="1"/>
  <c r="T427" i="1" s="1"/>
  <c r="T491" i="1" s="1"/>
  <c r="L448" i="1" a="1"/>
  <c r="L448" i="1" s="1"/>
  <c r="L470" i="1" s="1"/>
  <c r="L279" i="1" a="1"/>
  <c r="L279" i="1" s="1"/>
  <c r="L427" i="1" a="1"/>
  <c r="L427" i="1" s="1"/>
  <c r="L257" i="1" s="1" a="1"/>
  <c r="L257" i="1" s="1"/>
  <c r="L491" i="1"/>
  <c r="W447" i="1" a="1"/>
  <c r="W447" i="1" s="1"/>
  <c r="W300" i="1" s="1"/>
  <c r="AI844" i="1" a="1"/>
  <c r="AI844" i="1" s="1"/>
  <c r="AN844" i="1" a="1"/>
  <c r="AN844" i="1" s="1"/>
  <c r="AQ844" i="1" a="1"/>
  <c r="AQ844" i="1" s="1"/>
  <c r="AV844" i="1" a="1"/>
  <c r="AV844" i="1" s="1"/>
  <c r="AK844" i="1" a="1"/>
  <c r="AK844" i="1" s="1"/>
  <c r="AP844" i="1" a="1"/>
  <c r="AP844" i="1" s="1"/>
  <c r="AS844" i="1" a="1"/>
  <c r="AS844" i="1" s="1"/>
  <c r="AX844" i="1" a="1"/>
  <c r="AX844" i="1" s="1"/>
  <c r="AJ844" i="1" a="1"/>
  <c r="AJ844" i="1" s="1"/>
  <c r="AM844" i="1" a="1"/>
  <c r="AM844" i="1" s="1"/>
  <c r="AR844" i="1" a="1"/>
  <c r="AR844" i="1" s="1"/>
  <c r="AU844" i="1" a="1"/>
  <c r="AU844" i="1" s="1"/>
  <c r="AL844" i="1" a="1"/>
  <c r="AL844" i="1" s="1"/>
  <c r="AO844" i="1" a="1"/>
  <c r="AO844" i="1" s="1"/>
  <c r="AT844" i="1" a="1"/>
  <c r="AT844" i="1" s="1"/>
  <c r="AW844" i="1" a="1"/>
  <c r="AW844" i="1" s="1"/>
  <c r="O469" i="1"/>
  <c r="P469" i="1"/>
  <c r="Q490" i="1"/>
  <c r="R490" i="1"/>
  <c r="V490" i="1"/>
  <c r="T469" i="1"/>
  <c r="K490" i="1"/>
  <c r="M490" i="1"/>
  <c r="J300" i="1"/>
  <c r="S257" i="1" a="1"/>
  <c r="S257" i="1" s="1"/>
  <c r="S279" i="1" a="1"/>
  <c r="S279" i="1" s="1"/>
  <c r="S427" i="1" a="1"/>
  <c r="S427" i="1" s="1"/>
  <c r="S470" i="1"/>
  <c r="S448" i="1" a="1"/>
  <c r="S448" i="1" s="1"/>
  <c r="S301" i="1" s="1"/>
  <c r="O279" i="1" a="1"/>
  <c r="O279" i="1" s="1"/>
  <c r="O301" i="1"/>
  <c r="O427" i="1" a="1"/>
  <c r="O427" i="1" s="1"/>
  <c r="O257" i="1" s="1" a="1"/>
  <c r="O257" i="1" s="1"/>
  <c r="O448" i="1" a="1"/>
  <c r="O448" i="1" s="1"/>
  <c r="O491" i="1"/>
  <c r="V448" i="1" a="1"/>
  <c r="V448" i="1" s="1"/>
  <c r="V301" i="1" s="1"/>
  <c r="V279" i="1" a="1"/>
  <c r="V279" i="1" s="1"/>
  <c r="V427" i="1" a="1"/>
  <c r="V427" i="1" s="1"/>
  <c r="V257" i="1" s="1" a="1"/>
  <c r="V257" i="1" s="1"/>
  <c r="V491" i="1"/>
  <c r="V470" i="1"/>
  <c r="N448" i="1" a="1"/>
  <c r="N448" i="1" s="1"/>
  <c r="N491" i="1" s="1"/>
  <c r="N279" i="1" a="1"/>
  <c r="N279" i="1" s="1"/>
  <c r="N470" i="1"/>
  <c r="N427" i="1" a="1"/>
  <c r="N427" i="1" s="1"/>
  <c r="N257" i="1" s="1" a="1"/>
  <c r="N257" i="1" s="1"/>
  <c r="AY843" i="1"/>
  <c r="H346" i="1" a="1"/>
  <c r="H346" i="1" s="1"/>
  <c r="H373" i="1" s="1" a="1"/>
  <c r="H373" i="1" s="1"/>
  <c r="J346" i="1" a="1"/>
  <c r="J346" i="1" s="1"/>
  <c r="J373" i="1" s="1" a="1"/>
  <c r="J373" i="1" s="1"/>
  <c r="L346" i="1" a="1"/>
  <c r="L346" i="1" s="1"/>
  <c r="L373" i="1" s="1" a="1"/>
  <c r="L373" i="1" s="1"/>
  <c r="N346" i="1" a="1"/>
  <c r="N346" i="1" s="1"/>
  <c r="N373" i="1" s="1" a="1"/>
  <c r="N373" i="1" s="1"/>
  <c r="P346" i="1" a="1"/>
  <c r="P346" i="1" s="1"/>
  <c r="P373" i="1" s="1" a="1"/>
  <c r="P373" i="1" s="1"/>
  <c r="R346" i="1" a="1"/>
  <c r="R346" i="1" s="1"/>
  <c r="R373" i="1" s="1" a="1"/>
  <c r="R373" i="1" s="1"/>
  <c r="T346" i="1" a="1"/>
  <c r="T346" i="1" s="1"/>
  <c r="V346" i="1" a="1"/>
  <c r="V346" i="1" s="1"/>
  <c r="V373" i="1" s="1" a="1"/>
  <c r="V373" i="1" s="1"/>
  <c r="M346" i="1" a="1"/>
  <c r="M346" i="1" s="1"/>
  <c r="M373" i="1" s="1" a="1"/>
  <c r="M373" i="1" s="1"/>
  <c r="U346" i="1" a="1"/>
  <c r="U346" i="1" s="1"/>
  <c r="U373" i="1" s="1" a="1"/>
  <c r="U373" i="1" s="1"/>
  <c r="G347" i="1"/>
  <c r="K346" i="1" a="1"/>
  <c r="K346" i="1" s="1"/>
  <c r="K373" i="1" s="1" a="1"/>
  <c r="K373" i="1" s="1"/>
  <c r="Q346" i="1" a="1"/>
  <c r="Q346" i="1" s="1"/>
  <c r="Q373" i="1" s="1" a="1"/>
  <c r="Q373" i="1" s="1"/>
  <c r="I346" i="1" a="1"/>
  <c r="I346" i="1" s="1"/>
  <c r="I373" i="1" s="1" a="1"/>
  <c r="I373" i="1" s="1"/>
  <c r="W346" i="1" a="1"/>
  <c r="W346" i="1" s="1"/>
  <c r="S346" i="1" a="1"/>
  <c r="S346" i="1" s="1"/>
  <c r="S373" i="1" s="1" a="1"/>
  <c r="S373" i="1" s="1"/>
  <c r="O346" i="1" a="1"/>
  <c r="O346" i="1" s="1"/>
  <c r="O373" i="1" s="1" a="1"/>
  <c r="O373" i="1" s="1"/>
  <c r="M448" i="1" a="1"/>
  <c r="M448" i="1" s="1"/>
  <c r="M470" i="1" s="1"/>
  <c r="M279" i="1" a="1"/>
  <c r="M279" i="1" s="1"/>
  <c r="M427" i="1" a="1"/>
  <c r="M427" i="1" s="1"/>
  <c r="M257" i="1" s="1" a="1"/>
  <c r="M257" i="1" s="1"/>
  <c r="I279" i="1" a="1"/>
  <c r="I279" i="1" s="1"/>
  <c r="I427" i="1" a="1"/>
  <c r="I427" i="1" s="1"/>
  <c r="I257" i="1" s="1" a="1"/>
  <c r="I257" i="1" s="1"/>
  <c r="I448" i="1" a="1"/>
  <c r="I448" i="1" s="1"/>
  <c r="I301" i="1" s="1"/>
  <c r="P448" i="1" a="1"/>
  <c r="P448" i="1" s="1"/>
  <c r="P301" i="1" s="1"/>
  <c r="P427" i="1" a="1"/>
  <c r="P427" i="1" s="1"/>
  <c r="P279" i="1" a="1"/>
  <c r="P279" i="1" s="1"/>
  <c r="P491" i="1"/>
  <c r="W257" i="1" a="1"/>
  <c r="W257" i="1" s="1"/>
  <c r="W236" i="1" a="1"/>
  <c r="W236" i="1" s="1"/>
  <c r="W279" i="1" a="1"/>
  <c r="W279" i="1" s="1"/>
  <c r="H448" i="1" a="1"/>
  <c r="H448" i="1" s="1"/>
  <c r="H301" i="1" s="1"/>
  <c r="H427" i="1" a="1"/>
  <c r="H427" i="1" s="1"/>
  <c r="W427" i="1" a="1"/>
  <c r="W427" i="1" s="1"/>
  <c r="X427" i="1" s="1" a="1"/>
  <c r="X427" i="1" s="1"/>
  <c r="H470" i="1"/>
  <c r="H257" i="1" a="1"/>
  <c r="H257" i="1" s="1"/>
  <c r="H279" i="1" a="1"/>
  <c r="H279" i="1" s="1"/>
  <c r="H491" i="1"/>
  <c r="P300" i="1"/>
  <c r="L490" i="1"/>
  <c r="R469" i="1"/>
  <c r="V469" i="1"/>
  <c r="T256" i="1" a="1"/>
  <c r="T256" i="1" s="1"/>
  <c r="W468" i="1"/>
  <c r="W489" i="1"/>
  <c r="G371" i="1"/>
  <c r="J370" i="1" a="1"/>
  <c r="J370" i="1" s="1"/>
  <c r="I370" i="1" a="1"/>
  <c r="I370" i="1" s="1"/>
  <c r="Q370" i="1" a="1"/>
  <c r="Q370" i="1" s="1"/>
  <c r="W370" i="1" a="1"/>
  <c r="W370" i="1" s="1"/>
  <c r="N370" i="1" a="1"/>
  <c r="N370" i="1" s="1"/>
  <c r="H370" i="1" a="1"/>
  <c r="H370" i="1" s="1"/>
  <c r="O370" i="1" a="1"/>
  <c r="O370" i="1" s="1"/>
  <c r="M370" i="1" a="1"/>
  <c r="M370" i="1" s="1"/>
  <c r="L370" i="1" a="1"/>
  <c r="L370" i="1" s="1"/>
  <c r="U370" i="1" a="1"/>
  <c r="U370" i="1" s="1"/>
  <c r="P370" i="1" a="1"/>
  <c r="P370" i="1" s="1"/>
  <c r="V370" i="1" a="1"/>
  <c r="V370" i="1" s="1"/>
  <c r="T370" i="1" a="1"/>
  <c r="T370" i="1" s="1"/>
  <c r="K370" i="1" a="1"/>
  <c r="K370" i="1" s="1"/>
  <c r="R370" i="1" a="1"/>
  <c r="R370" i="1" s="1"/>
  <c r="S370" i="1" a="1"/>
  <c r="S370" i="1" s="1"/>
  <c r="U470" i="1"/>
  <c r="U301" i="1"/>
  <c r="U448" i="1" a="1"/>
  <c r="U448" i="1" s="1"/>
  <c r="U491" i="1" s="1"/>
  <c r="U279" i="1" a="1"/>
  <c r="U279" i="1" s="1"/>
  <c r="U427" i="1" a="1"/>
  <c r="U427" i="1" s="1"/>
  <c r="U257" i="1" s="1" a="1"/>
  <c r="U257" i="1" s="1"/>
  <c r="Q279" i="1" a="1"/>
  <c r="Q279" i="1" s="1"/>
  <c r="Q427" i="1" a="1"/>
  <c r="Q427" i="1" s="1"/>
  <c r="Q448" i="1" a="1"/>
  <c r="Q448" i="1" s="1"/>
  <c r="Q470" i="1" s="1"/>
  <c r="R279" i="1" a="1"/>
  <c r="R279" i="1" s="1"/>
  <c r="R448" i="1" a="1"/>
  <c r="R448" i="1" s="1"/>
  <c r="R301" i="1" s="1"/>
  <c r="R427" i="1" a="1"/>
  <c r="R427" i="1" s="1"/>
  <c r="R257" i="1" s="1" a="1"/>
  <c r="R257" i="1" s="1"/>
  <c r="J279" i="1" a="1"/>
  <c r="J279" i="1" s="1"/>
  <c r="J448" i="1" a="1"/>
  <c r="J448" i="1" s="1"/>
  <c r="J301" i="1" s="1"/>
  <c r="J470" i="1"/>
  <c r="J427" i="1" a="1"/>
  <c r="J427" i="1" s="1"/>
  <c r="J257" i="1" s="1" a="1"/>
  <c r="J257" i="1" s="1"/>
  <c r="M469" i="1"/>
  <c r="H490" i="1"/>
  <c r="W448" i="1" l="1" a="1"/>
  <c r="W448" i="1" s="1"/>
  <c r="W301" i="1" s="1"/>
  <c r="AJ845" i="1" a="1"/>
  <c r="AJ845" i="1" s="1"/>
  <c r="AL845" i="1" a="1"/>
  <c r="AL845" i="1" s="1"/>
  <c r="AN845" i="1" a="1"/>
  <c r="AN845" i="1" s="1"/>
  <c r="AP845" i="1" a="1"/>
  <c r="AP845" i="1" s="1"/>
  <c r="AR845" i="1" a="1"/>
  <c r="AR845" i="1" s="1"/>
  <c r="AT845" i="1" a="1"/>
  <c r="AT845" i="1" s="1"/>
  <c r="AV845" i="1" a="1"/>
  <c r="AV845" i="1" s="1"/>
  <c r="AX845" i="1" a="1"/>
  <c r="AX845" i="1" s="1"/>
  <c r="AK845" i="1" a="1"/>
  <c r="AK845" i="1" s="1"/>
  <c r="AS845" i="1" a="1"/>
  <c r="AS845" i="1" s="1"/>
  <c r="AM845" i="1" a="1"/>
  <c r="AM845" i="1" s="1"/>
  <c r="AU845" i="1" a="1"/>
  <c r="AU845" i="1" s="1"/>
  <c r="AO845" i="1" a="1"/>
  <c r="AO845" i="1" s="1"/>
  <c r="AW845" i="1" a="1"/>
  <c r="AW845" i="1" s="1"/>
  <c r="AI845" i="1" a="1"/>
  <c r="AI845" i="1" s="1"/>
  <c r="AQ845" i="1" a="1"/>
  <c r="AQ845" i="1" s="1"/>
  <c r="U280" i="1" a="1"/>
  <c r="U280" i="1" s="1"/>
  <c r="U428" i="1" a="1"/>
  <c r="U428" i="1" s="1"/>
  <c r="U302" i="1"/>
  <c r="U258" i="1" a="1"/>
  <c r="U258" i="1" s="1"/>
  <c r="U471" i="1"/>
  <c r="U449" i="1" a="1"/>
  <c r="U449" i="1" s="1"/>
  <c r="U492" i="1"/>
  <c r="O280" i="1" a="1"/>
  <c r="O280" i="1" s="1"/>
  <c r="O302" i="1"/>
  <c r="O428" i="1" a="1"/>
  <c r="O428" i="1" s="1"/>
  <c r="O258" i="1" a="1"/>
  <c r="O258" i="1" s="1"/>
  <c r="O449" i="1" a="1"/>
  <c r="O449" i="1" s="1"/>
  <c r="O492" i="1"/>
  <c r="O471" i="1"/>
  <c r="V258" i="1" a="1"/>
  <c r="V258" i="1" s="1"/>
  <c r="V302" i="1"/>
  <c r="V280" i="1" a="1"/>
  <c r="V280" i="1" s="1"/>
  <c r="V428" i="1" a="1"/>
  <c r="V428" i="1" s="1"/>
  <c r="V471" i="1"/>
  <c r="V449" i="1" a="1"/>
  <c r="V449" i="1" s="1"/>
  <c r="V492" i="1"/>
  <c r="I238" i="1" a="1"/>
  <c r="I238" i="1" s="1"/>
  <c r="K238" i="1" a="1"/>
  <c r="K238" i="1" s="1"/>
  <c r="M238" i="1" a="1"/>
  <c r="M238" i="1" s="1"/>
  <c r="O238" i="1" a="1"/>
  <c r="O238" i="1" s="1"/>
  <c r="Q238" i="1" a="1"/>
  <c r="Q238" i="1" s="1"/>
  <c r="S238" i="1" a="1"/>
  <c r="S238" i="1" s="1"/>
  <c r="U238" i="1" a="1"/>
  <c r="U238" i="1" s="1"/>
  <c r="H238" i="1" a="1"/>
  <c r="H238" i="1" s="1"/>
  <c r="P238" i="1" a="1"/>
  <c r="P238" i="1" s="1"/>
  <c r="J238" i="1" a="1"/>
  <c r="J238" i="1" s="1"/>
  <c r="N238" i="1" a="1"/>
  <c r="N238" i="1" s="1"/>
  <c r="R238" i="1" a="1"/>
  <c r="R238" i="1" s="1"/>
  <c r="L238" i="1" a="1"/>
  <c r="L238" i="1" s="1"/>
  <c r="V238" i="1" a="1"/>
  <c r="V238" i="1" s="1"/>
  <c r="T238" i="1" a="1"/>
  <c r="T238" i="1" s="1"/>
  <c r="T257" i="1" a="1"/>
  <c r="T257" i="1" s="1"/>
  <c r="K257" i="1" a="1"/>
  <c r="K257" i="1" s="1"/>
  <c r="R258" i="1" a="1"/>
  <c r="R258" i="1" s="1"/>
  <c r="R302" i="1"/>
  <c r="R449" i="1" a="1"/>
  <c r="R449" i="1" s="1"/>
  <c r="R471" i="1"/>
  <c r="R280" i="1" a="1"/>
  <c r="R280" i="1" s="1"/>
  <c r="R428" i="1" a="1"/>
  <c r="R428" i="1" s="1"/>
  <c r="R492" i="1"/>
  <c r="J302" i="1"/>
  <c r="J449" i="1" a="1"/>
  <c r="J449" i="1" s="1"/>
  <c r="J258" i="1" a="1"/>
  <c r="J258" i="1" s="1"/>
  <c r="J471" i="1"/>
  <c r="J428" i="1" a="1"/>
  <c r="J428" i="1" s="1"/>
  <c r="J492" i="1"/>
  <c r="J280" i="1" a="1"/>
  <c r="J280" i="1" s="1"/>
  <c r="I280" i="1" a="1"/>
  <c r="I280" i="1" s="1"/>
  <c r="I258" i="1" a="1"/>
  <c r="I258" i="1" s="1"/>
  <c r="I428" i="1" a="1"/>
  <c r="I428" i="1" s="1"/>
  <c r="I449" i="1" a="1"/>
  <c r="I449" i="1" s="1"/>
  <c r="I302" i="1"/>
  <c r="I471" i="1"/>
  <c r="I492" i="1"/>
  <c r="K280" i="1" a="1"/>
  <c r="K280" i="1" s="1"/>
  <c r="K302" i="1"/>
  <c r="K428" i="1" a="1"/>
  <c r="K428" i="1" s="1"/>
  <c r="K258" i="1" a="1"/>
  <c r="K258" i="1" s="1"/>
  <c r="K471" i="1"/>
  <c r="K492" i="1"/>
  <c r="K449" i="1" a="1"/>
  <c r="K449" i="1" s="1"/>
  <c r="P470" i="1"/>
  <c r="I491" i="1"/>
  <c r="I470" i="1"/>
  <c r="M491" i="1"/>
  <c r="N301" i="1"/>
  <c r="O470" i="1"/>
  <c r="S491" i="1"/>
  <c r="T470" i="1"/>
  <c r="K470" i="1"/>
  <c r="K301" i="1"/>
  <c r="G348" i="1"/>
  <c r="J347" i="1" a="1"/>
  <c r="J347" i="1" s="1"/>
  <c r="O347" i="1" a="1"/>
  <c r="O347" i="1" s="1"/>
  <c r="R347" i="1" a="1"/>
  <c r="R347" i="1" s="1"/>
  <c r="W347" i="1" a="1"/>
  <c r="W347" i="1" s="1"/>
  <c r="W374" i="1" s="1" a="1"/>
  <c r="W374" i="1" s="1"/>
  <c r="L347" i="1" a="1"/>
  <c r="L347" i="1" s="1"/>
  <c r="P347" i="1" a="1"/>
  <c r="P347" i="1" s="1"/>
  <c r="S347" i="1" a="1"/>
  <c r="S347" i="1" s="1"/>
  <c r="H347" i="1" a="1"/>
  <c r="H347" i="1" s="1"/>
  <c r="K347" i="1" a="1"/>
  <c r="K347" i="1" s="1"/>
  <c r="V347" i="1" a="1"/>
  <c r="V347" i="1" s="1"/>
  <c r="N347" i="1" a="1"/>
  <c r="N347" i="1" s="1"/>
  <c r="Q347" i="1" a="1"/>
  <c r="Q347" i="1" s="1"/>
  <c r="U347" i="1" a="1"/>
  <c r="U347" i="1" s="1"/>
  <c r="M347" i="1" a="1"/>
  <c r="M347" i="1" s="1"/>
  <c r="I347" i="1" a="1"/>
  <c r="I347" i="1" s="1"/>
  <c r="T347" i="1" a="1"/>
  <c r="T347" i="1" s="1"/>
  <c r="W469" i="1"/>
  <c r="W490" i="1"/>
  <c r="Q280" i="1" a="1"/>
  <c r="Q280" i="1" s="1"/>
  <c r="Q258" i="1" a="1"/>
  <c r="Q258" i="1" s="1"/>
  <c r="Q302" i="1"/>
  <c r="Q428" i="1" a="1"/>
  <c r="Q428" i="1" s="1"/>
  <c r="Q449" i="1" a="1"/>
  <c r="Q449" i="1" s="1"/>
  <c r="Q471" i="1"/>
  <c r="Q492" i="1"/>
  <c r="M280" i="1" a="1"/>
  <c r="M280" i="1" s="1"/>
  <c r="M428" i="1" a="1"/>
  <c r="M428" i="1" s="1"/>
  <c r="M302" i="1"/>
  <c r="M258" i="1" a="1"/>
  <c r="M258" i="1" s="1"/>
  <c r="M471" i="1"/>
  <c r="M492" i="1"/>
  <c r="M449" i="1" a="1"/>
  <c r="M449" i="1" s="1"/>
  <c r="P471" i="1"/>
  <c r="P302" i="1"/>
  <c r="P258" i="1" a="1"/>
  <c r="P258" i="1" s="1"/>
  <c r="P428" i="1" a="1"/>
  <c r="P428" i="1" s="1"/>
  <c r="P492" i="1"/>
  <c r="P449" i="1" a="1"/>
  <c r="P449" i="1" s="1"/>
  <c r="P280" i="1" a="1"/>
  <c r="P280" i="1" s="1"/>
  <c r="N258" i="1" a="1"/>
  <c r="N258" i="1" s="1"/>
  <c r="N280" i="1" a="1"/>
  <c r="N280" i="1" s="1"/>
  <c r="N302" i="1"/>
  <c r="N492" i="1"/>
  <c r="N449" i="1" a="1"/>
  <c r="N449" i="1" s="1"/>
  <c r="N428" i="1" a="1"/>
  <c r="N428" i="1" s="1"/>
  <c r="N471" i="1"/>
  <c r="Q491" i="1"/>
  <c r="Q257" i="1" a="1"/>
  <c r="Q257" i="1" s="1"/>
  <c r="L301" i="1"/>
  <c r="G372" i="1"/>
  <c r="K371" i="1" a="1"/>
  <c r="K371" i="1" s="1"/>
  <c r="V371" i="1" a="1"/>
  <c r="V371" i="1" s="1"/>
  <c r="H371" i="1" a="1"/>
  <c r="H371" i="1" s="1"/>
  <c r="N371" i="1" a="1"/>
  <c r="N371" i="1" s="1"/>
  <c r="W371" i="1" a="1"/>
  <c r="W371" i="1" s="1"/>
  <c r="I371" i="1" a="1"/>
  <c r="I371" i="1" s="1"/>
  <c r="L258" i="1" a="1"/>
  <c r="L258" i="1" s="1"/>
  <c r="L280" i="1" a="1"/>
  <c r="L280" i="1" s="1"/>
  <c r="L302" i="1"/>
  <c r="L471" i="1"/>
  <c r="L428" i="1" a="1"/>
  <c r="L428" i="1" s="1"/>
  <c r="L492" i="1"/>
  <c r="L449" i="1" a="1"/>
  <c r="L449" i="1" s="1"/>
  <c r="W280" i="1" a="1"/>
  <c r="W280" i="1" s="1"/>
  <c r="W237" i="1" a="1"/>
  <c r="W237" i="1" s="1"/>
  <c r="H258" i="1" a="1"/>
  <c r="H258" i="1" s="1"/>
  <c r="W258" i="1" a="1"/>
  <c r="W258" i="1" s="1"/>
  <c r="W428" i="1" a="1"/>
  <c r="W428" i="1" s="1"/>
  <c r="X428" i="1" s="1" a="1"/>
  <c r="X428" i="1" s="1"/>
  <c r="H471" i="1"/>
  <c r="H280" i="1" a="1"/>
  <c r="H280" i="1" s="1"/>
  <c r="W471" i="1"/>
  <c r="H492" i="1"/>
  <c r="H428" i="1" a="1"/>
  <c r="H428" i="1" s="1"/>
  <c r="W492" i="1"/>
  <c r="H302" i="1"/>
  <c r="H449" i="1" a="1"/>
  <c r="H449" i="1" s="1"/>
  <c r="T280" i="1" a="1"/>
  <c r="T280" i="1" s="1"/>
  <c r="T471" i="1"/>
  <c r="T428" i="1" a="1"/>
  <c r="T428" i="1" s="1"/>
  <c r="T492" i="1"/>
  <c r="T258" i="1" a="1"/>
  <c r="T258" i="1" s="1"/>
  <c r="T449" i="1" a="1"/>
  <c r="T449" i="1" s="1"/>
  <c r="T302" i="1"/>
  <c r="S280" i="1" a="1"/>
  <c r="S280" i="1" s="1"/>
  <c r="S302" i="1"/>
  <c r="S258" i="1" a="1"/>
  <c r="S258" i="1" s="1"/>
  <c r="S428" i="1" a="1"/>
  <c r="S428" i="1" s="1"/>
  <c r="S492" i="1"/>
  <c r="S471" i="1"/>
  <c r="S449" i="1" a="1"/>
  <c r="S449" i="1" s="1"/>
  <c r="Q301" i="1"/>
  <c r="J491" i="1"/>
  <c r="R470" i="1"/>
  <c r="P257" i="1" a="1"/>
  <c r="P257" i="1" s="1"/>
  <c r="M301" i="1"/>
  <c r="R491" i="1"/>
  <c r="AY844" i="1"/>
  <c r="M374" i="1" l="1" a="1"/>
  <c r="M374" i="1" s="1"/>
  <c r="M351" i="1"/>
  <c r="V374" i="1" a="1"/>
  <c r="V374" i="1" s="1"/>
  <c r="V351" i="1"/>
  <c r="P374" i="1" a="1"/>
  <c r="P374" i="1" s="1"/>
  <c r="P351" i="1"/>
  <c r="O374" i="1" a="1"/>
  <c r="O374" i="1" s="1"/>
  <c r="O351" i="1"/>
  <c r="V259" i="1" a="1"/>
  <c r="V259" i="1" s="1"/>
  <c r="V260" i="1" s="1"/>
  <c r="V303" i="1"/>
  <c r="V304" i="1" s="1"/>
  <c r="V317" i="1" s="1"/>
  <c r="V281" i="1" a="1"/>
  <c r="V281" i="1" s="1"/>
  <c r="V282" i="1" s="1"/>
  <c r="V472" i="1"/>
  <c r="V450" i="1" a="1"/>
  <c r="V450" i="1" s="1"/>
  <c r="V493" i="1"/>
  <c r="V429" i="1" a="1"/>
  <c r="V429" i="1" s="1"/>
  <c r="J259" i="1" a="1"/>
  <c r="J259" i="1" s="1"/>
  <c r="J260" i="1" s="1"/>
  <c r="J303" i="1"/>
  <c r="J304" i="1" s="1"/>
  <c r="J317" i="1" s="1"/>
  <c r="J281" i="1" a="1"/>
  <c r="J281" i="1" s="1"/>
  <c r="J282" i="1" s="1"/>
  <c r="J472" i="1"/>
  <c r="J493" i="1"/>
  <c r="J429" i="1" a="1"/>
  <c r="J429" i="1" s="1"/>
  <c r="J450" i="1" a="1"/>
  <c r="J450" i="1" s="1"/>
  <c r="S259" i="1" a="1"/>
  <c r="S259" i="1" s="1"/>
  <c r="S260" i="1" s="1"/>
  <c r="S450" i="1" a="1"/>
  <c r="S450" i="1" s="1"/>
  <c r="S472" i="1"/>
  <c r="S281" i="1" a="1"/>
  <c r="S281" i="1" s="1"/>
  <c r="S282" i="1" s="1"/>
  <c r="S493" i="1"/>
  <c r="S429" i="1" a="1"/>
  <c r="S429" i="1" s="1"/>
  <c r="S303" i="1"/>
  <c r="S304" i="1" s="1"/>
  <c r="S317" i="1" s="1"/>
  <c r="K259" i="1" a="1"/>
  <c r="K259" i="1" s="1"/>
  <c r="K260" i="1" s="1"/>
  <c r="K303" i="1"/>
  <c r="K304" i="1" s="1"/>
  <c r="K317" i="1" s="1"/>
  <c r="K450" i="1" a="1"/>
  <c r="K450" i="1" s="1"/>
  <c r="K472" i="1"/>
  <c r="K281" i="1" a="1"/>
  <c r="K281" i="1" s="1"/>
  <c r="K282" i="1" s="1"/>
  <c r="K493" i="1"/>
  <c r="K429" i="1" a="1"/>
  <c r="K429" i="1" s="1"/>
  <c r="AY845" i="1"/>
  <c r="T374" i="1" a="1"/>
  <c r="T374" i="1" s="1"/>
  <c r="T351" i="1"/>
  <c r="Q374" i="1" a="1"/>
  <c r="Q374" i="1" s="1"/>
  <c r="Q351" i="1"/>
  <c r="H374" i="1" a="1"/>
  <c r="H374" i="1" s="1"/>
  <c r="H351" i="1"/>
  <c r="W302" i="1"/>
  <c r="W449" i="1" a="1"/>
  <c r="W449" i="1" s="1"/>
  <c r="AM846" i="1" a="1"/>
  <c r="AM846" i="1" s="1"/>
  <c r="AP846" i="1" a="1"/>
  <c r="AP846" i="1" s="1"/>
  <c r="AU846" i="1" a="1"/>
  <c r="AU846" i="1" s="1"/>
  <c r="AX846" i="1" a="1"/>
  <c r="AX846" i="1" s="1"/>
  <c r="AJ846" i="1" a="1"/>
  <c r="AJ846" i="1" s="1"/>
  <c r="AO846" i="1" a="1"/>
  <c r="AO846" i="1" s="1"/>
  <c r="AR846" i="1" a="1"/>
  <c r="AR846" i="1" s="1"/>
  <c r="AW846" i="1" a="1"/>
  <c r="AW846" i="1" s="1"/>
  <c r="AI846" i="1" a="1"/>
  <c r="AI846" i="1" s="1"/>
  <c r="AL846" i="1" a="1"/>
  <c r="AL846" i="1" s="1"/>
  <c r="AQ846" i="1" a="1"/>
  <c r="AQ846" i="1" s="1"/>
  <c r="AT846" i="1" a="1"/>
  <c r="AT846" i="1" s="1"/>
  <c r="AK846" i="1" a="1"/>
  <c r="AK846" i="1" s="1"/>
  <c r="AN846" i="1" a="1"/>
  <c r="AN846" i="1" s="1"/>
  <c r="AS846" i="1" a="1"/>
  <c r="AS846" i="1" s="1"/>
  <c r="AV846" i="1" a="1"/>
  <c r="AV846" i="1" s="1"/>
  <c r="I374" i="1" a="1"/>
  <c r="I374" i="1" s="1"/>
  <c r="I351" i="1"/>
  <c r="N374" i="1" a="1"/>
  <c r="N374" i="1" s="1"/>
  <c r="N351" i="1"/>
  <c r="S374" i="1" a="1"/>
  <c r="S374" i="1" s="1"/>
  <c r="S351" i="1"/>
  <c r="R374" i="1" a="1"/>
  <c r="R374" i="1" s="1"/>
  <c r="R351" i="1"/>
  <c r="T259" i="1" a="1"/>
  <c r="T259" i="1" s="1"/>
  <c r="T260" i="1" s="1"/>
  <c r="T303" i="1"/>
  <c r="T304" i="1" s="1"/>
  <c r="T317" i="1" s="1"/>
  <c r="T281" i="1" a="1"/>
  <c r="T281" i="1" s="1"/>
  <c r="T282" i="1" s="1"/>
  <c r="T429" i="1" a="1"/>
  <c r="T429" i="1" s="1"/>
  <c r="T450" i="1" a="1"/>
  <c r="T450" i="1" s="1"/>
  <c r="T493" i="1"/>
  <c r="T472" i="1"/>
  <c r="N259" i="1" a="1"/>
  <c r="N259" i="1" s="1"/>
  <c r="N260" i="1" s="1"/>
  <c r="N303" i="1"/>
  <c r="N304" i="1" s="1"/>
  <c r="N317" i="1" s="1"/>
  <c r="N281" i="1" a="1"/>
  <c r="N281" i="1" s="1"/>
  <c r="N282" i="1" s="1"/>
  <c r="N450" i="1" a="1"/>
  <c r="N450" i="1" s="1"/>
  <c r="N493" i="1"/>
  <c r="N472" i="1"/>
  <c r="N429" i="1" a="1"/>
  <c r="N429" i="1" s="1"/>
  <c r="U303" i="1"/>
  <c r="U304" i="1" s="1"/>
  <c r="U317" i="1" s="1"/>
  <c r="U450" i="1" a="1"/>
  <c r="U450" i="1" s="1"/>
  <c r="U259" i="1" a="1"/>
  <c r="U259" i="1" s="1"/>
  <c r="U260" i="1" s="1"/>
  <c r="U429" i="1" a="1"/>
  <c r="U429" i="1" s="1"/>
  <c r="U472" i="1"/>
  <c r="U493" i="1"/>
  <c r="U281" i="1" a="1"/>
  <c r="U281" i="1" s="1"/>
  <c r="U282" i="1" s="1"/>
  <c r="M259" i="1" a="1"/>
  <c r="M259" i="1" s="1"/>
  <c r="M260" i="1" s="1"/>
  <c r="M450" i="1" a="1"/>
  <c r="M450" i="1" s="1"/>
  <c r="M281" i="1" a="1"/>
  <c r="M281" i="1" s="1"/>
  <c r="M282" i="1" s="1"/>
  <c r="M429" i="1" a="1"/>
  <c r="M429" i="1" s="1"/>
  <c r="M303" i="1"/>
  <c r="M304" i="1" s="1"/>
  <c r="M317" i="1" s="1"/>
  <c r="M493" i="1"/>
  <c r="M472" i="1"/>
  <c r="W491" i="1"/>
  <c r="W470" i="1"/>
  <c r="G373" i="1"/>
  <c r="P372" i="1" a="1"/>
  <c r="P372" i="1" s="1"/>
  <c r="T372" i="1" a="1"/>
  <c r="T372" i="1" s="1"/>
  <c r="W372" i="1" a="1"/>
  <c r="W372" i="1" s="1"/>
  <c r="I348" i="1" a="1"/>
  <c r="I348" i="1" s="1"/>
  <c r="I375" i="1" s="1" a="1"/>
  <c r="I375" i="1" s="1"/>
  <c r="K348" i="1" a="1"/>
  <c r="K348" i="1" s="1"/>
  <c r="K375" i="1" s="1" a="1"/>
  <c r="K375" i="1" s="1"/>
  <c r="M348" i="1" a="1"/>
  <c r="M348" i="1" s="1"/>
  <c r="M375" i="1" s="1" a="1"/>
  <c r="M375" i="1" s="1"/>
  <c r="O348" i="1" a="1"/>
  <c r="O348" i="1" s="1"/>
  <c r="O375" i="1" s="1" a="1"/>
  <c r="O375" i="1" s="1"/>
  <c r="Q348" i="1" a="1"/>
  <c r="Q348" i="1" s="1"/>
  <c r="Q375" i="1" s="1" a="1"/>
  <c r="Q375" i="1" s="1"/>
  <c r="S348" i="1" a="1"/>
  <c r="S348" i="1" s="1"/>
  <c r="S375" i="1" s="1" a="1"/>
  <c r="S375" i="1" s="1"/>
  <c r="U348" i="1" a="1"/>
  <c r="U348" i="1" s="1"/>
  <c r="U375" i="1" s="1" a="1"/>
  <c r="U375" i="1" s="1"/>
  <c r="W348" i="1" a="1"/>
  <c r="W348" i="1" s="1"/>
  <c r="W375" i="1" s="1" a="1"/>
  <c r="W375" i="1" s="1"/>
  <c r="L348" i="1" a="1"/>
  <c r="L348" i="1" s="1"/>
  <c r="L375" i="1" s="1" a="1"/>
  <c r="L375" i="1" s="1"/>
  <c r="T348" i="1" a="1"/>
  <c r="T348" i="1" s="1"/>
  <c r="T375" i="1" s="1" a="1"/>
  <c r="T375" i="1" s="1"/>
  <c r="J348" i="1" a="1"/>
  <c r="J348" i="1" s="1"/>
  <c r="J375" i="1" s="1" a="1"/>
  <c r="J375" i="1" s="1"/>
  <c r="P348" i="1" a="1"/>
  <c r="P348" i="1" s="1"/>
  <c r="P375" i="1" s="1" a="1"/>
  <c r="P375" i="1" s="1"/>
  <c r="G349" i="1"/>
  <c r="H348" i="1" a="1"/>
  <c r="H348" i="1" s="1"/>
  <c r="H375" i="1" s="1" a="1"/>
  <c r="H375" i="1" s="1"/>
  <c r="V348" i="1" a="1"/>
  <c r="V348" i="1" s="1"/>
  <c r="V375" i="1" s="1" a="1"/>
  <c r="V375" i="1" s="1"/>
  <c r="N348" i="1" a="1"/>
  <c r="N348" i="1" s="1"/>
  <c r="N375" i="1" s="1" a="1"/>
  <c r="N375" i="1" s="1"/>
  <c r="R348" i="1" a="1"/>
  <c r="R348" i="1" s="1"/>
  <c r="R375" i="1" s="1" a="1"/>
  <c r="R375" i="1" s="1"/>
  <c r="R259" i="1" a="1"/>
  <c r="R259" i="1" s="1"/>
  <c r="R260" i="1" s="1"/>
  <c r="R303" i="1"/>
  <c r="R304" i="1" s="1"/>
  <c r="R317" i="1" s="1"/>
  <c r="R281" i="1" a="1"/>
  <c r="R281" i="1" s="1"/>
  <c r="R282" i="1" s="1"/>
  <c r="R493" i="1"/>
  <c r="R429" i="1" a="1"/>
  <c r="R429" i="1" s="1"/>
  <c r="R450" i="1" a="1"/>
  <c r="R450" i="1" s="1"/>
  <c r="R472" i="1"/>
  <c r="W238" i="1" a="1"/>
  <c r="W238" i="1" s="1"/>
  <c r="H259" i="1" a="1"/>
  <c r="H259" i="1" s="1"/>
  <c r="H260" i="1" s="1"/>
  <c r="W472" i="1"/>
  <c r="W259" i="1" a="1"/>
  <c r="W259" i="1" s="1"/>
  <c r="H281" i="1" a="1"/>
  <c r="H281" i="1" s="1"/>
  <c r="H282" i="1" s="1"/>
  <c r="H429" i="1" a="1"/>
  <c r="H429" i="1" s="1"/>
  <c r="W429" i="1" a="1"/>
  <c r="W429" i="1" s="1"/>
  <c r="X429" i="1" s="1" a="1"/>
  <c r="X429" i="1" s="1"/>
  <c r="W493" i="1"/>
  <c r="W281" i="1" a="1"/>
  <c r="W281" i="1" s="1"/>
  <c r="H303" i="1"/>
  <c r="H304" i="1" s="1"/>
  <c r="H317" i="1" s="1"/>
  <c r="H450" i="1" a="1"/>
  <c r="H450" i="1" s="1"/>
  <c r="H472" i="1"/>
  <c r="H493" i="1"/>
  <c r="O450" i="1" a="1"/>
  <c r="O450" i="1" s="1"/>
  <c r="O472" i="1"/>
  <c r="O303" i="1"/>
  <c r="O304" i="1" s="1"/>
  <c r="O317" i="1" s="1"/>
  <c r="O305" i="1" s="1"/>
  <c r="O312" i="1" s="1"/>
  <c r="O259" i="1" a="1"/>
  <c r="O259" i="1" s="1"/>
  <c r="O260" i="1" s="1"/>
  <c r="O493" i="1"/>
  <c r="O429" i="1" a="1"/>
  <c r="O429" i="1" s="1"/>
  <c r="O281" i="1" a="1"/>
  <c r="O281" i="1" s="1"/>
  <c r="O282" i="1" s="1"/>
  <c r="U374" i="1" a="1"/>
  <c r="U374" i="1" s="1"/>
  <c r="U351" i="1"/>
  <c r="K374" i="1" a="1"/>
  <c r="K374" i="1" s="1"/>
  <c r="K351" i="1"/>
  <c r="L374" i="1" a="1"/>
  <c r="L374" i="1" s="1"/>
  <c r="L351" i="1"/>
  <c r="J374" i="1" a="1"/>
  <c r="J374" i="1" s="1"/>
  <c r="J351" i="1"/>
  <c r="L259" i="1" a="1"/>
  <c r="L259" i="1" s="1"/>
  <c r="L260" i="1" s="1"/>
  <c r="L281" i="1" a="1"/>
  <c r="L281" i="1" s="1"/>
  <c r="L282" i="1" s="1"/>
  <c r="L450" i="1" a="1"/>
  <c r="L450" i="1" s="1"/>
  <c r="L472" i="1"/>
  <c r="L303" i="1"/>
  <c r="L304" i="1" s="1"/>
  <c r="L317" i="1" s="1"/>
  <c r="L429" i="1" a="1"/>
  <c r="L429" i="1" s="1"/>
  <c r="L493" i="1"/>
  <c r="P259" i="1" a="1"/>
  <c r="P259" i="1" s="1"/>
  <c r="P260" i="1" s="1"/>
  <c r="P303" i="1"/>
  <c r="P304" i="1" s="1"/>
  <c r="P317" i="1" s="1"/>
  <c r="P281" i="1" a="1"/>
  <c r="P281" i="1" s="1"/>
  <c r="P282" i="1" s="1"/>
  <c r="P429" i="1" a="1"/>
  <c r="P429" i="1" s="1"/>
  <c r="P472" i="1"/>
  <c r="P450" i="1" a="1"/>
  <c r="P450" i="1" s="1"/>
  <c r="P493" i="1"/>
  <c r="Q259" i="1" a="1"/>
  <c r="Q259" i="1" s="1"/>
  <c r="Q260" i="1" s="1"/>
  <c r="Q281" i="1" a="1"/>
  <c r="Q281" i="1" s="1"/>
  <c r="Q282" i="1" s="1"/>
  <c r="Q283" i="1" s="1"/>
  <c r="Q311" i="1" s="1"/>
  <c r="Q450" i="1" a="1"/>
  <c r="Q450" i="1" s="1"/>
  <c r="Q303" i="1"/>
  <c r="Q304" i="1" s="1"/>
  <c r="Q317" i="1" s="1"/>
  <c r="Q472" i="1"/>
  <c r="Q429" i="1" a="1"/>
  <c r="Q429" i="1" s="1"/>
  <c r="Q493" i="1"/>
  <c r="I281" i="1" a="1"/>
  <c r="I281" i="1" s="1"/>
  <c r="I282" i="1" s="1"/>
  <c r="I450" i="1" a="1"/>
  <c r="I450" i="1" s="1"/>
  <c r="I259" i="1" a="1"/>
  <c r="I259" i="1" s="1"/>
  <c r="I260" i="1" s="1"/>
  <c r="I261" i="1" s="1"/>
  <c r="I310" i="1" s="1"/>
  <c r="I303" i="1"/>
  <c r="I304" i="1" s="1"/>
  <c r="I317" i="1" s="1"/>
  <c r="I429" i="1" a="1"/>
  <c r="I429" i="1" s="1"/>
  <c r="I472" i="1"/>
  <c r="I493" i="1"/>
  <c r="P261" i="1" l="1"/>
  <c r="P310" i="1" s="1"/>
  <c r="O283" i="1"/>
  <c r="O311" i="1" s="1"/>
  <c r="R283" i="1"/>
  <c r="R311" i="1" s="1"/>
  <c r="L305" i="1"/>
  <c r="L312" i="1" s="1"/>
  <c r="O261" i="1"/>
  <c r="O310" i="1" s="1"/>
  <c r="O316" i="1" s="1"/>
  <c r="Q305" i="1"/>
  <c r="Q312" i="1" s="1"/>
  <c r="P283" i="1"/>
  <c r="P311" i="1" s="1"/>
  <c r="L283" i="1"/>
  <c r="L311" i="1" s="1"/>
  <c r="H305" i="1"/>
  <c r="H312" i="1" s="1"/>
  <c r="H261" i="1"/>
  <c r="H310" i="1" s="1"/>
  <c r="R261" i="1"/>
  <c r="R310" i="1" s="1"/>
  <c r="M283" i="1"/>
  <c r="M311" i="1" s="1"/>
  <c r="N261" i="1"/>
  <c r="N310" i="1" s="1"/>
  <c r="S305" i="1"/>
  <c r="S312" i="1" s="1"/>
  <c r="J305" i="1"/>
  <c r="J312" i="1" s="1"/>
  <c r="V261" i="1"/>
  <c r="V310" i="1" s="1"/>
  <c r="I305" i="1"/>
  <c r="I312" i="1" s="1"/>
  <c r="P305" i="1"/>
  <c r="P312" i="1" s="1"/>
  <c r="L261" i="1"/>
  <c r="L310" i="1" s="1"/>
  <c r="L316" i="1" s="1"/>
  <c r="I283" i="1"/>
  <c r="I311" i="1" s="1"/>
  <c r="I316" i="1" s="1"/>
  <c r="Q261" i="1"/>
  <c r="Q310" i="1" s="1"/>
  <c r="Q316" i="1" s="1"/>
  <c r="AN793" i="1"/>
  <c r="R305" i="1"/>
  <c r="R312" i="1" s="1"/>
  <c r="U283" i="1"/>
  <c r="U311" i="1" s="1"/>
  <c r="U261" i="1"/>
  <c r="U310" i="1" s="1"/>
  <c r="N305" i="1"/>
  <c r="N312" i="1" s="1"/>
  <c r="T261" i="1"/>
  <c r="T310" i="1" s="1"/>
  <c r="AY846" i="1"/>
  <c r="K283" i="1"/>
  <c r="K311" i="1" s="1"/>
  <c r="K261" i="1"/>
  <c r="K310" i="1" s="1"/>
  <c r="S283" i="1"/>
  <c r="S311" i="1" s="1"/>
  <c r="J283" i="1"/>
  <c r="J311" i="1" s="1"/>
  <c r="V305" i="1"/>
  <c r="V312" i="1" s="1"/>
  <c r="M305" i="1"/>
  <c r="M312" i="1" s="1"/>
  <c r="M261" i="1"/>
  <c r="M310" i="1" s="1"/>
  <c r="N283" i="1"/>
  <c r="N311" i="1" s="1"/>
  <c r="T305" i="1"/>
  <c r="T312" i="1" s="1"/>
  <c r="K305" i="1"/>
  <c r="K312" i="1" s="1"/>
  <c r="S261" i="1"/>
  <c r="S310" i="1" s="1"/>
  <c r="S316" i="1" s="1"/>
  <c r="V283" i="1"/>
  <c r="V311" i="1" s="1"/>
  <c r="W282" i="1"/>
  <c r="H283" i="1"/>
  <c r="H311" i="1" s="1"/>
  <c r="W450" i="1" a="1"/>
  <c r="W450" i="1" s="1"/>
  <c r="W303" i="1"/>
  <c r="W304" i="1" s="1"/>
  <c r="AI847" i="1" a="1"/>
  <c r="AI847" i="1" s="1"/>
  <c r="AK847" i="1" a="1"/>
  <c r="AK847" i="1" s="1"/>
  <c r="AM847" i="1" a="1"/>
  <c r="AM847" i="1" s="1"/>
  <c r="AO847" i="1" a="1"/>
  <c r="AO847" i="1" s="1"/>
  <c r="AQ847" i="1" a="1"/>
  <c r="AQ847" i="1" s="1"/>
  <c r="AS847" i="1" a="1"/>
  <c r="AS847" i="1" s="1"/>
  <c r="AU847" i="1" a="1"/>
  <c r="AU847" i="1" s="1"/>
  <c r="AW847" i="1" a="1"/>
  <c r="AW847" i="1" s="1"/>
  <c r="AJ847" i="1" a="1"/>
  <c r="AJ847" i="1" s="1"/>
  <c r="AR847" i="1" a="1"/>
  <c r="AR847" i="1" s="1"/>
  <c r="AL847" i="1" a="1"/>
  <c r="AL847" i="1" s="1"/>
  <c r="AT847" i="1" a="1"/>
  <c r="AT847" i="1" s="1"/>
  <c r="AN847" i="1" a="1"/>
  <c r="AN847" i="1" s="1"/>
  <c r="AV847" i="1" a="1"/>
  <c r="AV847" i="1" s="1"/>
  <c r="AP847" i="1" a="1"/>
  <c r="AP847" i="1" s="1"/>
  <c r="AX847" i="1" a="1"/>
  <c r="AX847" i="1" s="1"/>
  <c r="I349" i="1" a="1"/>
  <c r="I349" i="1" s="1"/>
  <c r="I376" i="1" s="1" a="1"/>
  <c r="I376" i="1" s="1"/>
  <c r="N349" i="1" a="1"/>
  <c r="N349" i="1" s="1"/>
  <c r="N376" i="1" s="1" a="1"/>
  <c r="N376" i="1" s="1"/>
  <c r="Q349" i="1" a="1"/>
  <c r="Q349" i="1" s="1"/>
  <c r="Q376" i="1" s="1" a="1"/>
  <c r="Q376" i="1" s="1"/>
  <c r="V349" i="1" a="1"/>
  <c r="V349" i="1" s="1"/>
  <c r="V376" i="1" s="1" a="1"/>
  <c r="V376" i="1" s="1"/>
  <c r="K349" i="1" a="1"/>
  <c r="K349" i="1" s="1"/>
  <c r="K376" i="1" s="1" a="1"/>
  <c r="K376" i="1" s="1"/>
  <c r="O349" i="1" a="1"/>
  <c r="O349" i="1" s="1"/>
  <c r="O376" i="1" s="1" a="1"/>
  <c r="O376" i="1" s="1"/>
  <c r="R349" i="1" a="1"/>
  <c r="R349" i="1" s="1"/>
  <c r="R376" i="1" s="1" a="1"/>
  <c r="R376" i="1" s="1"/>
  <c r="J349" i="1" a="1"/>
  <c r="J349" i="1" s="1"/>
  <c r="J376" i="1" s="1" a="1"/>
  <c r="J376" i="1" s="1"/>
  <c r="U349" i="1" a="1"/>
  <c r="U349" i="1" s="1"/>
  <c r="U376" i="1" s="1" a="1"/>
  <c r="U376" i="1" s="1"/>
  <c r="M349" i="1" a="1"/>
  <c r="M349" i="1" s="1"/>
  <c r="M376" i="1" s="1" a="1"/>
  <c r="M376" i="1" s="1"/>
  <c r="P349" i="1" a="1"/>
  <c r="P349" i="1" s="1"/>
  <c r="P376" i="1" s="1" a="1"/>
  <c r="P376" i="1" s="1"/>
  <c r="T349" i="1" a="1"/>
  <c r="T349" i="1" s="1"/>
  <c r="T376" i="1" s="1" a="1"/>
  <c r="T376" i="1" s="1"/>
  <c r="G350" i="1"/>
  <c r="L349" i="1" a="1"/>
  <c r="L349" i="1" s="1"/>
  <c r="L376" i="1" s="1" a="1"/>
  <c r="L376" i="1" s="1"/>
  <c r="H349" i="1" a="1"/>
  <c r="H349" i="1" s="1"/>
  <c r="H376" i="1" s="1" a="1"/>
  <c r="H376" i="1" s="1"/>
  <c r="W349" i="1" a="1"/>
  <c r="W349" i="1" s="1"/>
  <c r="W376" i="1" s="1" a="1"/>
  <c r="W376" i="1" s="1"/>
  <c r="S349" i="1" a="1"/>
  <c r="S349" i="1" s="1"/>
  <c r="S376" i="1" s="1" a="1"/>
  <c r="S376" i="1" s="1"/>
  <c r="G374" i="1"/>
  <c r="G375" i="1" s="1"/>
  <c r="G376" i="1" s="1"/>
  <c r="G377" i="1" s="1"/>
  <c r="W373" i="1" a="1"/>
  <c r="W373" i="1" s="1"/>
  <c r="T373" i="1" a="1"/>
  <c r="T373" i="1" s="1"/>
  <c r="U305" i="1"/>
  <c r="U312" i="1" s="1"/>
  <c r="T283" i="1"/>
  <c r="T311" i="1" s="1"/>
  <c r="J261" i="1"/>
  <c r="J310" i="1" s="1"/>
  <c r="J316" i="1" s="1"/>
  <c r="M316" i="1" l="1"/>
  <c r="U316" i="1"/>
  <c r="K316" i="1"/>
  <c r="N316" i="1"/>
  <c r="P316" i="1"/>
  <c r="H350" i="1" a="1"/>
  <c r="H350" i="1" s="1"/>
  <c r="H377" i="1" s="1" a="1"/>
  <c r="H377" i="1" s="1"/>
  <c r="H378" i="1" s="1" a="1"/>
  <c r="H378" i="1" s="1"/>
  <c r="J350" i="1" a="1"/>
  <c r="J350" i="1" s="1"/>
  <c r="J377" i="1" s="1" a="1"/>
  <c r="J377" i="1" s="1"/>
  <c r="J378" i="1" s="1" a="1"/>
  <c r="J378" i="1" s="1"/>
  <c r="L350" i="1" a="1"/>
  <c r="L350" i="1" s="1"/>
  <c r="L377" i="1" s="1" a="1"/>
  <c r="L377" i="1" s="1"/>
  <c r="L378" i="1" s="1" a="1"/>
  <c r="L378" i="1" s="1"/>
  <c r="N350" i="1" a="1"/>
  <c r="N350" i="1" s="1"/>
  <c r="N377" i="1" s="1" a="1"/>
  <c r="N377" i="1" s="1"/>
  <c r="N378" i="1" s="1" a="1"/>
  <c r="N378" i="1" s="1"/>
  <c r="P350" i="1" a="1"/>
  <c r="P350" i="1" s="1"/>
  <c r="P377" i="1" s="1" a="1"/>
  <c r="P377" i="1" s="1"/>
  <c r="P378" i="1" s="1" a="1"/>
  <c r="P378" i="1" s="1"/>
  <c r="R350" i="1" a="1"/>
  <c r="R350" i="1" s="1"/>
  <c r="R377" i="1" s="1" a="1"/>
  <c r="R377" i="1" s="1"/>
  <c r="R378" i="1" s="1" a="1"/>
  <c r="R378" i="1" s="1"/>
  <c r="T350" i="1" a="1"/>
  <c r="T350" i="1" s="1"/>
  <c r="T377" i="1" s="1" a="1"/>
  <c r="T377" i="1" s="1"/>
  <c r="T378" i="1" s="1" a="1"/>
  <c r="T378" i="1" s="1"/>
  <c r="V350" i="1" a="1"/>
  <c r="V350" i="1" s="1"/>
  <c r="V377" i="1" s="1" a="1"/>
  <c r="V377" i="1" s="1"/>
  <c r="V378" i="1" s="1" a="1"/>
  <c r="V378" i="1" s="1"/>
  <c r="K350" i="1" a="1"/>
  <c r="K350" i="1" s="1"/>
  <c r="K377" i="1" s="1" a="1"/>
  <c r="K377" i="1" s="1"/>
  <c r="K378" i="1" s="1" a="1"/>
  <c r="K378" i="1" s="1"/>
  <c r="S350" i="1" a="1"/>
  <c r="S350" i="1" s="1"/>
  <c r="S377" i="1" s="1" a="1"/>
  <c r="S377" i="1" s="1"/>
  <c r="S378" i="1" s="1" a="1"/>
  <c r="S378" i="1" s="1"/>
  <c r="I350" i="1" a="1"/>
  <c r="I350" i="1" s="1"/>
  <c r="I377" i="1" s="1" a="1"/>
  <c r="I377" i="1" s="1"/>
  <c r="I378" i="1" s="1" a="1"/>
  <c r="I378" i="1" s="1"/>
  <c r="W350" i="1" a="1"/>
  <c r="W350" i="1" s="1"/>
  <c r="O350" i="1" a="1"/>
  <c r="O350" i="1" s="1"/>
  <c r="O377" i="1" s="1" a="1"/>
  <c r="O377" i="1" s="1"/>
  <c r="O378" i="1" s="1" a="1"/>
  <c r="O378" i="1" s="1"/>
  <c r="U350" i="1" a="1"/>
  <c r="U350" i="1" s="1"/>
  <c r="U377" i="1" s="1" a="1"/>
  <c r="U377" i="1" s="1"/>
  <c r="U378" i="1" s="1" a="1"/>
  <c r="U378" i="1" s="1"/>
  <c r="Q350" i="1" a="1"/>
  <c r="Q350" i="1" s="1"/>
  <c r="Q377" i="1" s="1" a="1"/>
  <c r="Q377" i="1" s="1"/>
  <c r="Q378" i="1" s="1" a="1"/>
  <c r="Q378" i="1" s="1"/>
  <c r="M350" i="1" a="1"/>
  <c r="M350" i="1" s="1"/>
  <c r="M377" i="1" s="1" a="1"/>
  <c r="M377" i="1" s="1"/>
  <c r="M378" i="1" s="1" a="1"/>
  <c r="M378" i="1" s="1"/>
  <c r="AY847" i="1"/>
  <c r="T316" i="1"/>
  <c r="L313" i="1"/>
  <c r="H316" i="1"/>
  <c r="V316" i="1"/>
  <c r="V313" i="1" s="1"/>
  <c r="R316" i="1"/>
  <c r="O313" i="1"/>
  <c r="W377" i="1" l="1" a="1"/>
  <c r="W377" i="1" s="1"/>
  <c r="W378" i="1" s="1"/>
  <c r="W351" i="1"/>
  <c r="P313" i="1"/>
  <c r="U313" i="1"/>
  <c r="H313" i="1"/>
  <c r="J313" i="1"/>
  <c r="Q313" i="1"/>
  <c r="I313" i="1"/>
  <c r="K313" i="1"/>
  <c r="S313" i="1"/>
  <c r="R313" i="1"/>
  <c r="T313" i="1"/>
  <c r="N313" i="1"/>
  <c r="M313" i="1"/>
</calcChain>
</file>

<file path=xl/comments1.xml><?xml version="1.0" encoding="utf-8"?>
<comments xmlns="http://schemas.openxmlformats.org/spreadsheetml/2006/main">
  <authors>
    <author>Karin Hüssy</author>
  </authors>
  <commentList>
    <comment ref="D1" authorId="0">
      <text>
        <r>
          <rPr>
            <sz val="8"/>
            <color indexed="81"/>
            <rFont val="Tahoma"/>
            <charset val="1"/>
          </rPr>
          <t xml:space="preserve">Add title here </t>
        </r>
      </text>
    </comment>
  </commentList>
</comments>
</file>

<file path=xl/sharedStrings.xml><?xml version="1.0" encoding="utf-8"?>
<sst xmlns="http://schemas.openxmlformats.org/spreadsheetml/2006/main" count="5124" uniqueCount="146">
  <si>
    <t>Fish</t>
  </si>
  <si>
    <t>Landing</t>
  </si>
  <si>
    <t>MODAL</t>
  </si>
  <si>
    <t>AGE</t>
  </si>
  <si>
    <t>no</t>
  </si>
  <si>
    <t>Sample</t>
  </si>
  <si>
    <t>length</t>
  </si>
  <si>
    <t>month</t>
  </si>
  <si>
    <t>Reader 1</t>
  </si>
  <si>
    <t>Reader 2</t>
  </si>
  <si>
    <t>Reader 3</t>
  </si>
  <si>
    <t>Reader 4</t>
  </si>
  <si>
    <t>Reader 5</t>
  </si>
  <si>
    <t>Reader 6</t>
  </si>
  <si>
    <t>Reader 7</t>
  </si>
  <si>
    <t>Reader 8</t>
  </si>
  <si>
    <t>Reader 9</t>
  </si>
  <si>
    <t>Reader 10</t>
  </si>
  <si>
    <t>Reader 11</t>
  </si>
  <si>
    <t>Reader 12</t>
  </si>
  <si>
    <t>Reader 13</t>
  </si>
  <si>
    <t>Reader 14</t>
  </si>
  <si>
    <t>Reader 15</t>
  </si>
  <si>
    <t>CV</t>
  </si>
  <si>
    <t>-</t>
  </si>
  <si>
    <t>Total read</t>
  </si>
  <si>
    <t>Total NOT read</t>
  </si>
  <si>
    <t>0-15</t>
  </si>
  <si>
    <t>2STDEV</t>
  </si>
  <si>
    <t>PERCENTAGE AGREEMENT</t>
  </si>
  <si>
    <t>ALL</t>
  </si>
  <si>
    <t>Readers</t>
  </si>
  <si>
    <t>Weighted mean</t>
  </si>
  <si>
    <t>Total</t>
  </si>
  <si>
    <t>MEAN AGE +2STDEV</t>
  </si>
  <si>
    <t>MEAN AGE -2STDEV</t>
  </si>
  <si>
    <t>RANKING</t>
  </si>
  <si>
    <t>Mean</t>
  </si>
  <si>
    <t>age</t>
  </si>
  <si>
    <t>Figure 1</t>
  </si>
  <si>
    <t>ALL READERS</t>
  </si>
  <si>
    <t>Precision</t>
  </si>
  <si>
    <t>Table 2</t>
  </si>
  <si>
    <t>COEFFICIENT OF VARIATION (CV)</t>
  </si>
  <si>
    <t>Nov</t>
  </si>
  <si>
    <t>Dec</t>
  </si>
  <si>
    <t>May</t>
  </si>
  <si>
    <t>Jan</t>
  </si>
  <si>
    <t>Feb</t>
  </si>
  <si>
    <t>Mar</t>
  </si>
  <si>
    <t>Apr</t>
  </si>
  <si>
    <t>Jun</t>
  </si>
  <si>
    <t>Jul</t>
  </si>
  <si>
    <t>Aug</t>
  </si>
  <si>
    <t>Sep</t>
  </si>
  <si>
    <t>Oct</t>
  </si>
  <si>
    <t>otoliths</t>
  </si>
  <si>
    <t>Nr of</t>
  </si>
  <si>
    <t>TOTAL</t>
  </si>
  <si>
    <t>Table 3</t>
  </si>
  <si>
    <t>Age</t>
  </si>
  <si>
    <t>Table 4</t>
  </si>
  <si>
    <t>Table 1</t>
  </si>
  <si>
    <t>Percent</t>
  </si>
  <si>
    <t>agreement</t>
  </si>
  <si>
    <t>Estimated ages</t>
  </si>
  <si>
    <t>Figure 2</t>
  </si>
  <si>
    <t>difference</t>
  </si>
  <si>
    <t>*</t>
  </si>
  <si>
    <t>* *</t>
  </si>
  <si>
    <t>n =</t>
  </si>
  <si>
    <t xml:space="preserve">RESULT </t>
  </si>
  <si>
    <t>Figure 3</t>
  </si>
  <si>
    <t>Difference</t>
  </si>
  <si>
    <t>n</t>
  </si>
  <si>
    <t>0-values =</t>
  </si>
  <si>
    <t>NUMBER OF AGE READINGS</t>
  </si>
  <si>
    <t>STDEV</t>
  </si>
  <si>
    <t>Figure 4</t>
  </si>
  <si>
    <t>For plotting Fig. 2</t>
  </si>
  <si>
    <t>n  -  0-values =</t>
  </si>
  <si>
    <t>MEAN LENGTH AT AGE</t>
  </si>
  <si>
    <t>MEAN AGE</t>
  </si>
  <si>
    <t>Table 5</t>
  </si>
  <si>
    <t xml:space="preserve"> = no sign of bias (p&gt;0.05)</t>
  </si>
  <si>
    <t xml:space="preserve"> = possibility of bias (0.01&lt;p&lt;0.05)</t>
  </si>
  <si>
    <t xml:space="preserve"> = certainty of bias (p&lt;0.01)</t>
  </si>
  <si>
    <t>SAMPLING STRATA</t>
  </si>
  <si>
    <t>Table 6</t>
  </si>
  <si>
    <t>bias</t>
  </si>
  <si>
    <t>NUMBER OF OTOLITHS</t>
  </si>
  <si>
    <t>Mean CV</t>
  </si>
  <si>
    <t>Agree-</t>
  </si>
  <si>
    <t>ment</t>
  </si>
  <si>
    <t>TABLES FOR PLOTTING THE AGE BIAS PLOT FIGURES OF FIGURE 1</t>
  </si>
  <si>
    <t>C</t>
  </si>
  <si>
    <t>D</t>
  </si>
  <si>
    <t>E</t>
  </si>
  <si>
    <t>F</t>
  </si>
  <si>
    <t>G</t>
  </si>
  <si>
    <t>H</t>
  </si>
  <si>
    <t>I</t>
  </si>
  <si>
    <t>J</t>
  </si>
  <si>
    <t>K</t>
  </si>
  <si>
    <t>L</t>
  </si>
  <si>
    <t>ranking</t>
  </si>
  <si>
    <t xml:space="preserve">AGE COMPOSITION </t>
  </si>
  <si>
    <t>Yes / No</t>
  </si>
  <si>
    <t>Criterion 80% agreement</t>
  </si>
  <si>
    <t>Sex</t>
  </si>
  <si>
    <t>year</t>
  </si>
  <si>
    <t>Stratum</t>
  </si>
  <si>
    <t>Figure 5</t>
  </si>
  <si>
    <t>r. 1-15</t>
  </si>
  <si>
    <t>RANGE</t>
  </si>
  <si>
    <r>
      <t xml:space="preserve">WORK TABLE for the </t>
    </r>
    <r>
      <rPr>
        <b/>
        <sz val="14"/>
        <color indexed="10"/>
        <rFont val="Arial"/>
        <family val="2"/>
      </rPr>
      <t>BIAS TEST</t>
    </r>
  </si>
  <si>
    <t>absolute value of the bias</t>
  </si>
  <si>
    <t xml:space="preserve">z = </t>
  </si>
  <si>
    <t>-------&gt;</t>
  </si>
  <si>
    <t xml:space="preserve">Minimum age over all readers: </t>
  </si>
  <si>
    <t xml:space="preserve">Maximum age over all readers: </t>
  </si>
  <si>
    <t>MODAL AGE</t>
  </si>
  <si>
    <r>
      <t>Table 7</t>
    </r>
    <r>
      <rPr>
        <sz val="11"/>
        <rFont val="Arial"/>
        <family val="2"/>
      </rPr>
      <t xml:space="preserve"> Agreed collection</t>
    </r>
  </si>
  <si>
    <t>Overall ranking</t>
  </si>
  <si>
    <t>OVERALL RANKING</t>
  </si>
  <si>
    <t>Drag these formulas to the right, if the</t>
  </si>
  <si>
    <t>number of age readers is increased !</t>
  </si>
  <si>
    <t>Mean Ranking</t>
  </si>
  <si>
    <t>Weighted</t>
  </si>
  <si>
    <r>
      <t>Note</t>
    </r>
    <r>
      <rPr>
        <sz val="9"/>
        <rFont val="Arial"/>
        <family val="2"/>
      </rPr>
      <t>: Higher CV's might be expected during months of opaque material deposition and during the juvenile phase, when false rings might occur!</t>
    </r>
  </si>
  <si>
    <t>Ranking Percentage Agreement</t>
  </si>
  <si>
    <t>Ranking Coefficient of Variation</t>
  </si>
  <si>
    <t>FIGURE 5</t>
  </si>
  <si>
    <t>FIGURE 4</t>
  </si>
  <si>
    <t>FIGURE 3</t>
  </si>
  <si>
    <t>FIGURE 2</t>
  </si>
  <si>
    <t>FIGURE 1</t>
  </si>
  <si>
    <t>TABLE 5</t>
  </si>
  <si>
    <t>TABLE 4</t>
  </si>
  <si>
    <t>, which is the Maximum age + 2stdev !!!!!!</t>
  </si>
  <si>
    <t xml:space="preserve">NOTE: The length of the y-axis of Figure 1 should be larger than </t>
  </si>
  <si>
    <t>R-  =</t>
  </si>
  <si>
    <t>R+  =</t>
  </si>
  <si>
    <t>NOTE: Reduce the range of the ages (in this case 1-13) to remove the lines towards the x-axis.</t>
  </si>
  <si>
    <t>A</t>
  </si>
  <si>
    <t>B</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</si>
</sst>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
    <numFmt numFmtId="165" formatCode="0.0"/>
    <numFmt numFmtId="166" formatCode="0.0%"/>
    <numFmt numFmtId="167" formatCode="0.0000"/>
    <numFmt numFmtId="168" formatCode="0.00_ ;[Red]\-0.00\ "/>
  </numFmts>
  <fonts count="50">
    <font>
      <sz val="10"/>
      <name val="Tms Rmn"/>
    </font>
    <font>
      <sz val="10"/>
      <name val="Geneva"/>
    </font>
    <font>
      <sz val="12"/>
      <name val="Tms Rmn"/>
    </font>
    <font>
      <b/>
      <sz val="14"/>
      <name val="Tms Rmn"/>
    </font>
    <font>
      <sz val="14"/>
      <name val="Tms Rmn"/>
    </font>
    <font>
      <b/>
      <sz val="16"/>
      <color indexed="56"/>
      <name val="Arial"/>
      <family val="2"/>
    </font>
    <font>
      <sz val="16"/>
      <color indexed="56"/>
      <name val="Arial"/>
      <family val="2"/>
    </font>
    <font>
      <sz val="16"/>
      <color indexed="8"/>
      <name val="Arial"/>
      <family val="2"/>
    </font>
    <font>
      <b/>
      <sz val="12"/>
      <color indexed="8"/>
      <name val="Arial"/>
      <family val="2"/>
    </font>
    <font>
      <sz val="10"/>
      <color indexed="8"/>
      <name val="Arial"/>
      <family val="2"/>
    </font>
    <font>
      <sz val="10"/>
      <color indexed="10"/>
      <name val="Arial"/>
      <family val="2"/>
    </font>
    <font>
      <sz val="10"/>
      <name val="Arial"/>
      <family val="2"/>
    </font>
    <font>
      <b/>
      <sz val="10"/>
      <color indexed="8"/>
      <name val="Arial"/>
      <family val="2"/>
    </font>
    <font>
      <sz val="10"/>
      <color indexed="56"/>
      <name val="Arial"/>
      <family val="2"/>
    </font>
    <font>
      <b/>
      <sz val="10"/>
      <name val="Arial"/>
      <family val="2"/>
    </font>
    <font>
      <b/>
      <sz val="14"/>
      <name val="Arial"/>
      <family val="2"/>
    </font>
    <font>
      <b/>
      <sz val="12"/>
      <name val="Arial"/>
      <family val="2"/>
    </font>
    <font>
      <b/>
      <sz val="18"/>
      <name val="Arial"/>
      <family val="2"/>
    </font>
    <font>
      <sz val="14"/>
      <name val="Arial"/>
      <family val="2"/>
    </font>
    <font>
      <sz val="14"/>
      <color indexed="10"/>
      <name val="Arial"/>
      <family val="2"/>
    </font>
    <font>
      <sz val="16"/>
      <name val="Arial"/>
      <family val="2"/>
    </font>
    <font>
      <sz val="16"/>
      <color indexed="10"/>
      <name val="Arial"/>
      <family val="2"/>
    </font>
    <font>
      <b/>
      <sz val="10"/>
      <color indexed="10"/>
      <name val="Arial"/>
      <family val="2"/>
    </font>
    <font>
      <b/>
      <sz val="10"/>
      <name val="Tms Rmn"/>
    </font>
    <font>
      <b/>
      <sz val="20"/>
      <name val="Arial"/>
      <family val="2"/>
    </font>
    <font>
      <sz val="12"/>
      <name val="Arial"/>
      <family val="2"/>
    </font>
    <font>
      <sz val="20"/>
      <name val="Arial"/>
      <family val="2"/>
    </font>
    <font>
      <sz val="20"/>
      <name val="Tms Rmn"/>
    </font>
    <font>
      <b/>
      <sz val="11"/>
      <name val="Arial"/>
      <family val="2"/>
    </font>
    <font>
      <b/>
      <sz val="16"/>
      <name val="Tms Rmn"/>
    </font>
    <font>
      <b/>
      <sz val="9"/>
      <name val="Arial"/>
      <family val="2"/>
    </font>
    <font>
      <sz val="9"/>
      <name val="Arial"/>
      <family val="2"/>
    </font>
    <font>
      <sz val="10"/>
      <name val="Times New Roman"/>
      <family val="1"/>
    </font>
    <font>
      <sz val="10"/>
      <color indexed="10"/>
      <name val="Tms Rmn"/>
    </font>
    <font>
      <b/>
      <sz val="10"/>
      <name val="Times New Roman"/>
      <family val="1"/>
    </font>
    <font>
      <b/>
      <sz val="10"/>
      <color indexed="10"/>
      <name val="Tms Rmn"/>
    </font>
    <font>
      <b/>
      <sz val="14"/>
      <color indexed="10"/>
      <name val="Arial"/>
      <family val="2"/>
    </font>
    <font>
      <sz val="10"/>
      <color indexed="8"/>
      <name val="Tms Rmn"/>
    </font>
    <font>
      <b/>
      <sz val="14"/>
      <color indexed="8"/>
      <name val="Arial"/>
      <family val="2"/>
    </font>
    <font>
      <b/>
      <sz val="10"/>
      <color indexed="8"/>
      <name val="Tms Rmn"/>
    </font>
    <font>
      <sz val="10"/>
      <color indexed="10"/>
      <name val="Times New Roman"/>
      <family val="1"/>
    </font>
    <font>
      <b/>
      <sz val="14"/>
      <name val="Symbol"/>
      <family val="1"/>
      <charset val="2"/>
    </font>
    <font>
      <b/>
      <sz val="16"/>
      <name val="Arial"/>
      <family val="2"/>
    </font>
    <font>
      <b/>
      <sz val="10"/>
      <color indexed="10"/>
      <name val="Times New Roman"/>
      <family val="1"/>
    </font>
    <font>
      <sz val="11"/>
      <name val="Arial"/>
      <family val="2"/>
    </font>
    <font>
      <b/>
      <sz val="10"/>
      <color indexed="56"/>
      <name val="Arial"/>
      <family val="2"/>
    </font>
    <font>
      <sz val="10"/>
      <name val="Tms Rmn"/>
    </font>
    <font>
      <sz val="11"/>
      <color indexed="10"/>
      <name val="Arial"/>
      <family val="2"/>
    </font>
    <font>
      <sz val="11"/>
      <name val="Tms Rmn"/>
    </font>
    <font>
      <sz val="8"/>
      <color indexed="81"/>
      <name val="Tahoma"/>
      <charset val="1"/>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indexed="55"/>
        <bgColor indexed="64"/>
      </patternFill>
    </fill>
    <fill>
      <patternFill patternType="solid">
        <fgColor indexed="41"/>
        <bgColor indexed="64"/>
      </patternFill>
    </fill>
    <fill>
      <patternFill patternType="solid">
        <fgColor rgb="FF00B0F0"/>
        <bgColor indexed="64"/>
      </patternFill>
    </fill>
  </fills>
  <borders count="38">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right style="thick">
        <color indexed="64"/>
      </right>
      <top/>
      <bottom/>
      <diagonal/>
    </border>
    <border>
      <left style="thick">
        <color indexed="64"/>
      </left>
      <right/>
      <top/>
      <bottom style="medium">
        <color indexed="64"/>
      </bottom>
      <diagonal/>
    </border>
    <border>
      <left/>
      <right/>
      <top style="thick">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ashed">
        <color indexed="64"/>
      </bottom>
      <diagonal/>
    </border>
    <border>
      <left style="double">
        <color indexed="64"/>
      </left>
      <right style="double">
        <color indexed="64"/>
      </right>
      <top/>
      <bottom style="double">
        <color indexed="64"/>
      </bottom>
      <diagonal/>
    </border>
  </borders>
  <cellStyleXfs count="2">
    <xf numFmtId="0" fontId="0" fillId="0" borderId="0"/>
    <xf numFmtId="9" fontId="1" fillId="0" borderId="0" applyFont="0" applyFill="0" applyBorder="0" applyAlignment="0" applyProtection="0"/>
  </cellStyleXfs>
  <cellXfs count="612">
    <xf numFmtId="0" fontId="0" fillId="0" borderId="0" xfId="0"/>
    <xf numFmtId="0" fontId="5" fillId="2" borderId="0" xfId="0" applyFont="1" applyFill="1" applyAlignment="1">
      <alignment horizontal="left"/>
    </xf>
    <xf numFmtId="0" fontId="11" fillId="0" borderId="0" xfId="0" applyFont="1" applyAlignment="1">
      <alignment horizontal="center"/>
    </xf>
    <xf numFmtId="0" fontId="9" fillId="0" borderId="1" xfId="0" applyFont="1" applyBorder="1" applyAlignment="1">
      <alignment horizontal="center"/>
    </xf>
    <xf numFmtId="0" fontId="9" fillId="0" borderId="2" xfId="0" applyFont="1" applyBorder="1" applyAlignment="1">
      <alignment horizontal="center"/>
    </xf>
    <xf numFmtId="165" fontId="9" fillId="0" borderId="2" xfId="0" applyNumberFormat="1" applyFont="1" applyBorder="1" applyAlignment="1">
      <alignment horizontal="center"/>
    </xf>
    <xf numFmtId="0" fontId="9" fillId="0" borderId="3" xfId="0" applyFont="1" applyBorder="1" applyAlignment="1">
      <alignment horizontal="center"/>
    </xf>
    <xf numFmtId="0" fontId="9" fillId="0" borderId="4" xfId="0" applyFont="1" applyBorder="1" applyAlignment="1">
      <alignment horizontal="center"/>
    </xf>
    <xf numFmtId="0" fontId="9" fillId="0" borderId="5" xfId="0" applyFont="1" applyBorder="1" applyAlignment="1">
      <alignment horizontal="center"/>
    </xf>
    <xf numFmtId="165" fontId="9" fillId="0" borderId="5" xfId="0" applyNumberFormat="1" applyFont="1" applyBorder="1" applyAlignment="1">
      <alignment horizontal="center"/>
    </xf>
    <xf numFmtId="0" fontId="9" fillId="0" borderId="6" xfId="0" applyFont="1" applyBorder="1" applyAlignment="1">
      <alignment horizontal="center"/>
    </xf>
    <xf numFmtId="0" fontId="11" fillId="0" borderId="0" xfId="0" applyFont="1" applyBorder="1" applyAlignment="1">
      <alignment horizontal="center"/>
    </xf>
    <xf numFmtId="1" fontId="9" fillId="0" borderId="2" xfId="0" applyNumberFormat="1" applyFont="1" applyBorder="1" applyAlignment="1">
      <alignment horizontal="center" vertical="center"/>
    </xf>
    <xf numFmtId="1" fontId="9" fillId="0" borderId="3" xfId="0" applyNumberFormat="1" applyFont="1" applyBorder="1" applyAlignment="1">
      <alignment horizontal="center" vertical="center"/>
    </xf>
    <xf numFmtId="2" fontId="11" fillId="0" borderId="0" xfId="0" applyNumberFormat="1" applyFont="1" applyBorder="1" applyAlignment="1">
      <alignment horizontal="center" vertical="center"/>
    </xf>
    <xf numFmtId="1" fontId="11" fillId="0" borderId="0" xfId="0" applyNumberFormat="1" applyFont="1" applyBorder="1" applyAlignment="1">
      <alignment horizontal="center" vertical="center"/>
    </xf>
    <xf numFmtId="165" fontId="11" fillId="0" borderId="0" xfId="0" applyNumberFormat="1" applyFont="1" applyAlignment="1">
      <alignment horizontal="center"/>
    </xf>
    <xf numFmtId="1" fontId="10" fillId="0" borderId="0" xfId="0" applyNumberFormat="1" applyFont="1" applyAlignment="1">
      <alignment horizontal="center"/>
    </xf>
    <xf numFmtId="2" fontId="11" fillId="0" borderId="0" xfId="0" applyNumberFormat="1" applyFont="1" applyAlignment="1">
      <alignment horizontal="center"/>
    </xf>
    <xf numFmtId="164" fontId="11" fillId="0" borderId="0" xfId="0" applyNumberFormat="1" applyFont="1" applyBorder="1" applyAlignment="1">
      <alignment horizontal="center" vertical="center"/>
    </xf>
    <xf numFmtId="1" fontId="14" fillId="0" borderId="7" xfId="0" applyNumberFormat="1" applyFont="1" applyBorder="1" applyAlignment="1">
      <alignment horizontal="center" vertical="center"/>
    </xf>
    <xf numFmtId="1" fontId="14" fillId="0" borderId="8" xfId="0" applyNumberFormat="1" applyFont="1" applyBorder="1" applyAlignment="1">
      <alignment horizontal="center" vertical="center"/>
    </xf>
    <xf numFmtId="1" fontId="14" fillId="0" borderId="8" xfId="0" applyNumberFormat="1" applyFont="1" applyBorder="1" applyAlignment="1">
      <alignment horizontal="center"/>
    </xf>
    <xf numFmtId="0" fontId="11" fillId="0" borderId="9" xfId="0" applyFont="1" applyBorder="1" applyAlignment="1">
      <alignment horizontal="center"/>
    </xf>
    <xf numFmtId="0" fontId="11" fillId="0" borderId="10" xfId="0" applyFont="1" applyBorder="1" applyAlignment="1">
      <alignment horizontal="center"/>
    </xf>
    <xf numFmtId="0" fontId="11" fillId="0" borderId="11" xfId="0" applyFont="1" applyBorder="1" applyAlignment="1">
      <alignment horizontal="center"/>
    </xf>
    <xf numFmtId="0" fontId="11" fillId="0" borderId="12" xfId="0" applyFont="1" applyBorder="1" applyAlignment="1">
      <alignment horizontal="center"/>
    </xf>
    <xf numFmtId="0" fontId="11" fillId="0" borderId="13" xfId="0" applyFont="1" applyBorder="1" applyAlignment="1">
      <alignment horizontal="center"/>
    </xf>
    <xf numFmtId="0" fontId="11" fillId="0" borderId="14" xfId="0" applyFont="1" applyBorder="1" applyAlignment="1">
      <alignment horizontal="center"/>
    </xf>
    <xf numFmtId="0" fontId="14" fillId="0" borderId="15" xfId="0" applyFont="1" applyBorder="1" applyAlignment="1">
      <alignment horizontal="center"/>
    </xf>
    <xf numFmtId="0" fontId="18" fillId="0" borderId="0" xfId="0" applyFont="1" applyAlignment="1">
      <alignment horizontal="center"/>
    </xf>
    <xf numFmtId="0" fontId="4" fillId="0" borderId="0" xfId="0" applyFont="1"/>
    <xf numFmtId="1" fontId="14" fillId="0" borderId="16" xfId="0" applyNumberFormat="1" applyFont="1" applyBorder="1" applyAlignment="1">
      <alignment horizontal="center"/>
    </xf>
    <xf numFmtId="1" fontId="14" fillId="0" borderId="17" xfId="0" applyNumberFormat="1" applyFont="1" applyBorder="1" applyAlignment="1">
      <alignment horizontal="center"/>
    </xf>
    <xf numFmtId="1" fontId="14" fillId="0" borderId="15" xfId="0" applyNumberFormat="1" applyFont="1" applyBorder="1" applyAlignment="1">
      <alignment horizontal="center"/>
    </xf>
    <xf numFmtId="1" fontId="14" fillId="0" borderId="18" xfId="0" applyNumberFormat="1" applyFont="1" applyBorder="1" applyAlignment="1">
      <alignment horizontal="center"/>
    </xf>
    <xf numFmtId="9" fontId="11" fillId="0" borderId="9" xfId="1" applyFont="1" applyBorder="1" applyAlignment="1">
      <alignment horizontal="center" vertical="center"/>
    </xf>
    <xf numFmtId="9" fontId="11" fillId="0" borderId="10" xfId="1" applyFont="1" applyBorder="1" applyAlignment="1">
      <alignment horizontal="center" vertical="center"/>
    </xf>
    <xf numFmtId="9" fontId="11" fillId="0" borderId="19" xfId="1" applyFont="1" applyBorder="1" applyAlignment="1">
      <alignment horizontal="center" vertical="center"/>
    </xf>
    <xf numFmtId="9" fontId="11" fillId="0" borderId="0" xfId="1" applyFont="1" applyBorder="1" applyAlignment="1">
      <alignment horizontal="center" vertical="center"/>
    </xf>
    <xf numFmtId="1" fontId="14" fillId="0" borderId="20" xfId="0" applyNumberFormat="1" applyFont="1" applyBorder="1" applyAlignment="1">
      <alignment horizontal="center"/>
    </xf>
    <xf numFmtId="164" fontId="11" fillId="0" borderId="9" xfId="0" applyNumberFormat="1" applyFont="1" applyBorder="1" applyAlignment="1">
      <alignment horizontal="center" vertical="center"/>
    </xf>
    <xf numFmtId="164" fontId="11" fillId="0" borderId="10" xfId="0" applyNumberFormat="1" applyFont="1" applyBorder="1" applyAlignment="1">
      <alignment horizontal="center" vertical="center"/>
    </xf>
    <xf numFmtId="164" fontId="11" fillId="0" borderId="19" xfId="0" applyNumberFormat="1" applyFont="1" applyBorder="1" applyAlignment="1">
      <alignment horizontal="center" vertical="center"/>
    </xf>
    <xf numFmtId="164" fontId="11" fillId="0" borderId="12" xfId="0" applyNumberFormat="1" applyFont="1" applyBorder="1" applyAlignment="1">
      <alignment horizontal="center" vertical="center"/>
    </xf>
    <xf numFmtId="164" fontId="11" fillId="0" borderId="13" xfId="0" applyNumberFormat="1" applyFont="1" applyBorder="1" applyAlignment="1">
      <alignment horizontal="center" vertical="center"/>
    </xf>
    <xf numFmtId="0" fontId="11" fillId="0" borderId="0" xfId="0" applyFont="1" applyFill="1" applyAlignment="1">
      <alignment horizontal="center"/>
    </xf>
    <xf numFmtId="2" fontId="11" fillId="0" borderId="9" xfId="0" applyNumberFormat="1" applyFont="1" applyBorder="1" applyAlignment="1">
      <alignment horizontal="center" vertical="center"/>
    </xf>
    <xf numFmtId="2" fontId="11" fillId="0" borderId="10" xfId="0" applyNumberFormat="1" applyFont="1" applyBorder="1" applyAlignment="1">
      <alignment horizontal="center" vertical="center"/>
    </xf>
    <xf numFmtId="2" fontId="11" fillId="0" borderId="19" xfId="0" applyNumberFormat="1" applyFont="1" applyBorder="1" applyAlignment="1">
      <alignment horizontal="center" vertical="center"/>
    </xf>
    <xf numFmtId="0" fontId="20" fillId="0" borderId="0" xfId="0" applyFont="1" applyAlignment="1">
      <alignment horizontal="center"/>
    </xf>
    <xf numFmtId="1" fontId="14" fillId="0" borderId="9" xfId="0" applyNumberFormat="1" applyFont="1" applyBorder="1" applyAlignment="1">
      <alignment horizontal="center" vertical="center"/>
    </xf>
    <xf numFmtId="1" fontId="14" fillId="0" borderId="19" xfId="0" applyNumberFormat="1" applyFont="1" applyBorder="1" applyAlignment="1">
      <alignment horizontal="center" vertical="center"/>
    </xf>
    <xf numFmtId="166" fontId="14" fillId="0" borderId="7" xfId="1" applyNumberFormat="1" applyFont="1" applyFill="1" applyBorder="1" applyAlignment="1">
      <alignment horizontal="center" vertical="center"/>
    </xf>
    <xf numFmtId="166" fontId="14" fillId="0" borderId="8" xfId="1" applyNumberFormat="1" applyFont="1" applyFill="1" applyBorder="1" applyAlignment="1">
      <alignment horizontal="center" vertical="center"/>
    </xf>
    <xf numFmtId="1" fontId="14" fillId="0" borderId="7" xfId="0" applyNumberFormat="1" applyFont="1" applyBorder="1" applyAlignment="1">
      <alignment horizontal="center"/>
    </xf>
    <xf numFmtId="9" fontId="14" fillId="0" borderId="7" xfId="1" applyFont="1" applyBorder="1" applyAlignment="1">
      <alignment horizontal="center"/>
    </xf>
    <xf numFmtId="9" fontId="14" fillId="0" borderId="8" xfId="1" applyFont="1" applyBorder="1" applyAlignment="1">
      <alignment horizontal="center"/>
    </xf>
    <xf numFmtId="0" fontId="11" fillId="0" borderId="19" xfId="0" applyFont="1" applyBorder="1" applyAlignment="1">
      <alignment horizontal="center"/>
    </xf>
    <xf numFmtId="0" fontId="11" fillId="0" borderId="21" xfId="0" applyFont="1" applyBorder="1" applyAlignment="1">
      <alignment horizontal="center"/>
    </xf>
    <xf numFmtId="0" fontId="20" fillId="0" borderId="0" xfId="0" applyFont="1" applyFill="1" applyAlignment="1">
      <alignment horizontal="center"/>
    </xf>
    <xf numFmtId="168" fontId="11" fillId="0" borderId="9" xfId="0" applyNumberFormat="1" applyFont="1" applyBorder="1" applyAlignment="1">
      <alignment horizontal="center" vertical="center"/>
    </xf>
    <xf numFmtId="168" fontId="11" fillId="0" borderId="10" xfId="0" applyNumberFormat="1" applyFont="1" applyBorder="1" applyAlignment="1">
      <alignment horizontal="center" vertical="center"/>
    </xf>
    <xf numFmtId="168" fontId="14" fillId="0" borderId="7" xfId="0" applyNumberFormat="1" applyFont="1" applyBorder="1" applyAlignment="1">
      <alignment horizontal="center" vertical="center"/>
    </xf>
    <xf numFmtId="168" fontId="11" fillId="0" borderId="19" xfId="0" applyNumberFormat="1" applyFont="1" applyBorder="1" applyAlignment="1">
      <alignment horizontal="center" vertical="center"/>
    </xf>
    <xf numFmtId="168" fontId="11" fillId="0" borderId="0" xfId="0" applyNumberFormat="1" applyFont="1" applyBorder="1" applyAlignment="1">
      <alignment horizontal="center" vertical="center"/>
    </xf>
    <xf numFmtId="168" fontId="14" fillId="0" borderId="8" xfId="0" applyNumberFormat="1" applyFont="1" applyBorder="1" applyAlignment="1">
      <alignment horizontal="center" vertical="center"/>
    </xf>
    <xf numFmtId="168" fontId="14" fillId="0" borderId="20" xfId="0" applyNumberFormat="1" applyFont="1" applyBorder="1" applyAlignment="1">
      <alignment horizontal="center" vertical="center"/>
    </xf>
    <xf numFmtId="0" fontId="14" fillId="0" borderId="16" xfId="0" applyFont="1" applyBorder="1" applyAlignment="1">
      <alignment horizontal="center"/>
    </xf>
    <xf numFmtId="2" fontId="14" fillId="0" borderId="20" xfId="0" applyNumberFormat="1" applyFont="1" applyFill="1" applyBorder="1" applyAlignment="1">
      <alignment horizontal="center" vertical="center"/>
    </xf>
    <xf numFmtId="0" fontId="14" fillId="0" borderId="14" xfId="0" applyFont="1" applyBorder="1" applyAlignment="1">
      <alignment horizontal="center"/>
    </xf>
    <xf numFmtId="0" fontId="14" fillId="0" borderId="7" xfId="0" applyFont="1" applyBorder="1" applyAlignment="1">
      <alignment horizontal="center"/>
    </xf>
    <xf numFmtId="0" fontId="14" fillId="0" borderId="8" xfId="0" applyFont="1" applyBorder="1" applyAlignment="1">
      <alignment horizontal="center"/>
    </xf>
    <xf numFmtId="0" fontId="14" fillId="0" borderId="20" xfId="0" applyFont="1" applyBorder="1" applyAlignment="1">
      <alignment horizontal="center"/>
    </xf>
    <xf numFmtId="0" fontId="0" fillId="3" borderId="0" xfId="0" applyFill="1"/>
    <xf numFmtId="0" fontId="11" fillId="3" borderId="0" xfId="0" applyFont="1" applyFill="1" applyAlignment="1">
      <alignment horizontal="center"/>
    </xf>
    <xf numFmtId="1" fontId="10" fillId="3" borderId="0" xfId="0" applyNumberFormat="1" applyFont="1" applyFill="1" applyAlignment="1">
      <alignment horizontal="center"/>
    </xf>
    <xf numFmtId="9" fontId="11" fillId="3" borderId="0" xfId="0" applyNumberFormat="1" applyFont="1" applyFill="1" applyAlignment="1">
      <alignment horizontal="center"/>
    </xf>
    <xf numFmtId="1" fontId="11" fillId="3" borderId="0" xfId="0" applyNumberFormat="1" applyFont="1" applyFill="1" applyAlignment="1">
      <alignment horizontal="center"/>
    </xf>
    <xf numFmtId="0" fontId="3" fillId="3" borderId="0" xfId="0" applyFont="1" applyFill="1" applyAlignment="1">
      <alignment horizontal="center" vertical="center" textRotation="90"/>
    </xf>
    <xf numFmtId="1" fontId="19" fillId="3" borderId="0" xfId="0" applyNumberFormat="1" applyFont="1" applyFill="1" applyAlignment="1">
      <alignment horizontal="center"/>
    </xf>
    <xf numFmtId="9" fontId="10" fillId="3" borderId="0" xfId="1" applyFont="1" applyFill="1" applyAlignment="1">
      <alignment horizontal="center"/>
    </xf>
    <xf numFmtId="2" fontId="10" fillId="3" borderId="0" xfId="0" applyNumberFormat="1" applyFont="1" applyFill="1" applyAlignment="1">
      <alignment horizontal="center"/>
    </xf>
    <xf numFmtId="1" fontId="21" fillId="3" borderId="0" xfId="0" applyNumberFormat="1" applyFont="1" applyFill="1" applyAlignment="1">
      <alignment horizontal="center"/>
    </xf>
    <xf numFmtId="165" fontId="11" fillId="3" borderId="0" xfId="0" applyNumberFormat="1" applyFont="1" applyFill="1" applyAlignment="1">
      <alignment horizontal="center"/>
    </xf>
    <xf numFmtId="0" fontId="11" fillId="3" borderId="0" xfId="0" applyFont="1" applyFill="1" applyBorder="1" applyAlignment="1">
      <alignment horizontal="center"/>
    </xf>
    <xf numFmtId="0" fontId="18" fillId="3" borderId="0" xfId="0" applyFont="1" applyFill="1" applyAlignment="1">
      <alignment horizontal="center"/>
    </xf>
    <xf numFmtId="0" fontId="20" fillId="3" borderId="0" xfId="0" applyFont="1" applyFill="1" applyAlignment="1">
      <alignment horizontal="center"/>
    </xf>
    <xf numFmtId="165" fontId="11" fillId="3" borderId="0" xfId="0" applyNumberFormat="1" applyFont="1" applyFill="1" applyBorder="1" applyAlignment="1">
      <alignment horizontal="center"/>
    </xf>
    <xf numFmtId="0" fontId="14" fillId="3" borderId="0" xfId="0" applyFont="1" applyFill="1" applyBorder="1" applyAlignment="1">
      <alignment horizontal="right"/>
    </xf>
    <xf numFmtId="166" fontId="14" fillId="3" borderId="0" xfId="1" applyNumberFormat="1" applyFont="1" applyFill="1" applyBorder="1" applyAlignment="1">
      <alignment horizontal="center"/>
    </xf>
    <xf numFmtId="0" fontId="9" fillId="2" borderId="2" xfId="0" applyFont="1" applyFill="1" applyBorder="1" applyAlignment="1">
      <alignment horizontal="center" vertical="center"/>
    </xf>
    <xf numFmtId="0" fontId="9" fillId="2" borderId="0" xfId="0" applyFont="1" applyFill="1" applyAlignment="1">
      <alignment horizontal="center"/>
    </xf>
    <xf numFmtId="0" fontId="9" fillId="2" borderId="1" xfId="0" applyFont="1" applyFill="1" applyBorder="1" applyAlignment="1">
      <alignment horizontal="center" vertical="center"/>
    </xf>
    <xf numFmtId="165" fontId="9" fillId="2" borderId="2" xfId="0" applyNumberFormat="1" applyFont="1" applyFill="1" applyBorder="1" applyAlignment="1">
      <alignment horizontal="center" vertical="center"/>
    </xf>
    <xf numFmtId="0" fontId="9" fillId="2" borderId="3" xfId="0" applyFont="1" applyFill="1" applyBorder="1" applyAlignment="1">
      <alignment horizontal="right" vertical="center"/>
    </xf>
    <xf numFmtId="0" fontId="2" fillId="0" borderId="0" xfId="0" applyFont="1"/>
    <xf numFmtId="0" fontId="2" fillId="3" borderId="0" xfId="0" applyFont="1" applyFill="1"/>
    <xf numFmtId="0" fontId="27" fillId="3" borderId="0" xfId="0" applyFont="1" applyFill="1"/>
    <xf numFmtId="0" fontId="26" fillId="3" borderId="0" xfId="0" applyFont="1" applyFill="1" applyAlignment="1">
      <alignment horizontal="center"/>
    </xf>
    <xf numFmtId="0" fontId="27" fillId="0" borderId="0" xfId="0" applyFont="1"/>
    <xf numFmtId="1" fontId="14" fillId="0" borderId="20" xfId="0" applyNumberFormat="1" applyFont="1" applyBorder="1" applyAlignment="1">
      <alignment horizontal="center" vertical="center"/>
    </xf>
    <xf numFmtId="1" fontId="14" fillId="0" borderId="12" xfId="0" applyNumberFormat="1" applyFont="1" applyBorder="1" applyAlignment="1">
      <alignment horizontal="center" vertical="center"/>
    </xf>
    <xf numFmtId="1" fontId="21" fillId="3" borderId="0" xfId="0" applyNumberFormat="1" applyFont="1" applyFill="1" applyAlignment="1">
      <alignment horizontal="center" vertical="center"/>
    </xf>
    <xf numFmtId="0" fontId="20" fillId="3" borderId="0" xfId="0" applyFont="1" applyFill="1" applyAlignment="1">
      <alignment horizontal="center" vertical="center"/>
    </xf>
    <xf numFmtId="0" fontId="20" fillId="0" borderId="0" xfId="0" applyFont="1" applyFill="1" applyAlignment="1">
      <alignment horizontal="center" vertical="center"/>
    </xf>
    <xf numFmtId="0" fontId="15" fillId="0" borderId="0" xfId="0" applyFont="1" applyAlignment="1">
      <alignment horizontal="left"/>
    </xf>
    <xf numFmtId="0" fontId="18" fillId="0" borderId="0" xfId="0" applyFont="1"/>
    <xf numFmtId="0" fontId="15" fillId="0" borderId="16" xfId="0" applyFont="1" applyBorder="1" applyAlignment="1">
      <alignment horizontal="left" vertical="center"/>
    </xf>
    <xf numFmtId="0" fontId="15" fillId="0" borderId="15" xfId="0" applyFont="1" applyBorder="1" applyAlignment="1">
      <alignment horizontal="left" vertical="center"/>
    </xf>
    <xf numFmtId="0" fontId="13" fillId="0" borderId="2" xfId="0" applyFont="1" applyBorder="1" applyAlignment="1">
      <alignment horizontal="center"/>
    </xf>
    <xf numFmtId="0" fontId="4" fillId="3" borderId="0" xfId="0" applyFont="1" applyFill="1"/>
    <xf numFmtId="0" fontId="15" fillId="3" borderId="0" xfId="0" applyFont="1" applyFill="1" applyAlignment="1">
      <alignment horizontal="center"/>
    </xf>
    <xf numFmtId="165" fontId="11" fillId="0" borderId="9" xfId="0" applyNumberFormat="1" applyFont="1" applyFill="1" applyBorder="1" applyAlignment="1">
      <alignment horizontal="center" vertical="center"/>
    </xf>
    <xf numFmtId="165" fontId="11" fillId="0" borderId="10" xfId="0" applyNumberFormat="1" applyFont="1" applyFill="1" applyBorder="1" applyAlignment="1">
      <alignment horizontal="center" vertical="center"/>
    </xf>
    <xf numFmtId="165" fontId="11" fillId="0" borderId="19" xfId="0" applyNumberFormat="1" applyFont="1" applyFill="1" applyBorder="1" applyAlignment="1">
      <alignment horizontal="center" vertical="center"/>
    </xf>
    <xf numFmtId="165" fontId="11" fillId="0" borderId="0" xfId="0" applyNumberFormat="1" applyFont="1" applyFill="1" applyBorder="1" applyAlignment="1">
      <alignment horizontal="center" vertical="center"/>
    </xf>
    <xf numFmtId="165" fontId="14" fillId="0" borderId="16" xfId="0" applyNumberFormat="1" applyFont="1" applyFill="1" applyBorder="1" applyAlignment="1">
      <alignment horizontal="center" vertical="center"/>
    </xf>
    <xf numFmtId="165" fontId="14" fillId="0" borderId="17" xfId="0" applyNumberFormat="1" applyFont="1" applyFill="1" applyBorder="1" applyAlignment="1">
      <alignment horizontal="center" vertical="center"/>
    </xf>
    <xf numFmtId="165" fontId="14" fillId="0" borderId="15" xfId="0" applyNumberFormat="1" applyFont="1" applyFill="1" applyBorder="1" applyAlignment="1">
      <alignment horizontal="center" vertical="center"/>
    </xf>
    <xf numFmtId="0" fontId="14" fillId="0" borderId="12" xfId="0" applyFont="1" applyBorder="1" applyAlignment="1">
      <alignment horizontal="center"/>
    </xf>
    <xf numFmtId="1" fontId="12" fillId="0" borderId="7" xfId="0" applyNumberFormat="1" applyFont="1" applyBorder="1" applyAlignment="1">
      <alignment horizontal="center"/>
    </xf>
    <xf numFmtId="1" fontId="12" fillId="0" borderId="20" xfId="0" applyNumberFormat="1" applyFont="1" applyBorder="1" applyAlignment="1">
      <alignment horizontal="center"/>
    </xf>
    <xf numFmtId="0" fontId="14" fillId="0" borderId="13" xfId="0" applyFont="1" applyBorder="1" applyAlignment="1">
      <alignment horizontal="center"/>
    </xf>
    <xf numFmtId="0" fontId="14" fillId="0" borderId="10" xfId="0" applyFont="1" applyFill="1" applyBorder="1" applyAlignment="1">
      <alignment horizontal="center"/>
    </xf>
    <xf numFmtId="0" fontId="14" fillId="0" borderId="11" xfId="0" applyFont="1" applyFill="1" applyBorder="1" applyAlignment="1">
      <alignment horizontal="center"/>
    </xf>
    <xf numFmtId="1" fontId="12" fillId="0" borderId="18" xfId="1" applyNumberFormat="1" applyFont="1" applyBorder="1" applyAlignment="1">
      <alignment horizontal="center"/>
    </xf>
    <xf numFmtId="1" fontId="12" fillId="0" borderId="7" xfId="1" applyNumberFormat="1" applyFont="1" applyBorder="1" applyAlignment="1">
      <alignment horizontal="center"/>
    </xf>
    <xf numFmtId="1" fontId="12" fillId="0" borderId="20" xfId="1" applyNumberFormat="1" applyFont="1" applyBorder="1" applyAlignment="1">
      <alignment horizontal="center"/>
    </xf>
    <xf numFmtId="166" fontId="14" fillId="0" borderId="16" xfId="1" applyNumberFormat="1" applyFont="1" applyFill="1" applyBorder="1" applyAlignment="1">
      <alignment horizontal="center"/>
    </xf>
    <xf numFmtId="1" fontId="14" fillId="0" borderId="17" xfId="0" applyNumberFormat="1" applyFont="1" applyFill="1" applyBorder="1" applyAlignment="1">
      <alignment horizontal="center"/>
    </xf>
    <xf numFmtId="166" fontId="14" fillId="0" borderId="17" xfId="1" applyNumberFormat="1" applyFont="1" applyFill="1" applyBorder="1" applyAlignment="1">
      <alignment horizontal="center"/>
    </xf>
    <xf numFmtId="9" fontId="11" fillId="0" borderId="0" xfId="1" applyNumberFormat="1" applyFont="1" applyFill="1" applyAlignment="1">
      <alignment horizontal="center"/>
    </xf>
    <xf numFmtId="1" fontId="11" fillId="0" borderId="0" xfId="1" applyNumberFormat="1" applyFont="1" applyFill="1" applyAlignment="1">
      <alignment horizontal="center"/>
    </xf>
    <xf numFmtId="1" fontId="14" fillId="0" borderId="16" xfId="1" applyNumberFormat="1" applyFont="1" applyFill="1" applyBorder="1" applyAlignment="1">
      <alignment horizontal="center"/>
    </xf>
    <xf numFmtId="1" fontId="14" fillId="0" borderId="17" xfId="1" applyNumberFormat="1" applyFont="1" applyFill="1" applyBorder="1" applyAlignment="1">
      <alignment horizontal="center"/>
    </xf>
    <xf numFmtId="1" fontId="14" fillId="0" borderId="15" xfId="1" applyNumberFormat="1" applyFont="1" applyFill="1" applyBorder="1" applyAlignment="1">
      <alignment horizontal="center"/>
    </xf>
    <xf numFmtId="1" fontId="12" fillId="0" borderId="8" xfId="1" applyNumberFormat="1" applyFont="1" applyBorder="1" applyAlignment="1">
      <alignment horizontal="center"/>
    </xf>
    <xf numFmtId="0" fontId="14" fillId="0" borderId="0" xfId="0" applyFont="1" applyFill="1" applyBorder="1" applyAlignment="1">
      <alignment horizontal="center"/>
    </xf>
    <xf numFmtId="0" fontId="30" fillId="0" borderId="16" xfId="0" applyFont="1" applyBorder="1" applyAlignment="1">
      <alignment horizontal="center"/>
    </xf>
    <xf numFmtId="0" fontId="18" fillId="0" borderId="0" xfId="0" applyFont="1" applyFill="1" applyAlignment="1">
      <alignment horizontal="center"/>
    </xf>
    <xf numFmtId="0" fontId="18" fillId="0" borderId="0" xfId="0" applyFont="1" applyAlignment="1"/>
    <xf numFmtId="0" fontId="15" fillId="3" borderId="0" xfId="0" applyFont="1" applyFill="1" applyAlignment="1">
      <alignment horizontal="left"/>
    </xf>
    <xf numFmtId="0" fontId="18" fillId="3" borderId="0" xfId="0" applyFont="1" applyFill="1" applyAlignment="1"/>
    <xf numFmtId="0" fontId="18" fillId="3" borderId="0" xfId="0" applyFont="1" applyFill="1"/>
    <xf numFmtId="0" fontId="14" fillId="0" borderId="18" xfId="0" applyFont="1" applyBorder="1" applyAlignment="1">
      <alignment horizontal="center"/>
    </xf>
    <xf numFmtId="10" fontId="8" fillId="2" borderId="1" xfId="1" applyNumberFormat="1" applyFont="1" applyFill="1" applyBorder="1" applyAlignment="1">
      <alignment horizontal="right" vertical="center"/>
    </xf>
    <xf numFmtId="1" fontId="7" fillId="3" borderId="0" xfId="0" applyNumberFormat="1" applyFont="1" applyFill="1" applyBorder="1" applyAlignment="1">
      <alignment horizontal="center"/>
    </xf>
    <xf numFmtId="0" fontId="18" fillId="2" borderId="0" xfId="0" applyFont="1" applyFill="1" applyAlignment="1">
      <alignment horizontal="center"/>
    </xf>
    <xf numFmtId="0" fontId="15" fillId="2" borderId="0" xfId="0" applyFont="1" applyFill="1" applyAlignment="1">
      <alignment horizontal="left"/>
    </xf>
    <xf numFmtId="0" fontId="18" fillId="2" borderId="0" xfId="0" applyFont="1" applyFill="1"/>
    <xf numFmtId="0" fontId="4" fillId="2" borderId="0" xfId="0" applyFont="1" applyFill="1"/>
    <xf numFmtId="0" fontId="18" fillId="2" borderId="0" xfId="0" applyFont="1" applyFill="1" applyBorder="1" applyAlignment="1">
      <alignment horizontal="center"/>
    </xf>
    <xf numFmtId="0" fontId="18" fillId="2" borderId="0" xfId="0" applyFont="1" applyFill="1" applyAlignment="1">
      <alignment horizontal="left"/>
    </xf>
    <xf numFmtId="165" fontId="18" fillId="2" borderId="0" xfId="0" applyNumberFormat="1" applyFont="1" applyFill="1" applyAlignment="1">
      <alignment horizontal="left"/>
    </xf>
    <xf numFmtId="0" fontId="24" fillId="2" borderId="0" xfId="0" applyFont="1" applyFill="1" applyAlignment="1">
      <alignment horizontal="left"/>
    </xf>
    <xf numFmtId="0" fontId="25" fillId="2" borderId="0" xfId="0" applyFont="1" applyFill="1" applyAlignment="1">
      <alignment horizontal="center"/>
    </xf>
    <xf numFmtId="165" fontId="25" fillId="2" borderId="0" xfId="0" applyNumberFormat="1" applyFont="1" applyFill="1" applyAlignment="1">
      <alignment horizontal="center"/>
    </xf>
    <xf numFmtId="0" fontId="25" fillId="2" borderId="0" xfId="0" applyFont="1" applyFill="1" applyBorder="1" applyAlignment="1">
      <alignment horizontal="center"/>
    </xf>
    <xf numFmtId="0" fontId="2" fillId="2" borderId="0" xfId="0" applyFont="1" applyFill="1"/>
    <xf numFmtId="0" fontId="11" fillId="2" borderId="0" xfId="0" applyFont="1" applyFill="1" applyAlignment="1">
      <alignment horizontal="center"/>
    </xf>
    <xf numFmtId="1" fontId="22" fillId="2" borderId="0" xfId="0" applyNumberFormat="1" applyFont="1" applyFill="1" applyAlignment="1">
      <alignment horizontal="center"/>
    </xf>
    <xf numFmtId="1" fontId="14" fillId="2" borderId="0" xfId="0" applyNumberFormat="1" applyFont="1" applyFill="1" applyBorder="1" applyAlignment="1">
      <alignment horizontal="center"/>
    </xf>
    <xf numFmtId="0" fontId="0" fillId="2" borderId="0" xfId="0" applyFill="1"/>
    <xf numFmtId="165" fontId="11" fillId="2" borderId="0" xfId="0" applyNumberFormat="1" applyFont="1" applyFill="1" applyAlignment="1">
      <alignment horizontal="center"/>
    </xf>
    <xf numFmtId="2" fontId="11" fillId="2" borderId="0" xfId="0" applyNumberFormat="1" applyFont="1" applyFill="1" applyAlignment="1">
      <alignment horizontal="center" vertical="center"/>
    </xf>
    <xf numFmtId="2" fontId="11" fillId="2" borderId="0" xfId="0" applyNumberFormat="1" applyFont="1" applyFill="1" applyAlignment="1">
      <alignment horizontal="right" vertical="center"/>
    </xf>
    <xf numFmtId="0" fontId="11" fillId="2" borderId="0" xfId="0" applyFont="1" applyFill="1" applyAlignment="1">
      <alignment horizontal="center" vertical="center"/>
    </xf>
    <xf numFmtId="165" fontId="14" fillId="2" borderId="16" xfId="0" applyNumberFormat="1" applyFont="1" applyFill="1" applyBorder="1" applyAlignment="1">
      <alignment horizontal="right"/>
    </xf>
    <xf numFmtId="165" fontId="14" fillId="2" borderId="0" xfId="0" applyNumberFormat="1" applyFont="1" applyFill="1" applyBorder="1" applyAlignment="1">
      <alignment horizontal="right"/>
    </xf>
    <xf numFmtId="0" fontId="11" fillId="2" borderId="16" xfId="0" applyFont="1" applyFill="1" applyBorder="1" applyAlignment="1">
      <alignment horizontal="center"/>
    </xf>
    <xf numFmtId="0" fontId="11" fillId="2" borderId="17" xfId="0" applyFont="1" applyFill="1" applyBorder="1" applyAlignment="1">
      <alignment horizontal="center"/>
    </xf>
    <xf numFmtId="165" fontId="14" fillId="2" borderId="15" xfId="0" applyNumberFormat="1" applyFont="1" applyFill="1" applyBorder="1" applyAlignment="1">
      <alignment horizontal="right"/>
    </xf>
    <xf numFmtId="165" fontId="11" fillId="2" borderId="16" xfId="0" applyNumberFormat="1" applyFont="1" applyFill="1" applyBorder="1" applyAlignment="1">
      <alignment horizontal="center"/>
    </xf>
    <xf numFmtId="165" fontId="11" fillId="2" borderId="0" xfId="0" applyNumberFormat="1" applyFont="1" applyFill="1" applyBorder="1" applyAlignment="1">
      <alignment horizontal="center"/>
    </xf>
    <xf numFmtId="0" fontId="14" fillId="2" borderId="0" xfId="0" applyFont="1" applyFill="1" applyBorder="1" applyAlignment="1">
      <alignment horizontal="center"/>
    </xf>
    <xf numFmtId="165" fontId="11" fillId="2" borderId="17" xfId="0" applyNumberFormat="1" applyFont="1" applyFill="1" applyBorder="1" applyAlignment="1">
      <alignment horizontal="center"/>
    </xf>
    <xf numFmtId="0" fontId="14" fillId="2" borderId="15" xfId="0" applyFont="1" applyFill="1" applyBorder="1" applyAlignment="1">
      <alignment horizontal="right"/>
    </xf>
    <xf numFmtId="0" fontId="11" fillId="2" borderId="0" xfId="0" applyFont="1" applyFill="1" applyBorder="1" applyAlignment="1">
      <alignment horizontal="center"/>
    </xf>
    <xf numFmtId="0" fontId="15" fillId="2" borderId="16" xfId="0" applyFont="1" applyFill="1" applyBorder="1" applyAlignment="1">
      <alignment horizontal="left" vertical="center"/>
    </xf>
    <xf numFmtId="0" fontId="15" fillId="2" borderId="17" xfId="0" applyFont="1" applyFill="1" applyBorder="1" applyAlignment="1">
      <alignment horizontal="center" vertical="center"/>
    </xf>
    <xf numFmtId="0" fontId="15" fillId="2" borderId="15" xfId="0" applyFont="1" applyFill="1" applyBorder="1" applyAlignment="1">
      <alignment horizontal="center" vertical="center"/>
    </xf>
    <xf numFmtId="0" fontId="14" fillId="2" borderId="0" xfId="0" applyFont="1" applyFill="1" applyBorder="1" applyAlignment="1">
      <alignment horizontal="right"/>
    </xf>
    <xf numFmtId="0" fontId="15" fillId="2" borderId="17" xfId="0" applyFont="1" applyFill="1" applyBorder="1" applyAlignment="1">
      <alignment horizontal="left" vertical="center"/>
    </xf>
    <xf numFmtId="0" fontId="15" fillId="2" borderId="15" xfId="0" applyFont="1" applyFill="1" applyBorder="1" applyAlignment="1">
      <alignment horizontal="left" vertical="center"/>
    </xf>
    <xf numFmtId="0" fontId="15" fillId="2" borderId="9" xfId="0" applyFont="1" applyFill="1" applyBorder="1" applyAlignment="1">
      <alignment horizontal="left" vertical="center"/>
    </xf>
    <xf numFmtId="0" fontId="15" fillId="2" borderId="10" xfId="0" applyFont="1" applyFill="1" applyBorder="1" applyAlignment="1">
      <alignment horizontal="left" vertical="center"/>
    </xf>
    <xf numFmtId="0" fontId="15" fillId="2" borderId="11" xfId="0" applyFont="1" applyFill="1" applyBorder="1" applyAlignment="1">
      <alignment horizontal="left" vertical="center"/>
    </xf>
    <xf numFmtId="0" fontId="15" fillId="2" borderId="0" xfId="0" applyFont="1" applyFill="1" applyBorder="1" applyAlignment="1">
      <alignment horizontal="left" vertical="center"/>
    </xf>
    <xf numFmtId="0" fontId="8" fillId="2" borderId="0" xfId="0" applyFont="1" applyFill="1" applyAlignment="1">
      <alignment horizontal="left"/>
    </xf>
    <xf numFmtId="0" fontId="9" fillId="2" borderId="0" xfId="0" applyFont="1" applyFill="1" applyBorder="1" applyAlignment="1">
      <alignment horizontal="center"/>
    </xf>
    <xf numFmtId="1" fontId="9" fillId="2" borderId="0" xfId="0" applyNumberFormat="1" applyFont="1" applyFill="1" applyBorder="1" applyAlignment="1">
      <alignment horizontal="center"/>
    </xf>
    <xf numFmtId="0" fontId="7" fillId="2" borderId="0" xfId="0" applyFont="1" applyFill="1" applyAlignment="1">
      <alignment horizontal="center"/>
    </xf>
    <xf numFmtId="1" fontId="7" fillId="2" borderId="0" xfId="0" applyNumberFormat="1" applyFont="1" applyFill="1" applyBorder="1" applyAlignment="1">
      <alignment horizontal="center"/>
    </xf>
    <xf numFmtId="0" fontId="18" fillId="2" borderId="0" xfId="0" applyFont="1" applyFill="1" applyAlignment="1"/>
    <xf numFmtId="165" fontId="14" fillId="2" borderId="18" xfId="0" applyNumberFormat="1" applyFont="1" applyFill="1" applyBorder="1" applyAlignment="1">
      <alignment horizontal="center"/>
    </xf>
    <xf numFmtId="166" fontId="14" fillId="2" borderId="0" xfId="1" applyNumberFormat="1" applyFont="1" applyFill="1" applyBorder="1" applyAlignment="1">
      <alignment horizontal="center"/>
    </xf>
    <xf numFmtId="1" fontId="10" fillId="2" borderId="0" xfId="0" applyNumberFormat="1" applyFont="1" applyFill="1" applyAlignment="1">
      <alignment horizontal="center"/>
    </xf>
    <xf numFmtId="1" fontId="22" fillId="2" borderId="0" xfId="0" applyNumberFormat="1" applyFont="1" applyFill="1" applyAlignment="1">
      <alignment horizontal="right"/>
    </xf>
    <xf numFmtId="10" fontId="11" fillId="2" borderId="0" xfId="1" applyNumberFormat="1" applyFont="1" applyFill="1" applyAlignment="1">
      <alignment horizontal="center"/>
    </xf>
    <xf numFmtId="1" fontId="14" fillId="2" borderId="7" xfId="0" applyNumberFormat="1" applyFont="1" applyFill="1" applyBorder="1" applyAlignment="1">
      <alignment horizontal="center"/>
    </xf>
    <xf numFmtId="1" fontId="14" fillId="2" borderId="20" xfId="0" applyNumberFormat="1" applyFont="1" applyFill="1" applyBorder="1" applyAlignment="1">
      <alignment horizontal="center"/>
    </xf>
    <xf numFmtId="0" fontId="25" fillId="2" borderId="0" xfId="0" applyFont="1" applyFill="1" applyAlignment="1"/>
    <xf numFmtId="0" fontId="25" fillId="2" borderId="0" xfId="0" applyFont="1" applyFill="1"/>
    <xf numFmtId="0" fontId="30" fillId="2" borderId="0" xfId="0" applyFont="1" applyFill="1" applyAlignment="1">
      <alignment horizontal="left"/>
    </xf>
    <xf numFmtId="0" fontId="0" fillId="0" borderId="22" xfId="0" applyBorder="1" applyAlignment="1">
      <alignment horizontal="right" vertical="center"/>
    </xf>
    <xf numFmtId="0" fontId="17" fillId="2" borderId="0" xfId="0" applyFont="1" applyFill="1" applyAlignment="1">
      <alignment horizontal="left"/>
    </xf>
    <xf numFmtId="0" fontId="15" fillId="2" borderId="0" xfId="0" applyFont="1" applyFill="1" applyAlignment="1">
      <alignment horizontal="center"/>
    </xf>
    <xf numFmtId="165" fontId="18" fillId="2" borderId="0" xfId="0" applyNumberFormat="1" applyFont="1" applyFill="1" applyAlignment="1">
      <alignment horizontal="left" vertical="center"/>
    </xf>
    <xf numFmtId="0" fontId="18" fillId="2" borderId="0" xfId="0" applyFont="1" applyFill="1" applyAlignment="1">
      <alignment vertical="center"/>
    </xf>
    <xf numFmtId="0" fontId="4" fillId="2" borderId="0" xfId="0" applyFont="1" applyFill="1" applyAlignment="1">
      <alignment vertical="center"/>
    </xf>
    <xf numFmtId="0" fontId="0" fillId="4" borderId="0" xfId="0" applyFill="1"/>
    <xf numFmtId="0" fontId="13" fillId="0" borderId="22" xfId="0" applyFont="1" applyBorder="1" applyAlignment="1">
      <alignment horizontal="center" vertical="center"/>
    </xf>
    <xf numFmtId="0" fontId="13" fillId="0" borderId="0" xfId="0" applyFont="1" applyBorder="1" applyAlignment="1">
      <alignment horizontal="center" vertical="center"/>
    </xf>
    <xf numFmtId="165" fontId="13" fillId="0" borderId="0" xfId="0" applyNumberFormat="1" applyFont="1" applyBorder="1" applyAlignment="1">
      <alignment horizontal="center" vertical="center"/>
    </xf>
    <xf numFmtId="1" fontId="13" fillId="0" borderId="23" xfId="0" applyNumberFormat="1" applyFont="1" applyBorder="1" applyAlignment="1">
      <alignment horizontal="center" vertical="center"/>
    </xf>
    <xf numFmtId="1" fontId="13" fillId="0" borderId="0" xfId="0" applyNumberFormat="1" applyFont="1" applyBorder="1" applyAlignment="1">
      <alignment horizontal="center" vertical="center"/>
    </xf>
    <xf numFmtId="9" fontId="9" fillId="0" borderId="23" xfId="1" applyFont="1" applyBorder="1" applyAlignment="1">
      <alignment horizontal="center" vertical="center"/>
    </xf>
    <xf numFmtId="1" fontId="7" fillId="3" borderId="0" xfId="0" applyNumberFormat="1" applyFont="1" applyFill="1" applyBorder="1" applyAlignment="1">
      <alignment horizontal="center" vertical="center"/>
    </xf>
    <xf numFmtId="0" fontId="9" fillId="2" borderId="0" xfId="0" applyFont="1" applyFill="1" applyAlignment="1">
      <alignment horizontal="center" vertical="center"/>
    </xf>
    <xf numFmtId="0" fontId="9" fillId="2" borderId="24" xfId="0" applyFont="1" applyFill="1" applyBorder="1" applyAlignment="1">
      <alignment horizontal="center" vertical="center"/>
    </xf>
    <xf numFmtId="165" fontId="9" fillId="2" borderId="25" xfId="0" applyNumberFormat="1" applyFont="1" applyFill="1" applyBorder="1" applyAlignment="1">
      <alignment horizontal="center" vertical="center"/>
    </xf>
    <xf numFmtId="0" fontId="9" fillId="2" borderId="26" xfId="0" applyFont="1" applyFill="1" applyBorder="1" applyAlignment="1">
      <alignment horizontal="right" vertical="center"/>
    </xf>
    <xf numFmtId="1" fontId="9" fillId="0" borderId="25" xfId="0" applyNumberFormat="1" applyFont="1" applyBorder="1" applyAlignment="1">
      <alignment horizontal="center" vertical="center"/>
    </xf>
    <xf numFmtId="1" fontId="9" fillId="0" borderId="26" xfId="0" applyNumberFormat="1" applyFont="1" applyBorder="1" applyAlignment="1">
      <alignment horizontal="center" vertical="center"/>
    </xf>
    <xf numFmtId="9" fontId="9" fillId="0" borderId="0" xfId="1" applyFont="1" applyBorder="1" applyAlignment="1">
      <alignment horizontal="center" vertical="center"/>
    </xf>
    <xf numFmtId="9" fontId="11" fillId="0" borderId="0" xfId="1" applyFont="1" applyFill="1" applyBorder="1" applyAlignment="1">
      <alignment horizontal="center"/>
    </xf>
    <xf numFmtId="9" fontId="11" fillId="0" borderId="13" xfId="1" applyFont="1" applyFill="1" applyBorder="1" applyAlignment="1">
      <alignment horizontal="center"/>
    </xf>
    <xf numFmtId="9" fontId="14" fillId="0" borderId="0" xfId="1" applyFont="1" applyFill="1" applyBorder="1" applyAlignment="1">
      <alignment horizontal="center"/>
    </xf>
    <xf numFmtId="0" fontId="14" fillId="0" borderId="16" xfId="0" applyFont="1" applyFill="1" applyBorder="1" applyAlignment="1">
      <alignment horizontal="center"/>
    </xf>
    <xf numFmtId="0" fontId="14" fillId="0" borderId="17" xfId="0" applyFont="1" applyFill="1" applyBorder="1" applyAlignment="1">
      <alignment horizontal="center"/>
    </xf>
    <xf numFmtId="0" fontId="14" fillId="0" borderId="15" xfId="0" applyFont="1" applyFill="1" applyBorder="1" applyAlignment="1">
      <alignment horizontal="center"/>
    </xf>
    <xf numFmtId="0" fontId="11" fillId="3" borderId="0" xfId="0" applyFont="1" applyFill="1" applyAlignment="1">
      <alignment horizontal="right" vertical="center"/>
    </xf>
    <xf numFmtId="165" fontId="11" fillId="3" borderId="0" xfId="0" applyNumberFormat="1" applyFont="1" applyFill="1" applyAlignment="1">
      <alignment horizontal="right" vertical="center"/>
    </xf>
    <xf numFmtId="9" fontId="0" fillId="3" borderId="0" xfId="0" applyNumberFormat="1" applyFill="1" applyAlignment="1">
      <alignment horizontal="right" vertical="center"/>
    </xf>
    <xf numFmtId="0" fontId="0" fillId="3" borderId="0" xfId="0" applyFill="1" applyAlignment="1">
      <alignment horizontal="right" vertical="center"/>
    </xf>
    <xf numFmtId="1" fontId="7" fillId="3" borderId="0" xfId="0" applyNumberFormat="1" applyFont="1" applyFill="1" applyBorder="1" applyAlignment="1">
      <alignment horizontal="right" vertical="center"/>
    </xf>
    <xf numFmtId="0" fontId="0" fillId="0" borderId="0" xfId="0" applyAlignment="1">
      <alignment horizontal="right" vertical="center"/>
    </xf>
    <xf numFmtId="9" fontId="14" fillId="0" borderId="10" xfId="1" applyFont="1" applyFill="1" applyBorder="1" applyAlignment="1">
      <alignment horizontal="center"/>
    </xf>
    <xf numFmtId="9" fontId="11" fillId="0" borderId="10" xfId="1" applyFont="1" applyFill="1" applyBorder="1" applyAlignment="1">
      <alignment horizontal="center"/>
    </xf>
    <xf numFmtId="1" fontId="11" fillId="3" borderId="0" xfId="0" applyNumberFormat="1" applyFont="1" applyFill="1" applyBorder="1" applyAlignment="1">
      <alignment horizontal="center" vertical="center"/>
    </xf>
    <xf numFmtId="9" fontId="11" fillId="0" borderId="19" xfId="1" applyFont="1" applyFill="1" applyBorder="1" applyAlignment="1">
      <alignment horizontal="center"/>
    </xf>
    <xf numFmtId="9" fontId="11" fillId="0" borderId="12" xfId="1" applyFont="1" applyFill="1" applyBorder="1" applyAlignment="1">
      <alignment horizontal="center"/>
    </xf>
    <xf numFmtId="9" fontId="14" fillId="0" borderId="7" xfId="1" applyNumberFormat="1" applyFont="1" applyFill="1" applyBorder="1" applyAlignment="1">
      <alignment horizontal="center"/>
    </xf>
    <xf numFmtId="9" fontId="14" fillId="0" borderId="8" xfId="1" applyNumberFormat="1" applyFont="1" applyFill="1" applyBorder="1" applyAlignment="1">
      <alignment horizontal="center"/>
    </xf>
    <xf numFmtId="9" fontId="14" fillId="0" borderId="20" xfId="1" applyNumberFormat="1" applyFont="1" applyFill="1" applyBorder="1" applyAlignment="1">
      <alignment horizontal="center"/>
    </xf>
    <xf numFmtId="1" fontId="9" fillId="0" borderId="8" xfId="0" applyNumberFormat="1" applyFont="1" applyBorder="1" applyAlignment="1">
      <alignment horizontal="center" vertical="center"/>
    </xf>
    <xf numFmtId="1" fontId="9" fillId="0" borderId="20" xfId="0" applyNumberFormat="1" applyFont="1" applyBorder="1" applyAlignment="1">
      <alignment horizontal="center" vertical="center"/>
    </xf>
    <xf numFmtId="0" fontId="14" fillId="0" borderId="18" xfId="0" applyFont="1" applyFill="1" applyBorder="1" applyAlignment="1">
      <alignment horizontal="center"/>
    </xf>
    <xf numFmtId="0" fontId="14" fillId="0" borderId="19" xfId="0" applyFont="1" applyBorder="1" applyAlignment="1">
      <alignment horizontal="center"/>
    </xf>
    <xf numFmtId="9" fontId="14" fillId="0" borderId="13" xfId="1" applyFont="1" applyFill="1" applyBorder="1" applyAlignment="1">
      <alignment horizontal="center"/>
    </xf>
    <xf numFmtId="0" fontId="0" fillId="0" borderId="0" xfId="0" applyFill="1"/>
    <xf numFmtId="0" fontId="0" fillId="0" borderId="0" xfId="0" applyFill="1" applyAlignment="1">
      <alignment horizontal="right" vertical="center"/>
    </xf>
    <xf numFmtId="0" fontId="4" fillId="0" borderId="0" xfId="0" applyFont="1" applyFill="1"/>
    <xf numFmtId="0" fontId="27" fillId="0" borderId="0" xfId="0" applyFont="1" applyFill="1"/>
    <xf numFmtId="0" fontId="2" fillId="0" borderId="0" xfId="0" applyFont="1" applyFill="1"/>
    <xf numFmtId="0" fontId="15" fillId="0" borderId="0" xfId="0" applyFont="1" applyFill="1" applyAlignment="1">
      <alignment horizontal="left"/>
    </xf>
    <xf numFmtId="0" fontId="18" fillId="0" borderId="0" xfId="0" applyFont="1" applyFill="1" applyAlignment="1"/>
    <xf numFmtId="0" fontId="18" fillId="0" borderId="0" xfId="0" applyFont="1" applyFill="1"/>
    <xf numFmtId="0" fontId="33" fillId="3" borderId="0" xfId="0" applyFont="1" applyFill="1"/>
    <xf numFmtId="0" fontId="34" fillId="2" borderId="0" xfId="0" applyFont="1" applyFill="1" applyAlignment="1">
      <alignment horizontal="center"/>
    </xf>
    <xf numFmtId="0" fontId="32" fillId="2" borderId="0" xfId="0" applyFont="1" applyFill="1" applyAlignment="1">
      <alignment horizontal="center"/>
    </xf>
    <xf numFmtId="0" fontId="34" fillId="2" borderId="0" xfId="0" applyFont="1" applyFill="1" applyAlignment="1">
      <alignment horizontal="left"/>
    </xf>
    <xf numFmtId="1" fontId="35" fillId="4" borderId="27" xfId="0" applyNumberFormat="1" applyFont="1" applyFill="1" applyBorder="1" applyAlignment="1">
      <alignment horizontal="center"/>
    </xf>
    <xf numFmtId="0" fontId="0" fillId="4" borderId="28" xfId="0" applyFill="1" applyBorder="1"/>
    <xf numFmtId="0" fontId="0" fillId="3" borderId="29" xfId="0" applyFill="1" applyBorder="1"/>
    <xf numFmtId="0" fontId="0" fillId="3" borderId="30" xfId="0" applyFill="1" applyBorder="1"/>
    <xf numFmtId="0" fontId="0" fillId="3" borderId="31" xfId="0" applyFill="1" applyBorder="1"/>
    <xf numFmtId="0" fontId="11" fillId="4" borderId="0" xfId="0" applyFont="1" applyFill="1" applyAlignment="1">
      <alignment horizontal="center"/>
    </xf>
    <xf numFmtId="0" fontId="37" fillId="4" borderId="32" xfId="0" applyFont="1" applyFill="1" applyBorder="1"/>
    <xf numFmtId="0" fontId="8" fillId="4" borderId="32" xfId="0" applyFont="1" applyFill="1" applyBorder="1" applyAlignment="1">
      <alignment horizontal="right" vertical="center"/>
    </xf>
    <xf numFmtId="0" fontId="38" fillId="4" borderId="16" xfId="0" applyFont="1" applyFill="1" applyBorder="1"/>
    <xf numFmtId="0" fontId="37" fillId="4" borderId="17" xfId="0" applyFont="1" applyFill="1" applyBorder="1"/>
    <xf numFmtId="0" fontId="37" fillId="4" borderId="15" xfId="0" applyFont="1" applyFill="1" applyBorder="1"/>
    <xf numFmtId="0" fontId="39" fillId="4" borderId="32" xfId="0" applyFont="1" applyFill="1" applyBorder="1" applyAlignment="1">
      <alignment horizontal="left"/>
    </xf>
    <xf numFmtId="1" fontId="10" fillId="4" borderId="0" xfId="0" applyNumberFormat="1" applyFont="1" applyFill="1" applyAlignment="1">
      <alignment horizontal="center"/>
    </xf>
    <xf numFmtId="0" fontId="11" fillId="0" borderId="7" xfId="0" applyFont="1" applyBorder="1" applyAlignment="1">
      <alignment horizontal="center"/>
    </xf>
    <xf numFmtId="0" fontId="11" fillId="0" borderId="20" xfId="0" applyFont="1" applyBorder="1" applyAlignment="1">
      <alignment horizontal="center"/>
    </xf>
    <xf numFmtId="167" fontId="41" fillId="5" borderId="18" xfId="0" applyNumberFormat="1" applyFont="1" applyFill="1" applyBorder="1" applyAlignment="1">
      <alignment horizontal="center" vertical="center"/>
    </xf>
    <xf numFmtId="167" fontId="41" fillId="0" borderId="18" xfId="0" applyNumberFormat="1" applyFont="1" applyFill="1" applyBorder="1" applyAlignment="1">
      <alignment horizontal="center" vertical="center"/>
    </xf>
    <xf numFmtId="1" fontId="41" fillId="0" borderId="18" xfId="0" applyNumberFormat="1" applyFont="1" applyFill="1" applyBorder="1" applyAlignment="1">
      <alignment horizontal="center" vertical="center"/>
    </xf>
    <xf numFmtId="0" fontId="41" fillId="0" borderId="18" xfId="0" applyFont="1" applyFill="1" applyBorder="1" applyAlignment="1">
      <alignment horizontal="center" vertical="center"/>
    </xf>
    <xf numFmtId="1" fontId="41" fillId="5" borderId="18" xfId="0" applyNumberFormat="1" applyFont="1" applyFill="1" applyBorder="1" applyAlignment="1">
      <alignment horizontal="center" vertical="center"/>
    </xf>
    <xf numFmtId="165" fontId="41" fillId="0" borderId="18" xfId="0" applyNumberFormat="1" applyFont="1" applyFill="1" applyBorder="1" applyAlignment="1">
      <alignment horizontal="center" vertical="center"/>
    </xf>
    <xf numFmtId="165" fontId="41" fillId="5" borderId="18" xfId="0" applyNumberFormat="1" applyFont="1" applyFill="1" applyBorder="1" applyAlignment="1">
      <alignment horizontal="center" vertical="center"/>
    </xf>
    <xf numFmtId="10" fontId="11" fillId="2" borderId="0" xfId="1" applyNumberFormat="1" applyFont="1" applyFill="1" applyBorder="1" applyAlignment="1">
      <alignment horizontal="center"/>
    </xf>
    <xf numFmtId="0" fontId="42" fillId="2" borderId="0" xfId="0" applyFont="1" applyFill="1" applyAlignment="1">
      <alignment horizontal="left"/>
    </xf>
    <xf numFmtId="0" fontId="33" fillId="4" borderId="0" xfId="0" applyFont="1" applyFill="1"/>
    <xf numFmtId="0" fontId="40" fillId="2" borderId="13" xfId="0" applyFont="1" applyFill="1" applyBorder="1" applyAlignment="1">
      <alignment horizontal="right" vertical="center"/>
    </xf>
    <xf numFmtId="0" fontId="40" fillId="2" borderId="14" xfId="0" applyFont="1" applyFill="1" applyBorder="1" applyAlignment="1">
      <alignment horizontal="center" vertical="center"/>
    </xf>
    <xf numFmtId="0" fontId="20" fillId="0" borderId="0" xfId="0" applyFont="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1" fontId="14" fillId="2" borderId="7" xfId="0" applyNumberFormat="1" applyFont="1" applyFill="1" applyBorder="1" applyAlignment="1">
      <alignment horizontal="center" vertical="center"/>
    </xf>
    <xf numFmtId="0" fontId="0" fillId="3" borderId="0" xfId="0" applyFill="1" applyAlignment="1">
      <alignment vertical="center"/>
    </xf>
    <xf numFmtId="0" fontId="0" fillId="0" borderId="0" xfId="0" applyFill="1" applyAlignment="1">
      <alignment vertical="center"/>
    </xf>
    <xf numFmtId="0" fontId="11" fillId="0" borderId="19" xfId="0" applyFont="1" applyBorder="1" applyAlignment="1">
      <alignment horizontal="center" vertical="center"/>
    </xf>
    <xf numFmtId="0" fontId="11" fillId="0" borderId="0" xfId="0" applyFont="1" applyBorder="1" applyAlignment="1">
      <alignment horizontal="center" vertical="center"/>
    </xf>
    <xf numFmtId="0" fontId="11" fillId="0" borderId="21" xfId="0" applyFont="1" applyBorder="1" applyAlignment="1">
      <alignment horizontal="center" vertical="center"/>
    </xf>
    <xf numFmtId="1" fontId="12" fillId="2" borderId="7" xfId="0" applyNumberFormat="1" applyFont="1" applyFill="1" applyBorder="1" applyAlignment="1">
      <alignment horizontal="center"/>
    </xf>
    <xf numFmtId="1" fontId="12" fillId="2" borderId="20" xfId="0" applyNumberFormat="1" applyFont="1" applyFill="1" applyBorder="1" applyAlignment="1">
      <alignment horizontal="center"/>
    </xf>
    <xf numFmtId="0" fontId="11" fillId="6" borderId="9" xfId="0" applyFont="1" applyFill="1" applyBorder="1" applyAlignment="1">
      <alignment horizontal="center"/>
    </xf>
    <xf numFmtId="0" fontId="11" fillId="6" borderId="10" xfId="0" applyFont="1" applyFill="1" applyBorder="1" applyAlignment="1">
      <alignment horizontal="center"/>
    </xf>
    <xf numFmtId="0" fontId="11" fillId="6" borderId="19" xfId="0" applyFont="1" applyFill="1" applyBorder="1" applyAlignment="1">
      <alignment horizontal="center"/>
    </xf>
    <xf numFmtId="0" fontId="11" fillId="6" borderId="0" xfId="0" applyFont="1" applyFill="1" applyBorder="1" applyAlignment="1">
      <alignment horizontal="center"/>
    </xf>
    <xf numFmtId="0" fontId="14" fillId="2" borderId="16" xfId="0" applyFont="1" applyFill="1" applyBorder="1" applyAlignment="1">
      <alignment horizontal="left"/>
    </xf>
    <xf numFmtId="0" fontId="11" fillId="2" borderId="15" xfId="0" applyFont="1" applyFill="1" applyBorder="1" applyAlignment="1">
      <alignment horizontal="center"/>
    </xf>
    <xf numFmtId="0" fontId="41" fillId="2" borderId="33" xfId="0" applyFont="1" applyFill="1" applyBorder="1" applyAlignment="1">
      <alignment horizontal="center" vertical="center"/>
    </xf>
    <xf numFmtId="0" fontId="25" fillId="3" borderId="0" xfId="0" applyFont="1" applyFill="1" applyAlignment="1">
      <alignment horizontal="center"/>
    </xf>
    <xf numFmtId="1" fontId="22" fillId="3" borderId="7" xfId="0" applyNumberFormat="1" applyFont="1" applyFill="1" applyBorder="1" applyAlignment="1">
      <alignment horizontal="center" vertical="center"/>
    </xf>
    <xf numFmtId="164" fontId="22" fillId="3" borderId="8" xfId="0" applyNumberFormat="1" applyFont="1" applyFill="1" applyBorder="1" applyAlignment="1">
      <alignment horizontal="center"/>
    </xf>
    <xf numFmtId="164" fontId="22" fillId="3" borderId="20" xfId="0" applyNumberFormat="1" applyFont="1" applyFill="1" applyBorder="1" applyAlignment="1">
      <alignment horizontal="center"/>
    </xf>
    <xf numFmtId="164" fontId="22" fillId="3" borderId="7" xfId="0" applyNumberFormat="1" applyFont="1" applyFill="1" applyBorder="1" applyAlignment="1">
      <alignment horizontal="center"/>
    </xf>
    <xf numFmtId="0" fontId="16" fillId="2" borderId="0" xfId="0" applyFont="1" applyFill="1" applyBorder="1" applyAlignment="1">
      <alignment horizontal="center"/>
    </xf>
    <xf numFmtId="0" fontId="36" fillId="2" borderId="32" xfId="0" applyFont="1" applyFill="1" applyBorder="1" applyAlignment="1">
      <alignment horizontal="left" vertical="center"/>
    </xf>
    <xf numFmtId="0" fontId="0" fillId="2" borderId="34" xfId="0" applyFill="1" applyBorder="1" applyAlignment="1">
      <alignment vertical="center"/>
    </xf>
    <xf numFmtId="167" fontId="41" fillId="0" borderId="15" xfId="0" applyNumberFormat="1" applyFont="1" applyFill="1" applyBorder="1" applyAlignment="1">
      <alignment horizontal="center" vertical="center"/>
    </xf>
    <xf numFmtId="1" fontId="14" fillId="2" borderId="17" xfId="0" applyNumberFormat="1" applyFont="1" applyFill="1" applyBorder="1" applyAlignment="1">
      <alignment horizontal="right"/>
    </xf>
    <xf numFmtId="1" fontId="14" fillId="2" borderId="15" xfId="0" applyNumberFormat="1" applyFont="1" applyFill="1" applyBorder="1" applyAlignment="1">
      <alignment horizontal="left"/>
    </xf>
    <xf numFmtId="1" fontId="14" fillId="2" borderId="0" xfId="0" applyNumberFormat="1" applyFont="1" applyFill="1" applyBorder="1" applyAlignment="1">
      <alignment horizontal="right"/>
    </xf>
    <xf numFmtId="1" fontId="14" fillId="2" borderId="0" xfId="0" applyNumberFormat="1" applyFont="1" applyFill="1" applyBorder="1" applyAlignment="1">
      <alignment horizontal="left"/>
    </xf>
    <xf numFmtId="0" fontId="14" fillId="2" borderId="0" xfId="0" quotePrefix="1" applyFont="1" applyFill="1" applyAlignment="1">
      <alignment horizontal="left"/>
    </xf>
    <xf numFmtId="10" fontId="11" fillId="2" borderId="17" xfId="1" applyNumberFormat="1" applyFont="1" applyFill="1" applyBorder="1" applyAlignment="1">
      <alignment horizontal="center"/>
    </xf>
    <xf numFmtId="10" fontId="11" fillId="2" borderId="15" xfId="1" applyNumberFormat="1" applyFont="1" applyFill="1" applyBorder="1" applyAlignment="1">
      <alignment horizontal="center"/>
    </xf>
    <xf numFmtId="0" fontId="14" fillId="0" borderId="12" xfId="0" applyFont="1" applyFill="1" applyBorder="1" applyAlignment="1">
      <alignment horizontal="center"/>
    </xf>
    <xf numFmtId="0" fontId="14" fillId="0" borderId="14" xfId="0" applyFont="1" applyFill="1" applyBorder="1" applyAlignment="1">
      <alignment horizontal="center"/>
    </xf>
    <xf numFmtId="1" fontId="14" fillId="0" borderId="7" xfId="0" applyNumberFormat="1" applyFont="1" applyFill="1" applyBorder="1" applyAlignment="1">
      <alignment horizontal="center"/>
    </xf>
    <xf numFmtId="1" fontId="14" fillId="0" borderId="20" xfId="0" applyNumberFormat="1" applyFont="1" applyFill="1" applyBorder="1" applyAlignment="1">
      <alignment horizontal="center"/>
    </xf>
    <xf numFmtId="0" fontId="14" fillId="0" borderId="13" xfId="0" applyFont="1" applyFill="1" applyBorder="1" applyAlignment="1">
      <alignment horizontal="center"/>
    </xf>
    <xf numFmtId="0" fontId="14" fillId="0" borderId="8" xfId="0" applyFont="1" applyFill="1" applyBorder="1" applyAlignment="1">
      <alignment horizontal="center"/>
    </xf>
    <xf numFmtId="1" fontId="12" fillId="0" borderId="7" xfId="1" applyNumberFormat="1" applyFont="1" applyFill="1" applyBorder="1" applyAlignment="1">
      <alignment horizontal="center"/>
    </xf>
    <xf numFmtId="1" fontId="14" fillId="0" borderId="8" xfId="0" applyNumberFormat="1" applyFont="1" applyFill="1" applyBorder="1" applyAlignment="1">
      <alignment horizontal="center" vertical="center"/>
    </xf>
    <xf numFmtId="1" fontId="12" fillId="0" borderId="8" xfId="1" applyNumberFormat="1" applyFont="1" applyFill="1" applyBorder="1" applyAlignment="1">
      <alignment horizontal="center"/>
    </xf>
    <xf numFmtId="1" fontId="12" fillId="0" borderId="20" xfId="1" applyNumberFormat="1" applyFont="1" applyFill="1" applyBorder="1" applyAlignment="1">
      <alignment horizontal="center"/>
    </xf>
    <xf numFmtId="1" fontId="12" fillId="0" borderId="18" xfId="1" applyNumberFormat="1" applyFont="1" applyFill="1" applyBorder="1" applyAlignment="1">
      <alignment horizontal="center"/>
    </xf>
    <xf numFmtId="1" fontId="12" fillId="0" borderId="11" xfId="0" applyNumberFormat="1" applyFont="1" applyFill="1" applyBorder="1" applyAlignment="1">
      <alignment horizontal="center"/>
    </xf>
    <xf numFmtId="0" fontId="30" fillId="0" borderId="16" xfId="0" applyFont="1" applyFill="1" applyBorder="1" applyAlignment="1">
      <alignment horizontal="center"/>
    </xf>
    <xf numFmtId="0" fontId="14" fillId="2" borderId="10" xfId="0" applyFont="1" applyFill="1" applyBorder="1" applyAlignment="1">
      <alignment horizontal="center"/>
    </xf>
    <xf numFmtId="0" fontId="14" fillId="2" borderId="11" xfId="0" applyFont="1" applyFill="1" applyBorder="1" applyAlignment="1">
      <alignment horizontal="center"/>
    </xf>
    <xf numFmtId="0" fontId="14" fillId="2" borderId="16" xfId="0" applyFont="1" applyFill="1" applyBorder="1" applyAlignment="1">
      <alignment horizontal="center"/>
    </xf>
    <xf numFmtId="0" fontId="14" fillId="2" borderId="17" xfId="0" applyFont="1" applyFill="1" applyBorder="1" applyAlignment="1">
      <alignment horizontal="center"/>
    </xf>
    <xf numFmtId="0" fontId="14" fillId="2" borderId="15" xfId="0" applyFont="1" applyFill="1" applyBorder="1" applyAlignment="1">
      <alignment horizontal="center"/>
    </xf>
    <xf numFmtId="168" fontId="11" fillId="0" borderId="0" xfId="1" applyNumberFormat="1" applyFont="1" applyFill="1" applyAlignment="1">
      <alignment horizontal="center"/>
    </xf>
    <xf numFmtId="168" fontId="14" fillId="0" borderId="16" xfId="1" applyNumberFormat="1" applyFont="1" applyFill="1" applyBorder="1" applyAlignment="1">
      <alignment horizontal="center"/>
    </xf>
    <xf numFmtId="168" fontId="14" fillId="0" borderId="17" xfId="1" applyNumberFormat="1" applyFont="1" applyFill="1" applyBorder="1" applyAlignment="1">
      <alignment horizontal="center"/>
    </xf>
    <xf numFmtId="168" fontId="14" fillId="0" borderId="15" xfId="1" applyNumberFormat="1" applyFont="1" applyFill="1" applyBorder="1" applyAlignment="1">
      <alignment horizontal="center"/>
    </xf>
    <xf numFmtId="1" fontId="12" fillId="0" borderId="8" xfId="0" applyNumberFormat="1" applyFont="1" applyBorder="1" applyAlignment="1">
      <alignment horizontal="center"/>
    </xf>
    <xf numFmtId="0" fontId="30" fillId="0" borderId="16" xfId="0" applyFont="1" applyBorder="1" applyAlignment="1">
      <alignment horizontal="right"/>
    </xf>
    <xf numFmtId="0" fontId="12" fillId="0" borderId="12" xfId="0" applyFont="1" applyFill="1" applyBorder="1" applyAlignment="1">
      <alignment horizontal="center"/>
    </xf>
    <xf numFmtId="0" fontId="12" fillId="0" borderId="13" xfId="0" applyFont="1" applyFill="1" applyBorder="1" applyAlignment="1">
      <alignment horizontal="center"/>
    </xf>
    <xf numFmtId="0" fontId="12" fillId="0" borderId="14" xfId="0" applyFont="1" applyFill="1" applyBorder="1" applyAlignment="1">
      <alignment horizontal="center"/>
    </xf>
    <xf numFmtId="0" fontId="45" fillId="0" borderId="16" xfId="0" applyFont="1" applyFill="1" applyBorder="1" applyAlignment="1">
      <alignment horizontal="center"/>
    </xf>
    <xf numFmtId="0" fontId="45" fillId="0" borderId="17" xfId="0" applyFont="1" applyFill="1" applyBorder="1" applyAlignment="1">
      <alignment horizontal="center"/>
    </xf>
    <xf numFmtId="0" fontId="45" fillId="0" borderId="15" xfId="0" applyFont="1" applyFill="1" applyBorder="1" applyAlignment="1">
      <alignment horizontal="center"/>
    </xf>
    <xf numFmtId="1" fontId="14" fillId="2" borderId="9" xfId="0" applyNumberFormat="1" applyFont="1" applyFill="1" applyBorder="1" applyAlignment="1">
      <alignment horizontal="center"/>
    </xf>
    <xf numFmtId="1" fontId="14" fillId="2" borderId="12" xfId="0" applyNumberFormat="1" applyFont="1" applyFill="1" applyBorder="1" applyAlignment="1">
      <alignment horizontal="center"/>
    </xf>
    <xf numFmtId="0" fontId="30" fillId="2" borderId="16" xfId="0" applyFont="1" applyFill="1" applyBorder="1" applyAlignment="1">
      <alignment horizontal="right"/>
    </xf>
    <xf numFmtId="1" fontId="12" fillId="2" borderId="11" xfId="0" applyNumberFormat="1" applyFont="1" applyFill="1" applyBorder="1" applyAlignment="1">
      <alignment horizontal="center"/>
    </xf>
    <xf numFmtId="1" fontId="12" fillId="2" borderId="21" xfId="0" applyNumberFormat="1" applyFont="1" applyFill="1" applyBorder="1" applyAlignment="1">
      <alignment horizontal="center"/>
    </xf>
    <xf numFmtId="1" fontId="14" fillId="2" borderId="0" xfId="1" applyNumberFormat="1" applyFont="1" applyFill="1" applyBorder="1" applyAlignment="1">
      <alignment horizontal="center"/>
    </xf>
    <xf numFmtId="1" fontId="12" fillId="2" borderId="0" xfId="1" applyNumberFormat="1" applyFont="1" applyFill="1" applyBorder="1" applyAlignment="1">
      <alignment horizontal="center"/>
    </xf>
    <xf numFmtId="166" fontId="14" fillId="0" borderId="15" xfId="1" applyNumberFormat="1" applyFont="1" applyFill="1" applyBorder="1" applyAlignment="1">
      <alignment horizontal="center"/>
    </xf>
    <xf numFmtId="166" fontId="12" fillId="0" borderId="7" xfId="1" applyNumberFormat="1" applyFont="1" applyFill="1" applyBorder="1" applyAlignment="1">
      <alignment horizontal="center"/>
    </xf>
    <xf numFmtId="166" fontId="12" fillId="0" borderId="8" xfId="1" applyNumberFormat="1" applyFont="1" applyFill="1" applyBorder="1" applyAlignment="1">
      <alignment horizontal="center"/>
    </xf>
    <xf numFmtId="166" fontId="12" fillId="0" borderId="20" xfId="1" applyNumberFormat="1" applyFont="1" applyFill="1" applyBorder="1" applyAlignment="1">
      <alignment horizontal="center"/>
    </xf>
    <xf numFmtId="1" fontId="12" fillId="0" borderId="21" xfId="0" applyNumberFormat="1" applyFont="1" applyFill="1" applyBorder="1" applyAlignment="1">
      <alignment horizontal="center"/>
    </xf>
    <xf numFmtId="1" fontId="14" fillId="0" borderId="12" xfId="0" applyNumberFormat="1" applyFont="1" applyFill="1" applyBorder="1" applyAlignment="1">
      <alignment horizontal="center"/>
    </xf>
    <xf numFmtId="0" fontId="14" fillId="2" borderId="9" xfId="0" applyFont="1" applyFill="1" applyBorder="1" applyAlignment="1">
      <alignment horizontal="center"/>
    </xf>
    <xf numFmtId="0" fontId="12" fillId="0" borderId="16" xfId="0" applyFont="1" applyFill="1" applyBorder="1" applyAlignment="1">
      <alignment horizontal="center"/>
    </xf>
    <xf numFmtId="0" fontId="12" fillId="0" borderId="17" xfId="0" applyFont="1" applyFill="1" applyBorder="1" applyAlignment="1">
      <alignment horizontal="center"/>
    </xf>
    <xf numFmtId="0" fontId="12" fillId="0" borderId="15" xfId="0" applyFont="1" applyFill="1" applyBorder="1" applyAlignment="1">
      <alignment horizontal="center"/>
    </xf>
    <xf numFmtId="0" fontId="14" fillId="0" borderId="7" xfId="0" applyFont="1" applyFill="1" applyBorder="1" applyAlignment="1">
      <alignment horizontal="center"/>
    </xf>
    <xf numFmtId="1" fontId="14" fillId="0" borderId="20" xfId="0" applyNumberFormat="1" applyFont="1" applyFill="1" applyBorder="1" applyAlignment="1">
      <alignment horizontal="center" vertical="center"/>
    </xf>
    <xf numFmtId="9" fontId="11" fillId="0" borderId="0" xfId="1" applyFont="1" applyFill="1" applyBorder="1" applyAlignment="1">
      <alignment horizontal="center" vertical="center"/>
    </xf>
    <xf numFmtId="168" fontId="11" fillId="3" borderId="0" xfId="0" applyNumberFormat="1" applyFont="1" applyFill="1" applyAlignment="1">
      <alignment horizontal="center"/>
    </xf>
    <xf numFmtId="9" fontId="14" fillId="0" borderId="20" xfId="1" applyFont="1" applyBorder="1" applyAlignment="1">
      <alignment horizontal="center"/>
    </xf>
    <xf numFmtId="9" fontId="11" fillId="0" borderId="9" xfId="1" applyNumberFormat="1" applyFont="1" applyFill="1" applyBorder="1" applyAlignment="1">
      <alignment horizontal="center" vertical="center"/>
    </xf>
    <xf numFmtId="9" fontId="11" fillId="0" borderId="0" xfId="1" applyNumberFormat="1" applyFont="1" applyFill="1" applyBorder="1" applyAlignment="1">
      <alignment horizontal="center" vertical="center"/>
    </xf>
    <xf numFmtId="9" fontId="11" fillId="0" borderId="10" xfId="1" applyNumberFormat="1" applyFont="1" applyFill="1" applyBorder="1" applyAlignment="1">
      <alignment horizontal="center" vertical="center"/>
    </xf>
    <xf numFmtId="9" fontId="11" fillId="0" borderId="19" xfId="1" applyNumberFormat="1" applyFont="1" applyFill="1" applyBorder="1" applyAlignment="1">
      <alignment horizontal="center" vertical="center"/>
    </xf>
    <xf numFmtId="166" fontId="14" fillId="0" borderId="20" xfId="1" applyNumberFormat="1" applyFont="1" applyFill="1" applyBorder="1" applyAlignment="1">
      <alignment horizontal="center" vertical="center"/>
    </xf>
    <xf numFmtId="165" fontId="14" fillId="0" borderId="7" xfId="0" applyNumberFormat="1" applyFont="1" applyFill="1" applyBorder="1" applyAlignment="1">
      <alignment horizontal="center" vertical="center"/>
    </xf>
    <xf numFmtId="165" fontId="14" fillId="0" borderId="8" xfId="0" applyNumberFormat="1" applyFont="1" applyFill="1" applyBorder="1" applyAlignment="1">
      <alignment horizontal="center" vertical="center"/>
    </xf>
    <xf numFmtId="165" fontId="14" fillId="0" borderId="20" xfId="0" applyNumberFormat="1" applyFont="1" applyFill="1" applyBorder="1" applyAlignment="1">
      <alignment horizontal="center" vertical="center"/>
    </xf>
    <xf numFmtId="0" fontId="33" fillId="3" borderId="0" xfId="0" applyFont="1" applyFill="1" applyAlignment="1">
      <alignment horizontal="left"/>
    </xf>
    <xf numFmtId="2" fontId="14" fillId="0" borderId="7" xfId="0" applyNumberFormat="1" applyFont="1" applyFill="1" applyBorder="1" applyAlignment="1">
      <alignment horizontal="center" vertical="center"/>
    </xf>
    <xf numFmtId="2" fontId="14" fillId="0" borderId="8" xfId="0" applyNumberFormat="1" applyFont="1" applyFill="1" applyBorder="1" applyAlignment="1">
      <alignment horizontal="center" vertical="center"/>
    </xf>
    <xf numFmtId="2" fontId="14" fillId="0" borderId="7" xfId="0" applyNumberFormat="1" applyFont="1" applyBorder="1" applyAlignment="1">
      <alignment horizontal="center" vertical="center"/>
    </xf>
    <xf numFmtId="2" fontId="14" fillId="0" borderId="8" xfId="0" applyNumberFormat="1" applyFont="1" applyBorder="1" applyAlignment="1">
      <alignment horizontal="center" vertical="center"/>
    </xf>
    <xf numFmtId="2" fontId="14" fillId="0" borderId="20" xfId="0" applyNumberFormat="1" applyFont="1" applyBorder="1" applyAlignment="1">
      <alignment horizontal="center" vertical="center"/>
    </xf>
    <xf numFmtId="164" fontId="14" fillId="0" borderId="7" xfId="0" applyNumberFormat="1" applyFont="1" applyBorder="1" applyAlignment="1">
      <alignment horizontal="center" vertical="center"/>
    </xf>
    <xf numFmtId="164" fontId="14" fillId="0" borderId="8" xfId="0" applyNumberFormat="1" applyFont="1" applyBorder="1" applyAlignment="1">
      <alignment horizontal="center" vertical="center"/>
    </xf>
    <xf numFmtId="164" fontId="14" fillId="0" borderId="20" xfId="0" applyNumberFormat="1" applyFont="1" applyBorder="1" applyAlignment="1">
      <alignment horizontal="center" vertical="center"/>
    </xf>
    <xf numFmtId="0" fontId="11" fillId="4" borderId="17" xfId="0" applyFont="1" applyFill="1" applyBorder="1" applyAlignment="1">
      <alignment horizontal="center"/>
    </xf>
    <xf numFmtId="0" fontId="11" fillId="4" borderId="15" xfId="0" applyFont="1" applyFill="1" applyBorder="1" applyAlignment="1">
      <alignment horizontal="center"/>
    </xf>
    <xf numFmtId="0" fontId="14" fillId="4" borderId="16" xfId="0" applyFont="1" applyFill="1" applyBorder="1" applyAlignment="1">
      <alignment horizontal="left"/>
    </xf>
    <xf numFmtId="168" fontId="14" fillId="0" borderId="7" xfId="1" applyNumberFormat="1" applyFont="1" applyFill="1" applyBorder="1" applyAlignment="1">
      <alignment horizontal="center"/>
    </xf>
    <xf numFmtId="168" fontId="14" fillId="0" borderId="8" xfId="1" applyNumberFormat="1" applyFont="1" applyFill="1" applyBorder="1" applyAlignment="1">
      <alignment horizontal="center"/>
    </xf>
    <xf numFmtId="168" fontId="14" fillId="0" borderId="20" xfId="1" applyNumberFormat="1" applyFont="1" applyFill="1" applyBorder="1" applyAlignment="1">
      <alignment horizontal="center"/>
    </xf>
    <xf numFmtId="166" fontId="14" fillId="0" borderId="16" xfId="1" quotePrefix="1" applyNumberFormat="1" applyFont="1" applyFill="1" applyBorder="1" applyAlignment="1">
      <alignment horizontal="center" vertical="center"/>
    </xf>
    <xf numFmtId="166" fontId="14" fillId="0" borderId="17" xfId="1" quotePrefix="1" applyNumberFormat="1" applyFont="1" applyFill="1" applyBorder="1" applyAlignment="1">
      <alignment horizontal="center" vertical="center"/>
    </xf>
    <xf numFmtId="166" fontId="14" fillId="0" borderId="15" xfId="1" quotePrefix="1" applyNumberFormat="1" applyFont="1" applyFill="1" applyBorder="1" applyAlignment="1">
      <alignment horizontal="center" vertical="center"/>
    </xf>
    <xf numFmtId="166" fontId="14" fillId="0" borderId="7" xfId="1" applyNumberFormat="1" applyFont="1" applyBorder="1" applyAlignment="1">
      <alignment horizontal="center" vertical="center"/>
    </xf>
    <xf numFmtId="166" fontId="14" fillId="0" borderId="8" xfId="1" applyNumberFormat="1" applyFont="1" applyBorder="1" applyAlignment="1">
      <alignment horizontal="center" vertical="center"/>
    </xf>
    <xf numFmtId="166" fontId="14" fillId="0" borderId="20" xfId="1" applyNumberFormat="1" applyFont="1" applyBorder="1" applyAlignment="1">
      <alignment horizontal="center" vertical="center"/>
    </xf>
    <xf numFmtId="0" fontId="23" fillId="0" borderId="17" xfId="0" applyFont="1" applyFill="1" applyBorder="1" applyAlignment="1">
      <alignment horizontal="center"/>
    </xf>
    <xf numFmtId="1" fontId="9" fillId="3" borderId="0" xfId="0" applyNumberFormat="1" applyFont="1" applyFill="1" applyBorder="1" applyAlignment="1">
      <alignment horizontal="center"/>
    </xf>
    <xf numFmtId="1" fontId="9" fillId="3" borderId="0" xfId="0" applyNumberFormat="1" applyFont="1" applyFill="1" applyBorder="1" applyAlignment="1">
      <alignment horizontal="right" vertical="center"/>
    </xf>
    <xf numFmtId="0" fontId="46" fillId="3" borderId="0" xfId="0" applyFont="1" applyFill="1"/>
    <xf numFmtId="0" fontId="23" fillId="3" borderId="0" xfId="0" applyFont="1" applyFill="1" applyAlignment="1">
      <alignment horizontal="center" vertical="center" textRotation="90"/>
    </xf>
    <xf numFmtId="0" fontId="14" fillId="3" borderId="0" xfId="0" applyFont="1" applyFill="1" applyAlignment="1">
      <alignment horizontal="left"/>
    </xf>
    <xf numFmtId="0" fontId="11" fillId="3" borderId="0" xfId="0" applyFont="1" applyFill="1"/>
    <xf numFmtId="1" fontId="10" fillId="3" borderId="0" xfId="0" applyNumberFormat="1" applyFont="1" applyFill="1" applyAlignment="1">
      <alignment horizontal="center" vertical="center"/>
    </xf>
    <xf numFmtId="1" fontId="9" fillId="0" borderId="8" xfId="0" applyNumberFormat="1" applyFont="1" applyFill="1" applyBorder="1" applyAlignment="1">
      <alignment horizontal="center" vertical="center"/>
    </xf>
    <xf numFmtId="1" fontId="9" fillId="0" borderId="20" xfId="0" applyNumberFormat="1" applyFont="1" applyFill="1" applyBorder="1" applyAlignment="1">
      <alignment horizontal="center" vertical="center"/>
    </xf>
    <xf numFmtId="1" fontId="7" fillId="4" borderId="0" xfId="0" applyNumberFormat="1" applyFont="1" applyFill="1" applyBorder="1" applyAlignment="1">
      <alignment horizontal="center" vertical="center"/>
    </xf>
    <xf numFmtId="1" fontId="7" fillId="4" borderId="0" xfId="0" applyNumberFormat="1" applyFont="1" applyFill="1" applyBorder="1" applyAlignment="1">
      <alignment horizontal="center"/>
    </xf>
    <xf numFmtId="0" fontId="35" fillId="0" borderId="18" xfId="0" applyFont="1" applyFill="1" applyBorder="1" applyAlignment="1">
      <alignment horizontal="center" vertical="center"/>
    </xf>
    <xf numFmtId="0" fontId="14" fillId="0" borderId="9" xfId="0" applyFont="1" applyFill="1" applyBorder="1" applyAlignment="1">
      <alignment horizontal="left"/>
    </xf>
    <xf numFmtId="0" fontId="14" fillId="0" borderId="19" xfId="0" applyFont="1" applyFill="1" applyBorder="1" applyAlignment="1">
      <alignment horizontal="left"/>
    </xf>
    <xf numFmtId="0" fontId="14" fillId="0" borderId="12" xfId="0" applyFont="1" applyFill="1" applyBorder="1" applyAlignment="1">
      <alignment horizontal="left"/>
    </xf>
    <xf numFmtId="0" fontId="14" fillId="0" borderId="10" xfId="0" applyFont="1" applyFill="1" applyBorder="1" applyAlignment="1">
      <alignment horizontal="left"/>
    </xf>
    <xf numFmtId="0" fontId="14" fillId="0" borderId="0" xfId="0" applyFont="1" applyFill="1" applyBorder="1" applyAlignment="1">
      <alignment horizontal="left"/>
    </xf>
    <xf numFmtId="0" fontId="14" fillId="0" borderId="13" xfId="0" applyFont="1" applyFill="1" applyBorder="1" applyAlignment="1">
      <alignment horizontal="left"/>
    </xf>
    <xf numFmtId="0" fontId="6" fillId="2" borderId="0" xfId="0" applyFont="1" applyFill="1" applyAlignment="1"/>
    <xf numFmtId="0" fontId="9" fillId="2" borderId="0" xfId="0" applyFont="1" applyFill="1" applyAlignment="1"/>
    <xf numFmtId="0" fontId="27" fillId="2" borderId="0" xfId="0" applyFont="1" applyFill="1" applyAlignment="1"/>
    <xf numFmtId="165" fontId="11" fillId="2" borderId="12" xfId="0" applyNumberFormat="1" applyFont="1" applyFill="1" applyBorder="1" applyAlignment="1">
      <alignment horizontal="center"/>
    </xf>
    <xf numFmtId="165" fontId="11" fillId="0" borderId="16" xfId="0" applyNumberFormat="1" applyFont="1" applyBorder="1" applyAlignment="1">
      <alignment horizontal="center"/>
    </xf>
    <xf numFmtId="0" fontId="9" fillId="2" borderId="23" xfId="0" applyFont="1" applyFill="1" applyBorder="1" applyAlignment="1">
      <alignment horizontal="center" vertical="center"/>
    </xf>
    <xf numFmtId="1" fontId="22" fillId="2" borderId="35" xfId="0" applyNumberFormat="1" applyFont="1" applyFill="1" applyBorder="1" applyAlignment="1">
      <alignment horizontal="center"/>
    </xf>
    <xf numFmtId="1" fontId="22" fillId="0" borderId="22" xfId="0" applyNumberFormat="1" applyFont="1" applyBorder="1" applyAlignment="1">
      <alignment horizontal="center" vertical="center"/>
    </xf>
    <xf numFmtId="0" fontId="43" fillId="2" borderId="32" xfId="0" applyFont="1" applyFill="1" applyBorder="1" applyAlignment="1">
      <alignment horizontal="center" vertical="center"/>
    </xf>
    <xf numFmtId="0" fontId="40" fillId="2" borderId="9" xfId="0" applyFont="1" applyFill="1" applyBorder="1" applyAlignment="1">
      <alignment vertical="center"/>
    </xf>
    <xf numFmtId="0" fontId="40" fillId="2" borderId="10" xfId="0" applyFont="1" applyFill="1" applyBorder="1" applyAlignment="1">
      <alignment horizontal="right" vertical="center"/>
    </xf>
    <xf numFmtId="0" fontId="40" fillId="2" borderId="11" xfId="0" applyFont="1" applyFill="1" applyBorder="1" applyAlignment="1">
      <alignment horizontal="center" vertical="center"/>
    </xf>
    <xf numFmtId="0" fontId="40" fillId="2" borderId="12" xfId="0" applyFont="1" applyFill="1" applyBorder="1" applyAlignment="1">
      <alignment vertical="center"/>
    </xf>
    <xf numFmtId="0" fontId="40" fillId="2" borderId="16" xfId="0" applyFont="1" applyFill="1" applyBorder="1" applyAlignment="1">
      <alignment vertical="center"/>
    </xf>
    <xf numFmtId="0" fontId="40" fillId="2" borderId="17" xfId="0" applyFont="1" applyFill="1" applyBorder="1" applyAlignment="1">
      <alignment horizontal="right" vertical="center"/>
    </xf>
    <xf numFmtId="0" fontId="40" fillId="2" borderId="15" xfId="0" applyFont="1" applyFill="1" applyBorder="1" applyAlignment="1">
      <alignment horizontal="center" vertical="center"/>
    </xf>
    <xf numFmtId="0" fontId="33" fillId="3" borderId="0" xfId="0" applyFont="1" applyFill="1" applyAlignment="1">
      <alignment vertical="center"/>
    </xf>
    <xf numFmtId="0" fontId="40" fillId="3" borderId="0" xfId="0" applyFont="1" applyFill="1" applyAlignment="1">
      <alignment horizontal="right" vertical="center"/>
    </xf>
    <xf numFmtId="0" fontId="40" fillId="3" borderId="0" xfId="0" applyFont="1" applyFill="1" applyAlignment="1">
      <alignment horizontal="center" vertical="center"/>
    </xf>
    <xf numFmtId="0" fontId="40" fillId="3" borderId="0" xfId="0" applyFont="1" applyFill="1" applyAlignment="1">
      <alignment vertical="center"/>
    </xf>
    <xf numFmtId="0" fontId="32" fillId="3" borderId="0" xfId="0" applyFont="1" applyFill="1" applyAlignment="1">
      <alignment vertical="center"/>
    </xf>
    <xf numFmtId="0" fontId="40" fillId="0" borderId="9" xfId="0" applyFont="1" applyFill="1" applyBorder="1" applyAlignment="1">
      <alignment horizontal="left" vertical="center"/>
    </xf>
    <xf numFmtId="0" fontId="40" fillId="0" borderId="10" xfId="0" applyFont="1" applyFill="1" applyBorder="1" applyAlignment="1">
      <alignment horizontal="center" vertical="center"/>
    </xf>
    <xf numFmtId="0" fontId="40" fillId="0" borderId="11" xfId="0" applyFont="1" applyFill="1" applyBorder="1" applyAlignment="1">
      <alignment horizontal="center" vertical="center"/>
    </xf>
    <xf numFmtId="0" fontId="33" fillId="0" borderId="19" xfId="0" applyFont="1" applyFill="1" applyBorder="1" applyAlignment="1">
      <alignment horizontal="center" vertical="center"/>
    </xf>
    <xf numFmtId="0" fontId="40" fillId="0" borderId="0" xfId="0" applyFont="1" applyFill="1" applyBorder="1" applyAlignment="1">
      <alignment horizontal="center" vertical="center"/>
    </xf>
    <xf numFmtId="0" fontId="40" fillId="0" borderId="21" xfId="0" applyFont="1" applyFill="1" applyBorder="1" applyAlignment="1">
      <alignment horizontal="center" vertical="center"/>
    </xf>
    <xf numFmtId="0" fontId="10" fillId="0" borderId="21" xfId="0" applyFont="1" applyFill="1" applyBorder="1" applyAlignment="1">
      <alignment horizontal="center" vertical="center"/>
    </xf>
    <xf numFmtId="0" fontId="10" fillId="0" borderId="19" xfId="0" applyFont="1" applyFill="1" applyBorder="1" applyAlignment="1">
      <alignment horizontal="center" vertical="center"/>
    </xf>
    <xf numFmtId="0" fontId="10" fillId="0" borderId="12" xfId="0" applyFont="1" applyFill="1" applyBorder="1" applyAlignment="1">
      <alignment horizontal="center" vertical="center"/>
    </xf>
    <xf numFmtId="0" fontId="40" fillId="0" borderId="13" xfId="0" applyFont="1" applyFill="1" applyBorder="1" applyAlignment="1">
      <alignment horizontal="center" vertical="center"/>
    </xf>
    <xf numFmtId="0" fontId="40" fillId="0" borderId="14" xfId="0" applyFont="1" applyFill="1" applyBorder="1" applyAlignment="1">
      <alignment horizontal="center" vertical="center"/>
    </xf>
    <xf numFmtId="0" fontId="10" fillId="0" borderId="14" xfId="0" applyFont="1" applyFill="1" applyBorder="1" applyAlignment="1">
      <alignment horizontal="center" vertical="center"/>
    </xf>
    <xf numFmtId="0" fontId="10" fillId="3" borderId="0" xfId="0" applyFont="1" applyFill="1" applyAlignment="1">
      <alignment horizontal="center" vertical="center"/>
    </xf>
    <xf numFmtId="1" fontId="12" fillId="0" borderId="2" xfId="0" applyNumberFormat="1" applyFont="1" applyFill="1" applyBorder="1" applyAlignment="1">
      <alignment horizontal="center"/>
    </xf>
    <xf numFmtId="1" fontId="12" fillId="0" borderId="5" xfId="0" applyNumberFormat="1" applyFont="1" applyFill="1" applyBorder="1" applyAlignment="1">
      <alignment horizontal="center"/>
    </xf>
    <xf numFmtId="1" fontId="12" fillId="0" borderId="3" xfId="0" applyNumberFormat="1" applyFont="1" applyFill="1" applyBorder="1" applyAlignment="1">
      <alignment horizontal="center"/>
    </xf>
    <xf numFmtId="1" fontId="22" fillId="0" borderId="4" xfId="0" applyNumberFormat="1" applyFont="1" applyFill="1" applyBorder="1" applyAlignment="1">
      <alignment horizontal="center"/>
    </xf>
    <xf numFmtId="1" fontId="8" fillId="0" borderId="6" xfId="0" applyNumberFormat="1" applyFont="1" applyFill="1" applyBorder="1" applyAlignment="1">
      <alignment horizontal="center"/>
    </xf>
    <xf numFmtId="1" fontId="22" fillId="0" borderId="22" xfId="0" applyNumberFormat="1" applyFont="1" applyFill="1" applyBorder="1" applyAlignment="1">
      <alignment horizontal="center"/>
    </xf>
    <xf numFmtId="1" fontId="22" fillId="2" borderId="36" xfId="0" applyNumberFormat="1" applyFont="1" applyFill="1" applyBorder="1" applyAlignment="1">
      <alignment horizontal="center"/>
    </xf>
    <xf numFmtId="164" fontId="14" fillId="0" borderId="7" xfId="0" applyNumberFormat="1" applyFont="1" applyFill="1" applyBorder="1" applyAlignment="1">
      <alignment horizontal="center" vertical="center"/>
    </xf>
    <xf numFmtId="164" fontId="14" fillId="0" borderId="8" xfId="0" applyNumberFormat="1" applyFont="1" applyFill="1" applyBorder="1" applyAlignment="1">
      <alignment horizontal="center" vertical="center"/>
    </xf>
    <xf numFmtId="164" fontId="14" fillId="0" borderId="20" xfId="0" applyNumberFormat="1" applyFont="1" applyFill="1" applyBorder="1" applyAlignment="1">
      <alignment horizontal="center" vertical="center"/>
    </xf>
    <xf numFmtId="1" fontId="7" fillId="3" borderId="10" xfId="0" applyNumberFormat="1" applyFont="1" applyFill="1" applyBorder="1" applyAlignment="1">
      <alignment horizontal="center"/>
    </xf>
    <xf numFmtId="1" fontId="9" fillId="3" borderId="10" xfId="0" applyNumberFormat="1" applyFont="1" applyFill="1" applyBorder="1" applyAlignment="1">
      <alignment horizontal="center"/>
    </xf>
    <xf numFmtId="1" fontId="10" fillId="2" borderId="19" xfId="0" applyNumberFormat="1" applyFont="1" applyFill="1" applyBorder="1" applyAlignment="1">
      <alignment horizontal="center"/>
    </xf>
    <xf numFmtId="1" fontId="14" fillId="2" borderId="20" xfId="0" applyNumberFormat="1" applyFont="1" applyFill="1" applyBorder="1" applyAlignment="1">
      <alignment horizontal="center" vertical="center"/>
    </xf>
    <xf numFmtId="0" fontId="22" fillId="3" borderId="20" xfId="0" applyFont="1" applyFill="1" applyBorder="1" applyAlignment="1">
      <alignment horizontal="center" vertical="center"/>
    </xf>
    <xf numFmtId="0" fontId="0" fillId="3" borderId="19" xfId="0" applyFill="1" applyBorder="1" applyAlignment="1">
      <alignment vertical="center"/>
    </xf>
    <xf numFmtId="0" fontId="0" fillId="3" borderId="19" xfId="0" applyFill="1" applyBorder="1"/>
    <xf numFmtId="0" fontId="11" fillId="3" borderId="10" xfId="0" applyFont="1" applyFill="1" applyBorder="1" applyAlignment="1">
      <alignment horizontal="center"/>
    </xf>
    <xf numFmtId="1" fontId="10" fillId="3" borderId="10" xfId="0" applyNumberFormat="1" applyFont="1" applyFill="1" applyBorder="1" applyAlignment="1">
      <alignment horizontal="center"/>
    </xf>
    <xf numFmtId="2" fontId="14" fillId="0" borderId="16" xfId="0" applyNumberFormat="1" applyFont="1" applyBorder="1" applyAlignment="1">
      <alignment horizontal="center" vertical="center"/>
    </xf>
    <xf numFmtId="2" fontId="14" fillId="0" borderId="17" xfId="0" applyNumberFormat="1" applyFont="1" applyBorder="1" applyAlignment="1">
      <alignment horizontal="center" vertical="center"/>
    </xf>
    <xf numFmtId="2" fontId="14" fillId="0" borderId="15" xfId="0" applyNumberFormat="1" applyFont="1" applyBorder="1" applyAlignment="1">
      <alignment horizontal="center" vertical="center"/>
    </xf>
    <xf numFmtId="0" fontId="0" fillId="3" borderId="10" xfId="0" applyFill="1" applyBorder="1"/>
    <xf numFmtId="0" fontId="14" fillId="0" borderId="17" xfId="0" applyFont="1" applyBorder="1" applyAlignment="1">
      <alignment horizontal="center"/>
    </xf>
    <xf numFmtId="164" fontId="43" fillId="2" borderId="28" xfId="0" applyNumberFormat="1" applyFont="1" applyFill="1" applyBorder="1" applyAlignment="1">
      <alignment horizontal="center" vertical="center"/>
    </xf>
    <xf numFmtId="2" fontId="11" fillId="3" borderId="0" xfId="0" applyNumberFormat="1" applyFont="1" applyFill="1" applyAlignment="1">
      <alignment horizontal="center"/>
    </xf>
    <xf numFmtId="0" fontId="11" fillId="3" borderId="0" xfId="0" applyFont="1" applyFill="1" applyAlignment="1">
      <alignment horizontal="right"/>
    </xf>
    <xf numFmtId="0" fontId="14" fillId="0" borderId="17" xfId="0" applyFont="1" applyBorder="1" applyAlignment="1">
      <alignment horizontal="right"/>
    </xf>
    <xf numFmtId="0" fontId="11" fillId="4" borderId="0" xfId="0" applyFont="1" applyFill="1" applyAlignment="1">
      <alignment horizontal="right" vertical="center"/>
    </xf>
    <xf numFmtId="165" fontId="11" fillId="4" borderId="0" xfId="0" applyNumberFormat="1" applyFont="1" applyFill="1" applyAlignment="1">
      <alignment horizontal="right" vertical="center"/>
    </xf>
    <xf numFmtId="1" fontId="11" fillId="4" borderId="0" xfId="0" applyNumberFormat="1" applyFont="1" applyFill="1" applyBorder="1" applyAlignment="1">
      <alignment horizontal="left" vertical="center"/>
    </xf>
    <xf numFmtId="165" fontId="11" fillId="4" borderId="0" xfId="0" applyNumberFormat="1" applyFont="1" applyFill="1" applyAlignment="1">
      <alignment horizontal="center"/>
    </xf>
    <xf numFmtId="0" fontId="11" fillId="4" borderId="0" xfId="0" applyFont="1" applyFill="1" applyBorder="1" applyAlignment="1">
      <alignment horizontal="center"/>
    </xf>
    <xf numFmtId="0" fontId="14" fillId="4" borderId="0" xfId="0" applyFont="1" applyFill="1" applyAlignment="1">
      <alignment horizontal="center"/>
    </xf>
    <xf numFmtId="0" fontId="14" fillId="4" borderId="0" xfId="0" quotePrefix="1" applyFont="1" applyFill="1" applyAlignment="1">
      <alignment horizontal="center"/>
    </xf>
    <xf numFmtId="165" fontId="14" fillId="4" borderId="0" xfId="0" applyNumberFormat="1" applyFont="1" applyFill="1" applyAlignment="1">
      <alignment horizontal="center"/>
    </xf>
    <xf numFmtId="1" fontId="22" fillId="4" borderId="0" xfId="0" applyNumberFormat="1" applyFont="1" applyFill="1" applyAlignment="1">
      <alignment horizontal="center"/>
    </xf>
    <xf numFmtId="1" fontId="12" fillId="2" borderId="16" xfId="0" applyNumberFormat="1" applyFont="1" applyFill="1" applyBorder="1" applyAlignment="1">
      <alignment horizontal="center"/>
    </xf>
    <xf numFmtId="0" fontId="35" fillId="2" borderId="15" xfId="0" applyFont="1" applyFill="1" applyBorder="1" applyAlignment="1">
      <alignment horizontal="center"/>
    </xf>
    <xf numFmtId="0" fontId="35" fillId="2" borderId="21" xfId="0" applyFont="1" applyFill="1" applyBorder="1" applyAlignment="1">
      <alignment horizontal="center" vertical="center"/>
    </xf>
    <xf numFmtId="0" fontId="35" fillId="2" borderId="21" xfId="0" applyFont="1" applyFill="1" applyBorder="1" applyAlignment="1">
      <alignment horizontal="left" vertical="center"/>
    </xf>
    <xf numFmtId="0" fontId="35" fillId="2" borderId="14" xfId="0" applyFont="1" applyFill="1" applyBorder="1" applyAlignment="1">
      <alignment horizontal="left" vertical="center"/>
    </xf>
    <xf numFmtId="0" fontId="11" fillId="2" borderId="10" xfId="0" applyFont="1" applyFill="1" applyBorder="1" applyAlignment="1">
      <alignment horizontal="center"/>
    </xf>
    <xf numFmtId="1" fontId="9" fillId="0" borderId="7" xfId="0" applyNumberFormat="1" applyFont="1" applyFill="1" applyBorder="1" applyAlignment="1">
      <alignment horizontal="center" vertical="center"/>
    </xf>
    <xf numFmtId="0" fontId="46" fillId="2" borderId="11" xfId="0" applyFont="1" applyFill="1" applyBorder="1"/>
    <xf numFmtId="0" fontId="11" fillId="2" borderId="19" xfId="0" applyFont="1" applyFill="1" applyBorder="1" applyAlignment="1">
      <alignment horizontal="center"/>
    </xf>
    <xf numFmtId="0" fontId="11" fillId="2" borderId="12" xfId="0" applyFont="1" applyFill="1" applyBorder="1" applyAlignment="1">
      <alignment horizontal="center"/>
    </xf>
    <xf numFmtId="0" fontId="35" fillId="2" borderId="14" xfId="0" applyFont="1" applyFill="1" applyBorder="1" applyAlignment="1">
      <alignment horizontal="center" vertical="center"/>
    </xf>
    <xf numFmtId="0" fontId="14" fillId="2" borderId="0" xfId="0" applyFont="1" applyFill="1" applyAlignment="1">
      <alignment horizontal="left"/>
    </xf>
    <xf numFmtId="0" fontId="11" fillId="2" borderId="13" xfId="0" applyFont="1" applyFill="1" applyBorder="1" applyAlignment="1">
      <alignment horizontal="center"/>
    </xf>
    <xf numFmtId="1" fontId="11" fillId="0" borderId="9" xfId="0" applyNumberFormat="1" applyFont="1" applyFill="1" applyBorder="1" applyAlignment="1">
      <alignment horizontal="center"/>
    </xf>
    <xf numFmtId="1" fontId="11" fillId="0" borderId="10" xfId="0" applyNumberFormat="1" applyFont="1" applyFill="1" applyBorder="1" applyAlignment="1">
      <alignment horizontal="center"/>
    </xf>
    <xf numFmtId="1" fontId="11" fillId="0" borderId="19" xfId="0" applyNumberFormat="1" applyFont="1" applyFill="1" applyBorder="1" applyAlignment="1">
      <alignment horizontal="center"/>
    </xf>
    <xf numFmtId="1" fontId="11" fillId="0" borderId="0" xfId="0" applyNumberFormat="1" applyFont="1" applyFill="1" applyBorder="1" applyAlignment="1">
      <alignment horizontal="center"/>
    </xf>
    <xf numFmtId="0" fontId="11" fillId="2" borderId="9" xfId="0" applyFont="1" applyFill="1" applyBorder="1" applyAlignment="1">
      <alignment horizontal="center"/>
    </xf>
    <xf numFmtId="0" fontId="11" fillId="2" borderId="11" xfId="0" applyFont="1" applyFill="1" applyBorder="1" applyAlignment="1">
      <alignment horizontal="right"/>
    </xf>
    <xf numFmtId="0" fontId="11" fillId="2" borderId="21" xfId="0" applyFont="1" applyFill="1" applyBorder="1" applyAlignment="1">
      <alignment horizontal="right"/>
    </xf>
    <xf numFmtId="0" fontId="11" fillId="2" borderId="14" xfId="0" applyFont="1" applyFill="1" applyBorder="1" applyAlignment="1">
      <alignment horizontal="right"/>
    </xf>
    <xf numFmtId="168" fontId="14" fillId="0" borderId="15" xfId="0" applyNumberFormat="1" applyFont="1" applyBorder="1" applyAlignment="1">
      <alignment horizontal="center" vertical="center"/>
    </xf>
    <xf numFmtId="2" fontId="11" fillId="0" borderId="13" xfId="0" applyNumberFormat="1" applyFont="1" applyFill="1" applyBorder="1" applyAlignment="1">
      <alignment horizontal="center"/>
    </xf>
    <xf numFmtId="2" fontId="11" fillId="0" borderId="14" xfId="0" applyNumberFormat="1" applyFont="1" applyFill="1" applyBorder="1" applyAlignment="1">
      <alignment horizontal="center"/>
    </xf>
    <xf numFmtId="0" fontId="11" fillId="4" borderId="0" xfId="0" applyFont="1" applyFill="1" applyAlignment="1">
      <alignment horizontal="left"/>
    </xf>
    <xf numFmtId="166" fontId="14" fillId="0" borderId="18" xfId="1" applyNumberFormat="1" applyFont="1" applyFill="1" applyBorder="1" applyAlignment="1">
      <alignment horizontal="center"/>
    </xf>
    <xf numFmtId="168" fontId="14" fillId="0" borderId="18" xfId="1" applyNumberFormat="1" applyFont="1" applyFill="1" applyBorder="1" applyAlignment="1">
      <alignment horizontal="center"/>
    </xf>
    <xf numFmtId="0" fontId="11" fillId="3" borderId="0" xfId="0" applyFont="1" applyFill="1" applyAlignment="1"/>
    <xf numFmtId="0" fontId="14" fillId="2" borderId="0" xfId="0" applyFont="1" applyFill="1" applyBorder="1" applyAlignment="1">
      <alignment horizontal="left"/>
    </xf>
    <xf numFmtId="166" fontId="14" fillId="0" borderId="18" xfId="1" quotePrefix="1" applyNumberFormat="1" applyFont="1" applyFill="1" applyBorder="1" applyAlignment="1">
      <alignment horizontal="center" vertical="center"/>
    </xf>
    <xf numFmtId="1" fontId="11" fillId="0" borderId="21" xfId="0" applyNumberFormat="1" applyFont="1" applyFill="1" applyBorder="1" applyAlignment="1">
      <alignment horizontal="center"/>
    </xf>
    <xf numFmtId="1" fontId="11" fillId="0" borderId="11" xfId="0" applyNumberFormat="1" applyFont="1" applyFill="1" applyBorder="1" applyAlignment="1">
      <alignment horizontal="center"/>
    </xf>
    <xf numFmtId="1" fontId="11" fillId="0" borderId="12" xfId="0" applyNumberFormat="1" applyFont="1" applyFill="1" applyBorder="1" applyAlignment="1">
      <alignment horizontal="center"/>
    </xf>
    <xf numFmtId="1" fontId="11" fillId="0" borderId="13" xfId="0" applyNumberFormat="1" applyFont="1" applyFill="1" applyBorder="1" applyAlignment="1">
      <alignment horizontal="center"/>
    </xf>
    <xf numFmtId="1" fontId="11" fillId="0" borderId="14" xfId="0" applyNumberFormat="1" applyFont="1" applyFill="1" applyBorder="1" applyAlignment="1">
      <alignment horizontal="center"/>
    </xf>
    <xf numFmtId="0" fontId="14" fillId="0" borderId="0" xfId="0" applyFont="1" applyAlignment="1">
      <alignment horizontal="left"/>
    </xf>
    <xf numFmtId="0" fontId="17" fillId="2" borderId="0" xfId="0" applyFont="1" applyFill="1" applyBorder="1" applyAlignment="1">
      <alignment horizontal="left" vertical="center"/>
    </xf>
    <xf numFmtId="0" fontId="17" fillId="2" borderId="0" xfId="0" applyFont="1" applyFill="1" applyBorder="1" applyAlignment="1">
      <alignment horizontal="center" vertical="center"/>
    </xf>
    <xf numFmtId="0" fontId="20" fillId="2" borderId="0" xfId="0" applyFont="1" applyFill="1" applyAlignment="1">
      <alignment horizontal="center"/>
    </xf>
    <xf numFmtId="1" fontId="21" fillId="2" borderId="0" xfId="0" applyNumberFormat="1" applyFont="1" applyFill="1" applyAlignment="1">
      <alignment horizontal="center"/>
    </xf>
    <xf numFmtId="0" fontId="20" fillId="2" borderId="0" xfId="0" applyFont="1" applyFill="1" applyAlignment="1">
      <alignment horizontal="center" vertical="center"/>
    </xf>
    <xf numFmtId="2" fontId="14" fillId="2" borderId="0" xfId="0" applyNumberFormat="1" applyFont="1" applyFill="1" applyBorder="1" applyAlignment="1">
      <alignment horizontal="center" vertical="center" textRotation="90"/>
    </xf>
    <xf numFmtId="165" fontId="11" fillId="2" borderId="0" xfId="0" applyNumberFormat="1" applyFont="1" applyFill="1" applyAlignment="1">
      <alignment horizontal="center" vertical="center"/>
    </xf>
    <xf numFmtId="0" fontId="11" fillId="2" borderId="16" xfId="0" applyFont="1" applyFill="1" applyBorder="1" applyAlignment="1">
      <alignment horizontal="center" vertical="center"/>
    </xf>
    <xf numFmtId="0" fontId="11" fillId="2" borderId="17" xfId="0" applyFont="1" applyFill="1" applyBorder="1" applyAlignment="1">
      <alignment horizontal="center" vertical="center"/>
    </xf>
    <xf numFmtId="165" fontId="14" fillId="2" borderId="15" xfId="0" applyNumberFormat="1" applyFont="1" applyFill="1" applyBorder="1" applyAlignment="1">
      <alignment horizontal="right" vertical="center"/>
    </xf>
    <xf numFmtId="1" fontId="14" fillId="2" borderId="10" xfId="0" applyNumberFormat="1" applyFont="1" applyFill="1" applyBorder="1" applyAlignment="1">
      <alignment horizontal="center"/>
    </xf>
    <xf numFmtId="0" fontId="20" fillId="2" borderId="10" xfId="0" applyFont="1" applyFill="1" applyBorder="1" applyAlignment="1">
      <alignment horizontal="center"/>
    </xf>
    <xf numFmtId="164" fontId="11" fillId="2" borderId="10" xfId="0" applyNumberFormat="1" applyFont="1" applyFill="1" applyBorder="1" applyAlignment="1">
      <alignment horizontal="center" vertical="center"/>
    </xf>
    <xf numFmtId="164" fontId="14" fillId="2" borderId="10" xfId="0" applyNumberFormat="1" applyFont="1" applyFill="1" applyBorder="1" applyAlignment="1">
      <alignment horizontal="center" vertical="center"/>
    </xf>
    <xf numFmtId="164" fontId="14" fillId="2" borderId="0" xfId="0" applyNumberFormat="1" applyFont="1" applyFill="1" applyBorder="1" applyAlignment="1">
      <alignment horizontal="center" vertical="center"/>
    </xf>
    <xf numFmtId="164" fontId="11" fillId="2" borderId="0" xfId="0" applyNumberFormat="1" applyFont="1" applyFill="1" applyBorder="1" applyAlignment="1">
      <alignment horizontal="center" vertical="center"/>
    </xf>
    <xf numFmtId="2" fontId="14" fillId="2" borderId="0" xfId="0" applyNumberFormat="1" applyFont="1" applyFill="1" applyBorder="1" applyAlignment="1">
      <alignment horizontal="center" vertical="center"/>
    </xf>
    <xf numFmtId="1" fontId="10" fillId="2" borderId="0" xfId="0" applyNumberFormat="1" applyFont="1" applyFill="1" applyAlignment="1">
      <alignment horizontal="right"/>
    </xf>
    <xf numFmtId="2" fontId="11" fillId="2" borderId="0" xfId="0" applyNumberFormat="1" applyFont="1" applyFill="1" applyBorder="1" applyAlignment="1">
      <alignment horizontal="center" vertical="center"/>
    </xf>
    <xf numFmtId="0" fontId="14" fillId="4" borderId="0" xfId="0" applyFont="1" applyFill="1" applyAlignment="1">
      <alignment horizontal="left"/>
    </xf>
    <xf numFmtId="165" fontId="22" fillId="4" borderId="0" xfId="0" applyNumberFormat="1" applyFont="1" applyFill="1" applyBorder="1" applyAlignment="1">
      <alignment horizontal="center"/>
    </xf>
    <xf numFmtId="0" fontId="10" fillId="0" borderId="12" xfId="0" applyFont="1" applyFill="1" applyBorder="1" applyAlignment="1">
      <alignment horizontal="right" vertical="center"/>
    </xf>
    <xf numFmtId="0" fontId="33" fillId="3" borderId="0" xfId="0" applyFont="1" applyFill="1" applyAlignment="1">
      <alignment horizontal="right"/>
    </xf>
    <xf numFmtId="166" fontId="14" fillId="0" borderId="9" xfId="1" applyNumberFormat="1" applyFont="1" applyFill="1" applyBorder="1" applyAlignment="1">
      <alignment horizontal="center"/>
    </xf>
    <xf numFmtId="166" fontId="14" fillId="0" borderId="10" xfId="1" applyNumberFormat="1" applyFont="1" applyFill="1" applyBorder="1" applyAlignment="1">
      <alignment horizontal="center"/>
    </xf>
    <xf numFmtId="166" fontId="14" fillId="0" borderId="11" xfId="1" applyNumberFormat="1" applyFont="1" applyFill="1" applyBorder="1" applyAlignment="1">
      <alignment horizontal="center"/>
    </xf>
    <xf numFmtId="0" fontId="14" fillId="0" borderId="16" xfId="1" applyNumberFormat="1" applyFont="1" applyFill="1" applyBorder="1" applyAlignment="1">
      <alignment horizontal="center"/>
    </xf>
    <xf numFmtId="0" fontId="14" fillId="0" borderId="17" xfId="1" applyNumberFormat="1" applyFont="1" applyFill="1" applyBorder="1" applyAlignment="1">
      <alignment horizontal="center"/>
    </xf>
    <xf numFmtId="0" fontId="14" fillId="0" borderId="15" xfId="1" applyNumberFormat="1" applyFont="1" applyFill="1" applyBorder="1" applyAlignment="1">
      <alignment horizontal="center"/>
    </xf>
    <xf numFmtId="166" fontId="14" fillId="0" borderId="9" xfId="1" applyNumberFormat="1" applyFont="1" applyBorder="1" applyAlignment="1">
      <alignment horizontal="center"/>
    </xf>
    <xf numFmtId="166" fontId="14" fillId="0" borderId="10" xfId="1" applyNumberFormat="1" applyFont="1" applyBorder="1" applyAlignment="1">
      <alignment horizontal="center"/>
    </xf>
    <xf numFmtId="166" fontId="14" fillId="0" borderId="11" xfId="1" applyNumberFormat="1" applyFont="1" applyBorder="1" applyAlignment="1">
      <alignment horizontal="center"/>
    </xf>
    <xf numFmtId="1" fontId="14" fillId="0" borderId="16" xfId="0" applyNumberFormat="1" applyFont="1" applyFill="1" applyBorder="1" applyAlignment="1">
      <alignment horizontal="center"/>
    </xf>
    <xf numFmtId="1" fontId="14" fillId="0" borderId="15" xfId="0" applyNumberFormat="1" applyFont="1" applyFill="1" applyBorder="1" applyAlignment="1">
      <alignment horizontal="center"/>
    </xf>
    <xf numFmtId="168" fontId="14" fillId="2" borderId="10" xfId="0" applyNumberFormat="1" applyFont="1" applyFill="1" applyBorder="1" applyAlignment="1">
      <alignment horizontal="center" vertical="center"/>
    </xf>
    <xf numFmtId="168" fontId="14" fillId="0" borderId="9" xfId="0" applyNumberFormat="1" applyFont="1" applyBorder="1" applyAlignment="1">
      <alignment horizontal="center" vertical="center"/>
    </xf>
    <xf numFmtId="168" fontId="14" fillId="0" borderId="10" xfId="0" applyNumberFormat="1" applyFont="1" applyBorder="1" applyAlignment="1">
      <alignment horizontal="center" vertical="center"/>
    </xf>
    <xf numFmtId="168" fontId="14" fillId="0" borderId="11" xfId="0" applyNumberFormat="1" applyFont="1" applyBorder="1" applyAlignment="1">
      <alignment horizontal="center" vertical="center"/>
    </xf>
    <xf numFmtId="2" fontId="11" fillId="0" borderId="16" xfId="0" applyNumberFormat="1" applyFont="1" applyFill="1" applyBorder="1" applyAlignment="1">
      <alignment horizontal="center"/>
    </xf>
    <xf numFmtId="2" fontId="11" fillId="0" borderId="17" xfId="0" applyNumberFormat="1" applyFont="1" applyFill="1" applyBorder="1" applyAlignment="1">
      <alignment horizontal="center"/>
    </xf>
    <xf numFmtId="2" fontId="11" fillId="0" borderId="15" xfId="0" applyNumberFormat="1" applyFont="1" applyFill="1" applyBorder="1" applyAlignment="1">
      <alignment horizontal="center"/>
    </xf>
    <xf numFmtId="2" fontId="11" fillId="0" borderId="12" xfId="0" applyNumberFormat="1" applyFont="1" applyFill="1" applyBorder="1" applyAlignment="1">
      <alignment horizontal="center"/>
    </xf>
    <xf numFmtId="0" fontId="11" fillId="2" borderId="15" xfId="0" applyFont="1" applyFill="1" applyBorder="1" applyAlignment="1">
      <alignment horizontal="right"/>
    </xf>
    <xf numFmtId="0" fontId="11" fillId="2" borderId="13" xfId="0" applyFont="1" applyFill="1" applyBorder="1" applyAlignment="1">
      <alignment horizontal="right"/>
    </xf>
    <xf numFmtId="1" fontId="14" fillId="0" borderId="16" xfId="0" applyNumberFormat="1" applyFont="1" applyBorder="1" applyAlignment="1">
      <alignment horizontal="center" vertical="center"/>
    </xf>
    <xf numFmtId="2" fontId="14" fillId="0" borderId="15" xfId="0" applyNumberFormat="1" applyFont="1" applyFill="1" applyBorder="1" applyAlignment="1">
      <alignment horizontal="center" vertical="center"/>
    </xf>
    <xf numFmtId="0" fontId="5" fillId="7" borderId="0" xfId="0" applyFont="1" applyFill="1" applyAlignment="1">
      <alignment horizontal="left"/>
    </xf>
    <xf numFmtId="0" fontId="14" fillId="2" borderId="16" xfId="0" applyFont="1" applyFill="1" applyBorder="1" applyAlignment="1">
      <alignment horizontal="center"/>
    </xf>
    <xf numFmtId="0" fontId="14" fillId="2" borderId="17" xfId="0" applyFont="1" applyFill="1" applyBorder="1" applyAlignment="1">
      <alignment horizontal="center"/>
    </xf>
    <xf numFmtId="0" fontId="14" fillId="2" borderId="15" xfId="0" applyFont="1" applyFill="1" applyBorder="1" applyAlignment="1">
      <alignment horizontal="center"/>
    </xf>
    <xf numFmtId="0" fontId="29" fillId="2" borderId="0" xfId="0" applyFont="1" applyFill="1" applyAlignment="1">
      <alignment horizontal="center" vertical="center" textRotation="90"/>
    </xf>
    <xf numFmtId="1" fontId="47" fillId="2" borderId="19" xfId="0" applyNumberFormat="1" applyFont="1" applyFill="1" applyBorder="1" applyAlignment="1">
      <alignment horizontal="center" vertical="center"/>
    </xf>
    <xf numFmtId="0" fontId="48" fillId="0" borderId="0" xfId="0" applyFont="1" applyBorder="1" applyAlignment="1">
      <alignment horizontal="center" vertical="center"/>
    </xf>
    <xf numFmtId="0" fontId="48" fillId="0" borderId="14" xfId="0" applyFont="1" applyBorder="1" applyAlignment="1">
      <alignment horizontal="center" vertical="center"/>
    </xf>
    <xf numFmtId="0" fontId="28" fillId="0" borderId="9" xfId="0" applyFont="1" applyFill="1" applyBorder="1" applyAlignment="1">
      <alignment horizontal="center" vertical="center"/>
    </xf>
    <xf numFmtId="0" fontId="28" fillId="0" borderId="10" xfId="0" applyFont="1" applyFill="1" applyBorder="1" applyAlignment="1">
      <alignment horizontal="center" vertical="center"/>
    </xf>
    <xf numFmtId="0" fontId="28" fillId="0" borderId="11" xfId="0" applyFont="1" applyFill="1" applyBorder="1" applyAlignment="1">
      <alignment horizontal="center" vertical="center"/>
    </xf>
    <xf numFmtId="0" fontId="16" fillId="2" borderId="16" xfId="0" applyFont="1" applyFill="1" applyBorder="1" applyAlignment="1">
      <alignment horizontal="center"/>
    </xf>
    <xf numFmtId="0" fontId="16" fillId="2" borderId="17" xfId="0" applyFont="1" applyFill="1" applyBorder="1" applyAlignment="1">
      <alignment horizontal="center"/>
    </xf>
    <xf numFmtId="0" fontId="16" fillId="2" borderId="15" xfId="0" applyFont="1" applyFill="1" applyBorder="1" applyAlignment="1">
      <alignment horizontal="center"/>
    </xf>
    <xf numFmtId="0" fontId="35" fillId="2" borderId="16" xfId="0" applyFont="1" applyFill="1" applyBorder="1" applyAlignment="1">
      <alignment horizontal="center"/>
    </xf>
    <xf numFmtId="0" fontId="35" fillId="2" borderId="15" xfId="0" applyFont="1" applyFill="1" applyBorder="1" applyAlignment="1">
      <alignment horizontal="center"/>
    </xf>
    <xf numFmtId="0" fontId="14" fillId="2" borderId="0" xfId="0" applyFont="1" applyFill="1" applyAlignment="1">
      <alignment horizontal="left"/>
    </xf>
    <xf numFmtId="1" fontId="29" fillId="2" borderId="0" xfId="0" applyNumberFormat="1" applyFont="1" applyFill="1" applyAlignment="1">
      <alignment horizontal="center" vertical="center" textRotation="90"/>
    </xf>
    <xf numFmtId="0" fontId="14" fillId="2" borderId="0" xfId="0" applyFont="1" applyFill="1" applyAlignment="1">
      <alignment horizontal="right"/>
    </xf>
    <xf numFmtId="166" fontId="16" fillId="0" borderId="11" xfId="1" applyNumberFormat="1" applyFont="1" applyBorder="1" applyAlignment="1">
      <alignment horizontal="center" vertical="center"/>
    </xf>
    <xf numFmtId="166" fontId="16" fillId="0" borderId="14" xfId="1" applyNumberFormat="1" applyFont="1" applyBorder="1" applyAlignment="1">
      <alignment horizontal="center" vertical="center"/>
    </xf>
    <xf numFmtId="0" fontId="15" fillId="2" borderId="0" xfId="0" applyFont="1" applyFill="1" applyAlignment="1">
      <alignment horizontal="center"/>
    </xf>
    <xf numFmtId="0" fontId="23" fillId="2" borderId="0" xfId="0" applyFont="1" applyFill="1" applyAlignment="1">
      <alignment horizontal="left"/>
    </xf>
    <xf numFmtId="0" fontId="23" fillId="2" borderId="0" xfId="0" applyFont="1" applyFill="1" applyAlignment="1">
      <alignment horizontal="right"/>
    </xf>
    <xf numFmtId="0" fontId="9" fillId="0" borderId="2" xfId="0" applyFont="1" applyBorder="1" applyAlignment="1">
      <alignment horizontal="center" vertical="center"/>
    </xf>
    <xf numFmtId="0" fontId="14" fillId="2" borderId="0" xfId="0" applyFont="1" applyFill="1" applyAlignment="1">
      <alignment horizontal="center"/>
    </xf>
    <xf numFmtId="0" fontId="16" fillId="2" borderId="0" xfId="0" applyFont="1" applyFill="1" applyBorder="1" applyAlignment="1">
      <alignment horizontal="center"/>
    </xf>
    <xf numFmtId="165" fontId="14" fillId="2" borderId="16" xfId="0" applyNumberFormat="1" applyFont="1" applyFill="1" applyBorder="1" applyAlignment="1">
      <alignment horizontal="center"/>
    </xf>
    <xf numFmtId="165" fontId="14" fillId="2" borderId="17" xfId="0" applyNumberFormat="1" applyFont="1" applyFill="1" applyBorder="1" applyAlignment="1">
      <alignment horizontal="center"/>
    </xf>
    <xf numFmtId="165" fontId="14" fillId="2" borderId="15" xfId="0" applyNumberFormat="1" applyFont="1" applyFill="1" applyBorder="1" applyAlignment="1">
      <alignment horizontal="center"/>
    </xf>
    <xf numFmtId="166" fontId="15" fillId="0" borderId="11" xfId="1" applyNumberFormat="1" applyFont="1" applyFill="1" applyBorder="1" applyAlignment="1">
      <alignment horizontal="center" vertical="center"/>
    </xf>
    <xf numFmtId="166" fontId="15" fillId="0" borderId="14" xfId="1" applyNumberFormat="1" applyFont="1" applyFill="1" applyBorder="1" applyAlignment="1">
      <alignment horizontal="center" vertical="center"/>
    </xf>
    <xf numFmtId="166" fontId="8" fillId="0" borderId="35" xfId="1" applyNumberFormat="1" applyFont="1" applyBorder="1" applyAlignment="1">
      <alignment horizontal="center" vertical="center"/>
    </xf>
    <xf numFmtId="166" fontId="8" fillId="0" borderId="37" xfId="1" applyNumberFormat="1" applyFont="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18.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21.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24.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25.xml"/></Relationships>
</file>

<file path=xl/charts/_rels/chart26.xml.rels><?xml version="1.0" encoding="UTF-8" standalone="yes"?>
<Relationships xmlns="http://schemas.openxmlformats.org/package/2006/relationships"><Relationship Id="rId1" Type="http://schemas.openxmlformats.org/officeDocument/2006/relationships/chartUserShapes" Target="../drawings/drawing26.xml"/></Relationships>
</file>

<file path=xl/charts/_rels/chart27.xml.rels><?xml version="1.0" encoding="UTF-8" standalone="yes"?>
<Relationships xmlns="http://schemas.openxmlformats.org/package/2006/relationships"><Relationship Id="rId1" Type="http://schemas.openxmlformats.org/officeDocument/2006/relationships/chartUserShapes" Target="../drawings/drawing27.xml"/></Relationships>
</file>

<file path=xl/charts/_rels/chart28.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30.xml"/></Relationships>
</file>

<file path=xl/charts/_rels/chart31.xml.rels><?xml version="1.0" encoding="UTF-8" standalone="yes"?>
<Relationships xmlns="http://schemas.openxmlformats.org/package/2006/relationships"><Relationship Id="rId1" Type="http://schemas.openxmlformats.org/officeDocument/2006/relationships/chartUserShapes" Target="../drawings/drawing31.xml"/></Relationships>
</file>

<file path=xl/charts/_rels/chart32.xml.rels><?xml version="1.0" encoding="UTF-8" standalone="yes"?>
<Relationships xmlns="http://schemas.openxmlformats.org/package/2006/relationships"><Relationship Id="rId1" Type="http://schemas.openxmlformats.org/officeDocument/2006/relationships/chartUserShapes" Target="../drawings/drawing32.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33.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34.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35.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36.xml"/></Relationships>
</file>

<file path=xl/charts/_rels/chart37.xml.rels><?xml version="1.0" encoding="UTF-8" standalone="yes"?>
<Relationships xmlns="http://schemas.openxmlformats.org/package/2006/relationships"><Relationship Id="rId1" Type="http://schemas.openxmlformats.org/officeDocument/2006/relationships/chartUserShapes" Target="../drawings/drawing37.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38.xml"/></Relationships>
</file>

<file path=xl/charts/_rels/chart39.xml.rels><?xml version="1.0" encoding="UTF-8" standalone="yes"?>
<Relationships xmlns="http://schemas.openxmlformats.org/package/2006/relationships"><Relationship Id="rId1" Type="http://schemas.openxmlformats.org/officeDocument/2006/relationships/chartUserShapes" Target="../drawings/drawing39.xml"/></Relationships>
</file>

<file path=xl/charts/_rels/chart40.xml.rels><?xml version="1.0" encoding="UTF-8" standalone="yes"?>
<Relationships xmlns="http://schemas.openxmlformats.org/package/2006/relationships"><Relationship Id="rId1" Type="http://schemas.openxmlformats.org/officeDocument/2006/relationships/chartUserShapes" Target="../drawings/drawing40.xml"/></Relationships>
</file>

<file path=xl/charts/_rels/chart41.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42.xml.rels><?xml version="1.0" encoding="UTF-8" standalone="yes"?>
<Relationships xmlns="http://schemas.openxmlformats.org/package/2006/relationships"><Relationship Id="rId1" Type="http://schemas.openxmlformats.org/officeDocument/2006/relationships/chartUserShapes" Target="../drawings/drawing42.xml"/></Relationships>
</file>

<file path=xl/charts/_rels/chart43.xml.rels><?xml version="1.0" encoding="UTF-8" standalone="yes"?>
<Relationships xmlns="http://schemas.openxmlformats.org/package/2006/relationships"><Relationship Id="rId1" Type="http://schemas.openxmlformats.org/officeDocument/2006/relationships/chartUserShapes" Target="../drawings/drawing43.xml"/></Relationships>
</file>

<file path=xl/charts/_rels/chart44.xml.rels><?xml version="1.0" encoding="UTF-8" standalone="yes"?>
<Relationships xmlns="http://schemas.openxmlformats.org/package/2006/relationships"><Relationship Id="rId1" Type="http://schemas.openxmlformats.org/officeDocument/2006/relationships/chartUserShapes" Target="../drawings/drawing44.xml"/></Relationships>
</file>

<file path=xl/charts/_rels/chart45.xml.rels><?xml version="1.0" encoding="UTF-8" standalone="yes"?>
<Relationships xmlns="http://schemas.openxmlformats.org/package/2006/relationships"><Relationship Id="rId1" Type="http://schemas.openxmlformats.org/officeDocument/2006/relationships/chartUserShapes" Target="../drawings/drawing45.xml"/></Relationships>
</file>

<file path=xl/charts/_rels/chart46.xml.rels><?xml version="1.0" encoding="UTF-8" standalone="yes"?>
<Relationships xmlns="http://schemas.openxmlformats.org/package/2006/relationships"><Relationship Id="rId1" Type="http://schemas.openxmlformats.org/officeDocument/2006/relationships/chartUserShapes" Target="../drawings/drawing46.xml"/></Relationships>
</file>

<file path=xl/charts/_rels/chart47.xml.rels><?xml version="1.0" encoding="UTF-8" standalone="yes"?>
<Relationships xmlns="http://schemas.openxmlformats.org/package/2006/relationships"><Relationship Id="rId1" Type="http://schemas.openxmlformats.org/officeDocument/2006/relationships/chartUserShapes" Target="../drawings/drawing47.xml"/></Relationships>
</file>

<file path=xl/charts/_rels/chart48.xml.rels><?xml version="1.0" encoding="UTF-8" standalone="yes"?>
<Relationships xmlns="http://schemas.openxmlformats.org/package/2006/relationships"><Relationship Id="rId1" Type="http://schemas.openxmlformats.org/officeDocument/2006/relationships/chartUserShapes" Target="../drawings/drawing48.xml"/></Relationships>
</file>

<file path=xl/charts/_rels/chart49.xml.rels><?xml version="1.0" encoding="UTF-8" standalone="yes"?>
<Relationships xmlns="http://schemas.openxmlformats.org/package/2006/relationships"><Relationship Id="rId1" Type="http://schemas.openxmlformats.org/officeDocument/2006/relationships/chartUserShapes" Target="../drawings/drawing49.xml"/></Relationships>
</file>

<file path=xl/charts/_rels/chart50.xml.rels><?xml version="1.0" encoding="UTF-8" standalone="yes"?>
<Relationships xmlns="http://schemas.openxmlformats.org/package/2006/relationships"><Relationship Id="rId1" Type="http://schemas.openxmlformats.org/officeDocument/2006/relationships/chartUserShapes" Target="../drawings/drawing50.xml"/></Relationships>
</file>

<file path=xl/charts/_rels/chart51.xml.rels><?xml version="1.0" encoding="UTF-8" standalone="yes"?>
<Relationships xmlns="http://schemas.openxmlformats.org/package/2006/relationships"><Relationship Id="rId1" Type="http://schemas.openxmlformats.org/officeDocument/2006/relationships/chartUserShapes" Target="../drawings/drawing51.xml"/></Relationships>
</file>

<file path=xl/charts/_rels/chart52.xml.rels><?xml version="1.0" encoding="UTF-8" standalone="yes"?>
<Relationships xmlns="http://schemas.openxmlformats.org/package/2006/relationships"><Relationship Id="rId1" Type="http://schemas.openxmlformats.org/officeDocument/2006/relationships/chartUserShapes" Target="../drawings/drawing52.xml"/></Relationships>
</file>

<file path=xl/charts/_rels/chart53.xml.rels><?xml version="1.0" encoding="UTF-8" standalone="yes"?>
<Relationships xmlns="http://schemas.openxmlformats.org/package/2006/relationships"><Relationship Id="rId1" Type="http://schemas.openxmlformats.org/officeDocument/2006/relationships/chartUserShapes" Target="../drawings/drawing53.xml"/></Relationships>
</file>

<file path=xl/charts/_rels/chart54.xml.rels><?xml version="1.0" encoding="UTF-8" standalone="yes"?>
<Relationships xmlns="http://schemas.openxmlformats.org/package/2006/relationships"><Relationship Id="rId1" Type="http://schemas.openxmlformats.org/officeDocument/2006/relationships/chartUserShapes" Target="../drawings/drawing54.xml"/></Relationships>
</file>

<file path=xl/charts/_rels/chart55.xml.rels><?xml version="1.0" encoding="UTF-8" standalone="yes"?>
<Relationships xmlns="http://schemas.openxmlformats.org/package/2006/relationships"><Relationship Id="rId1" Type="http://schemas.openxmlformats.org/officeDocument/2006/relationships/chartUserShapes" Target="../drawings/drawing55.xml"/></Relationships>
</file>

<file path=xl/charts/_rels/chart74.xml.rels><?xml version="1.0" encoding="UTF-8" standalone="yes"?>
<Relationships xmlns="http://schemas.openxmlformats.org/package/2006/relationships"><Relationship Id="rId1" Type="http://schemas.openxmlformats.org/officeDocument/2006/relationships/chartUserShapes" Target="../drawings/drawing5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'Read Me First'!#REF!</c:f>
              <c:strCache>
                <c:ptCount val="1"/>
                <c:pt idx="0">
                  <c:v>#REF!</c:v>
                </c:pt>
              </c:strCache>
            </c:strRef>
          </c:tx>
          <c:spPr>
            <a:ln w="3175">
              <a:solidFill>
                <a:srgbClr val="000000"/>
              </a:solidFill>
              <a:prstDash val="solid"/>
            </a:ln>
          </c:spPr>
          <c:marker>
            <c:symbol val="square"/>
            <c:size val="3"/>
            <c:spPr>
              <a:solidFill>
                <a:srgbClr val="FF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1"/>
          <c:tx>
            <c:strRef>
              <c:f>'Read Me First'!#REF!</c:f>
              <c:strCache>
                <c:ptCount val="1"/>
                <c:pt idx="0">
                  <c:v>#REF!</c:v>
                </c:pt>
              </c:strCache>
            </c:strRef>
          </c:tx>
          <c:spPr>
            <a:ln w="3175">
              <a:solidFill>
                <a:srgbClr val="000000"/>
              </a:solidFill>
              <a:prstDash val="solid"/>
            </a:ln>
          </c:spPr>
          <c:marker>
            <c:symbol val="square"/>
            <c:size val="3"/>
            <c:spPr>
              <a:solidFill>
                <a:srgbClr val="00FF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2"/>
          <c:order val="2"/>
          <c:tx>
            <c:strRef>
              <c:f>'Read Me First'!#REF!</c:f>
              <c:strCache>
                <c:ptCount val="1"/>
                <c:pt idx="0">
                  <c:v>#REF!</c:v>
                </c:pt>
              </c:strCache>
            </c:strRef>
          </c:tx>
          <c:spPr>
            <a:ln w="3175">
              <a:solidFill>
                <a:srgbClr val="000000"/>
              </a:solidFill>
              <a:prstDash val="solid"/>
            </a:ln>
          </c:spPr>
          <c:marker>
            <c:symbol val="square"/>
            <c:size val="3"/>
            <c:spPr>
              <a:solidFill>
                <a:srgbClr val="0000FF"/>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3"/>
          <c:tx>
            <c:strRef>
              <c:f>'Read Me First'!#REF!</c:f>
              <c:strCache>
                <c:ptCount val="1"/>
                <c:pt idx="0">
                  <c:v>#REF!</c:v>
                </c:pt>
              </c:strCache>
            </c:strRef>
          </c:tx>
          <c:spPr>
            <a:ln w="3175">
              <a:solidFill>
                <a:srgbClr val="000000"/>
              </a:solidFill>
              <a:prstDash val="solid"/>
            </a:ln>
          </c:spPr>
          <c:marker>
            <c:symbol val="square"/>
            <c:size val="3"/>
            <c:spPr>
              <a:solidFill>
                <a:srgbClr val="FFFF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4"/>
          <c:order val="4"/>
          <c:tx>
            <c:strRef>
              <c:f>'Read Me First'!#REF!</c:f>
              <c:strCache>
                <c:ptCount val="1"/>
                <c:pt idx="0">
                  <c:v>#REF!</c:v>
                </c:pt>
              </c:strCache>
            </c:strRef>
          </c:tx>
          <c:spPr>
            <a:ln w="3175">
              <a:solidFill>
                <a:srgbClr val="000000"/>
              </a:solidFill>
              <a:prstDash val="solid"/>
            </a:ln>
          </c:spPr>
          <c:marker>
            <c:symbol val="square"/>
            <c:size val="3"/>
            <c:spPr>
              <a:solidFill>
                <a:srgbClr val="FF00FF"/>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5"/>
          <c:order val="5"/>
          <c:tx>
            <c:strRef>
              <c:f>'Read Me First'!#REF!</c:f>
              <c:strCache>
                <c:ptCount val="1"/>
                <c:pt idx="0">
                  <c:v>#REF!</c:v>
                </c:pt>
              </c:strCache>
            </c:strRef>
          </c:tx>
          <c:spPr>
            <a:ln w="3175">
              <a:solidFill>
                <a:srgbClr val="000000"/>
              </a:solidFill>
              <a:prstDash val="solid"/>
            </a:ln>
          </c:spPr>
          <c:marker>
            <c:symbol val="square"/>
            <c:size val="3"/>
            <c:spPr>
              <a:solidFill>
                <a:srgbClr val="00FFFF"/>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6"/>
          <c:order val="6"/>
          <c:tx>
            <c:strRef>
              <c:f>'Read Me First'!#REF!</c:f>
              <c:strCache>
                <c:ptCount val="1"/>
                <c:pt idx="0">
                  <c:v>#REF!</c:v>
                </c:pt>
              </c:strCache>
            </c:strRef>
          </c:tx>
          <c:spPr>
            <a:ln w="3175">
              <a:solidFill>
                <a:srgbClr val="000000"/>
              </a:solidFill>
              <a:prstDash val="solid"/>
            </a:ln>
          </c:spPr>
          <c:marker>
            <c:symbol val="square"/>
            <c:size val="3"/>
            <c:spPr>
              <a:solidFill>
                <a:srgbClr val="8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98221440"/>
        <c:axId val="98227712"/>
      </c:lineChart>
      <c:catAx>
        <c:axId val="9822144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98227712"/>
        <c:crosses val="autoZero"/>
        <c:auto val="0"/>
        <c:lblAlgn val="ctr"/>
        <c:lblOffset val="100"/>
        <c:tickLblSkip val="1"/>
        <c:tickMarkSkip val="1"/>
        <c:noMultiLvlLbl val="0"/>
      </c:catAx>
      <c:valAx>
        <c:axId val="98227712"/>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98221440"/>
        <c:crosses val="autoZero"/>
        <c:crossBetween val="midCat"/>
      </c:valAx>
      <c:spPr>
        <a:noFill/>
        <a:ln w="25400">
          <a:noFill/>
        </a:ln>
      </c:spPr>
    </c:plotArea>
    <c:legend>
      <c:legendPos val="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Tms Rmn"/>
              <a:ea typeface="Tms Rmn"/>
              <a:cs typeface="Tms Rmn"/>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'Read Me First'!#REF!</c:f>
              <c:strCache>
                <c:ptCount val="1"/>
                <c:pt idx="0">
                  <c:v>#REF!</c:v>
                </c:pt>
              </c:strCache>
            </c:strRef>
          </c:tx>
          <c:spPr>
            <a:ln w="28575">
              <a:noFill/>
            </a:ln>
          </c:spPr>
          <c:marker>
            <c:symbol val="square"/>
            <c:size val="5"/>
            <c:spPr>
              <a:solidFill>
                <a:srgbClr val="FF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1"/>
          <c:tx>
            <c:strRef>
              <c:f>'Read Me First'!#REF!</c:f>
              <c:strCache>
                <c:ptCount val="1"/>
                <c:pt idx="0">
                  <c:v>#REF!</c:v>
                </c:pt>
              </c:strCache>
            </c:strRef>
          </c:tx>
          <c:spPr>
            <a:ln w="28575">
              <a:noFill/>
            </a:ln>
          </c:spPr>
          <c:marker>
            <c:symbol val="square"/>
            <c:size val="5"/>
            <c:spPr>
              <a:solidFill>
                <a:srgbClr val="00FF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2"/>
          <c:order val="2"/>
          <c:tx>
            <c:strRef>
              <c:f>'Read Me First'!#REF!</c:f>
              <c:strCache>
                <c:ptCount val="1"/>
                <c:pt idx="0">
                  <c:v>#REF!</c:v>
                </c:pt>
              </c:strCache>
            </c:strRef>
          </c:tx>
          <c:spPr>
            <a:ln w="28575">
              <a:noFill/>
            </a:ln>
          </c:spPr>
          <c:marker>
            <c:symbol val="square"/>
            <c:size val="5"/>
            <c:spPr>
              <a:solidFill>
                <a:srgbClr val="0000FF"/>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3"/>
          <c:tx>
            <c:strRef>
              <c:f>'Read Me First'!#REF!</c:f>
              <c:strCache>
                <c:ptCount val="1"/>
                <c:pt idx="0">
                  <c:v>#REF!</c:v>
                </c:pt>
              </c:strCache>
            </c:strRef>
          </c:tx>
          <c:spPr>
            <a:ln w="28575">
              <a:noFill/>
            </a:ln>
          </c:spPr>
          <c:marker>
            <c:symbol val="square"/>
            <c:size val="5"/>
            <c:spPr>
              <a:solidFill>
                <a:srgbClr val="FFFF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4"/>
          <c:order val="4"/>
          <c:tx>
            <c:strRef>
              <c:f>'Read Me First'!#REF!</c:f>
              <c:strCache>
                <c:ptCount val="1"/>
                <c:pt idx="0">
                  <c:v>#REF!</c:v>
                </c:pt>
              </c:strCache>
            </c:strRef>
          </c:tx>
          <c:spPr>
            <a:ln w="28575">
              <a:noFill/>
            </a:ln>
          </c:spPr>
          <c:marker>
            <c:symbol val="square"/>
            <c:size val="5"/>
            <c:spPr>
              <a:solidFill>
                <a:srgbClr val="FF00FF"/>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5"/>
          <c:order val="5"/>
          <c:tx>
            <c:strRef>
              <c:f>'Read Me First'!#REF!</c:f>
              <c:strCache>
                <c:ptCount val="1"/>
                <c:pt idx="0">
                  <c:v>#REF!</c:v>
                </c:pt>
              </c:strCache>
            </c:strRef>
          </c:tx>
          <c:spPr>
            <a:ln w="28575">
              <a:noFill/>
            </a:ln>
          </c:spPr>
          <c:marker>
            <c:symbol val="square"/>
            <c:size val="5"/>
            <c:spPr>
              <a:solidFill>
                <a:srgbClr val="00FFFF"/>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6"/>
          <c:order val="6"/>
          <c:tx>
            <c:strRef>
              <c:f>'Read Me First'!#REF!</c:f>
              <c:strCache>
                <c:ptCount val="1"/>
                <c:pt idx="0">
                  <c:v>#REF!</c:v>
                </c:pt>
              </c:strCache>
            </c:strRef>
          </c:tx>
          <c:spPr>
            <a:ln w="28575">
              <a:noFill/>
            </a:ln>
          </c:spPr>
          <c:marker>
            <c:symbol val="square"/>
            <c:size val="5"/>
            <c:spPr>
              <a:solidFill>
                <a:srgbClr val="8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7"/>
          <c:order val="7"/>
          <c:tx>
            <c:v>BEST READERS</c:v>
          </c:tx>
          <c:spPr>
            <a:ln w="25400">
              <a:solidFill>
                <a:srgbClr val="000000"/>
              </a:solidFill>
              <a:prstDash val="solid"/>
            </a:ln>
          </c:spPr>
          <c:marker>
            <c:symbol val="square"/>
            <c:size val="7"/>
            <c:spPr>
              <a:solidFill>
                <a:srgbClr val="008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20989952"/>
        <c:axId val="121016704"/>
      </c:lineChart>
      <c:catAx>
        <c:axId val="12098995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016704"/>
        <c:crosses val="autoZero"/>
        <c:auto val="0"/>
        <c:lblAlgn val="ctr"/>
        <c:lblOffset val="100"/>
        <c:tickLblSkip val="1"/>
        <c:tickMarkSkip val="1"/>
        <c:noMultiLvlLbl val="0"/>
      </c:catAx>
      <c:valAx>
        <c:axId val="121016704"/>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0989952"/>
        <c:crosses val="autoZero"/>
        <c:crossBetween val="midCat"/>
      </c:valAx>
      <c:spPr>
        <a:noFill/>
        <a:ln w="25400">
          <a:noFill/>
        </a:ln>
      </c:spPr>
    </c:plotArea>
    <c:legend>
      <c:legendPos val="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Geneva"/>
              <a:ea typeface="Geneva"/>
              <a:cs typeface="Geneva"/>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'Read Me First'!#REF!</c:f>
              <c:strCache>
                <c:ptCount val="1"/>
                <c:pt idx="0">
                  <c:v>#REF!</c:v>
                </c:pt>
              </c:strCache>
            </c:strRef>
          </c:tx>
          <c:spPr>
            <a:ln w="12700">
              <a:solidFill>
                <a:srgbClr val="000000"/>
              </a:solidFill>
              <a:prstDash val="solid"/>
            </a:ln>
          </c:spPr>
          <c:marker>
            <c:symbol val="square"/>
            <c:size val="5"/>
            <c:spPr>
              <a:solidFill>
                <a:srgbClr val="FF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1"/>
          <c:tx>
            <c:strRef>
              <c:f>'Read Me First'!#REF!</c:f>
              <c:strCache>
                <c:ptCount val="1"/>
                <c:pt idx="0">
                  <c:v>#REF!</c:v>
                </c:pt>
              </c:strCache>
            </c:strRef>
          </c:tx>
          <c:spPr>
            <a:ln w="12700">
              <a:solidFill>
                <a:srgbClr val="000000"/>
              </a:solidFill>
              <a:prstDash val="solid"/>
            </a:ln>
          </c:spPr>
          <c:marker>
            <c:symbol val="square"/>
            <c:size val="5"/>
            <c:spPr>
              <a:solidFill>
                <a:srgbClr val="00FF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2"/>
          <c:order val="2"/>
          <c:tx>
            <c:strRef>
              <c:f>'Read Me First'!#REF!</c:f>
              <c:strCache>
                <c:ptCount val="1"/>
                <c:pt idx="0">
                  <c:v>#REF!</c:v>
                </c:pt>
              </c:strCache>
            </c:strRef>
          </c:tx>
          <c:spPr>
            <a:ln w="12700">
              <a:solidFill>
                <a:srgbClr val="000000"/>
              </a:solidFill>
              <a:prstDash val="solid"/>
            </a:ln>
          </c:spPr>
          <c:marker>
            <c:symbol val="square"/>
            <c:size val="5"/>
            <c:spPr>
              <a:solidFill>
                <a:srgbClr val="0000FF"/>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3"/>
          <c:tx>
            <c:strRef>
              <c:f>'Read Me First'!#REF!</c:f>
              <c:strCache>
                <c:ptCount val="1"/>
                <c:pt idx="0">
                  <c:v>#REF!</c:v>
                </c:pt>
              </c:strCache>
            </c:strRef>
          </c:tx>
          <c:spPr>
            <a:ln w="12700">
              <a:solidFill>
                <a:srgbClr val="000000"/>
              </a:solidFill>
              <a:prstDash val="solid"/>
            </a:ln>
          </c:spPr>
          <c:marker>
            <c:symbol val="square"/>
            <c:size val="5"/>
            <c:spPr>
              <a:solidFill>
                <a:srgbClr val="FFFF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4"/>
          <c:order val="4"/>
          <c:tx>
            <c:strRef>
              <c:f>'Read Me First'!#REF!</c:f>
              <c:strCache>
                <c:ptCount val="1"/>
                <c:pt idx="0">
                  <c:v>#REF!</c:v>
                </c:pt>
              </c:strCache>
            </c:strRef>
          </c:tx>
          <c:spPr>
            <a:ln w="12700">
              <a:solidFill>
                <a:srgbClr val="000000"/>
              </a:solidFill>
              <a:prstDash val="solid"/>
            </a:ln>
          </c:spPr>
          <c:marker>
            <c:symbol val="square"/>
            <c:size val="5"/>
            <c:spPr>
              <a:solidFill>
                <a:srgbClr val="FF00FF"/>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5"/>
          <c:order val="5"/>
          <c:tx>
            <c:strRef>
              <c:f>'Read Me First'!#REF!</c:f>
              <c:strCache>
                <c:ptCount val="1"/>
                <c:pt idx="0">
                  <c:v>#REF!</c:v>
                </c:pt>
              </c:strCache>
            </c:strRef>
          </c:tx>
          <c:spPr>
            <a:ln w="12700">
              <a:solidFill>
                <a:srgbClr val="000000"/>
              </a:solidFill>
              <a:prstDash val="solid"/>
            </a:ln>
          </c:spPr>
          <c:marker>
            <c:symbol val="square"/>
            <c:size val="5"/>
            <c:spPr>
              <a:solidFill>
                <a:srgbClr val="00FFFF"/>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6"/>
          <c:order val="6"/>
          <c:tx>
            <c:strRef>
              <c:f>'Read Me First'!#REF!</c:f>
              <c:strCache>
                <c:ptCount val="1"/>
                <c:pt idx="0">
                  <c:v>#REF!</c:v>
                </c:pt>
              </c:strCache>
            </c:strRef>
          </c:tx>
          <c:spPr>
            <a:ln w="12700">
              <a:solidFill>
                <a:srgbClr val="000000"/>
              </a:solidFill>
              <a:prstDash val="solid"/>
            </a:ln>
          </c:spPr>
          <c:marker>
            <c:symbol val="square"/>
            <c:size val="5"/>
            <c:spPr>
              <a:solidFill>
                <a:srgbClr val="8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21037568"/>
        <c:axId val="121039488"/>
      </c:lineChart>
      <c:catAx>
        <c:axId val="12103756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039488"/>
        <c:crosses val="autoZero"/>
        <c:auto val="0"/>
        <c:lblAlgn val="ctr"/>
        <c:lblOffset val="100"/>
        <c:tickLblSkip val="1"/>
        <c:tickMarkSkip val="1"/>
        <c:noMultiLvlLbl val="0"/>
      </c:catAx>
      <c:valAx>
        <c:axId val="121039488"/>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037568"/>
        <c:crosses val="autoZero"/>
        <c:crossBetween val="midCat"/>
      </c:valAx>
      <c:spPr>
        <a:noFill/>
        <a:ln w="25400">
          <a:noFill/>
        </a:ln>
      </c:spPr>
    </c:plotArea>
    <c:legend>
      <c:legendPos val="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Tms Rmn"/>
              <a:ea typeface="Tms Rmn"/>
              <a:cs typeface="Tms Rmn"/>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t>AGE 0-2</a:t>
            </a:r>
          </a:p>
        </c:rich>
      </c:tx>
      <c:overlay val="0"/>
      <c:spPr>
        <a:noFill/>
        <a:ln w="25400">
          <a:noFill/>
        </a:ln>
      </c:spPr>
    </c:title>
    <c:autoTitleDeleted val="0"/>
    <c:plotArea>
      <c:layout/>
      <c:barChart>
        <c:barDir val="col"/>
        <c:grouping val="clustered"/>
        <c:varyColors val="0"/>
        <c:ser>
          <c:idx val="0"/>
          <c:order val="0"/>
          <c:tx>
            <c:strRef>
              <c:f>'Read Me First'!#REF!</c:f>
              <c:strCache>
                <c:ptCount val="1"/>
                <c:pt idx="0">
                  <c:v>#REF!</c:v>
                </c:pt>
              </c:strCache>
            </c:strRef>
          </c:tx>
          <c:spPr>
            <a:solidFill>
              <a:srgbClr val="FF0000"/>
            </a:solidFill>
            <a:ln w="12700">
              <a:solidFill>
                <a:srgbClr val="000000"/>
              </a:solidFill>
              <a:prstDash val="solid"/>
            </a:ln>
          </c:spPr>
          <c:invertIfNegative val="0"/>
          <c:cat>
            <c:numRef>
              <c:f>'Read Me First'!#REF!</c:f>
              <c:numCache>
                <c:formatCode>0</c:formatCode>
                <c:ptCount val="1"/>
                <c:pt idx="0">
                  <c:v>1</c:v>
                </c:pt>
              </c:numCache>
            </c:numRef>
          </c:cat>
          <c:val>
            <c:numRef>
              <c:f>'Read Me First'!#REF!</c:f>
              <c:numCache>
                <c:formatCode>General</c:formatCode>
                <c:ptCount val="1"/>
                <c:pt idx="0">
                  <c:v>1</c:v>
                </c:pt>
              </c:numCache>
            </c:numRef>
          </c:val>
        </c:ser>
        <c:dLbls>
          <c:showLegendKey val="0"/>
          <c:showVal val="0"/>
          <c:showCatName val="0"/>
          <c:showSerName val="0"/>
          <c:showPercent val="0"/>
          <c:showBubbleSize val="0"/>
        </c:dLbls>
        <c:gapWidth val="50"/>
        <c:axId val="121064064"/>
        <c:axId val="121065856"/>
      </c:barChart>
      <c:catAx>
        <c:axId val="121064064"/>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065856"/>
        <c:crosses val="autoZero"/>
        <c:auto val="0"/>
        <c:lblAlgn val="ctr"/>
        <c:lblOffset val="100"/>
        <c:tickLblSkip val="1"/>
        <c:tickMarkSkip val="1"/>
        <c:noMultiLvlLbl val="0"/>
      </c:catAx>
      <c:valAx>
        <c:axId val="121065856"/>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064064"/>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t>AGE 3-5</a:t>
            </a:r>
          </a:p>
        </c:rich>
      </c:tx>
      <c:overlay val="0"/>
      <c:spPr>
        <a:noFill/>
        <a:ln w="25400">
          <a:noFill/>
        </a:ln>
      </c:spPr>
    </c:title>
    <c:autoTitleDeleted val="0"/>
    <c:plotArea>
      <c:layout/>
      <c:barChart>
        <c:barDir val="col"/>
        <c:grouping val="clustered"/>
        <c:varyColors val="0"/>
        <c:ser>
          <c:idx val="0"/>
          <c:order val="0"/>
          <c:tx>
            <c:strRef>
              <c:f>'Read Me First'!#REF!</c:f>
              <c:strCache>
                <c:ptCount val="1"/>
                <c:pt idx="0">
                  <c:v>#REF!</c:v>
                </c:pt>
              </c:strCache>
            </c:strRef>
          </c:tx>
          <c:spPr>
            <a:solidFill>
              <a:srgbClr val="FF0000"/>
            </a:solidFill>
            <a:ln w="12700">
              <a:solidFill>
                <a:srgbClr val="000000"/>
              </a:solidFill>
              <a:prstDash val="solid"/>
            </a:ln>
          </c:spPr>
          <c:invertIfNegative val="0"/>
          <c:cat>
            <c:numRef>
              <c:f>'Read Me First'!#REF!</c:f>
              <c:numCache>
                <c:formatCode>0</c:formatCode>
                <c:ptCount val="1"/>
                <c:pt idx="0">
                  <c:v>1</c:v>
                </c:pt>
              </c:numCache>
            </c:numRef>
          </c:cat>
          <c:val>
            <c:numRef>
              <c:f>'Read Me First'!#REF!</c:f>
              <c:numCache>
                <c:formatCode>General</c:formatCode>
                <c:ptCount val="1"/>
                <c:pt idx="0">
                  <c:v>1</c:v>
                </c:pt>
              </c:numCache>
            </c:numRef>
          </c:val>
        </c:ser>
        <c:dLbls>
          <c:showLegendKey val="0"/>
          <c:showVal val="0"/>
          <c:showCatName val="0"/>
          <c:showSerName val="0"/>
          <c:showPercent val="0"/>
          <c:showBubbleSize val="0"/>
        </c:dLbls>
        <c:gapWidth val="50"/>
        <c:axId val="121176448"/>
        <c:axId val="121177984"/>
      </c:barChart>
      <c:catAx>
        <c:axId val="121176448"/>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177984"/>
        <c:crosses val="autoZero"/>
        <c:auto val="0"/>
        <c:lblAlgn val="ctr"/>
        <c:lblOffset val="100"/>
        <c:tickLblSkip val="1"/>
        <c:tickMarkSkip val="1"/>
        <c:noMultiLvlLbl val="0"/>
      </c:catAx>
      <c:valAx>
        <c:axId val="121177984"/>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176448"/>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t>AGE 6-8</a:t>
            </a:r>
          </a:p>
        </c:rich>
      </c:tx>
      <c:overlay val="0"/>
      <c:spPr>
        <a:noFill/>
        <a:ln w="25400">
          <a:noFill/>
        </a:ln>
      </c:spPr>
    </c:title>
    <c:autoTitleDeleted val="0"/>
    <c:plotArea>
      <c:layout/>
      <c:barChart>
        <c:barDir val="col"/>
        <c:grouping val="clustered"/>
        <c:varyColors val="0"/>
        <c:ser>
          <c:idx val="0"/>
          <c:order val="0"/>
          <c:tx>
            <c:strRef>
              <c:f>'Read Me First'!#REF!</c:f>
              <c:strCache>
                <c:ptCount val="1"/>
                <c:pt idx="0">
                  <c:v>#REF!</c:v>
                </c:pt>
              </c:strCache>
            </c:strRef>
          </c:tx>
          <c:spPr>
            <a:solidFill>
              <a:srgbClr val="FF0000"/>
            </a:solidFill>
            <a:ln w="12700">
              <a:solidFill>
                <a:srgbClr val="000000"/>
              </a:solidFill>
              <a:prstDash val="solid"/>
            </a:ln>
          </c:spPr>
          <c:invertIfNegative val="0"/>
          <c:cat>
            <c:numRef>
              <c:f>'Read Me First'!#REF!</c:f>
              <c:numCache>
                <c:formatCode>0</c:formatCode>
                <c:ptCount val="1"/>
                <c:pt idx="0">
                  <c:v>1</c:v>
                </c:pt>
              </c:numCache>
            </c:numRef>
          </c:cat>
          <c:val>
            <c:numRef>
              <c:f>'Read Me First'!#REF!</c:f>
              <c:numCache>
                <c:formatCode>General</c:formatCode>
                <c:ptCount val="1"/>
                <c:pt idx="0">
                  <c:v>1</c:v>
                </c:pt>
              </c:numCache>
            </c:numRef>
          </c:val>
        </c:ser>
        <c:dLbls>
          <c:showLegendKey val="0"/>
          <c:showVal val="0"/>
          <c:showCatName val="0"/>
          <c:showSerName val="0"/>
          <c:showPercent val="0"/>
          <c:showBubbleSize val="0"/>
        </c:dLbls>
        <c:gapWidth val="50"/>
        <c:axId val="121223040"/>
        <c:axId val="121224576"/>
      </c:barChart>
      <c:catAx>
        <c:axId val="121223040"/>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224576"/>
        <c:crosses val="autoZero"/>
        <c:auto val="0"/>
        <c:lblAlgn val="ctr"/>
        <c:lblOffset val="100"/>
        <c:tickLblSkip val="1"/>
        <c:tickMarkSkip val="1"/>
        <c:noMultiLvlLbl val="0"/>
      </c:catAx>
      <c:valAx>
        <c:axId val="121224576"/>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223040"/>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t>AGE 12-14</a:t>
            </a:r>
          </a:p>
        </c:rich>
      </c:tx>
      <c:overlay val="0"/>
      <c:spPr>
        <a:noFill/>
        <a:ln w="25400">
          <a:noFill/>
        </a:ln>
      </c:spPr>
    </c:title>
    <c:autoTitleDeleted val="0"/>
    <c:plotArea>
      <c:layout/>
      <c:barChart>
        <c:barDir val="col"/>
        <c:grouping val="clustered"/>
        <c:varyColors val="0"/>
        <c:ser>
          <c:idx val="0"/>
          <c:order val="0"/>
          <c:tx>
            <c:strRef>
              <c:f>'Read Me First'!#REF!</c:f>
              <c:strCache>
                <c:ptCount val="1"/>
                <c:pt idx="0">
                  <c:v>#REF!</c:v>
                </c:pt>
              </c:strCache>
            </c:strRef>
          </c:tx>
          <c:spPr>
            <a:solidFill>
              <a:srgbClr val="FF0000"/>
            </a:solidFill>
            <a:ln w="12700">
              <a:solidFill>
                <a:srgbClr val="000000"/>
              </a:solidFill>
              <a:prstDash val="solid"/>
            </a:ln>
          </c:spPr>
          <c:invertIfNegative val="0"/>
          <c:cat>
            <c:numRef>
              <c:f>'Read Me First'!#REF!</c:f>
              <c:numCache>
                <c:formatCode>0</c:formatCode>
                <c:ptCount val="1"/>
                <c:pt idx="0">
                  <c:v>1</c:v>
                </c:pt>
              </c:numCache>
            </c:numRef>
          </c:cat>
          <c:val>
            <c:numRef>
              <c:f>'Read Me First'!#REF!</c:f>
              <c:numCache>
                <c:formatCode>General</c:formatCode>
                <c:ptCount val="1"/>
                <c:pt idx="0">
                  <c:v>1</c:v>
                </c:pt>
              </c:numCache>
            </c:numRef>
          </c:val>
        </c:ser>
        <c:dLbls>
          <c:showLegendKey val="0"/>
          <c:showVal val="0"/>
          <c:showCatName val="0"/>
          <c:showSerName val="0"/>
          <c:showPercent val="0"/>
          <c:showBubbleSize val="0"/>
        </c:dLbls>
        <c:gapWidth val="50"/>
        <c:axId val="121240960"/>
        <c:axId val="121255040"/>
      </c:barChart>
      <c:catAx>
        <c:axId val="121240960"/>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255040"/>
        <c:crosses val="autoZero"/>
        <c:auto val="0"/>
        <c:lblAlgn val="ctr"/>
        <c:lblOffset val="100"/>
        <c:tickLblSkip val="1"/>
        <c:tickMarkSkip val="1"/>
        <c:noMultiLvlLbl val="0"/>
      </c:catAx>
      <c:valAx>
        <c:axId val="121255040"/>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240960"/>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t>AGE 15+</a:t>
            </a:r>
          </a:p>
        </c:rich>
      </c:tx>
      <c:overlay val="0"/>
      <c:spPr>
        <a:noFill/>
        <a:ln w="25400">
          <a:noFill/>
        </a:ln>
      </c:spPr>
    </c:title>
    <c:autoTitleDeleted val="0"/>
    <c:plotArea>
      <c:layout/>
      <c:barChart>
        <c:barDir val="col"/>
        <c:grouping val="clustered"/>
        <c:varyColors val="0"/>
        <c:ser>
          <c:idx val="0"/>
          <c:order val="0"/>
          <c:tx>
            <c:strRef>
              <c:f>'Read Me First'!#REF!</c:f>
              <c:strCache>
                <c:ptCount val="1"/>
                <c:pt idx="0">
                  <c:v>#REF!</c:v>
                </c:pt>
              </c:strCache>
            </c:strRef>
          </c:tx>
          <c:spPr>
            <a:solidFill>
              <a:srgbClr val="FF0000"/>
            </a:solidFill>
            <a:ln w="12700">
              <a:solidFill>
                <a:srgbClr val="000000"/>
              </a:solidFill>
              <a:prstDash val="solid"/>
            </a:ln>
          </c:spPr>
          <c:invertIfNegative val="0"/>
          <c:cat>
            <c:numRef>
              <c:f>'Read Me First'!#REF!</c:f>
              <c:numCache>
                <c:formatCode>0</c:formatCode>
                <c:ptCount val="1"/>
                <c:pt idx="0">
                  <c:v>1</c:v>
                </c:pt>
              </c:numCache>
            </c:numRef>
          </c:cat>
          <c:val>
            <c:numRef>
              <c:f>'Read Me First'!#REF!</c:f>
              <c:numCache>
                <c:formatCode>General</c:formatCode>
                <c:ptCount val="1"/>
                <c:pt idx="0">
                  <c:v>1</c:v>
                </c:pt>
              </c:numCache>
            </c:numRef>
          </c:val>
        </c:ser>
        <c:dLbls>
          <c:showLegendKey val="0"/>
          <c:showVal val="0"/>
          <c:showCatName val="0"/>
          <c:showSerName val="0"/>
          <c:showPercent val="0"/>
          <c:showBubbleSize val="0"/>
        </c:dLbls>
        <c:gapWidth val="50"/>
        <c:axId val="121275520"/>
        <c:axId val="121277056"/>
      </c:barChart>
      <c:catAx>
        <c:axId val="121275520"/>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277056"/>
        <c:crosses val="autoZero"/>
        <c:auto val="0"/>
        <c:lblAlgn val="ctr"/>
        <c:lblOffset val="100"/>
        <c:tickLblSkip val="1"/>
        <c:tickMarkSkip val="1"/>
        <c:noMultiLvlLbl val="0"/>
      </c:catAx>
      <c:valAx>
        <c:axId val="121277056"/>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275520"/>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t>AGE 0-2</a:t>
            </a:r>
          </a:p>
        </c:rich>
      </c:tx>
      <c:overlay val="0"/>
      <c:spPr>
        <a:noFill/>
        <a:ln w="25400">
          <a:noFill/>
        </a:ln>
      </c:spPr>
    </c:title>
    <c:autoTitleDeleted val="0"/>
    <c:plotArea>
      <c:layout/>
      <c:barChart>
        <c:barDir val="col"/>
        <c:grouping val="clustered"/>
        <c:varyColors val="0"/>
        <c:ser>
          <c:idx val="0"/>
          <c:order val="0"/>
          <c:tx>
            <c:strRef>
              <c:f>'Read Me First'!#REF!</c:f>
              <c:strCache>
                <c:ptCount val="1"/>
                <c:pt idx="0">
                  <c:v>#REF!</c:v>
                </c:pt>
              </c:strCache>
            </c:strRef>
          </c:tx>
          <c:spPr>
            <a:solidFill>
              <a:srgbClr val="FF0000"/>
            </a:solidFill>
            <a:ln w="12700">
              <a:solidFill>
                <a:srgbClr val="000000"/>
              </a:solidFill>
              <a:prstDash val="solid"/>
            </a:ln>
          </c:spPr>
          <c:invertIfNegative val="0"/>
          <c:cat>
            <c:numRef>
              <c:f>'Read Me First'!#REF!</c:f>
              <c:numCache>
                <c:formatCode>General</c:formatCode>
                <c:ptCount val="1"/>
                <c:pt idx="0">
                  <c:v>1</c:v>
                </c:pt>
              </c:numCache>
            </c:numRef>
          </c:cat>
          <c:val>
            <c:numRef>
              <c:f>'Read Me First'!#REF!</c:f>
              <c:numCache>
                <c:formatCode>General</c:formatCode>
                <c:ptCount val="1"/>
                <c:pt idx="0">
                  <c:v>1</c:v>
                </c:pt>
              </c:numCache>
            </c:numRef>
          </c:val>
        </c:ser>
        <c:dLbls>
          <c:showLegendKey val="0"/>
          <c:showVal val="0"/>
          <c:showCatName val="0"/>
          <c:showSerName val="0"/>
          <c:showPercent val="0"/>
          <c:showBubbleSize val="0"/>
        </c:dLbls>
        <c:gapWidth val="50"/>
        <c:axId val="121301632"/>
        <c:axId val="121766272"/>
      </c:barChart>
      <c:catAx>
        <c:axId val="12130163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766272"/>
        <c:crosses val="autoZero"/>
        <c:auto val="0"/>
        <c:lblAlgn val="ctr"/>
        <c:lblOffset val="100"/>
        <c:tickLblSkip val="1"/>
        <c:tickMarkSkip val="1"/>
        <c:noMultiLvlLbl val="0"/>
      </c:catAx>
      <c:valAx>
        <c:axId val="121766272"/>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301632"/>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t>AGE 3-5</a:t>
            </a:r>
          </a:p>
        </c:rich>
      </c:tx>
      <c:overlay val="0"/>
      <c:spPr>
        <a:noFill/>
        <a:ln w="25400">
          <a:noFill/>
        </a:ln>
      </c:spPr>
    </c:title>
    <c:autoTitleDeleted val="0"/>
    <c:plotArea>
      <c:layout/>
      <c:barChart>
        <c:barDir val="col"/>
        <c:grouping val="clustered"/>
        <c:varyColors val="0"/>
        <c:ser>
          <c:idx val="0"/>
          <c:order val="0"/>
          <c:tx>
            <c:strRef>
              <c:f>'Read Me First'!#REF!</c:f>
              <c:strCache>
                <c:ptCount val="1"/>
                <c:pt idx="0">
                  <c:v>#REF!</c:v>
                </c:pt>
              </c:strCache>
            </c:strRef>
          </c:tx>
          <c:spPr>
            <a:solidFill>
              <a:srgbClr val="FF0000"/>
            </a:solidFill>
            <a:ln w="12700">
              <a:solidFill>
                <a:srgbClr val="000000"/>
              </a:solidFill>
              <a:prstDash val="solid"/>
            </a:ln>
          </c:spPr>
          <c:invertIfNegative val="0"/>
          <c:cat>
            <c:numRef>
              <c:f>'Read Me First'!#REF!</c:f>
              <c:numCache>
                <c:formatCode>General</c:formatCode>
                <c:ptCount val="1"/>
                <c:pt idx="0">
                  <c:v>1</c:v>
                </c:pt>
              </c:numCache>
            </c:numRef>
          </c:cat>
          <c:val>
            <c:numRef>
              <c:f>'Read Me First'!#REF!</c:f>
              <c:numCache>
                <c:formatCode>General</c:formatCode>
                <c:ptCount val="1"/>
                <c:pt idx="0">
                  <c:v>1</c:v>
                </c:pt>
              </c:numCache>
            </c:numRef>
          </c:val>
        </c:ser>
        <c:dLbls>
          <c:showLegendKey val="0"/>
          <c:showVal val="0"/>
          <c:showCatName val="0"/>
          <c:showSerName val="0"/>
          <c:showPercent val="0"/>
          <c:showBubbleSize val="0"/>
        </c:dLbls>
        <c:gapWidth val="50"/>
        <c:axId val="121819520"/>
        <c:axId val="121821056"/>
      </c:barChart>
      <c:catAx>
        <c:axId val="12181952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821056"/>
        <c:crosses val="autoZero"/>
        <c:auto val="0"/>
        <c:lblAlgn val="ctr"/>
        <c:lblOffset val="100"/>
        <c:tickLblSkip val="1"/>
        <c:tickMarkSkip val="1"/>
        <c:noMultiLvlLbl val="0"/>
      </c:catAx>
      <c:valAx>
        <c:axId val="121821056"/>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819520"/>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t>AGE 6-8</a:t>
            </a:r>
          </a:p>
        </c:rich>
      </c:tx>
      <c:overlay val="0"/>
      <c:spPr>
        <a:noFill/>
        <a:ln w="25400">
          <a:noFill/>
        </a:ln>
      </c:spPr>
    </c:title>
    <c:autoTitleDeleted val="0"/>
    <c:plotArea>
      <c:layout/>
      <c:barChart>
        <c:barDir val="col"/>
        <c:grouping val="clustered"/>
        <c:varyColors val="0"/>
        <c:ser>
          <c:idx val="0"/>
          <c:order val="0"/>
          <c:tx>
            <c:strRef>
              <c:f>'Read Me First'!#REF!</c:f>
              <c:strCache>
                <c:ptCount val="1"/>
                <c:pt idx="0">
                  <c:v>#REF!</c:v>
                </c:pt>
              </c:strCache>
            </c:strRef>
          </c:tx>
          <c:spPr>
            <a:solidFill>
              <a:srgbClr val="FF0000"/>
            </a:solidFill>
            <a:ln w="12700">
              <a:solidFill>
                <a:srgbClr val="000000"/>
              </a:solidFill>
              <a:prstDash val="solid"/>
            </a:ln>
          </c:spPr>
          <c:invertIfNegative val="0"/>
          <c:cat>
            <c:numRef>
              <c:f>'Read Me First'!#REF!</c:f>
              <c:numCache>
                <c:formatCode>General</c:formatCode>
                <c:ptCount val="1"/>
                <c:pt idx="0">
                  <c:v>1</c:v>
                </c:pt>
              </c:numCache>
            </c:numRef>
          </c:cat>
          <c:val>
            <c:numRef>
              <c:f>'Read Me First'!#REF!</c:f>
              <c:numCache>
                <c:formatCode>0.00</c:formatCode>
                <c:ptCount val="1"/>
                <c:pt idx="0">
                  <c:v>1</c:v>
                </c:pt>
              </c:numCache>
            </c:numRef>
          </c:val>
        </c:ser>
        <c:dLbls>
          <c:showLegendKey val="0"/>
          <c:showVal val="0"/>
          <c:showCatName val="0"/>
          <c:showSerName val="0"/>
          <c:showPercent val="0"/>
          <c:showBubbleSize val="0"/>
        </c:dLbls>
        <c:gapWidth val="50"/>
        <c:axId val="121845632"/>
        <c:axId val="121847168"/>
      </c:barChart>
      <c:catAx>
        <c:axId val="12184563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847168"/>
        <c:crosses val="autoZero"/>
        <c:auto val="0"/>
        <c:lblAlgn val="ctr"/>
        <c:lblOffset val="100"/>
        <c:tickLblSkip val="1"/>
        <c:tickMarkSkip val="1"/>
        <c:noMultiLvlLbl val="0"/>
      </c:catAx>
      <c:valAx>
        <c:axId val="121847168"/>
        <c:scaling>
          <c:orientation val="minMax"/>
        </c:scaling>
        <c:delete val="0"/>
        <c:axPos val="l"/>
        <c:numFmt formatCode="0.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21845632"/>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21912704"/>
        <c:axId val="121918592"/>
      </c:lineChart>
      <c:lineChart>
        <c:grouping val="standard"/>
        <c:varyColors val="0"/>
        <c:ser>
          <c:idx val="0"/>
          <c:order val="2"/>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21920128"/>
        <c:axId val="121926016"/>
      </c:lineChart>
      <c:catAx>
        <c:axId val="12191270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en-US"/>
          </a:p>
        </c:txPr>
        <c:crossAx val="121918592"/>
        <c:crosses val="autoZero"/>
        <c:auto val="0"/>
        <c:lblAlgn val="ctr"/>
        <c:lblOffset val="100"/>
        <c:tickLblSkip val="1"/>
        <c:tickMarkSkip val="1"/>
        <c:noMultiLvlLbl val="0"/>
      </c:catAx>
      <c:valAx>
        <c:axId val="121918592"/>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Arial"/>
                <a:ea typeface="Arial"/>
                <a:cs typeface="Arial"/>
              </a:defRPr>
            </a:pPr>
            <a:endParaRPr lang="en-US"/>
          </a:p>
        </c:txPr>
        <c:crossAx val="121912704"/>
        <c:crosses val="autoZero"/>
        <c:crossBetween val="midCat"/>
        <c:majorUnit val="5"/>
      </c:valAx>
      <c:catAx>
        <c:axId val="121920128"/>
        <c:scaling>
          <c:orientation val="minMax"/>
        </c:scaling>
        <c:delete val="1"/>
        <c:axPos val="b"/>
        <c:numFmt formatCode="General" sourceLinked="1"/>
        <c:majorTickMark val="out"/>
        <c:minorTickMark val="none"/>
        <c:tickLblPos val="none"/>
        <c:crossAx val="121926016"/>
        <c:crosses val="autoZero"/>
        <c:auto val="0"/>
        <c:lblAlgn val="ctr"/>
        <c:lblOffset val="100"/>
        <c:noMultiLvlLbl val="0"/>
      </c:catAx>
      <c:valAx>
        <c:axId val="121926016"/>
        <c:scaling>
          <c:orientation val="minMax"/>
        </c:scaling>
        <c:delete val="1"/>
        <c:axPos val="l"/>
        <c:numFmt formatCode="General" sourceLinked="1"/>
        <c:majorTickMark val="out"/>
        <c:minorTickMark val="none"/>
        <c:tickLblPos val="none"/>
        <c:crossAx val="12192012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21970048"/>
        <c:axId val="121976320"/>
      </c:lineChart>
      <c:lineChart>
        <c:grouping val="standard"/>
        <c:varyColors val="0"/>
        <c:ser>
          <c:idx val="0"/>
          <c:order val="2"/>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21977856"/>
        <c:axId val="122008320"/>
      </c:lineChart>
      <c:catAx>
        <c:axId val="12197004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21976320"/>
        <c:crosses val="autoZero"/>
        <c:auto val="0"/>
        <c:lblAlgn val="ctr"/>
        <c:lblOffset val="100"/>
        <c:tickLblSkip val="1"/>
        <c:tickMarkSkip val="1"/>
        <c:noMultiLvlLbl val="0"/>
      </c:catAx>
      <c:valAx>
        <c:axId val="121976320"/>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21970048"/>
        <c:crosses val="autoZero"/>
        <c:crossBetween val="midCat"/>
        <c:majorUnit val="5"/>
      </c:valAx>
      <c:catAx>
        <c:axId val="121977856"/>
        <c:scaling>
          <c:orientation val="minMax"/>
        </c:scaling>
        <c:delete val="1"/>
        <c:axPos val="b"/>
        <c:numFmt formatCode="General" sourceLinked="1"/>
        <c:majorTickMark val="out"/>
        <c:minorTickMark val="none"/>
        <c:tickLblPos val="none"/>
        <c:crossAx val="122008320"/>
        <c:crosses val="autoZero"/>
        <c:auto val="0"/>
        <c:lblAlgn val="ctr"/>
        <c:lblOffset val="100"/>
        <c:noMultiLvlLbl val="0"/>
      </c:catAx>
      <c:valAx>
        <c:axId val="122008320"/>
        <c:scaling>
          <c:orientation val="minMax"/>
        </c:scaling>
        <c:delete val="1"/>
        <c:axPos val="l"/>
        <c:numFmt formatCode="General" sourceLinked="1"/>
        <c:majorTickMark val="out"/>
        <c:minorTickMark val="none"/>
        <c:tickLblPos val="none"/>
        <c:crossAx val="12197785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31912064"/>
        <c:axId val="131913600"/>
      </c:lineChart>
      <c:lineChart>
        <c:grouping val="standard"/>
        <c:varyColors val="0"/>
        <c:ser>
          <c:idx val="0"/>
          <c:order val="2"/>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31915136"/>
        <c:axId val="131990656"/>
      </c:lineChart>
      <c:catAx>
        <c:axId val="13191206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31913600"/>
        <c:crosses val="autoZero"/>
        <c:auto val="0"/>
        <c:lblAlgn val="ctr"/>
        <c:lblOffset val="100"/>
        <c:tickLblSkip val="1"/>
        <c:tickMarkSkip val="1"/>
        <c:noMultiLvlLbl val="0"/>
      </c:catAx>
      <c:valAx>
        <c:axId val="131913600"/>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31912064"/>
        <c:crosses val="autoZero"/>
        <c:crossBetween val="midCat"/>
        <c:majorUnit val="5"/>
      </c:valAx>
      <c:catAx>
        <c:axId val="131915136"/>
        <c:scaling>
          <c:orientation val="minMax"/>
        </c:scaling>
        <c:delete val="1"/>
        <c:axPos val="b"/>
        <c:numFmt formatCode="General" sourceLinked="1"/>
        <c:majorTickMark val="out"/>
        <c:minorTickMark val="none"/>
        <c:tickLblPos val="none"/>
        <c:crossAx val="131990656"/>
        <c:crosses val="autoZero"/>
        <c:auto val="0"/>
        <c:lblAlgn val="ctr"/>
        <c:lblOffset val="100"/>
        <c:noMultiLvlLbl val="0"/>
      </c:catAx>
      <c:valAx>
        <c:axId val="131990656"/>
        <c:scaling>
          <c:orientation val="minMax"/>
        </c:scaling>
        <c:delete val="1"/>
        <c:axPos val="l"/>
        <c:numFmt formatCode="General" sourceLinked="1"/>
        <c:majorTickMark val="out"/>
        <c:minorTickMark val="none"/>
        <c:tickLblPos val="none"/>
        <c:crossAx val="13191513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32031232"/>
        <c:axId val="132032768"/>
      </c:lineChart>
      <c:lineChart>
        <c:grouping val="standard"/>
        <c:varyColors val="0"/>
        <c:ser>
          <c:idx val="0"/>
          <c:order val="2"/>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32042752"/>
        <c:axId val="132044288"/>
      </c:lineChart>
      <c:catAx>
        <c:axId val="13203123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32032768"/>
        <c:crosses val="autoZero"/>
        <c:auto val="0"/>
        <c:lblAlgn val="ctr"/>
        <c:lblOffset val="100"/>
        <c:tickLblSkip val="1"/>
        <c:tickMarkSkip val="1"/>
        <c:noMultiLvlLbl val="0"/>
      </c:catAx>
      <c:valAx>
        <c:axId val="132032768"/>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32031232"/>
        <c:crosses val="autoZero"/>
        <c:crossBetween val="midCat"/>
        <c:majorUnit val="5"/>
      </c:valAx>
      <c:catAx>
        <c:axId val="132042752"/>
        <c:scaling>
          <c:orientation val="minMax"/>
        </c:scaling>
        <c:delete val="1"/>
        <c:axPos val="b"/>
        <c:numFmt formatCode="General" sourceLinked="1"/>
        <c:majorTickMark val="out"/>
        <c:minorTickMark val="none"/>
        <c:tickLblPos val="none"/>
        <c:crossAx val="132044288"/>
        <c:crosses val="autoZero"/>
        <c:auto val="0"/>
        <c:lblAlgn val="ctr"/>
        <c:lblOffset val="100"/>
        <c:noMultiLvlLbl val="0"/>
      </c:catAx>
      <c:valAx>
        <c:axId val="132044288"/>
        <c:scaling>
          <c:orientation val="minMax"/>
        </c:scaling>
        <c:delete val="1"/>
        <c:axPos val="l"/>
        <c:numFmt formatCode="General" sourceLinked="1"/>
        <c:majorTickMark val="out"/>
        <c:minorTickMark val="none"/>
        <c:tickLblPos val="none"/>
        <c:crossAx val="13204275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32084864"/>
        <c:axId val="132086400"/>
      </c:lineChart>
      <c:lineChart>
        <c:grouping val="standard"/>
        <c:varyColors val="0"/>
        <c:ser>
          <c:idx val="0"/>
          <c:order val="2"/>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32092288"/>
        <c:axId val="132093824"/>
      </c:lineChart>
      <c:catAx>
        <c:axId val="13208486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32086400"/>
        <c:crosses val="autoZero"/>
        <c:auto val="0"/>
        <c:lblAlgn val="ctr"/>
        <c:lblOffset val="100"/>
        <c:tickLblSkip val="1"/>
        <c:tickMarkSkip val="1"/>
        <c:noMultiLvlLbl val="0"/>
      </c:catAx>
      <c:valAx>
        <c:axId val="132086400"/>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32084864"/>
        <c:crosses val="autoZero"/>
        <c:crossBetween val="midCat"/>
        <c:majorUnit val="5"/>
      </c:valAx>
      <c:catAx>
        <c:axId val="132092288"/>
        <c:scaling>
          <c:orientation val="minMax"/>
        </c:scaling>
        <c:delete val="1"/>
        <c:axPos val="b"/>
        <c:numFmt formatCode="General" sourceLinked="1"/>
        <c:majorTickMark val="out"/>
        <c:minorTickMark val="none"/>
        <c:tickLblPos val="none"/>
        <c:crossAx val="132093824"/>
        <c:crosses val="autoZero"/>
        <c:auto val="0"/>
        <c:lblAlgn val="ctr"/>
        <c:lblOffset val="100"/>
        <c:noMultiLvlLbl val="0"/>
      </c:catAx>
      <c:valAx>
        <c:axId val="132093824"/>
        <c:scaling>
          <c:orientation val="minMax"/>
        </c:scaling>
        <c:delete val="1"/>
        <c:axPos val="l"/>
        <c:numFmt formatCode="General" sourceLinked="1"/>
        <c:majorTickMark val="out"/>
        <c:minorTickMark val="none"/>
        <c:tickLblPos val="none"/>
        <c:crossAx val="13209228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32339200"/>
        <c:axId val="132340736"/>
      </c:lineChart>
      <c:lineChart>
        <c:grouping val="standard"/>
        <c:varyColors val="0"/>
        <c:ser>
          <c:idx val="0"/>
          <c:order val="2"/>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32358912"/>
        <c:axId val="132360448"/>
      </c:lineChart>
      <c:catAx>
        <c:axId val="13233920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32340736"/>
        <c:crosses val="autoZero"/>
        <c:auto val="0"/>
        <c:lblAlgn val="ctr"/>
        <c:lblOffset val="100"/>
        <c:tickLblSkip val="1"/>
        <c:tickMarkSkip val="1"/>
        <c:noMultiLvlLbl val="0"/>
      </c:catAx>
      <c:valAx>
        <c:axId val="132340736"/>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32339200"/>
        <c:crosses val="autoZero"/>
        <c:crossBetween val="midCat"/>
        <c:majorUnit val="5"/>
      </c:valAx>
      <c:catAx>
        <c:axId val="132358912"/>
        <c:scaling>
          <c:orientation val="minMax"/>
        </c:scaling>
        <c:delete val="1"/>
        <c:axPos val="b"/>
        <c:numFmt formatCode="General" sourceLinked="1"/>
        <c:majorTickMark val="out"/>
        <c:minorTickMark val="none"/>
        <c:tickLblPos val="none"/>
        <c:crossAx val="132360448"/>
        <c:crosses val="autoZero"/>
        <c:auto val="0"/>
        <c:lblAlgn val="ctr"/>
        <c:lblOffset val="100"/>
        <c:noMultiLvlLbl val="0"/>
      </c:catAx>
      <c:valAx>
        <c:axId val="132360448"/>
        <c:scaling>
          <c:orientation val="minMax"/>
        </c:scaling>
        <c:delete val="1"/>
        <c:axPos val="l"/>
        <c:numFmt formatCode="General" sourceLinked="1"/>
        <c:majorTickMark val="out"/>
        <c:minorTickMark val="none"/>
        <c:tickLblPos val="none"/>
        <c:crossAx val="13235891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32405120"/>
        <c:axId val="132406656"/>
      </c:lineChart>
      <c:lineChart>
        <c:grouping val="standard"/>
        <c:varyColors val="0"/>
        <c:ser>
          <c:idx val="0"/>
          <c:order val="2"/>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32408448"/>
        <c:axId val="132409984"/>
      </c:lineChart>
      <c:catAx>
        <c:axId val="13240512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32406656"/>
        <c:crosses val="autoZero"/>
        <c:auto val="0"/>
        <c:lblAlgn val="ctr"/>
        <c:lblOffset val="100"/>
        <c:tickLblSkip val="1"/>
        <c:tickMarkSkip val="1"/>
        <c:noMultiLvlLbl val="0"/>
      </c:catAx>
      <c:valAx>
        <c:axId val="132406656"/>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32405120"/>
        <c:crosses val="autoZero"/>
        <c:crossBetween val="midCat"/>
        <c:majorUnit val="5"/>
      </c:valAx>
      <c:catAx>
        <c:axId val="132408448"/>
        <c:scaling>
          <c:orientation val="minMax"/>
        </c:scaling>
        <c:delete val="1"/>
        <c:axPos val="b"/>
        <c:numFmt formatCode="General" sourceLinked="1"/>
        <c:majorTickMark val="out"/>
        <c:minorTickMark val="none"/>
        <c:tickLblPos val="none"/>
        <c:crossAx val="132409984"/>
        <c:crosses val="autoZero"/>
        <c:auto val="0"/>
        <c:lblAlgn val="ctr"/>
        <c:lblOffset val="100"/>
        <c:noMultiLvlLbl val="0"/>
      </c:catAx>
      <c:valAx>
        <c:axId val="132409984"/>
        <c:scaling>
          <c:orientation val="minMax"/>
        </c:scaling>
        <c:delete val="1"/>
        <c:axPos val="l"/>
        <c:numFmt formatCode="General" sourceLinked="1"/>
        <c:majorTickMark val="out"/>
        <c:minorTickMark val="none"/>
        <c:tickLblPos val="none"/>
        <c:crossAx val="13240844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42936320"/>
        <c:axId val="142950400"/>
      </c:lineChart>
      <c:lineChart>
        <c:grouping val="standard"/>
        <c:varyColors val="0"/>
        <c:ser>
          <c:idx val="0"/>
          <c:order val="2"/>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42951936"/>
        <c:axId val="142953472"/>
      </c:lineChart>
      <c:catAx>
        <c:axId val="14293632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42950400"/>
        <c:crosses val="autoZero"/>
        <c:auto val="0"/>
        <c:lblAlgn val="ctr"/>
        <c:lblOffset val="100"/>
        <c:tickLblSkip val="1"/>
        <c:tickMarkSkip val="1"/>
        <c:noMultiLvlLbl val="0"/>
      </c:catAx>
      <c:valAx>
        <c:axId val="142950400"/>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42936320"/>
        <c:crosses val="autoZero"/>
        <c:crossBetween val="midCat"/>
        <c:majorUnit val="5"/>
      </c:valAx>
      <c:catAx>
        <c:axId val="142951936"/>
        <c:scaling>
          <c:orientation val="minMax"/>
        </c:scaling>
        <c:delete val="1"/>
        <c:axPos val="b"/>
        <c:numFmt formatCode="General" sourceLinked="1"/>
        <c:majorTickMark val="out"/>
        <c:minorTickMark val="none"/>
        <c:tickLblPos val="none"/>
        <c:crossAx val="142953472"/>
        <c:crosses val="autoZero"/>
        <c:auto val="0"/>
        <c:lblAlgn val="ctr"/>
        <c:lblOffset val="100"/>
        <c:noMultiLvlLbl val="0"/>
      </c:catAx>
      <c:valAx>
        <c:axId val="142953472"/>
        <c:scaling>
          <c:orientation val="minMax"/>
        </c:scaling>
        <c:delete val="1"/>
        <c:axPos val="l"/>
        <c:numFmt formatCode="General" sourceLinked="1"/>
        <c:majorTickMark val="out"/>
        <c:minorTickMark val="none"/>
        <c:tickLblPos val="none"/>
        <c:crossAx val="14295193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51956480"/>
        <c:axId val="3215744"/>
      </c:lineChart>
      <c:lineChart>
        <c:grouping val="standard"/>
        <c:varyColors val="0"/>
        <c:ser>
          <c:idx val="0"/>
          <c:order val="2"/>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3217280"/>
        <c:axId val="3218816"/>
      </c:lineChart>
      <c:catAx>
        <c:axId val="15195648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3215744"/>
        <c:crosses val="autoZero"/>
        <c:auto val="0"/>
        <c:lblAlgn val="ctr"/>
        <c:lblOffset val="100"/>
        <c:tickLblSkip val="1"/>
        <c:tickMarkSkip val="1"/>
        <c:noMultiLvlLbl val="0"/>
      </c:catAx>
      <c:valAx>
        <c:axId val="3215744"/>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51956480"/>
        <c:crosses val="autoZero"/>
        <c:crossBetween val="midCat"/>
        <c:majorUnit val="5"/>
      </c:valAx>
      <c:catAx>
        <c:axId val="3217280"/>
        <c:scaling>
          <c:orientation val="minMax"/>
        </c:scaling>
        <c:delete val="1"/>
        <c:axPos val="b"/>
        <c:numFmt formatCode="General" sourceLinked="1"/>
        <c:majorTickMark val="out"/>
        <c:minorTickMark val="none"/>
        <c:tickLblPos val="none"/>
        <c:crossAx val="3218816"/>
        <c:crosses val="autoZero"/>
        <c:auto val="0"/>
        <c:lblAlgn val="ctr"/>
        <c:lblOffset val="100"/>
        <c:noMultiLvlLbl val="0"/>
      </c:catAx>
      <c:valAx>
        <c:axId val="3218816"/>
        <c:scaling>
          <c:orientation val="minMax"/>
        </c:scaling>
        <c:delete val="1"/>
        <c:axPos val="l"/>
        <c:numFmt formatCode="General" sourceLinked="1"/>
        <c:majorTickMark val="out"/>
        <c:minorTickMark val="none"/>
        <c:tickLblPos val="none"/>
        <c:crossAx val="321728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3247104"/>
        <c:axId val="3252992"/>
      </c:lineChart>
      <c:lineChart>
        <c:grouping val="standard"/>
        <c:varyColors val="0"/>
        <c:ser>
          <c:idx val="0"/>
          <c:order val="2"/>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3254528"/>
        <c:axId val="3260416"/>
      </c:lineChart>
      <c:catAx>
        <c:axId val="324710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3252992"/>
        <c:crosses val="autoZero"/>
        <c:auto val="0"/>
        <c:lblAlgn val="ctr"/>
        <c:lblOffset val="100"/>
        <c:tickLblSkip val="1"/>
        <c:tickMarkSkip val="1"/>
        <c:noMultiLvlLbl val="0"/>
      </c:catAx>
      <c:valAx>
        <c:axId val="3252992"/>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3247104"/>
        <c:crosses val="autoZero"/>
        <c:crossBetween val="midCat"/>
        <c:majorUnit val="5"/>
      </c:valAx>
      <c:catAx>
        <c:axId val="3254528"/>
        <c:scaling>
          <c:orientation val="minMax"/>
        </c:scaling>
        <c:delete val="1"/>
        <c:axPos val="b"/>
        <c:numFmt formatCode="General" sourceLinked="1"/>
        <c:majorTickMark val="out"/>
        <c:minorTickMark val="none"/>
        <c:tickLblPos val="none"/>
        <c:crossAx val="3260416"/>
        <c:crosses val="autoZero"/>
        <c:auto val="0"/>
        <c:lblAlgn val="ctr"/>
        <c:lblOffset val="100"/>
        <c:noMultiLvlLbl val="0"/>
      </c:catAx>
      <c:valAx>
        <c:axId val="3260416"/>
        <c:scaling>
          <c:orientation val="minMax"/>
        </c:scaling>
        <c:delete val="1"/>
        <c:axPos val="l"/>
        <c:numFmt formatCode="General" sourceLinked="1"/>
        <c:majorTickMark val="out"/>
        <c:minorTickMark val="none"/>
        <c:tickLblPos val="none"/>
        <c:crossAx val="325452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20954240"/>
        <c:axId val="132379776"/>
      </c:lineChart>
      <c:lineChart>
        <c:grouping val="standard"/>
        <c:varyColors val="0"/>
        <c:ser>
          <c:idx val="0"/>
          <c:order val="2"/>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32381312"/>
        <c:axId val="154739072"/>
      </c:lineChart>
      <c:catAx>
        <c:axId val="12095424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32379776"/>
        <c:crosses val="autoZero"/>
        <c:auto val="0"/>
        <c:lblAlgn val="ctr"/>
        <c:lblOffset val="100"/>
        <c:tickLblSkip val="1"/>
        <c:tickMarkSkip val="1"/>
        <c:noMultiLvlLbl val="0"/>
      </c:catAx>
      <c:valAx>
        <c:axId val="132379776"/>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20954240"/>
        <c:crosses val="autoZero"/>
        <c:crossBetween val="midCat"/>
        <c:majorUnit val="5"/>
      </c:valAx>
      <c:catAx>
        <c:axId val="132381312"/>
        <c:scaling>
          <c:orientation val="minMax"/>
        </c:scaling>
        <c:delete val="1"/>
        <c:axPos val="b"/>
        <c:numFmt formatCode="General" sourceLinked="1"/>
        <c:majorTickMark val="out"/>
        <c:minorTickMark val="none"/>
        <c:tickLblPos val="none"/>
        <c:crossAx val="154739072"/>
        <c:crosses val="autoZero"/>
        <c:auto val="0"/>
        <c:lblAlgn val="ctr"/>
        <c:lblOffset val="100"/>
        <c:noMultiLvlLbl val="0"/>
      </c:catAx>
      <c:valAx>
        <c:axId val="154739072"/>
        <c:scaling>
          <c:orientation val="minMax"/>
        </c:scaling>
        <c:delete val="1"/>
        <c:axPos val="l"/>
        <c:numFmt formatCode="General" sourceLinked="1"/>
        <c:majorTickMark val="out"/>
        <c:minorTickMark val="none"/>
        <c:tickLblPos val="none"/>
        <c:crossAx val="13238131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54767360"/>
        <c:axId val="154768896"/>
      </c:lineChart>
      <c:lineChart>
        <c:grouping val="standard"/>
        <c:varyColors val="0"/>
        <c:ser>
          <c:idx val="0"/>
          <c:order val="2"/>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54770432"/>
        <c:axId val="154792704"/>
      </c:lineChart>
      <c:catAx>
        <c:axId val="15476736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54768896"/>
        <c:crosses val="autoZero"/>
        <c:auto val="0"/>
        <c:lblAlgn val="ctr"/>
        <c:lblOffset val="100"/>
        <c:tickLblSkip val="1"/>
        <c:tickMarkSkip val="1"/>
        <c:noMultiLvlLbl val="0"/>
      </c:catAx>
      <c:valAx>
        <c:axId val="154768896"/>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54767360"/>
        <c:crosses val="autoZero"/>
        <c:crossBetween val="midCat"/>
        <c:majorUnit val="5"/>
      </c:valAx>
      <c:catAx>
        <c:axId val="154770432"/>
        <c:scaling>
          <c:orientation val="minMax"/>
        </c:scaling>
        <c:delete val="1"/>
        <c:axPos val="b"/>
        <c:numFmt formatCode="General" sourceLinked="1"/>
        <c:majorTickMark val="out"/>
        <c:minorTickMark val="none"/>
        <c:tickLblPos val="none"/>
        <c:crossAx val="154792704"/>
        <c:crosses val="autoZero"/>
        <c:auto val="0"/>
        <c:lblAlgn val="ctr"/>
        <c:lblOffset val="100"/>
        <c:noMultiLvlLbl val="0"/>
      </c:catAx>
      <c:valAx>
        <c:axId val="154792704"/>
        <c:scaling>
          <c:orientation val="minMax"/>
        </c:scaling>
        <c:delete val="1"/>
        <c:axPos val="l"/>
        <c:numFmt formatCode="General" sourceLinked="1"/>
        <c:majorTickMark val="out"/>
        <c:minorTickMark val="none"/>
        <c:tickLblPos val="none"/>
        <c:crossAx val="15477043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55083136"/>
        <c:axId val="155084672"/>
      </c:lineChart>
      <c:lineChart>
        <c:grouping val="standard"/>
        <c:varyColors val="0"/>
        <c:ser>
          <c:idx val="0"/>
          <c:order val="2"/>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55086208"/>
        <c:axId val="155092096"/>
      </c:lineChart>
      <c:catAx>
        <c:axId val="15508313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55084672"/>
        <c:crosses val="autoZero"/>
        <c:auto val="0"/>
        <c:lblAlgn val="ctr"/>
        <c:lblOffset val="100"/>
        <c:tickLblSkip val="1"/>
        <c:tickMarkSkip val="1"/>
        <c:noMultiLvlLbl val="0"/>
      </c:catAx>
      <c:valAx>
        <c:axId val="155084672"/>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55083136"/>
        <c:crosses val="autoZero"/>
        <c:crossBetween val="midCat"/>
        <c:majorUnit val="5"/>
      </c:valAx>
      <c:catAx>
        <c:axId val="155086208"/>
        <c:scaling>
          <c:orientation val="minMax"/>
        </c:scaling>
        <c:delete val="1"/>
        <c:axPos val="b"/>
        <c:numFmt formatCode="General" sourceLinked="1"/>
        <c:majorTickMark val="out"/>
        <c:minorTickMark val="none"/>
        <c:tickLblPos val="none"/>
        <c:crossAx val="155092096"/>
        <c:crosses val="autoZero"/>
        <c:auto val="0"/>
        <c:lblAlgn val="ctr"/>
        <c:lblOffset val="100"/>
        <c:noMultiLvlLbl val="0"/>
      </c:catAx>
      <c:valAx>
        <c:axId val="155092096"/>
        <c:scaling>
          <c:orientation val="minMax"/>
        </c:scaling>
        <c:delete val="1"/>
        <c:axPos val="l"/>
        <c:numFmt formatCode="General" sourceLinked="1"/>
        <c:majorTickMark val="out"/>
        <c:minorTickMark val="none"/>
        <c:tickLblPos val="none"/>
        <c:crossAx val="15508620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56435200"/>
        <c:axId val="156436736"/>
      </c:lineChart>
      <c:lineChart>
        <c:grouping val="standard"/>
        <c:varyColors val="0"/>
        <c:ser>
          <c:idx val="0"/>
          <c:order val="2"/>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56446720"/>
        <c:axId val="156448256"/>
      </c:lineChart>
      <c:catAx>
        <c:axId val="15643520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56436736"/>
        <c:crosses val="autoZero"/>
        <c:auto val="0"/>
        <c:lblAlgn val="ctr"/>
        <c:lblOffset val="100"/>
        <c:tickLblSkip val="1"/>
        <c:tickMarkSkip val="1"/>
        <c:noMultiLvlLbl val="0"/>
      </c:catAx>
      <c:valAx>
        <c:axId val="156436736"/>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56435200"/>
        <c:crosses val="autoZero"/>
        <c:crossBetween val="midCat"/>
        <c:majorUnit val="5"/>
      </c:valAx>
      <c:catAx>
        <c:axId val="156446720"/>
        <c:scaling>
          <c:orientation val="minMax"/>
        </c:scaling>
        <c:delete val="1"/>
        <c:axPos val="b"/>
        <c:numFmt formatCode="General" sourceLinked="1"/>
        <c:majorTickMark val="out"/>
        <c:minorTickMark val="none"/>
        <c:tickLblPos val="none"/>
        <c:crossAx val="156448256"/>
        <c:crosses val="autoZero"/>
        <c:auto val="0"/>
        <c:lblAlgn val="ctr"/>
        <c:lblOffset val="100"/>
        <c:noMultiLvlLbl val="0"/>
      </c:catAx>
      <c:valAx>
        <c:axId val="156448256"/>
        <c:scaling>
          <c:orientation val="minMax"/>
        </c:scaling>
        <c:delete val="1"/>
        <c:axPos val="l"/>
        <c:numFmt formatCode="General" sourceLinked="1"/>
        <c:majorTickMark val="out"/>
        <c:minorTickMark val="none"/>
        <c:tickLblPos val="none"/>
        <c:crossAx val="15644672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56480256"/>
        <c:axId val="156482176"/>
      </c:lineChart>
      <c:lineChart>
        <c:grouping val="standard"/>
        <c:varyColors val="0"/>
        <c:ser>
          <c:idx val="0"/>
          <c:order val="2"/>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56496256"/>
        <c:axId val="156497792"/>
      </c:lineChart>
      <c:catAx>
        <c:axId val="15648025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56482176"/>
        <c:crosses val="autoZero"/>
        <c:auto val="0"/>
        <c:lblAlgn val="ctr"/>
        <c:lblOffset val="100"/>
        <c:tickLblSkip val="1"/>
        <c:tickMarkSkip val="1"/>
        <c:noMultiLvlLbl val="0"/>
      </c:catAx>
      <c:valAx>
        <c:axId val="156482176"/>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56480256"/>
        <c:crosses val="autoZero"/>
        <c:crossBetween val="midCat"/>
        <c:majorUnit val="5"/>
      </c:valAx>
      <c:catAx>
        <c:axId val="156496256"/>
        <c:scaling>
          <c:orientation val="minMax"/>
        </c:scaling>
        <c:delete val="1"/>
        <c:axPos val="b"/>
        <c:numFmt formatCode="General" sourceLinked="1"/>
        <c:majorTickMark val="out"/>
        <c:minorTickMark val="none"/>
        <c:tickLblPos val="none"/>
        <c:crossAx val="156497792"/>
        <c:crosses val="autoZero"/>
        <c:auto val="0"/>
        <c:lblAlgn val="ctr"/>
        <c:lblOffset val="100"/>
        <c:noMultiLvlLbl val="0"/>
      </c:catAx>
      <c:valAx>
        <c:axId val="156497792"/>
        <c:scaling>
          <c:orientation val="minMax"/>
        </c:scaling>
        <c:delete val="1"/>
        <c:axPos val="l"/>
        <c:numFmt formatCode="General" sourceLinked="1"/>
        <c:majorTickMark val="out"/>
        <c:minorTickMark val="none"/>
        <c:tickLblPos val="none"/>
        <c:crossAx val="15649625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3"/>
          <c:order val="1"/>
          <c:tx>
            <c:strRef>
              <c:f>'Read Me First'!#REF!</c:f>
              <c:strCache>
                <c:ptCount val="1"/>
                <c:pt idx="0">
                  <c:v>#REF!</c:v>
                </c:pt>
              </c:strCache>
            </c:strRef>
          </c:tx>
          <c:spPr>
            <a:ln w="28575">
              <a:noFill/>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56796416"/>
        <c:axId val="156797952"/>
      </c:lineChart>
      <c:lineChart>
        <c:grouping val="standard"/>
        <c:varyColors val="0"/>
        <c:ser>
          <c:idx val="0"/>
          <c:order val="2"/>
          <c:tx>
            <c:strRef>
              <c:f>'Read Me First'!#REF!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'Read Me First'!#REF!</c:f>
              <c:numCache>
                <c:formatCode>General</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marker val="1"/>
        <c:smooth val="0"/>
        <c:axId val="156807936"/>
        <c:axId val="156809472"/>
      </c:lineChart>
      <c:catAx>
        <c:axId val="15679641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56797952"/>
        <c:crosses val="autoZero"/>
        <c:auto val="0"/>
        <c:lblAlgn val="ctr"/>
        <c:lblOffset val="100"/>
        <c:tickLblSkip val="1"/>
        <c:tickMarkSkip val="1"/>
        <c:noMultiLvlLbl val="0"/>
      </c:catAx>
      <c:valAx>
        <c:axId val="156797952"/>
        <c:scaling>
          <c:orientation val="minMax"/>
          <c:max val="20"/>
          <c:min val="0"/>
        </c:scaling>
        <c:delete val="0"/>
        <c:axPos val="l"/>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56796416"/>
        <c:crosses val="autoZero"/>
        <c:crossBetween val="midCat"/>
        <c:majorUnit val="5"/>
      </c:valAx>
      <c:catAx>
        <c:axId val="156807936"/>
        <c:scaling>
          <c:orientation val="minMax"/>
        </c:scaling>
        <c:delete val="1"/>
        <c:axPos val="b"/>
        <c:numFmt formatCode="General" sourceLinked="1"/>
        <c:majorTickMark val="out"/>
        <c:minorTickMark val="none"/>
        <c:tickLblPos val="none"/>
        <c:crossAx val="156809472"/>
        <c:crosses val="autoZero"/>
        <c:auto val="0"/>
        <c:lblAlgn val="ctr"/>
        <c:lblOffset val="100"/>
        <c:noMultiLvlLbl val="0"/>
      </c:catAx>
      <c:valAx>
        <c:axId val="156809472"/>
        <c:scaling>
          <c:orientation val="minMax"/>
        </c:scaling>
        <c:delete val="1"/>
        <c:axPos val="l"/>
        <c:numFmt formatCode="General" sourceLinked="1"/>
        <c:majorTickMark val="out"/>
        <c:minorTickMark val="none"/>
        <c:tickLblPos val="none"/>
        <c:crossAx val="15680793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cat>
            <c:numRef>
              <c:f>'Read Me First'!#REF!</c:f>
              <c:numCache>
                <c:formatCode>0</c:formatCode>
                <c:ptCount val="1"/>
                <c:pt idx="0">
                  <c:v>1</c:v>
                </c:pt>
              </c:numCache>
            </c:numRef>
          </c:cat>
          <c:val>
            <c:numRef>
              <c:f>'Read Me First'!#REF!</c:f>
              <c:numCache>
                <c:formatCode>General</c:formatCode>
                <c:ptCount val="1"/>
                <c:pt idx="0">
                  <c:v>1</c:v>
                </c:pt>
              </c:numCache>
            </c:numRef>
          </c:val>
          <c:smooth val="0"/>
        </c:ser>
        <c:ser>
          <c:idx val="3"/>
          <c:order val="1"/>
          <c:spPr>
            <a:ln w="28575">
              <a:noFill/>
            </a:ln>
          </c:spPr>
          <c:marker>
            <c:symbol val="none"/>
          </c:marker>
          <c:cat>
            <c:numRef>
              <c:f>'Read Me First'!#REF!</c:f>
              <c:numCache>
                <c:formatCode>0</c:formatCode>
                <c:ptCount val="1"/>
                <c:pt idx="0">
                  <c:v>1</c:v>
                </c:pt>
              </c:numCache>
            </c:numRef>
          </c:cat>
          <c:val>
            <c:numRef>
              <c:f>'Read Me First'!#REF!</c:f>
              <c:numCache>
                <c:formatCode>General</c:formatCode>
                <c:ptCount val="1"/>
                <c:pt idx="0">
                  <c:v>1</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56968832"/>
        <c:axId val="156970368"/>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cat>
            <c:numRef>
              <c:f>'Read Me First'!#REF!</c:f>
              <c:numCache>
                <c:formatCode>0</c:formatCode>
                <c:ptCount val="1"/>
                <c:pt idx="0">
                  <c:v>1</c:v>
                </c:pt>
              </c:numCache>
            </c:numRef>
          </c:cat>
          <c:val>
            <c:numRef>
              <c:f>'Read Me First'!#REF!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'Read Me First'!#REF!</c:f>
              <c:numCache>
                <c:formatCode>0</c:formatCode>
                <c:ptCount val="1"/>
                <c:pt idx="0">
                  <c:v>1</c:v>
                </c:pt>
              </c:numCache>
            </c:numRef>
          </c:cat>
          <c:val>
            <c:numRef>
              <c:f>'Read Me First'!#REF!</c:f>
              <c:numCache>
                <c:formatCode>0</c:formatCode>
                <c:ptCount val="1"/>
                <c:pt idx="0">
                  <c:v>1</c:v>
                </c:pt>
              </c:numCache>
            </c:numRef>
          </c:val>
          <c:smooth val="0"/>
        </c:ser>
        <c:dLbls>
          <c:showLegendKey val="0"/>
          <c:showVal val="0"/>
          <c:showCatName val="0"/>
          <c:showSerName val="0"/>
          <c:showPercent val="0"/>
          <c:showBubbleSize val="0"/>
        </c:dLbls>
        <c:marker val="1"/>
        <c:smooth val="0"/>
        <c:axId val="156980352"/>
        <c:axId val="156981888"/>
      </c:lineChart>
      <c:catAx>
        <c:axId val="156968832"/>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en-US"/>
          </a:p>
        </c:txPr>
        <c:crossAx val="156970368"/>
        <c:crosses val="autoZero"/>
        <c:auto val="0"/>
        <c:lblAlgn val="ctr"/>
        <c:lblOffset val="100"/>
        <c:tickLblSkip val="1"/>
        <c:tickMarkSkip val="1"/>
        <c:noMultiLvlLbl val="0"/>
      </c:catAx>
      <c:valAx>
        <c:axId val="156970368"/>
        <c:scaling>
          <c:orientation val="minMax"/>
          <c:max val="20"/>
          <c:min val="0"/>
        </c:scaling>
        <c:delete val="0"/>
        <c:axPos val="l"/>
        <c:numFmt formatCode="0" sourceLinked="0"/>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Arial"/>
                <a:ea typeface="Arial"/>
                <a:cs typeface="Arial"/>
              </a:defRPr>
            </a:pPr>
            <a:endParaRPr lang="en-US"/>
          </a:p>
        </c:txPr>
        <c:crossAx val="156968832"/>
        <c:crosses val="autoZero"/>
        <c:crossBetween val="midCat"/>
        <c:majorUnit val="5"/>
      </c:valAx>
      <c:catAx>
        <c:axId val="156980352"/>
        <c:scaling>
          <c:orientation val="minMax"/>
        </c:scaling>
        <c:delete val="1"/>
        <c:axPos val="b"/>
        <c:numFmt formatCode="0" sourceLinked="1"/>
        <c:majorTickMark val="out"/>
        <c:minorTickMark val="none"/>
        <c:tickLblPos val="none"/>
        <c:crossAx val="156981888"/>
        <c:crosses val="autoZero"/>
        <c:auto val="0"/>
        <c:lblAlgn val="ctr"/>
        <c:lblOffset val="100"/>
        <c:noMultiLvlLbl val="0"/>
      </c:catAx>
      <c:valAx>
        <c:axId val="156981888"/>
        <c:scaling>
          <c:orientation val="minMax"/>
        </c:scaling>
        <c:delete val="1"/>
        <c:axPos val="l"/>
        <c:numFmt formatCode="General" sourceLinked="1"/>
        <c:majorTickMark val="out"/>
        <c:minorTickMark val="none"/>
        <c:tickLblPos val="none"/>
        <c:crossAx val="15698035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c:printSettings>
  <c:userShapes r:id="rId1"/>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Analysis!$H$222</c:f>
              <c:strCache>
                <c:ptCount val="1"/>
                <c:pt idx="0">
                  <c:v>Reader 1</c:v>
                </c:pt>
              </c:strCache>
            </c:strRef>
          </c:tx>
          <c:spPr>
            <a:ln w="3175">
              <a:solidFill>
                <a:srgbClr val="000000"/>
              </a:solidFill>
              <a:prstDash val="solid"/>
            </a:ln>
          </c:spPr>
          <c:marker>
            <c:symbol val="square"/>
            <c:size val="3"/>
            <c:spPr>
              <a:solidFill>
                <a:srgbClr val="FF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1"/>
          <c:tx>
            <c:strRef>
              <c:f>Analysis!$I$222</c:f>
              <c:strCache>
                <c:ptCount val="1"/>
                <c:pt idx="0">
                  <c:v>Reader 2</c:v>
                </c:pt>
              </c:strCache>
            </c:strRef>
          </c:tx>
          <c:spPr>
            <a:ln w="3175">
              <a:solidFill>
                <a:srgbClr val="000000"/>
              </a:solidFill>
              <a:prstDash val="solid"/>
            </a:ln>
          </c:spPr>
          <c:marker>
            <c:symbol val="square"/>
            <c:size val="3"/>
            <c:spPr>
              <a:solidFill>
                <a:srgbClr val="00FF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2"/>
          <c:order val="2"/>
          <c:tx>
            <c:strRef>
              <c:f>Analysis!$J$222</c:f>
              <c:strCache>
                <c:ptCount val="1"/>
                <c:pt idx="0">
                  <c:v>Reader 3</c:v>
                </c:pt>
              </c:strCache>
            </c:strRef>
          </c:tx>
          <c:spPr>
            <a:ln w="3175">
              <a:solidFill>
                <a:srgbClr val="000000"/>
              </a:solidFill>
              <a:prstDash val="solid"/>
            </a:ln>
          </c:spPr>
          <c:marker>
            <c:symbol val="square"/>
            <c:size val="3"/>
            <c:spPr>
              <a:solidFill>
                <a:srgbClr val="0000FF"/>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3"/>
          <c:tx>
            <c:strRef>
              <c:f>Analysis!$K$222</c:f>
              <c:strCache>
                <c:ptCount val="1"/>
                <c:pt idx="0">
                  <c:v>Reader 4</c:v>
                </c:pt>
              </c:strCache>
            </c:strRef>
          </c:tx>
          <c:spPr>
            <a:ln w="3175">
              <a:solidFill>
                <a:srgbClr val="000000"/>
              </a:solidFill>
              <a:prstDash val="solid"/>
            </a:ln>
          </c:spPr>
          <c:marker>
            <c:symbol val="square"/>
            <c:size val="3"/>
            <c:spPr>
              <a:solidFill>
                <a:srgbClr val="FFFF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4"/>
          <c:order val="4"/>
          <c:tx>
            <c:strRef>
              <c:f>Analysis!$L$222</c:f>
              <c:strCache>
                <c:ptCount val="1"/>
                <c:pt idx="0">
                  <c:v>Reader 5</c:v>
                </c:pt>
              </c:strCache>
            </c:strRef>
          </c:tx>
          <c:spPr>
            <a:ln w="3175">
              <a:solidFill>
                <a:srgbClr val="000000"/>
              </a:solidFill>
              <a:prstDash val="solid"/>
            </a:ln>
          </c:spPr>
          <c:marker>
            <c:symbol val="square"/>
            <c:size val="3"/>
            <c:spPr>
              <a:solidFill>
                <a:srgbClr val="FF00FF"/>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5"/>
          <c:order val="5"/>
          <c:tx>
            <c:strRef>
              <c:f>Analysis!$M$222</c:f>
              <c:strCache>
                <c:ptCount val="1"/>
                <c:pt idx="0">
                  <c:v>Reader 6</c:v>
                </c:pt>
              </c:strCache>
            </c:strRef>
          </c:tx>
          <c:spPr>
            <a:ln w="3175">
              <a:solidFill>
                <a:srgbClr val="000000"/>
              </a:solidFill>
              <a:prstDash val="solid"/>
            </a:ln>
          </c:spPr>
          <c:marker>
            <c:symbol val="square"/>
            <c:size val="3"/>
            <c:spPr>
              <a:solidFill>
                <a:srgbClr val="00FFFF"/>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6"/>
          <c:order val="6"/>
          <c:tx>
            <c:strRef>
              <c:f>Analysis!#REF!</c:f>
              <c:strCache>
                <c:ptCount val="1"/>
                <c:pt idx="0">
                  <c:v>#REF!</c:v>
                </c:pt>
              </c:strCache>
            </c:strRef>
          </c:tx>
          <c:spPr>
            <a:ln w="3175">
              <a:solidFill>
                <a:srgbClr val="000000"/>
              </a:solidFill>
              <a:prstDash val="solid"/>
            </a:ln>
          </c:spPr>
          <c:marker>
            <c:symbol val="square"/>
            <c:size val="3"/>
            <c:spPr>
              <a:solidFill>
                <a:srgbClr val="8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marker val="1"/>
        <c:smooth val="0"/>
        <c:axId val="154449408"/>
        <c:axId val="154460160"/>
      </c:lineChart>
      <c:catAx>
        <c:axId val="154449408"/>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da-DK"/>
                  <a:t>AGE</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54460160"/>
        <c:crosses val="autoZero"/>
        <c:auto val="0"/>
        <c:lblAlgn val="ctr"/>
        <c:lblOffset val="100"/>
        <c:tickLblSkip val="1"/>
        <c:tickMarkSkip val="1"/>
        <c:noMultiLvlLbl val="0"/>
      </c:catAx>
      <c:valAx>
        <c:axId val="154460160"/>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54449408"/>
        <c:crosses val="autoZero"/>
        <c:crossBetween val="midCat"/>
      </c:valAx>
      <c:spPr>
        <a:noFill/>
        <a:ln w="25400">
          <a:noFill/>
        </a:ln>
      </c:spPr>
    </c:plotArea>
    <c:legend>
      <c:legendPos val="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Tms Rmn"/>
              <a:ea typeface="Tms Rmn"/>
              <a:cs typeface="Tms Rmn"/>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Analysis!#REF!</c:f>
              <c:strCache>
                <c:ptCount val="1"/>
                <c:pt idx="0">
                  <c:v>#REF!</c:v>
                </c:pt>
              </c:strCache>
            </c:strRef>
          </c:tx>
          <c:spPr>
            <a:ln w="28575">
              <a:noFill/>
            </a:ln>
          </c:spPr>
          <c:marker>
            <c:symbol val="square"/>
            <c:size val="5"/>
            <c:spPr>
              <a:solidFill>
                <a:srgbClr val="FF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1"/>
          <c:tx>
            <c:strRef>
              <c:f>Analysis!#REF!</c:f>
              <c:strCache>
                <c:ptCount val="1"/>
                <c:pt idx="0">
                  <c:v>#REF!</c:v>
                </c:pt>
              </c:strCache>
            </c:strRef>
          </c:tx>
          <c:spPr>
            <a:ln w="28575">
              <a:noFill/>
            </a:ln>
          </c:spPr>
          <c:marker>
            <c:symbol val="square"/>
            <c:size val="5"/>
            <c:spPr>
              <a:solidFill>
                <a:srgbClr val="00FF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2"/>
          <c:order val="2"/>
          <c:tx>
            <c:strRef>
              <c:f>Analysis!#REF!</c:f>
              <c:strCache>
                <c:ptCount val="1"/>
                <c:pt idx="0">
                  <c:v>#REF!</c:v>
                </c:pt>
              </c:strCache>
            </c:strRef>
          </c:tx>
          <c:spPr>
            <a:ln w="28575">
              <a:noFill/>
            </a:ln>
          </c:spPr>
          <c:marker>
            <c:symbol val="square"/>
            <c:size val="5"/>
            <c:spPr>
              <a:solidFill>
                <a:srgbClr val="0000FF"/>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3"/>
          <c:tx>
            <c:strRef>
              <c:f>Analysis!#REF!</c:f>
              <c:strCache>
                <c:ptCount val="1"/>
                <c:pt idx="0">
                  <c:v>#REF!</c:v>
                </c:pt>
              </c:strCache>
            </c:strRef>
          </c:tx>
          <c:spPr>
            <a:ln w="28575">
              <a:noFill/>
            </a:ln>
          </c:spPr>
          <c:marker>
            <c:symbol val="square"/>
            <c:size val="5"/>
            <c:spPr>
              <a:solidFill>
                <a:srgbClr val="FFFF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4"/>
          <c:order val="4"/>
          <c:tx>
            <c:strRef>
              <c:f>Analysis!#REF!</c:f>
              <c:strCache>
                <c:ptCount val="1"/>
                <c:pt idx="0">
                  <c:v>#REF!</c:v>
                </c:pt>
              </c:strCache>
            </c:strRef>
          </c:tx>
          <c:spPr>
            <a:ln w="28575">
              <a:noFill/>
            </a:ln>
          </c:spPr>
          <c:marker>
            <c:symbol val="square"/>
            <c:size val="5"/>
            <c:spPr>
              <a:solidFill>
                <a:srgbClr val="FF00FF"/>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5"/>
          <c:order val="5"/>
          <c:tx>
            <c:strRef>
              <c:f>Analysis!#REF!</c:f>
              <c:strCache>
                <c:ptCount val="1"/>
                <c:pt idx="0">
                  <c:v>#REF!</c:v>
                </c:pt>
              </c:strCache>
            </c:strRef>
          </c:tx>
          <c:spPr>
            <a:ln w="28575">
              <a:noFill/>
            </a:ln>
          </c:spPr>
          <c:marker>
            <c:symbol val="square"/>
            <c:size val="5"/>
            <c:spPr>
              <a:solidFill>
                <a:srgbClr val="00FFFF"/>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6"/>
          <c:order val="6"/>
          <c:tx>
            <c:strRef>
              <c:f>Analysis!#REF!</c:f>
              <c:strCache>
                <c:ptCount val="1"/>
                <c:pt idx="0">
                  <c:v>#REF!</c:v>
                </c:pt>
              </c:strCache>
            </c:strRef>
          </c:tx>
          <c:spPr>
            <a:ln w="28575">
              <a:noFill/>
            </a:ln>
          </c:spPr>
          <c:marker>
            <c:symbol val="square"/>
            <c:size val="5"/>
            <c:spPr>
              <a:solidFill>
                <a:srgbClr val="8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7"/>
          <c:order val="7"/>
          <c:tx>
            <c:v>BEST READERS</c:v>
          </c:tx>
          <c:spPr>
            <a:ln w="25400">
              <a:solidFill>
                <a:srgbClr val="000000"/>
              </a:solidFill>
              <a:prstDash val="solid"/>
            </a:ln>
          </c:spPr>
          <c:marker>
            <c:symbol val="square"/>
            <c:size val="7"/>
            <c:spPr>
              <a:solidFill>
                <a:srgbClr val="008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marker val="1"/>
        <c:smooth val="0"/>
        <c:axId val="164963072"/>
        <c:axId val="164965376"/>
      </c:lineChart>
      <c:catAx>
        <c:axId val="164963072"/>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da-DK"/>
                  <a:t>AGE</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4965376"/>
        <c:crosses val="autoZero"/>
        <c:auto val="0"/>
        <c:lblAlgn val="ctr"/>
        <c:lblOffset val="100"/>
        <c:tickLblSkip val="1"/>
        <c:tickMarkSkip val="1"/>
        <c:noMultiLvlLbl val="0"/>
      </c:catAx>
      <c:valAx>
        <c:axId val="164965376"/>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4963072"/>
        <c:crosses val="autoZero"/>
        <c:crossBetween val="midCat"/>
      </c:valAx>
      <c:spPr>
        <a:noFill/>
        <a:ln w="25400">
          <a:noFill/>
        </a:ln>
      </c:spPr>
    </c:plotArea>
    <c:legend>
      <c:legendPos val="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Geneva"/>
              <a:ea typeface="Geneva"/>
              <a:cs typeface="Geneva"/>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Analysis!#REF!</c:f>
              <c:strCache>
                <c:ptCount val="1"/>
                <c:pt idx="0">
                  <c:v>#REF!</c:v>
                </c:pt>
              </c:strCache>
            </c:strRef>
          </c:tx>
          <c:spPr>
            <a:ln w="12700">
              <a:solidFill>
                <a:srgbClr val="000000"/>
              </a:solidFill>
              <a:prstDash val="solid"/>
            </a:ln>
          </c:spPr>
          <c:marker>
            <c:symbol val="square"/>
            <c:size val="5"/>
            <c:spPr>
              <a:solidFill>
                <a:srgbClr val="FF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1"/>
          <c:tx>
            <c:strRef>
              <c:f>Analysis!#REF!</c:f>
              <c:strCache>
                <c:ptCount val="1"/>
                <c:pt idx="0">
                  <c:v>#REF!</c:v>
                </c:pt>
              </c:strCache>
            </c:strRef>
          </c:tx>
          <c:spPr>
            <a:ln w="12700">
              <a:solidFill>
                <a:srgbClr val="000000"/>
              </a:solidFill>
              <a:prstDash val="solid"/>
            </a:ln>
          </c:spPr>
          <c:marker>
            <c:symbol val="square"/>
            <c:size val="5"/>
            <c:spPr>
              <a:solidFill>
                <a:srgbClr val="00FF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2"/>
          <c:order val="2"/>
          <c:tx>
            <c:strRef>
              <c:f>Analysis!#REF!</c:f>
              <c:strCache>
                <c:ptCount val="1"/>
                <c:pt idx="0">
                  <c:v>#REF!</c:v>
                </c:pt>
              </c:strCache>
            </c:strRef>
          </c:tx>
          <c:spPr>
            <a:ln w="12700">
              <a:solidFill>
                <a:srgbClr val="000000"/>
              </a:solidFill>
              <a:prstDash val="solid"/>
            </a:ln>
          </c:spPr>
          <c:marker>
            <c:symbol val="square"/>
            <c:size val="5"/>
            <c:spPr>
              <a:solidFill>
                <a:srgbClr val="0000FF"/>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3"/>
          <c:tx>
            <c:strRef>
              <c:f>Analysis!#REF!</c:f>
              <c:strCache>
                <c:ptCount val="1"/>
                <c:pt idx="0">
                  <c:v>#REF!</c:v>
                </c:pt>
              </c:strCache>
            </c:strRef>
          </c:tx>
          <c:spPr>
            <a:ln w="12700">
              <a:solidFill>
                <a:srgbClr val="000000"/>
              </a:solidFill>
              <a:prstDash val="solid"/>
            </a:ln>
          </c:spPr>
          <c:marker>
            <c:symbol val="square"/>
            <c:size val="5"/>
            <c:spPr>
              <a:solidFill>
                <a:srgbClr val="FFFF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4"/>
          <c:order val="4"/>
          <c:tx>
            <c:strRef>
              <c:f>Analysis!#REF!</c:f>
              <c:strCache>
                <c:ptCount val="1"/>
                <c:pt idx="0">
                  <c:v>#REF!</c:v>
                </c:pt>
              </c:strCache>
            </c:strRef>
          </c:tx>
          <c:spPr>
            <a:ln w="12700">
              <a:solidFill>
                <a:srgbClr val="000000"/>
              </a:solidFill>
              <a:prstDash val="solid"/>
            </a:ln>
          </c:spPr>
          <c:marker>
            <c:symbol val="square"/>
            <c:size val="5"/>
            <c:spPr>
              <a:solidFill>
                <a:srgbClr val="FF00FF"/>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5"/>
          <c:order val="5"/>
          <c:tx>
            <c:strRef>
              <c:f>Analysis!#REF!</c:f>
              <c:strCache>
                <c:ptCount val="1"/>
                <c:pt idx="0">
                  <c:v>#REF!</c:v>
                </c:pt>
              </c:strCache>
            </c:strRef>
          </c:tx>
          <c:spPr>
            <a:ln w="12700">
              <a:solidFill>
                <a:srgbClr val="000000"/>
              </a:solidFill>
              <a:prstDash val="solid"/>
            </a:ln>
          </c:spPr>
          <c:marker>
            <c:symbol val="square"/>
            <c:size val="5"/>
            <c:spPr>
              <a:solidFill>
                <a:srgbClr val="00FFFF"/>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6"/>
          <c:order val="6"/>
          <c:tx>
            <c:strRef>
              <c:f>Analysis!#REF!</c:f>
              <c:strCache>
                <c:ptCount val="1"/>
                <c:pt idx="0">
                  <c:v>#REF!</c:v>
                </c:pt>
              </c:strCache>
            </c:strRef>
          </c:tx>
          <c:spPr>
            <a:ln w="12700">
              <a:solidFill>
                <a:srgbClr val="000000"/>
              </a:solidFill>
              <a:prstDash val="solid"/>
            </a:ln>
          </c:spPr>
          <c:marker>
            <c:symbol val="square"/>
            <c:size val="5"/>
            <c:spPr>
              <a:solidFill>
                <a:srgbClr val="8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marker val="1"/>
        <c:smooth val="0"/>
        <c:axId val="164766080"/>
        <c:axId val="164768000"/>
      </c:lineChart>
      <c:catAx>
        <c:axId val="164766080"/>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da-DK"/>
                  <a:t>AGE</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4768000"/>
        <c:crosses val="autoZero"/>
        <c:auto val="0"/>
        <c:lblAlgn val="ctr"/>
        <c:lblOffset val="100"/>
        <c:tickLblSkip val="1"/>
        <c:tickMarkSkip val="1"/>
        <c:noMultiLvlLbl val="0"/>
      </c:catAx>
      <c:valAx>
        <c:axId val="164768000"/>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4766080"/>
        <c:crosses val="autoZero"/>
        <c:crossBetween val="midCat"/>
      </c:valAx>
      <c:spPr>
        <a:noFill/>
        <a:ln w="25400">
          <a:noFill/>
        </a:ln>
      </c:spPr>
    </c:plotArea>
    <c:legend>
      <c:legendPos val="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Tms Rmn"/>
              <a:ea typeface="Tms Rmn"/>
              <a:cs typeface="Tms Rmn"/>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da-DK"/>
              <a:t>AGE 0-2</a:t>
            </a:r>
          </a:p>
        </c:rich>
      </c:tx>
      <c:overlay val="0"/>
      <c:spPr>
        <a:noFill/>
        <a:ln w="25400">
          <a:noFill/>
        </a:ln>
      </c:spPr>
    </c:title>
    <c:autoTitleDeleted val="0"/>
    <c:plotArea>
      <c:layout/>
      <c:barChart>
        <c:barDir val="col"/>
        <c:grouping val="clustered"/>
        <c:varyColors val="0"/>
        <c:ser>
          <c:idx val="0"/>
          <c:order val="0"/>
          <c:tx>
            <c:strRef>
              <c:f>Analysis!#REF!</c:f>
              <c:strCache>
                <c:ptCount val="1"/>
                <c:pt idx="0">
                  <c:v>#REF!</c:v>
                </c:pt>
              </c:strCache>
            </c:strRef>
          </c:tx>
          <c:spPr>
            <a:solidFill>
              <a:srgbClr val="FF0000"/>
            </a:solidFill>
            <a:ln w="12700">
              <a:solidFill>
                <a:srgbClr val="000000"/>
              </a:solidFill>
              <a:prstDash val="solid"/>
            </a:ln>
          </c:spPr>
          <c:invertIfNegative val="0"/>
          <c:cat>
            <c:numRef>
              <c:f>Analysis!#REF!</c:f>
              <c:numCache>
                <c:formatCode>0</c:formatCode>
                <c:ptCount val="1"/>
                <c:pt idx="0">
                  <c:v>1</c:v>
                </c:pt>
              </c:numCache>
            </c:numRef>
          </c:cat>
          <c:val>
            <c:numRef>
              <c:f>Analysis!#REF!</c:f>
              <c:numCache>
                <c:formatCode>General</c:formatCode>
                <c:ptCount val="1"/>
                <c:pt idx="0">
                  <c:v>1</c:v>
                </c:pt>
              </c:numCache>
            </c:numRef>
          </c:val>
        </c:ser>
        <c:dLbls>
          <c:showLegendKey val="0"/>
          <c:showVal val="0"/>
          <c:showCatName val="0"/>
          <c:showSerName val="0"/>
          <c:showPercent val="0"/>
          <c:showBubbleSize val="0"/>
        </c:dLbls>
        <c:gapWidth val="50"/>
        <c:axId val="164792192"/>
        <c:axId val="164794368"/>
      </c:barChart>
      <c:catAx>
        <c:axId val="164792192"/>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da-DK"/>
                  <a:t>SDEV</a:t>
                </a:r>
              </a:p>
            </c:rich>
          </c:tx>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4794368"/>
        <c:crosses val="autoZero"/>
        <c:auto val="0"/>
        <c:lblAlgn val="ctr"/>
        <c:lblOffset val="100"/>
        <c:tickLblSkip val="1"/>
        <c:tickMarkSkip val="1"/>
        <c:noMultiLvlLbl val="0"/>
      </c:catAx>
      <c:valAx>
        <c:axId val="164794368"/>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4792192"/>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da-DK"/>
              <a:t>AGE 3-5</a:t>
            </a:r>
          </a:p>
        </c:rich>
      </c:tx>
      <c:overlay val="0"/>
      <c:spPr>
        <a:noFill/>
        <a:ln w="25400">
          <a:noFill/>
        </a:ln>
      </c:spPr>
    </c:title>
    <c:autoTitleDeleted val="0"/>
    <c:plotArea>
      <c:layout/>
      <c:barChart>
        <c:barDir val="col"/>
        <c:grouping val="clustered"/>
        <c:varyColors val="0"/>
        <c:ser>
          <c:idx val="0"/>
          <c:order val="0"/>
          <c:tx>
            <c:strRef>
              <c:f>Analysis!#REF!</c:f>
              <c:strCache>
                <c:ptCount val="1"/>
                <c:pt idx="0">
                  <c:v>#REF!</c:v>
                </c:pt>
              </c:strCache>
            </c:strRef>
          </c:tx>
          <c:spPr>
            <a:solidFill>
              <a:srgbClr val="FF0000"/>
            </a:solidFill>
            <a:ln w="12700">
              <a:solidFill>
                <a:srgbClr val="000000"/>
              </a:solidFill>
              <a:prstDash val="solid"/>
            </a:ln>
          </c:spPr>
          <c:invertIfNegative val="0"/>
          <c:cat>
            <c:numRef>
              <c:f>Analysis!#REF!</c:f>
              <c:numCache>
                <c:formatCode>0</c:formatCode>
                <c:ptCount val="1"/>
                <c:pt idx="0">
                  <c:v>1</c:v>
                </c:pt>
              </c:numCache>
            </c:numRef>
          </c:cat>
          <c:val>
            <c:numRef>
              <c:f>Analysis!#REF!</c:f>
              <c:numCache>
                <c:formatCode>General</c:formatCode>
                <c:ptCount val="1"/>
                <c:pt idx="0">
                  <c:v>1</c:v>
                </c:pt>
              </c:numCache>
            </c:numRef>
          </c:val>
        </c:ser>
        <c:dLbls>
          <c:showLegendKey val="0"/>
          <c:showVal val="0"/>
          <c:showCatName val="0"/>
          <c:showSerName val="0"/>
          <c:showPercent val="0"/>
          <c:showBubbleSize val="0"/>
        </c:dLbls>
        <c:gapWidth val="50"/>
        <c:axId val="164831232"/>
        <c:axId val="164833152"/>
      </c:barChart>
      <c:catAx>
        <c:axId val="164831232"/>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da-DK"/>
                  <a:t>SDEV</a:t>
                </a:r>
              </a:p>
            </c:rich>
          </c:tx>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4833152"/>
        <c:crosses val="autoZero"/>
        <c:auto val="0"/>
        <c:lblAlgn val="ctr"/>
        <c:lblOffset val="100"/>
        <c:tickLblSkip val="1"/>
        <c:tickMarkSkip val="1"/>
        <c:noMultiLvlLbl val="0"/>
      </c:catAx>
      <c:valAx>
        <c:axId val="164833152"/>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4831232"/>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da-DK"/>
              <a:t>AGE 6-8</a:t>
            </a:r>
          </a:p>
        </c:rich>
      </c:tx>
      <c:overlay val="0"/>
      <c:spPr>
        <a:noFill/>
        <a:ln w="25400">
          <a:noFill/>
        </a:ln>
      </c:spPr>
    </c:title>
    <c:autoTitleDeleted val="0"/>
    <c:plotArea>
      <c:layout/>
      <c:barChart>
        <c:barDir val="col"/>
        <c:grouping val="clustered"/>
        <c:varyColors val="0"/>
        <c:ser>
          <c:idx val="0"/>
          <c:order val="0"/>
          <c:tx>
            <c:strRef>
              <c:f>Analysis!#REF!</c:f>
              <c:strCache>
                <c:ptCount val="1"/>
                <c:pt idx="0">
                  <c:v>#REF!</c:v>
                </c:pt>
              </c:strCache>
            </c:strRef>
          </c:tx>
          <c:spPr>
            <a:solidFill>
              <a:srgbClr val="FF0000"/>
            </a:solidFill>
            <a:ln w="12700">
              <a:solidFill>
                <a:srgbClr val="000000"/>
              </a:solidFill>
              <a:prstDash val="solid"/>
            </a:ln>
          </c:spPr>
          <c:invertIfNegative val="0"/>
          <c:cat>
            <c:numRef>
              <c:f>Analysis!#REF!</c:f>
              <c:numCache>
                <c:formatCode>0</c:formatCode>
                <c:ptCount val="1"/>
                <c:pt idx="0">
                  <c:v>1</c:v>
                </c:pt>
              </c:numCache>
            </c:numRef>
          </c:cat>
          <c:val>
            <c:numRef>
              <c:f>Analysis!#REF!</c:f>
              <c:numCache>
                <c:formatCode>General</c:formatCode>
                <c:ptCount val="1"/>
                <c:pt idx="0">
                  <c:v>1</c:v>
                </c:pt>
              </c:numCache>
            </c:numRef>
          </c:val>
        </c:ser>
        <c:dLbls>
          <c:showLegendKey val="0"/>
          <c:showVal val="0"/>
          <c:showCatName val="0"/>
          <c:showSerName val="0"/>
          <c:showPercent val="0"/>
          <c:showBubbleSize val="0"/>
        </c:dLbls>
        <c:gapWidth val="50"/>
        <c:axId val="164861824"/>
        <c:axId val="164872192"/>
      </c:barChart>
      <c:catAx>
        <c:axId val="164861824"/>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da-DK"/>
                  <a:t>SDEV</a:t>
                </a:r>
              </a:p>
            </c:rich>
          </c:tx>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4872192"/>
        <c:crosses val="autoZero"/>
        <c:auto val="0"/>
        <c:lblAlgn val="ctr"/>
        <c:lblOffset val="100"/>
        <c:tickLblSkip val="1"/>
        <c:tickMarkSkip val="1"/>
        <c:noMultiLvlLbl val="0"/>
      </c:catAx>
      <c:valAx>
        <c:axId val="164872192"/>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4861824"/>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da-DK"/>
              <a:t>AGE 12-14</a:t>
            </a:r>
          </a:p>
        </c:rich>
      </c:tx>
      <c:overlay val="0"/>
      <c:spPr>
        <a:noFill/>
        <a:ln w="25400">
          <a:noFill/>
        </a:ln>
      </c:spPr>
    </c:title>
    <c:autoTitleDeleted val="0"/>
    <c:plotArea>
      <c:layout/>
      <c:barChart>
        <c:barDir val="col"/>
        <c:grouping val="clustered"/>
        <c:varyColors val="0"/>
        <c:ser>
          <c:idx val="0"/>
          <c:order val="0"/>
          <c:tx>
            <c:strRef>
              <c:f>Analysis!#REF!</c:f>
              <c:strCache>
                <c:ptCount val="1"/>
                <c:pt idx="0">
                  <c:v>#REF!</c:v>
                </c:pt>
              </c:strCache>
            </c:strRef>
          </c:tx>
          <c:spPr>
            <a:solidFill>
              <a:srgbClr val="FF0000"/>
            </a:solidFill>
            <a:ln w="12700">
              <a:solidFill>
                <a:srgbClr val="000000"/>
              </a:solidFill>
              <a:prstDash val="solid"/>
            </a:ln>
          </c:spPr>
          <c:invertIfNegative val="0"/>
          <c:cat>
            <c:numRef>
              <c:f>Analysis!#REF!</c:f>
              <c:numCache>
                <c:formatCode>0</c:formatCode>
                <c:ptCount val="1"/>
                <c:pt idx="0">
                  <c:v>1</c:v>
                </c:pt>
              </c:numCache>
            </c:numRef>
          </c:cat>
          <c:val>
            <c:numRef>
              <c:f>Analysis!#REF!</c:f>
              <c:numCache>
                <c:formatCode>General</c:formatCode>
                <c:ptCount val="1"/>
                <c:pt idx="0">
                  <c:v>1</c:v>
                </c:pt>
              </c:numCache>
            </c:numRef>
          </c:val>
        </c:ser>
        <c:dLbls>
          <c:showLegendKey val="0"/>
          <c:showVal val="0"/>
          <c:showCatName val="0"/>
          <c:showSerName val="0"/>
          <c:showPercent val="0"/>
          <c:showBubbleSize val="0"/>
        </c:dLbls>
        <c:gapWidth val="50"/>
        <c:axId val="164913152"/>
        <c:axId val="164915072"/>
      </c:barChart>
      <c:catAx>
        <c:axId val="164913152"/>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da-DK"/>
                  <a:t>SDEV</a:t>
                </a:r>
              </a:p>
            </c:rich>
          </c:tx>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4915072"/>
        <c:crosses val="autoZero"/>
        <c:auto val="0"/>
        <c:lblAlgn val="ctr"/>
        <c:lblOffset val="100"/>
        <c:tickLblSkip val="1"/>
        <c:tickMarkSkip val="1"/>
        <c:noMultiLvlLbl val="0"/>
      </c:catAx>
      <c:valAx>
        <c:axId val="164915072"/>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4913152"/>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da-DK"/>
              <a:t>AGE 15+</a:t>
            </a:r>
          </a:p>
        </c:rich>
      </c:tx>
      <c:overlay val="0"/>
      <c:spPr>
        <a:noFill/>
        <a:ln w="25400">
          <a:noFill/>
        </a:ln>
      </c:spPr>
    </c:title>
    <c:autoTitleDeleted val="0"/>
    <c:plotArea>
      <c:layout/>
      <c:barChart>
        <c:barDir val="col"/>
        <c:grouping val="clustered"/>
        <c:varyColors val="0"/>
        <c:ser>
          <c:idx val="0"/>
          <c:order val="0"/>
          <c:tx>
            <c:strRef>
              <c:f>Analysis!#REF!</c:f>
              <c:strCache>
                <c:ptCount val="1"/>
                <c:pt idx="0">
                  <c:v>#REF!</c:v>
                </c:pt>
              </c:strCache>
            </c:strRef>
          </c:tx>
          <c:spPr>
            <a:solidFill>
              <a:srgbClr val="FF0000"/>
            </a:solidFill>
            <a:ln w="12700">
              <a:solidFill>
                <a:srgbClr val="000000"/>
              </a:solidFill>
              <a:prstDash val="solid"/>
            </a:ln>
          </c:spPr>
          <c:invertIfNegative val="0"/>
          <c:cat>
            <c:numRef>
              <c:f>Analysis!#REF!</c:f>
              <c:numCache>
                <c:formatCode>0</c:formatCode>
                <c:ptCount val="1"/>
                <c:pt idx="0">
                  <c:v>1</c:v>
                </c:pt>
              </c:numCache>
            </c:numRef>
          </c:cat>
          <c:val>
            <c:numRef>
              <c:f>Analysis!#REF!</c:f>
              <c:numCache>
                <c:formatCode>General</c:formatCode>
                <c:ptCount val="1"/>
                <c:pt idx="0">
                  <c:v>1</c:v>
                </c:pt>
              </c:numCache>
            </c:numRef>
          </c:val>
        </c:ser>
        <c:dLbls>
          <c:showLegendKey val="0"/>
          <c:showVal val="0"/>
          <c:showCatName val="0"/>
          <c:showSerName val="0"/>
          <c:showPercent val="0"/>
          <c:showBubbleSize val="0"/>
        </c:dLbls>
        <c:gapWidth val="50"/>
        <c:axId val="164935552"/>
        <c:axId val="164937728"/>
      </c:barChart>
      <c:catAx>
        <c:axId val="164935552"/>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da-DK"/>
                  <a:t>SDEV</a:t>
                </a:r>
              </a:p>
            </c:rich>
          </c:tx>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4937728"/>
        <c:crosses val="autoZero"/>
        <c:auto val="0"/>
        <c:lblAlgn val="ctr"/>
        <c:lblOffset val="100"/>
        <c:tickLblSkip val="1"/>
        <c:tickMarkSkip val="1"/>
        <c:noMultiLvlLbl val="0"/>
      </c:catAx>
      <c:valAx>
        <c:axId val="164937728"/>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4935552"/>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da-DK"/>
              <a:t>AGE 0-2</a:t>
            </a:r>
          </a:p>
        </c:rich>
      </c:tx>
      <c:overlay val="0"/>
      <c:spPr>
        <a:noFill/>
        <a:ln w="25400">
          <a:noFill/>
        </a:ln>
      </c:spPr>
    </c:title>
    <c:autoTitleDeleted val="0"/>
    <c:plotArea>
      <c:layout/>
      <c:barChart>
        <c:barDir val="col"/>
        <c:grouping val="clustered"/>
        <c:varyColors val="0"/>
        <c:ser>
          <c:idx val="0"/>
          <c:order val="0"/>
          <c:tx>
            <c:strRef>
              <c:f>Analysis!#REF!</c:f>
              <c:strCache>
                <c:ptCount val="1"/>
                <c:pt idx="0">
                  <c:v>#REF!</c:v>
                </c:pt>
              </c:strCache>
            </c:strRef>
          </c:tx>
          <c:spPr>
            <a:solidFill>
              <a:srgbClr val="FF0000"/>
            </a:solidFill>
            <a:ln w="12700">
              <a:solidFill>
                <a:srgbClr val="000000"/>
              </a:solidFill>
              <a:prstDash val="solid"/>
            </a:ln>
          </c:spPr>
          <c:invertIfNegative val="0"/>
          <c:cat>
            <c:numRef>
              <c:f>Analysis!#REF!</c:f>
              <c:numCache>
                <c:formatCode>General</c:formatCode>
                <c:ptCount val="1"/>
                <c:pt idx="0">
                  <c:v>1</c:v>
                </c:pt>
              </c:numCache>
            </c:numRef>
          </c:cat>
          <c:val>
            <c:numRef>
              <c:f>Analysis!#REF!</c:f>
              <c:numCache>
                <c:formatCode>General</c:formatCode>
                <c:ptCount val="1"/>
                <c:pt idx="0">
                  <c:v>1</c:v>
                </c:pt>
              </c:numCache>
            </c:numRef>
          </c:val>
        </c:ser>
        <c:dLbls>
          <c:showLegendKey val="0"/>
          <c:showVal val="0"/>
          <c:showCatName val="0"/>
          <c:showSerName val="0"/>
          <c:showPercent val="0"/>
          <c:showBubbleSize val="0"/>
        </c:dLbls>
        <c:gapWidth val="50"/>
        <c:axId val="165031936"/>
        <c:axId val="165033856"/>
      </c:barChart>
      <c:catAx>
        <c:axId val="165031936"/>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da-DK"/>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5033856"/>
        <c:crosses val="autoZero"/>
        <c:auto val="0"/>
        <c:lblAlgn val="ctr"/>
        <c:lblOffset val="100"/>
        <c:tickLblSkip val="1"/>
        <c:tickMarkSkip val="1"/>
        <c:noMultiLvlLbl val="0"/>
      </c:catAx>
      <c:valAx>
        <c:axId val="165033856"/>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5031936"/>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38.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da-DK"/>
              <a:t>AGE 3-5</a:t>
            </a:r>
          </a:p>
        </c:rich>
      </c:tx>
      <c:overlay val="0"/>
      <c:spPr>
        <a:noFill/>
        <a:ln w="25400">
          <a:noFill/>
        </a:ln>
      </c:spPr>
    </c:title>
    <c:autoTitleDeleted val="0"/>
    <c:plotArea>
      <c:layout/>
      <c:barChart>
        <c:barDir val="col"/>
        <c:grouping val="clustered"/>
        <c:varyColors val="0"/>
        <c:ser>
          <c:idx val="0"/>
          <c:order val="0"/>
          <c:tx>
            <c:strRef>
              <c:f>Analysis!#REF!</c:f>
              <c:strCache>
                <c:ptCount val="1"/>
                <c:pt idx="0">
                  <c:v>#REF!</c:v>
                </c:pt>
              </c:strCache>
            </c:strRef>
          </c:tx>
          <c:spPr>
            <a:solidFill>
              <a:srgbClr val="FF0000"/>
            </a:solidFill>
            <a:ln w="12700">
              <a:solidFill>
                <a:srgbClr val="000000"/>
              </a:solidFill>
              <a:prstDash val="solid"/>
            </a:ln>
          </c:spPr>
          <c:invertIfNegative val="0"/>
          <c:cat>
            <c:numRef>
              <c:f>Analysis!#REF!</c:f>
              <c:numCache>
                <c:formatCode>General</c:formatCode>
                <c:ptCount val="1"/>
                <c:pt idx="0">
                  <c:v>1</c:v>
                </c:pt>
              </c:numCache>
            </c:numRef>
          </c:cat>
          <c:val>
            <c:numRef>
              <c:f>Analysis!#REF!</c:f>
              <c:numCache>
                <c:formatCode>General</c:formatCode>
                <c:ptCount val="1"/>
                <c:pt idx="0">
                  <c:v>1</c:v>
                </c:pt>
              </c:numCache>
            </c:numRef>
          </c:val>
        </c:ser>
        <c:dLbls>
          <c:showLegendKey val="0"/>
          <c:showVal val="0"/>
          <c:showCatName val="0"/>
          <c:showSerName val="0"/>
          <c:showPercent val="0"/>
          <c:showBubbleSize val="0"/>
        </c:dLbls>
        <c:gapWidth val="50"/>
        <c:axId val="165074816"/>
        <c:axId val="165150720"/>
      </c:barChart>
      <c:catAx>
        <c:axId val="165074816"/>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da-DK"/>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5150720"/>
        <c:crosses val="autoZero"/>
        <c:auto val="0"/>
        <c:lblAlgn val="ctr"/>
        <c:lblOffset val="100"/>
        <c:tickLblSkip val="1"/>
        <c:tickMarkSkip val="1"/>
        <c:noMultiLvlLbl val="0"/>
      </c:catAx>
      <c:valAx>
        <c:axId val="165150720"/>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5074816"/>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da-DK"/>
              <a:t>AGE 6-8</a:t>
            </a:r>
          </a:p>
        </c:rich>
      </c:tx>
      <c:overlay val="0"/>
      <c:spPr>
        <a:noFill/>
        <a:ln w="25400">
          <a:noFill/>
        </a:ln>
      </c:spPr>
    </c:title>
    <c:autoTitleDeleted val="0"/>
    <c:plotArea>
      <c:layout/>
      <c:barChart>
        <c:barDir val="col"/>
        <c:grouping val="clustered"/>
        <c:varyColors val="0"/>
        <c:ser>
          <c:idx val="0"/>
          <c:order val="0"/>
          <c:tx>
            <c:strRef>
              <c:f>Analysis!#REF!</c:f>
              <c:strCache>
                <c:ptCount val="1"/>
                <c:pt idx="0">
                  <c:v>#REF!</c:v>
                </c:pt>
              </c:strCache>
            </c:strRef>
          </c:tx>
          <c:spPr>
            <a:solidFill>
              <a:srgbClr val="FF0000"/>
            </a:solidFill>
            <a:ln w="12700">
              <a:solidFill>
                <a:srgbClr val="000000"/>
              </a:solidFill>
              <a:prstDash val="solid"/>
            </a:ln>
          </c:spPr>
          <c:invertIfNegative val="0"/>
          <c:cat>
            <c:numRef>
              <c:f>Analysis!#REF!</c:f>
              <c:numCache>
                <c:formatCode>General</c:formatCode>
                <c:ptCount val="1"/>
                <c:pt idx="0">
                  <c:v>1</c:v>
                </c:pt>
              </c:numCache>
            </c:numRef>
          </c:cat>
          <c:val>
            <c:numRef>
              <c:f>Analysis!#REF!</c:f>
              <c:numCache>
                <c:formatCode>0.00</c:formatCode>
                <c:ptCount val="1"/>
                <c:pt idx="0">
                  <c:v>1</c:v>
                </c:pt>
              </c:numCache>
            </c:numRef>
          </c:val>
        </c:ser>
        <c:dLbls>
          <c:showLegendKey val="0"/>
          <c:showVal val="0"/>
          <c:showCatName val="0"/>
          <c:showSerName val="0"/>
          <c:showPercent val="0"/>
          <c:showBubbleSize val="0"/>
        </c:dLbls>
        <c:gapWidth val="50"/>
        <c:axId val="165187584"/>
        <c:axId val="165189504"/>
      </c:barChart>
      <c:catAx>
        <c:axId val="165187584"/>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da-DK"/>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5189504"/>
        <c:crosses val="autoZero"/>
        <c:auto val="0"/>
        <c:lblAlgn val="ctr"/>
        <c:lblOffset val="100"/>
        <c:tickLblSkip val="1"/>
        <c:tickMarkSkip val="1"/>
        <c:noMultiLvlLbl val="0"/>
      </c:catAx>
      <c:valAx>
        <c:axId val="165189504"/>
        <c:scaling>
          <c:orientation val="minMax"/>
        </c:scaling>
        <c:delete val="0"/>
        <c:axPos val="l"/>
        <c:numFmt formatCode="0.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en-US"/>
          </a:p>
        </c:txPr>
        <c:crossAx val="165187584"/>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0.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1"/>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5484416"/>
        <c:axId val="165485952"/>
      </c:lineChart>
      <c:lineChart>
        <c:grouping val="standard"/>
        <c:varyColors val="0"/>
        <c:ser>
          <c:idx val="0"/>
          <c:order val="2"/>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dLbls>
          <c:showLegendKey val="0"/>
          <c:showVal val="0"/>
          <c:showCatName val="0"/>
          <c:showSerName val="0"/>
          <c:showPercent val="0"/>
          <c:showBubbleSize val="0"/>
        </c:dLbls>
        <c:marker val="1"/>
        <c:smooth val="0"/>
        <c:axId val="165504512"/>
        <c:axId val="165506048"/>
      </c:lineChart>
      <c:catAx>
        <c:axId val="16548441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en-US"/>
          </a:p>
        </c:txPr>
        <c:crossAx val="165485952"/>
        <c:crosses val="autoZero"/>
        <c:auto val="0"/>
        <c:lblAlgn val="ctr"/>
        <c:lblOffset val="100"/>
        <c:tickLblSkip val="7"/>
        <c:tickMarkSkip val="1"/>
        <c:noMultiLvlLbl val="0"/>
      </c:catAx>
      <c:valAx>
        <c:axId val="165485952"/>
        <c:scaling>
          <c:orientation val="minMax"/>
          <c:max val="20"/>
          <c:min val="0"/>
        </c:scaling>
        <c:delete val="0"/>
        <c:axPos val="l"/>
        <c:title>
          <c:tx>
            <c:rich>
              <a:bodyPr/>
              <a:lstStyle/>
              <a:p>
                <a:pPr>
                  <a:defRPr sz="1400" b="0" i="0" u="none" strike="noStrike" baseline="0">
                    <a:solidFill>
                      <a:srgbClr val="000000"/>
                    </a:solidFill>
                    <a:latin typeface="Arial"/>
                    <a:ea typeface="Arial"/>
                    <a:cs typeface="Arial"/>
                  </a:defRPr>
                </a:pPr>
                <a:r>
                  <a:rPr lang="da-DK"/>
                  <a:t>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Arial"/>
                <a:ea typeface="Arial"/>
                <a:cs typeface="Arial"/>
              </a:defRPr>
            </a:pPr>
            <a:endParaRPr lang="en-US"/>
          </a:p>
        </c:txPr>
        <c:crossAx val="165484416"/>
        <c:crosses val="autoZero"/>
        <c:crossBetween val="midCat"/>
        <c:majorUnit val="5"/>
      </c:valAx>
      <c:catAx>
        <c:axId val="165504512"/>
        <c:scaling>
          <c:orientation val="minMax"/>
        </c:scaling>
        <c:delete val="1"/>
        <c:axPos val="b"/>
        <c:numFmt formatCode="General" sourceLinked="1"/>
        <c:majorTickMark val="out"/>
        <c:minorTickMark val="none"/>
        <c:tickLblPos val="none"/>
        <c:crossAx val="165506048"/>
        <c:crosses val="autoZero"/>
        <c:auto val="0"/>
        <c:lblAlgn val="ctr"/>
        <c:lblOffset val="100"/>
        <c:noMultiLvlLbl val="0"/>
      </c:catAx>
      <c:valAx>
        <c:axId val="165506048"/>
        <c:scaling>
          <c:orientation val="minMax"/>
        </c:scaling>
        <c:delete val="1"/>
        <c:axPos val="l"/>
        <c:numFmt formatCode="General" sourceLinked="1"/>
        <c:majorTickMark val="out"/>
        <c:minorTickMark val="none"/>
        <c:tickLblPos val="none"/>
        <c:crossAx val="16550451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1.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Analysis!$AE$205:$AL$205</c:f>
              <c:numCache>
                <c:formatCode>General</c:formatCode>
                <c:ptCount val="8"/>
              </c:numCache>
            </c:numRef>
          </c:cat>
          <c:val>
            <c:numRef>
              <c:f>Analysis!$AE$206:$AL$206</c:f>
              <c:numCache>
                <c:formatCode>General</c:formatCode>
                <c:ptCount val="8"/>
              </c:numCache>
            </c:numRef>
          </c:val>
          <c:smooth val="0"/>
        </c:ser>
        <c:ser>
          <c:idx val="3"/>
          <c:order val="1"/>
          <c:tx>
            <c:strRef>
              <c:f>Analysis!#REF!</c:f>
              <c:strCache>
                <c:ptCount val="1"/>
                <c:pt idx="0">
                  <c:v>#REF!</c:v>
                </c:pt>
              </c:strCache>
            </c:strRef>
          </c:tx>
          <c:spPr>
            <a:ln w="28575">
              <a:noFill/>
            </a:ln>
          </c:spPr>
          <c:marker>
            <c:symbol val="none"/>
          </c:marker>
          <c:cat>
            <c:numRef>
              <c:f>Analysis!$AE$205:$AL$205</c:f>
              <c:numCache>
                <c:formatCode>General</c:formatCode>
                <c:ptCount val="8"/>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5546240"/>
        <c:axId val="165552512"/>
      </c:lineChart>
      <c:lineChart>
        <c:grouping val="standard"/>
        <c:varyColors val="0"/>
        <c:ser>
          <c:idx val="0"/>
          <c:order val="2"/>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ser>
          <c:idx val="1"/>
          <c:order val="3"/>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Analysis!$AE$205:$AL$205</c:f>
              <c:numCache>
                <c:formatCode>General</c:formatCode>
                <c:ptCount val="8"/>
              </c:numCache>
            </c:numRef>
          </c:cat>
          <c:val>
            <c:numRef>
              <c:f>Analysis!$X$207:$AL$207</c:f>
              <c:numCache>
                <c:formatCode>0%</c:formatCode>
                <c:ptCount val="15"/>
              </c:numCache>
            </c:numRef>
          </c:val>
          <c:smooth val="0"/>
        </c:ser>
        <c:dLbls>
          <c:showLegendKey val="0"/>
          <c:showVal val="0"/>
          <c:showCatName val="0"/>
          <c:showSerName val="0"/>
          <c:showPercent val="0"/>
          <c:showBubbleSize val="0"/>
        </c:dLbls>
        <c:marker val="1"/>
        <c:smooth val="0"/>
        <c:axId val="165554432"/>
        <c:axId val="165564416"/>
      </c:lineChart>
      <c:catAx>
        <c:axId val="16554624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65552512"/>
        <c:crosses val="autoZero"/>
        <c:auto val="0"/>
        <c:lblAlgn val="ctr"/>
        <c:lblOffset val="100"/>
        <c:tickLblSkip val="14"/>
        <c:tickMarkSkip val="1"/>
        <c:noMultiLvlLbl val="0"/>
      </c:catAx>
      <c:valAx>
        <c:axId val="165552512"/>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da-DK"/>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65546240"/>
        <c:crosses val="autoZero"/>
        <c:crossBetween val="midCat"/>
        <c:majorUnit val="5"/>
      </c:valAx>
      <c:catAx>
        <c:axId val="165554432"/>
        <c:scaling>
          <c:orientation val="minMax"/>
        </c:scaling>
        <c:delete val="1"/>
        <c:axPos val="b"/>
        <c:numFmt formatCode="General" sourceLinked="1"/>
        <c:majorTickMark val="out"/>
        <c:minorTickMark val="none"/>
        <c:tickLblPos val="none"/>
        <c:crossAx val="165564416"/>
        <c:crosses val="autoZero"/>
        <c:auto val="0"/>
        <c:lblAlgn val="ctr"/>
        <c:lblOffset val="100"/>
        <c:noMultiLvlLbl val="0"/>
      </c:catAx>
      <c:valAx>
        <c:axId val="165564416"/>
        <c:scaling>
          <c:orientation val="minMax"/>
        </c:scaling>
        <c:delete val="1"/>
        <c:axPos val="l"/>
        <c:numFmt formatCode="General" sourceLinked="1"/>
        <c:majorTickMark val="out"/>
        <c:minorTickMark val="none"/>
        <c:tickLblPos val="none"/>
        <c:crossAx val="16555443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2.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Analysis!$AS$205:$BC$205</c:f>
              <c:numCache>
                <c:formatCode>General</c:formatCode>
                <c:ptCount val="11"/>
              </c:numCache>
            </c:numRef>
          </c:cat>
          <c:val>
            <c:numRef>
              <c:f>Analysis!$AS$206:$BC$206</c:f>
              <c:numCache>
                <c:formatCode>General</c:formatCode>
                <c:ptCount val="11"/>
              </c:numCache>
            </c:numRef>
          </c:val>
          <c:smooth val="0"/>
        </c:ser>
        <c:ser>
          <c:idx val="3"/>
          <c:order val="1"/>
          <c:tx>
            <c:strRef>
              <c:f>Analysis!#REF!</c:f>
              <c:strCache>
                <c:ptCount val="1"/>
                <c:pt idx="0">
                  <c:v>#REF!</c:v>
                </c:pt>
              </c:strCache>
            </c:strRef>
          </c:tx>
          <c:spPr>
            <a:ln w="28575">
              <a:noFill/>
            </a:ln>
          </c:spPr>
          <c:marker>
            <c:symbol val="none"/>
          </c:marker>
          <c:cat>
            <c:numRef>
              <c:f>Analysis!$AS$205:$BC$205</c:f>
              <c:numCache>
                <c:formatCode>General</c:formatCode>
                <c:ptCount val="11"/>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5608832"/>
        <c:axId val="165680256"/>
      </c:lineChart>
      <c:lineChart>
        <c:grouping val="standard"/>
        <c:varyColors val="0"/>
        <c:ser>
          <c:idx val="0"/>
          <c:order val="2"/>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Analysis!$AS$205:$BC$205</c:f>
              <c:numCache>
                <c:formatCode>General</c:formatCode>
                <c:ptCount val="11"/>
              </c:numCache>
            </c:numRef>
          </c:cat>
          <c:val>
            <c:numRef>
              <c:f>Analysis!$AS$207:$BC$207</c:f>
              <c:numCache>
                <c:formatCode>General</c:formatCode>
                <c:ptCount val="11"/>
              </c:numCache>
            </c:numRef>
          </c:val>
          <c:smooth val="0"/>
        </c:ser>
        <c:ser>
          <c:idx val="1"/>
          <c:order val="3"/>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dLbls>
          <c:showLegendKey val="0"/>
          <c:showVal val="0"/>
          <c:showCatName val="0"/>
          <c:showSerName val="0"/>
          <c:showPercent val="0"/>
          <c:showBubbleSize val="0"/>
        </c:dLbls>
        <c:marker val="1"/>
        <c:smooth val="0"/>
        <c:axId val="165682176"/>
        <c:axId val="165688064"/>
      </c:lineChart>
      <c:catAx>
        <c:axId val="16560883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65680256"/>
        <c:crosses val="autoZero"/>
        <c:auto val="0"/>
        <c:lblAlgn val="ctr"/>
        <c:lblOffset val="100"/>
        <c:tickLblSkip val="10"/>
        <c:tickMarkSkip val="1"/>
        <c:noMultiLvlLbl val="0"/>
      </c:catAx>
      <c:valAx>
        <c:axId val="165680256"/>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da-DK"/>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65608832"/>
        <c:crosses val="autoZero"/>
        <c:crossBetween val="midCat"/>
        <c:majorUnit val="5"/>
      </c:valAx>
      <c:catAx>
        <c:axId val="165682176"/>
        <c:scaling>
          <c:orientation val="minMax"/>
        </c:scaling>
        <c:delete val="1"/>
        <c:axPos val="b"/>
        <c:numFmt formatCode="General" sourceLinked="1"/>
        <c:majorTickMark val="out"/>
        <c:minorTickMark val="none"/>
        <c:tickLblPos val="none"/>
        <c:crossAx val="165688064"/>
        <c:crosses val="autoZero"/>
        <c:auto val="0"/>
        <c:lblAlgn val="ctr"/>
        <c:lblOffset val="100"/>
        <c:noMultiLvlLbl val="0"/>
      </c:catAx>
      <c:valAx>
        <c:axId val="165688064"/>
        <c:scaling>
          <c:orientation val="minMax"/>
        </c:scaling>
        <c:delete val="1"/>
        <c:axPos val="l"/>
        <c:numFmt formatCode="General" sourceLinked="1"/>
        <c:majorTickMark val="out"/>
        <c:minorTickMark val="none"/>
        <c:tickLblPos val="none"/>
        <c:crossAx val="16568217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3.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1"/>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5732736"/>
        <c:axId val="165734272"/>
      </c:lineChart>
      <c:lineChart>
        <c:grouping val="standard"/>
        <c:varyColors val="0"/>
        <c:ser>
          <c:idx val="0"/>
          <c:order val="2"/>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dLbls>
          <c:showLegendKey val="0"/>
          <c:showVal val="0"/>
          <c:showCatName val="0"/>
          <c:showSerName val="0"/>
          <c:showPercent val="0"/>
          <c:showBubbleSize val="0"/>
        </c:dLbls>
        <c:marker val="1"/>
        <c:smooth val="0"/>
        <c:axId val="165748736"/>
        <c:axId val="165750272"/>
      </c:lineChart>
      <c:catAx>
        <c:axId val="16573273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65734272"/>
        <c:crosses val="autoZero"/>
        <c:auto val="0"/>
        <c:lblAlgn val="ctr"/>
        <c:lblOffset val="100"/>
        <c:tickLblSkip val="7"/>
        <c:tickMarkSkip val="1"/>
        <c:noMultiLvlLbl val="0"/>
      </c:catAx>
      <c:valAx>
        <c:axId val="165734272"/>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da-DK"/>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65732736"/>
        <c:crosses val="autoZero"/>
        <c:crossBetween val="midCat"/>
        <c:majorUnit val="5"/>
      </c:valAx>
      <c:catAx>
        <c:axId val="165748736"/>
        <c:scaling>
          <c:orientation val="minMax"/>
        </c:scaling>
        <c:delete val="1"/>
        <c:axPos val="b"/>
        <c:numFmt formatCode="General" sourceLinked="1"/>
        <c:majorTickMark val="out"/>
        <c:minorTickMark val="none"/>
        <c:tickLblPos val="none"/>
        <c:crossAx val="165750272"/>
        <c:crosses val="autoZero"/>
        <c:auto val="0"/>
        <c:lblAlgn val="ctr"/>
        <c:lblOffset val="100"/>
        <c:noMultiLvlLbl val="0"/>
      </c:catAx>
      <c:valAx>
        <c:axId val="165750272"/>
        <c:scaling>
          <c:orientation val="minMax"/>
        </c:scaling>
        <c:delete val="1"/>
        <c:axPos val="l"/>
        <c:numFmt formatCode="General" sourceLinked="1"/>
        <c:majorTickMark val="out"/>
        <c:minorTickMark val="none"/>
        <c:tickLblPos val="none"/>
        <c:crossAx val="16574873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4.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1"/>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5778560"/>
        <c:axId val="165780096"/>
      </c:lineChart>
      <c:lineChart>
        <c:grouping val="standard"/>
        <c:varyColors val="0"/>
        <c:ser>
          <c:idx val="0"/>
          <c:order val="2"/>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dLbls>
          <c:showLegendKey val="0"/>
          <c:showVal val="0"/>
          <c:showCatName val="0"/>
          <c:showSerName val="0"/>
          <c:showPercent val="0"/>
          <c:showBubbleSize val="0"/>
        </c:dLbls>
        <c:marker val="1"/>
        <c:smooth val="0"/>
        <c:axId val="165794560"/>
        <c:axId val="165796096"/>
      </c:lineChart>
      <c:catAx>
        <c:axId val="16577856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65780096"/>
        <c:crosses val="autoZero"/>
        <c:auto val="0"/>
        <c:lblAlgn val="ctr"/>
        <c:lblOffset val="100"/>
        <c:tickLblSkip val="7"/>
        <c:tickMarkSkip val="1"/>
        <c:noMultiLvlLbl val="0"/>
      </c:catAx>
      <c:valAx>
        <c:axId val="165780096"/>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da-DK"/>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65778560"/>
        <c:crosses val="autoZero"/>
        <c:crossBetween val="midCat"/>
        <c:majorUnit val="5"/>
      </c:valAx>
      <c:catAx>
        <c:axId val="165794560"/>
        <c:scaling>
          <c:orientation val="minMax"/>
        </c:scaling>
        <c:delete val="1"/>
        <c:axPos val="b"/>
        <c:numFmt formatCode="General" sourceLinked="1"/>
        <c:majorTickMark val="out"/>
        <c:minorTickMark val="none"/>
        <c:tickLblPos val="none"/>
        <c:crossAx val="165796096"/>
        <c:crosses val="autoZero"/>
        <c:auto val="0"/>
        <c:lblAlgn val="ctr"/>
        <c:lblOffset val="100"/>
        <c:noMultiLvlLbl val="0"/>
      </c:catAx>
      <c:valAx>
        <c:axId val="165796096"/>
        <c:scaling>
          <c:orientation val="minMax"/>
        </c:scaling>
        <c:delete val="1"/>
        <c:axPos val="l"/>
        <c:numFmt formatCode="General" sourceLinked="1"/>
        <c:majorTickMark val="out"/>
        <c:minorTickMark val="none"/>
        <c:tickLblPos val="none"/>
        <c:crossAx val="16579456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5.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1"/>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5832576"/>
        <c:axId val="165834112"/>
      </c:lineChart>
      <c:lineChart>
        <c:grouping val="standard"/>
        <c:varyColors val="0"/>
        <c:ser>
          <c:idx val="0"/>
          <c:order val="2"/>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dLbls>
          <c:showLegendKey val="0"/>
          <c:showVal val="0"/>
          <c:showCatName val="0"/>
          <c:showSerName val="0"/>
          <c:showPercent val="0"/>
          <c:showBubbleSize val="0"/>
        </c:dLbls>
        <c:marker val="1"/>
        <c:smooth val="0"/>
        <c:axId val="165844480"/>
        <c:axId val="165846016"/>
      </c:lineChart>
      <c:catAx>
        <c:axId val="16583257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65834112"/>
        <c:crosses val="autoZero"/>
        <c:auto val="0"/>
        <c:lblAlgn val="ctr"/>
        <c:lblOffset val="100"/>
        <c:tickLblSkip val="7"/>
        <c:tickMarkSkip val="1"/>
        <c:noMultiLvlLbl val="0"/>
      </c:catAx>
      <c:valAx>
        <c:axId val="165834112"/>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da-DK"/>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65832576"/>
        <c:crosses val="autoZero"/>
        <c:crossBetween val="midCat"/>
        <c:majorUnit val="5"/>
      </c:valAx>
      <c:catAx>
        <c:axId val="165844480"/>
        <c:scaling>
          <c:orientation val="minMax"/>
        </c:scaling>
        <c:delete val="1"/>
        <c:axPos val="b"/>
        <c:numFmt formatCode="General" sourceLinked="1"/>
        <c:majorTickMark val="out"/>
        <c:minorTickMark val="none"/>
        <c:tickLblPos val="none"/>
        <c:crossAx val="165846016"/>
        <c:crosses val="autoZero"/>
        <c:auto val="0"/>
        <c:lblAlgn val="ctr"/>
        <c:lblOffset val="100"/>
        <c:noMultiLvlLbl val="0"/>
      </c:catAx>
      <c:valAx>
        <c:axId val="165846016"/>
        <c:scaling>
          <c:orientation val="minMax"/>
        </c:scaling>
        <c:delete val="1"/>
        <c:axPos val="l"/>
        <c:numFmt formatCode="General" sourceLinked="1"/>
        <c:majorTickMark val="out"/>
        <c:minorTickMark val="none"/>
        <c:tickLblPos val="none"/>
        <c:crossAx val="16584448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6.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1"/>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5890688"/>
        <c:axId val="165904768"/>
      </c:lineChart>
      <c:lineChart>
        <c:grouping val="standard"/>
        <c:varyColors val="0"/>
        <c:ser>
          <c:idx val="0"/>
          <c:order val="2"/>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dLbls>
          <c:showLegendKey val="0"/>
          <c:showVal val="0"/>
          <c:showCatName val="0"/>
          <c:showSerName val="0"/>
          <c:showPercent val="0"/>
          <c:showBubbleSize val="0"/>
        </c:dLbls>
        <c:marker val="1"/>
        <c:smooth val="0"/>
        <c:axId val="165906688"/>
        <c:axId val="165908480"/>
      </c:lineChart>
      <c:catAx>
        <c:axId val="16589068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65904768"/>
        <c:crosses val="autoZero"/>
        <c:auto val="0"/>
        <c:lblAlgn val="ctr"/>
        <c:lblOffset val="100"/>
        <c:tickLblSkip val="7"/>
        <c:tickMarkSkip val="1"/>
        <c:noMultiLvlLbl val="0"/>
      </c:catAx>
      <c:valAx>
        <c:axId val="165904768"/>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da-DK"/>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65890688"/>
        <c:crosses val="autoZero"/>
        <c:crossBetween val="midCat"/>
        <c:majorUnit val="5"/>
      </c:valAx>
      <c:catAx>
        <c:axId val="165906688"/>
        <c:scaling>
          <c:orientation val="minMax"/>
        </c:scaling>
        <c:delete val="1"/>
        <c:axPos val="b"/>
        <c:numFmt formatCode="General" sourceLinked="1"/>
        <c:majorTickMark val="out"/>
        <c:minorTickMark val="none"/>
        <c:tickLblPos val="none"/>
        <c:crossAx val="165908480"/>
        <c:crosses val="autoZero"/>
        <c:auto val="0"/>
        <c:lblAlgn val="ctr"/>
        <c:lblOffset val="100"/>
        <c:noMultiLvlLbl val="0"/>
      </c:catAx>
      <c:valAx>
        <c:axId val="165908480"/>
        <c:scaling>
          <c:orientation val="minMax"/>
        </c:scaling>
        <c:delete val="1"/>
        <c:axPos val="l"/>
        <c:numFmt formatCode="General" sourceLinked="1"/>
        <c:majorTickMark val="out"/>
        <c:minorTickMark val="none"/>
        <c:tickLblPos val="none"/>
        <c:crossAx val="16590668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7.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1"/>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6075776"/>
        <c:axId val="166089856"/>
      </c:lineChart>
      <c:lineChart>
        <c:grouping val="standard"/>
        <c:varyColors val="0"/>
        <c:ser>
          <c:idx val="0"/>
          <c:order val="2"/>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dLbls>
          <c:showLegendKey val="0"/>
          <c:showVal val="0"/>
          <c:showCatName val="0"/>
          <c:showSerName val="0"/>
          <c:showPercent val="0"/>
          <c:showBubbleSize val="0"/>
        </c:dLbls>
        <c:marker val="1"/>
        <c:smooth val="0"/>
        <c:axId val="166091776"/>
        <c:axId val="166093568"/>
      </c:lineChart>
      <c:catAx>
        <c:axId val="16607577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66089856"/>
        <c:crosses val="autoZero"/>
        <c:auto val="0"/>
        <c:lblAlgn val="ctr"/>
        <c:lblOffset val="100"/>
        <c:tickLblSkip val="7"/>
        <c:tickMarkSkip val="1"/>
        <c:noMultiLvlLbl val="0"/>
      </c:catAx>
      <c:valAx>
        <c:axId val="166089856"/>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da-DK"/>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66075776"/>
        <c:crosses val="autoZero"/>
        <c:crossBetween val="midCat"/>
        <c:majorUnit val="5"/>
      </c:valAx>
      <c:catAx>
        <c:axId val="166091776"/>
        <c:scaling>
          <c:orientation val="minMax"/>
        </c:scaling>
        <c:delete val="1"/>
        <c:axPos val="b"/>
        <c:numFmt formatCode="General" sourceLinked="1"/>
        <c:majorTickMark val="out"/>
        <c:minorTickMark val="none"/>
        <c:tickLblPos val="none"/>
        <c:crossAx val="166093568"/>
        <c:crosses val="autoZero"/>
        <c:auto val="0"/>
        <c:lblAlgn val="ctr"/>
        <c:lblOffset val="100"/>
        <c:noMultiLvlLbl val="0"/>
      </c:catAx>
      <c:valAx>
        <c:axId val="166093568"/>
        <c:scaling>
          <c:orientation val="minMax"/>
        </c:scaling>
        <c:delete val="1"/>
        <c:axPos val="l"/>
        <c:numFmt formatCode="General" sourceLinked="1"/>
        <c:majorTickMark val="out"/>
        <c:minorTickMark val="none"/>
        <c:tickLblPos val="none"/>
        <c:crossAx val="16609177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8.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1"/>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6130048"/>
        <c:axId val="166131584"/>
      </c:lineChart>
      <c:lineChart>
        <c:grouping val="standard"/>
        <c:varyColors val="0"/>
        <c:ser>
          <c:idx val="0"/>
          <c:order val="2"/>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dLbls>
          <c:showLegendKey val="0"/>
          <c:showVal val="0"/>
          <c:showCatName val="0"/>
          <c:showSerName val="0"/>
          <c:showPercent val="0"/>
          <c:showBubbleSize val="0"/>
        </c:dLbls>
        <c:marker val="1"/>
        <c:smooth val="0"/>
        <c:axId val="166137856"/>
        <c:axId val="166139392"/>
      </c:lineChart>
      <c:catAx>
        <c:axId val="16613004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66131584"/>
        <c:crosses val="autoZero"/>
        <c:auto val="0"/>
        <c:lblAlgn val="ctr"/>
        <c:lblOffset val="100"/>
        <c:tickLblSkip val="7"/>
        <c:tickMarkSkip val="1"/>
        <c:noMultiLvlLbl val="0"/>
      </c:catAx>
      <c:valAx>
        <c:axId val="166131584"/>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da-DK"/>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66130048"/>
        <c:crosses val="autoZero"/>
        <c:crossBetween val="midCat"/>
        <c:majorUnit val="5"/>
      </c:valAx>
      <c:catAx>
        <c:axId val="166137856"/>
        <c:scaling>
          <c:orientation val="minMax"/>
        </c:scaling>
        <c:delete val="1"/>
        <c:axPos val="b"/>
        <c:numFmt formatCode="General" sourceLinked="1"/>
        <c:majorTickMark val="out"/>
        <c:minorTickMark val="none"/>
        <c:tickLblPos val="none"/>
        <c:crossAx val="166139392"/>
        <c:crosses val="autoZero"/>
        <c:auto val="0"/>
        <c:lblAlgn val="ctr"/>
        <c:lblOffset val="100"/>
        <c:noMultiLvlLbl val="0"/>
      </c:catAx>
      <c:valAx>
        <c:axId val="166139392"/>
        <c:scaling>
          <c:orientation val="minMax"/>
        </c:scaling>
        <c:delete val="1"/>
        <c:axPos val="l"/>
        <c:numFmt formatCode="General" sourceLinked="1"/>
        <c:majorTickMark val="out"/>
        <c:minorTickMark val="none"/>
        <c:tickLblPos val="none"/>
        <c:crossAx val="16613785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9.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1"/>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6192256"/>
        <c:axId val="166193792"/>
      </c:lineChart>
      <c:lineChart>
        <c:grouping val="standard"/>
        <c:varyColors val="0"/>
        <c:ser>
          <c:idx val="0"/>
          <c:order val="2"/>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dLbls>
          <c:showLegendKey val="0"/>
          <c:showVal val="0"/>
          <c:showCatName val="0"/>
          <c:showSerName val="0"/>
          <c:showPercent val="0"/>
          <c:showBubbleSize val="0"/>
        </c:dLbls>
        <c:marker val="1"/>
        <c:smooth val="0"/>
        <c:axId val="166208256"/>
        <c:axId val="166209792"/>
      </c:lineChart>
      <c:catAx>
        <c:axId val="16619225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66193792"/>
        <c:crosses val="autoZero"/>
        <c:auto val="0"/>
        <c:lblAlgn val="ctr"/>
        <c:lblOffset val="100"/>
        <c:tickLblSkip val="7"/>
        <c:tickMarkSkip val="1"/>
        <c:noMultiLvlLbl val="0"/>
      </c:catAx>
      <c:valAx>
        <c:axId val="166193792"/>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da-DK"/>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66192256"/>
        <c:crosses val="autoZero"/>
        <c:crossBetween val="midCat"/>
        <c:majorUnit val="5"/>
      </c:valAx>
      <c:catAx>
        <c:axId val="166208256"/>
        <c:scaling>
          <c:orientation val="minMax"/>
        </c:scaling>
        <c:delete val="1"/>
        <c:axPos val="b"/>
        <c:numFmt formatCode="General" sourceLinked="1"/>
        <c:majorTickMark val="out"/>
        <c:minorTickMark val="none"/>
        <c:tickLblPos val="none"/>
        <c:crossAx val="166209792"/>
        <c:crosses val="autoZero"/>
        <c:auto val="0"/>
        <c:lblAlgn val="ctr"/>
        <c:lblOffset val="100"/>
        <c:noMultiLvlLbl val="0"/>
      </c:catAx>
      <c:valAx>
        <c:axId val="166209792"/>
        <c:scaling>
          <c:orientation val="minMax"/>
        </c:scaling>
        <c:delete val="1"/>
        <c:axPos val="l"/>
        <c:numFmt formatCode="General" sourceLinked="1"/>
        <c:majorTickMark val="out"/>
        <c:minorTickMark val="none"/>
        <c:tickLblPos val="none"/>
        <c:crossAx val="16620825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0.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1"/>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6234368"/>
        <c:axId val="166248448"/>
      </c:lineChart>
      <c:lineChart>
        <c:grouping val="standard"/>
        <c:varyColors val="0"/>
        <c:ser>
          <c:idx val="0"/>
          <c:order val="2"/>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dLbls>
          <c:showLegendKey val="0"/>
          <c:showVal val="0"/>
          <c:showCatName val="0"/>
          <c:showSerName val="0"/>
          <c:showPercent val="0"/>
          <c:showBubbleSize val="0"/>
        </c:dLbls>
        <c:marker val="1"/>
        <c:smooth val="0"/>
        <c:axId val="166250368"/>
        <c:axId val="166251904"/>
      </c:lineChart>
      <c:catAx>
        <c:axId val="16623436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66248448"/>
        <c:crosses val="autoZero"/>
        <c:auto val="0"/>
        <c:lblAlgn val="ctr"/>
        <c:lblOffset val="100"/>
        <c:tickLblSkip val="7"/>
        <c:tickMarkSkip val="1"/>
        <c:noMultiLvlLbl val="0"/>
      </c:catAx>
      <c:valAx>
        <c:axId val="166248448"/>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da-DK"/>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66234368"/>
        <c:crosses val="autoZero"/>
        <c:crossBetween val="midCat"/>
        <c:majorUnit val="5"/>
      </c:valAx>
      <c:catAx>
        <c:axId val="166250368"/>
        <c:scaling>
          <c:orientation val="minMax"/>
        </c:scaling>
        <c:delete val="1"/>
        <c:axPos val="b"/>
        <c:numFmt formatCode="General" sourceLinked="1"/>
        <c:majorTickMark val="out"/>
        <c:minorTickMark val="none"/>
        <c:tickLblPos val="none"/>
        <c:crossAx val="166251904"/>
        <c:crosses val="autoZero"/>
        <c:auto val="0"/>
        <c:lblAlgn val="ctr"/>
        <c:lblOffset val="100"/>
        <c:noMultiLvlLbl val="0"/>
      </c:catAx>
      <c:valAx>
        <c:axId val="166251904"/>
        <c:scaling>
          <c:orientation val="minMax"/>
        </c:scaling>
        <c:delete val="1"/>
        <c:axPos val="l"/>
        <c:numFmt formatCode="General" sourceLinked="1"/>
        <c:majorTickMark val="out"/>
        <c:minorTickMark val="none"/>
        <c:tickLblPos val="none"/>
        <c:crossAx val="16625036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1.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1"/>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6296576"/>
        <c:axId val="166306560"/>
      </c:lineChart>
      <c:lineChart>
        <c:grouping val="standard"/>
        <c:varyColors val="0"/>
        <c:ser>
          <c:idx val="0"/>
          <c:order val="2"/>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dLbls>
          <c:showLegendKey val="0"/>
          <c:showVal val="0"/>
          <c:showCatName val="0"/>
          <c:showSerName val="0"/>
          <c:showPercent val="0"/>
          <c:showBubbleSize val="0"/>
        </c:dLbls>
        <c:marker val="1"/>
        <c:smooth val="0"/>
        <c:axId val="166308480"/>
        <c:axId val="166314368"/>
      </c:lineChart>
      <c:catAx>
        <c:axId val="16629657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66306560"/>
        <c:crosses val="autoZero"/>
        <c:auto val="0"/>
        <c:lblAlgn val="ctr"/>
        <c:lblOffset val="100"/>
        <c:tickLblSkip val="7"/>
        <c:tickMarkSkip val="1"/>
        <c:noMultiLvlLbl val="0"/>
      </c:catAx>
      <c:valAx>
        <c:axId val="166306560"/>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da-DK"/>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66296576"/>
        <c:crosses val="autoZero"/>
        <c:crossBetween val="midCat"/>
        <c:majorUnit val="5"/>
      </c:valAx>
      <c:catAx>
        <c:axId val="166308480"/>
        <c:scaling>
          <c:orientation val="minMax"/>
        </c:scaling>
        <c:delete val="1"/>
        <c:axPos val="b"/>
        <c:numFmt formatCode="General" sourceLinked="1"/>
        <c:majorTickMark val="out"/>
        <c:minorTickMark val="none"/>
        <c:tickLblPos val="none"/>
        <c:crossAx val="166314368"/>
        <c:crosses val="autoZero"/>
        <c:auto val="0"/>
        <c:lblAlgn val="ctr"/>
        <c:lblOffset val="100"/>
        <c:noMultiLvlLbl val="0"/>
      </c:catAx>
      <c:valAx>
        <c:axId val="166314368"/>
        <c:scaling>
          <c:orientation val="minMax"/>
        </c:scaling>
        <c:delete val="1"/>
        <c:axPos val="l"/>
        <c:numFmt formatCode="General" sourceLinked="1"/>
        <c:majorTickMark val="out"/>
        <c:minorTickMark val="none"/>
        <c:tickLblPos val="none"/>
        <c:crossAx val="16630848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2.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1"/>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6416384"/>
        <c:axId val="166417920"/>
      </c:lineChart>
      <c:lineChart>
        <c:grouping val="standard"/>
        <c:varyColors val="0"/>
        <c:ser>
          <c:idx val="0"/>
          <c:order val="2"/>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dLbls>
          <c:showLegendKey val="0"/>
          <c:showVal val="0"/>
          <c:showCatName val="0"/>
          <c:showSerName val="0"/>
          <c:showPercent val="0"/>
          <c:showBubbleSize val="0"/>
        </c:dLbls>
        <c:marker val="1"/>
        <c:smooth val="0"/>
        <c:axId val="166419840"/>
        <c:axId val="166421632"/>
      </c:lineChart>
      <c:catAx>
        <c:axId val="16641638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66417920"/>
        <c:crosses val="autoZero"/>
        <c:auto val="0"/>
        <c:lblAlgn val="ctr"/>
        <c:lblOffset val="100"/>
        <c:tickLblSkip val="7"/>
        <c:tickMarkSkip val="1"/>
        <c:noMultiLvlLbl val="0"/>
      </c:catAx>
      <c:valAx>
        <c:axId val="166417920"/>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da-DK"/>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66416384"/>
        <c:crosses val="autoZero"/>
        <c:crossBetween val="midCat"/>
        <c:majorUnit val="5"/>
      </c:valAx>
      <c:catAx>
        <c:axId val="166419840"/>
        <c:scaling>
          <c:orientation val="minMax"/>
        </c:scaling>
        <c:delete val="1"/>
        <c:axPos val="b"/>
        <c:numFmt formatCode="General" sourceLinked="1"/>
        <c:majorTickMark val="out"/>
        <c:minorTickMark val="none"/>
        <c:tickLblPos val="none"/>
        <c:crossAx val="166421632"/>
        <c:crosses val="autoZero"/>
        <c:auto val="0"/>
        <c:lblAlgn val="ctr"/>
        <c:lblOffset val="100"/>
        <c:noMultiLvlLbl val="0"/>
      </c:catAx>
      <c:valAx>
        <c:axId val="166421632"/>
        <c:scaling>
          <c:orientation val="minMax"/>
        </c:scaling>
        <c:delete val="1"/>
        <c:axPos val="l"/>
        <c:numFmt formatCode="General" sourceLinked="1"/>
        <c:majorTickMark val="out"/>
        <c:minorTickMark val="none"/>
        <c:tickLblPos val="none"/>
        <c:crossAx val="16641984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3.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1"/>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6462208"/>
        <c:axId val="166463744"/>
      </c:lineChart>
      <c:lineChart>
        <c:grouping val="standard"/>
        <c:varyColors val="0"/>
        <c:ser>
          <c:idx val="0"/>
          <c:order val="2"/>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dLbls>
          <c:showLegendKey val="0"/>
          <c:showVal val="0"/>
          <c:showCatName val="0"/>
          <c:showSerName val="0"/>
          <c:showPercent val="0"/>
          <c:showBubbleSize val="0"/>
        </c:dLbls>
        <c:marker val="1"/>
        <c:smooth val="0"/>
        <c:axId val="166474112"/>
        <c:axId val="166475648"/>
      </c:lineChart>
      <c:catAx>
        <c:axId val="16646220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66463744"/>
        <c:crosses val="autoZero"/>
        <c:auto val="0"/>
        <c:lblAlgn val="ctr"/>
        <c:lblOffset val="100"/>
        <c:tickLblSkip val="7"/>
        <c:tickMarkSkip val="1"/>
        <c:noMultiLvlLbl val="0"/>
      </c:catAx>
      <c:valAx>
        <c:axId val="166463744"/>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da-DK"/>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66462208"/>
        <c:crosses val="autoZero"/>
        <c:crossBetween val="midCat"/>
        <c:majorUnit val="5"/>
      </c:valAx>
      <c:catAx>
        <c:axId val="166474112"/>
        <c:scaling>
          <c:orientation val="minMax"/>
        </c:scaling>
        <c:delete val="1"/>
        <c:axPos val="b"/>
        <c:numFmt formatCode="General" sourceLinked="1"/>
        <c:majorTickMark val="out"/>
        <c:minorTickMark val="none"/>
        <c:tickLblPos val="none"/>
        <c:crossAx val="166475648"/>
        <c:crosses val="autoZero"/>
        <c:auto val="0"/>
        <c:lblAlgn val="ctr"/>
        <c:lblOffset val="100"/>
        <c:noMultiLvlLbl val="0"/>
      </c:catAx>
      <c:valAx>
        <c:axId val="166475648"/>
        <c:scaling>
          <c:orientation val="minMax"/>
        </c:scaling>
        <c:delete val="1"/>
        <c:axPos val="l"/>
        <c:numFmt formatCode="General" sourceLinked="1"/>
        <c:majorTickMark val="out"/>
        <c:minorTickMark val="none"/>
        <c:tickLblPos val="none"/>
        <c:crossAx val="16647411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4.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Analysis!$AM$205:$AR$205</c:f>
              <c:numCache>
                <c:formatCode>General</c:formatCode>
                <c:ptCount val="6"/>
              </c:numCache>
            </c:numRef>
          </c:cat>
          <c:val>
            <c:numRef>
              <c:f>Analysis!$AM$206:$AR$206</c:f>
              <c:numCache>
                <c:formatCode>General</c:formatCode>
                <c:ptCount val="6"/>
              </c:numCache>
            </c:numRef>
          </c:val>
          <c:smooth val="0"/>
        </c:ser>
        <c:ser>
          <c:idx val="3"/>
          <c:order val="1"/>
          <c:tx>
            <c:strRef>
              <c:f>Analysis!#REF!</c:f>
              <c:strCache>
                <c:ptCount val="1"/>
                <c:pt idx="0">
                  <c:v>#REF!</c:v>
                </c:pt>
              </c:strCache>
            </c:strRef>
          </c:tx>
          <c:spPr>
            <a:ln w="28575">
              <a:noFill/>
            </a:ln>
          </c:spPr>
          <c:marker>
            <c:symbol val="none"/>
          </c:marker>
          <c:cat>
            <c:numRef>
              <c:f>Analysis!$AM$205:$AR$205</c:f>
              <c:numCache>
                <c:formatCode>General</c:formatCode>
                <c:ptCount val="6"/>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6511744"/>
        <c:axId val="166513664"/>
      </c:lineChart>
      <c:lineChart>
        <c:grouping val="standard"/>
        <c:varyColors val="0"/>
        <c:ser>
          <c:idx val="0"/>
          <c:order val="2"/>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ser>
          <c:idx val="1"/>
          <c:order val="3"/>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Analysis!$AM$205:$AR$205</c:f>
              <c:numCache>
                <c:formatCode>General</c:formatCode>
                <c:ptCount val="6"/>
              </c:numCache>
            </c:numRef>
          </c:cat>
          <c:val>
            <c:numRef>
              <c:f>Analysis!$AM$207:$AR$207</c:f>
              <c:numCache>
                <c:formatCode>General</c:formatCode>
                <c:ptCount val="6"/>
              </c:numCache>
            </c:numRef>
          </c:val>
          <c:smooth val="0"/>
        </c:ser>
        <c:dLbls>
          <c:showLegendKey val="0"/>
          <c:showVal val="0"/>
          <c:showCatName val="0"/>
          <c:showSerName val="0"/>
          <c:showPercent val="0"/>
          <c:showBubbleSize val="0"/>
        </c:dLbls>
        <c:marker val="1"/>
        <c:smooth val="0"/>
        <c:axId val="166524032"/>
        <c:axId val="166525568"/>
      </c:lineChart>
      <c:catAx>
        <c:axId val="16651174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66513664"/>
        <c:crosses val="autoZero"/>
        <c:auto val="0"/>
        <c:lblAlgn val="ctr"/>
        <c:lblOffset val="100"/>
        <c:tickLblSkip val="7"/>
        <c:tickMarkSkip val="1"/>
        <c:noMultiLvlLbl val="0"/>
      </c:catAx>
      <c:valAx>
        <c:axId val="166513664"/>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da-DK"/>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66511744"/>
        <c:crosses val="autoZero"/>
        <c:crossBetween val="midCat"/>
        <c:majorUnit val="5"/>
      </c:valAx>
      <c:catAx>
        <c:axId val="166524032"/>
        <c:scaling>
          <c:orientation val="minMax"/>
        </c:scaling>
        <c:delete val="1"/>
        <c:axPos val="b"/>
        <c:numFmt formatCode="General" sourceLinked="1"/>
        <c:majorTickMark val="out"/>
        <c:minorTickMark val="none"/>
        <c:tickLblPos val="none"/>
        <c:crossAx val="166525568"/>
        <c:crosses val="autoZero"/>
        <c:auto val="0"/>
        <c:lblAlgn val="ctr"/>
        <c:lblOffset val="100"/>
        <c:noMultiLvlLbl val="0"/>
      </c:catAx>
      <c:valAx>
        <c:axId val="166525568"/>
        <c:scaling>
          <c:orientation val="minMax"/>
        </c:scaling>
        <c:delete val="1"/>
        <c:axPos val="l"/>
        <c:numFmt formatCode="General" sourceLinked="1"/>
        <c:majorTickMark val="out"/>
        <c:minorTickMark val="none"/>
        <c:tickLblPos val="none"/>
        <c:crossAx val="16652403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5.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3"/>
          <c:order val="1"/>
          <c:tx>
            <c:strRef>
              <c:f>Analysis!#REF!</c:f>
              <c:strCache>
                <c:ptCount val="1"/>
                <c:pt idx="0">
                  <c:v>#REF!</c:v>
                </c:pt>
              </c:strCache>
            </c:strRef>
          </c:tx>
          <c:spPr>
            <a:ln w="28575">
              <a:noFill/>
            </a:ln>
          </c:spPr>
          <c:marker>
            <c:symbol val="none"/>
          </c:marker>
          <c:cat>
            <c:numRef>
              <c:f>Analysis!#REF!</c:f>
              <c:numCache>
                <c:formatCode>General</c:formatCode>
                <c:ptCount val="1"/>
                <c:pt idx="0">
                  <c:v>1</c:v>
                </c:pt>
              </c:numCache>
            </c:numRef>
          </c:cat>
          <c:val>
            <c:numRef>
              <c:f>Analysis!#REF!</c:f>
              <c:numCache>
                <c:formatCode>General</c:formatCode>
                <c:ptCount val="1"/>
                <c:pt idx="0">
                  <c:v>1</c:v>
                </c:pt>
              </c:numCache>
            </c:numRef>
          </c:val>
          <c:smooth val="0"/>
        </c:ser>
        <c:dLbls>
          <c:showLegendKey val="0"/>
          <c:showVal val="0"/>
          <c:showCatName val="0"/>
          <c:showSerName val="0"/>
          <c:showPercent val="0"/>
          <c:showBubbleSize val="0"/>
        </c:dLbls>
        <c:hiLowLines>
          <c:spPr>
            <a:ln w="25400">
              <a:solidFill>
                <a:srgbClr val="000000"/>
              </a:solidFill>
              <a:prstDash val="solid"/>
            </a:ln>
          </c:spPr>
        </c:hiLowLines>
        <c:marker val="1"/>
        <c:smooth val="0"/>
        <c:axId val="166578432"/>
        <c:axId val="166580224"/>
      </c:lineChart>
      <c:lineChart>
        <c:grouping val="standard"/>
        <c:varyColors val="0"/>
        <c:ser>
          <c:idx val="0"/>
          <c:order val="2"/>
          <c:tx>
            <c:strRef>
              <c:f>Analysis!#REF!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Analysis!#REF!</c:f>
              <c:numCache>
                <c:formatCode>General</c:formatCode>
                <c:ptCount val="1"/>
                <c:pt idx="0">
                  <c:v>1</c:v>
                </c:pt>
              </c:numCache>
            </c:numRef>
          </c:cat>
          <c:val>
            <c:numRef>
              <c:f>Analysis!#REF!</c:f>
              <c:numCache>
                <c:formatCode>General</c:formatCode>
                <c:ptCount val="1"/>
                <c:pt idx="0">
                  <c:v>1</c:v>
                </c:pt>
              </c:numCache>
            </c:numRef>
          </c:val>
          <c:smooth val="0"/>
        </c:ser>
        <c:ser>
          <c:idx val="1"/>
          <c:order val="3"/>
          <c:spPr>
            <a:ln w="3175">
              <a:solidFill>
                <a:srgbClr val="000000"/>
              </a:solidFill>
              <a:prstDash val="solid"/>
            </a:ln>
          </c:spPr>
          <c:marker>
            <c:symbol val="none"/>
          </c:marker>
          <c:cat>
            <c:numRef>
              <c:f>Analysis!#REF!</c:f>
              <c:numCache>
                <c:formatCode>General</c:formatCode>
                <c:ptCount val="1"/>
                <c:pt idx="0">
                  <c:v>1</c:v>
                </c:pt>
              </c:numCache>
            </c:numRef>
          </c:cat>
          <c:val>
            <c:numRef>
              <c:f>Analysis!$AE$205:$AL$205</c:f>
              <c:numCache>
                <c:formatCode>General</c:formatCode>
                <c:ptCount val="8"/>
              </c:numCache>
            </c:numRef>
          </c:val>
          <c:smooth val="0"/>
        </c:ser>
        <c:dLbls>
          <c:showLegendKey val="0"/>
          <c:showVal val="0"/>
          <c:showCatName val="0"/>
          <c:showSerName val="0"/>
          <c:showPercent val="0"/>
          <c:showBubbleSize val="0"/>
        </c:dLbls>
        <c:marker val="1"/>
        <c:smooth val="0"/>
        <c:axId val="166582144"/>
        <c:axId val="166583680"/>
      </c:lineChart>
      <c:catAx>
        <c:axId val="16657843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en-US"/>
          </a:p>
        </c:txPr>
        <c:crossAx val="166580224"/>
        <c:crosses val="autoZero"/>
        <c:auto val="0"/>
        <c:lblAlgn val="ctr"/>
        <c:lblOffset val="100"/>
        <c:tickLblSkip val="7"/>
        <c:tickMarkSkip val="1"/>
        <c:noMultiLvlLbl val="0"/>
      </c:catAx>
      <c:valAx>
        <c:axId val="166580224"/>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da-DK"/>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en-US"/>
          </a:p>
        </c:txPr>
        <c:crossAx val="166578432"/>
        <c:crosses val="autoZero"/>
        <c:crossBetween val="midCat"/>
        <c:majorUnit val="5"/>
      </c:valAx>
      <c:catAx>
        <c:axId val="166582144"/>
        <c:scaling>
          <c:orientation val="minMax"/>
        </c:scaling>
        <c:delete val="1"/>
        <c:axPos val="b"/>
        <c:numFmt formatCode="General" sourceLinked="1"/>
        <c:majorTickMark val="out"/>
        <c:minorTickMark val="none"/>
        <c:tickLblPos val="none"/>
        <c:crossAx val="166583680"/>
        <c:crosses val="autoZero"/>
        <c:auto val="0"/>
        <c:lblAlgn val="ctr"/>
        <c:lblOffset val="100"/>
        <c:noMultiLvlLbl val="0"/>
      </c:catAx>
      <c:valAx>
        <c:axId val="166583680"/>
        <c:scaling>
          <c:orientation val="minMax"/>
        </c:scaling>
        <c:delete val="1"/>
        <c:axPos val="l"/>
        <c:numFmt formatCode="General" sourceLinked="1"/>
        <c:majorTickMark val="out"/>
        <c:minorTickMark val="none"/>
        <c:tickLblPos val="none"/>
        <c:crossAx val="166582144"/>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6.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935995497873077"/>
          <c:y val="8.5972850678733032E-2"/>
          <c:w val="0.83615972987238452"/>
          <c:h val="0.75565610859728505"/>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Analysis!$H$457:$H$472</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Analysis!$H$478:$H$493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6685696"/>
        <c:axId val="166707968"/>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Analysis!$H$435:$H$450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6709888"/>
        <c:axId val="166719872"/>
      </c:lineChart>
      <c:catAx>
        <c:axId val="166685696"/>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6707968"/>
        <c:crosses val="autoZero"/>
        <c:auto val="0"/>
        <c:lblAlgn val="ctr"/>
        <c:lblOffset val="100"/>
        <c:tickLblSkip val="1"/>
        <c:tickMarkSkip val="1"/>
        <c:noMultiLvlLbl val="0"/>
      </c:catAx>
      <c:valAx>
        <c:axId val="166707968"/>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+/- 2stdev</a:t>
                </a:r>
              </a:p>
            </c:rich>
          </c:tx>
          <c:layout>
            <c:manualLayout>
              <c:xMode val="edge"/>
              <c:yMode val="edge"/>
              <c:x val="4.3314580601497406E-2"/>
              <c:y val="0.14932126696832579"/>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6685696"/>
        <c:crosses val="autoZero"/>
        <c:crossBetween val="midCat"/>
        <c:majorUnit val="5"/>
      </c:valAx>
      <c:catAx>
        <c:axId val="166709888"/>
        <c:scaling>
          <c:orientation val="minMax"/>
        </c:scaling>
        <c:delete val="1"/>
        <c:axPos val="b"/>
        <c:numFmt formatCode="0" sourceLinked="1"/>
        <c:majorTickMark val="out"/>
        <c:minorTickMark val="none"/>
        <c:tickLblPos val="none"/>
        <c:crossAx val="166719872"/>
        <c:crosses val="autoZero"/>
        <c:auto val="0"/>
        <c:lblAlgn val="ctr"/>
        <c:lblOffset val="100"/>
        <c:noMultiLvlLbl val="0"/>
      </c:catAx>
      <c:valAx>
        <c:axId val="166719872"/>
        <c:scaling>
          <c:orientation val="minMax"/>
        </c:scaling>
        <c:delete val="1"/>
        <c:axPos val="l"/>
        <c:numFmt formatCode="0.00" sourceLinked="1"/>
        <c:majorTickMark val="out"/>
        <c:minorTickMark val="none"/>
        <c:tickLblPos val="none"/>
        <c:crossAx val="16670988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paperSize="9" orientation="landscape"/>
  </c:printSettings>
</c:chartSpace>
</file>

<file path=xl/charts/chart57.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549813003662119"/>
          <c:y val="8.5972850678733032E-2"/>
          <c:w val="0.84860640310477164"/>
          <c:h val="0.75565610859728505"/>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Analysis!$I$457:$I$472</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Analysis!$I$478:$I$493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6752256"/>
        <c:axId val="166753792"/>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Analysis!$I$435:$I$450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Analysis!#REF!</c:f>
              <c:numCache>
                <c:formatCode>0</c:formatCode>
                <c:ptCount val="1"/>
                <c:pt idx="0">
                  <c:v>1</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6755712"/>
        <c:axId val="166765696"/>
      </c:lineChart>
      <c:catAx>
        <c:axId val="166752256"/>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6753792"/>
        <c:crosses val="autoZero"/>
        <c:auto val="0"/>
        <c:lblAlgn val="ctr"/>
        <c:lblOffset val="100"/>
        <c:tickLblSkip val="1"/>
        <c:tickMarkSkip val="1"/>
        <c:noMultiLvlLbl val="0"/>
      </c:catAx>
      <c:valAx>
        <c:axId val="166753792"/>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+/- 2stdev</a:t>
                </a:r>
              </a:p>
            </c:rich>
          </c:tx>
          <c:layout>
            <c:manualLayout>
              <c:xMode val="edge"/>
              <c:yMode val="edge"/>
              <c:x val="1.5936270480840779E-2"/>
              <c:y val="0.17194570135746612"/>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6752256"/>
        <c:crosses val="autoZero"/>
        <c:crossBetween val="midCat"/>
        <c:majorUnit val="5"/>
      </c:valAx>
      <c:catAx>
        <c:axId val="166755712"/>
        <c:scaling>
          <c:orientation val="minMax"/>
        </c:scaling>
        <c:delete val="1"/>
        <c:axPos val="b"/>
        <c:numFmt formatCode="0" sourceLinked="1"/>
        <c:majorTickMark val="out"/>
        <c:minorTickMark val="none"/>
        <c:tickLblPos val="none"/>
        <c:crossAx val="166765696"/>
        <c:crosses val="autoZero"/>
        <c:auto val="0"/>
        <c:lblAlgn val="ctr"/>
        <c:lblOffset val="100"/>
        <c:noMultiLvlLbl val="0"/>
      </c:catAx>
      <c:valAx>
        <c:axId val="166765696"/>
        <c:scaling>
          <c:orientation val="minMax"/>
        </c:scaling>
        <c:delete val="1"/>
        <c:axPos val="l"/>
        <c:numFmt formatCode="0.00" sourceLinked="1"/>
        <c:majorTickMark val="out"/>
        <c:minorTickMark val="none"/>
        <c:tickLblPos val="none"/>
        <c:crossAx val="16675571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371022707418764"/>
          <c:y val="8.3333690265600446E-2"/>
          <c:w val="0.84180945777692773"/>
          <c:h val="0.76316116348497254"/>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Analysis!$J$457:$J$472</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Analysis!$J$478:$J$493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7080704"/>
        <c:axId val="167082240"/>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Analysis!$J$435:$J$450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7088512"/>
        <c:axId val="167090048"/>
      </c:lineChart>
      <c:catAx>
        <c:axId val="167080704"/>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7082240"/>
        <c:crosses val="autoZero"/>
        <c:auto val="0"/>
        <c:lblAlgn val="ctr"/>
        <c:lblOffset val="100"/>
        <c:tickLblSkip val="1"/>
        <c:tickMarkSkip val="1"/>
        <c:noMultiLvlLbl val="0"/>
      </c:catAx>
      <c:valAx>
        <c:axId val="167082240"/>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+/- 2stdev</a:t>
                </a:r>
              </a:p>
            </c:rich>
          </c:tx>
          <c:layout>
            <c:manualLayout>
              <c:xMode val="edge"/>
              <c:yMode val="edge"/>
              <c:x val="1.3182698443933995E-2"/>
              <c:y val="0.17105336422939041"/>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7080704"/>
        <c:crosses val="autoZero"/>
        <c:crossBetween val="midCat"/>
        <c:majorUnit val="5"/>
      </c:valAx>
      <c:catAx>
        <c:axId val="167088512"/>
        <c:scaling>
          <c:orientation val="minMax"/>
        </c:scaling>
        <c:delete val="1"/>
        <c:axPos val="b"/>
        <c:numFmt formatCode="0" sourceLinked="1"/>
        <c:majorTickMark val="out"/>
        <c:minorTickMark val="none"/>
        <c:tickLblPos val="none"/>
        <c:crossAx val="167090048"/>
        <c:crosses val="autoZero"/>
        <c:auto val="0"/>
        <c:lblAlgn val="ctr"/>
        <c:lblOffset val="100"/>
        <c:noMultiLvlLbl val="0"/>
      </c:catAx>
      <c:valAx>
        <c:axId val="167090048"/>
        <c:scaling>
          <c:orientation val="minMax"/>
        </c:scaling>
        <c:delete val="1"/>
        <c:axPos val="l"/>
        <c:numFmt formatCode="0.00" sourceLinked="1"/>
        <c:majorTickMark val="out"/>
        <c:minorTickMark val="none"/>
        <c:tickLblPos val="none"/>
        <c:crossAx val="16708851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paperSize="9" orientation="landscape"/>
  </c:printSettings>
</c:chartSpace>
</file>

<file path=xl/charts/chart59.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549813003662119"/>
          <c:y val="8.3333690265600446E-2"/>
          <c:w val="0.84860640310477164"/>
          <c:h val="0.76316116348497254"/>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Analysis!$K$457:$K$472</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Analysis!$K$478:$K$493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6794368"/>
        <c:axId val="166795904"/>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Analysis!$K$435:$K$450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Analysis!#REF!</c:f>
              <c:numCache>
                <c:formatCode>0</c:formatCode>
                <c:ptCount val="1"/>
                <c:pt idx="0">
                  <c:v>1</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6806272"/>
        <c:axId val="166807808"/>
      </c:lineChart>
      <c:catAx>
        <c:axId val="166794368"/>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6795904"/>
        <c:crosses val="autoZero"/>
        <c:auto val="0"/>
        <c:lblAlgn val="ctr"/>
        <c:lblOffset val="100"/>
        <c:tickLblSkip val="1"/>
        <c:tickMarkSkip val="1"/>
        <c:noMultiLvlLbl val="0"/>
      </c:catAx>
      <c:valAx>
        <c:axId val="166795904"/>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+/- 2stdev</a:t>
                </a:r>
              </a:p>
            </c:rich>
          </c:tx>
          <c:layout>
            <c:manualLayout>
              <c:xMode val="edge"/>
              <c:yMode val="edge"/>
              <c:x val="1.5936270480840779E-2"/>
              <c:y val="0.20175525011671688"/>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6794368"/>
        <c:crosses val="autoZero"/>
        <c:crossBetween val="midCat"/>
        <c:majorUnit val="5"/>
      </c:valAx>
      <c:catAx>
        <c:axId val="166806272"/>
        <c:scaling>
          <c:orientation val="minMax"/>
        </c:scaling>
        <c:delete val="1"/>
        <c:axPos val="b"/>
        <c:numFmt formatCode="0" sourceLinked="1"/>
        <c:majorTickMark val="out"/>
        <c:minorTickMark val="none"/>
        <c:tickLblPos val="none"/>
        <c:crossAx val="166807808"/>
        <c:crosses val="autoZero"/>
        <c:auto val="0"/>
        <c:lblAlgn val="ctr"/>
        <c:lblOffset val="100"/>
        <c:noMultiLvlLbl val="0"/>
      </c:catAx>
      <c:valAx>
        <c:axId val="166807808"/>
        <c:scaling>
          <c:orientation val="minMax"/>
        </c:scaling>
        <c:delete val="1"/>
        <c:axPos val="l"/>
        <c:numFmt formatCode="0.00" sourceLinked="1"/>
        <c:majorTickMark val="out"/>
        <c:minorTickMark val="none"/>
        <c:tickLblPos val="none"/>
        <c:crossAx val="16680627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935995497873077"/>
          <c:y val="8.5972850678733032E-2"/>
          <c:w val="0.83615972987238452"/>
          <c:h val="0.75565610859728505"/>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Analysis!$L$457:$L$472</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Analysis!$L$478:$L$493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6836096"/>
        <c:axId val="166837632"/>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Analysis!$L$435:$L$450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Analysis!#REF!</c:f>
              <c:numCache>
                <c:formatCode>0</c:formatCode>
                <c:ptCount val="1"/>
                <c:pt idx="0">
                  <c:v>1</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6852096"/>
        <c:axId val="166853632"/>
      </c:lineChart>
      <c:catAx>
        <c:axId val="166836096"/>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6837632"/>
        <c:crosses val="autoZero"/>
        <c:auto val="0"/>
        <c:lblAlgn val="ctr"/>
        <c:lblOffset val="100"/>
        <c:tickLblSkip val="1"/>
        <c:tickMarkSkip val="1"/>
        <c:noMultiLvlLbl val="0"/>
      </c:catAx>
      <c:valAx>
        <c:axId val="166837632"/>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 stdev</a:t>
                </a:r>
              </a:p>
            </c:rich>
          </c:tx>
          <c:layout>
            <c:manualLayout>
              <c:xMode val="edge"/>
              <c:yMode val="edge"/>
              <c:x val="9.4162131742385642E-3"/>
              <c:y val="0.14027149321266971"/>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6836096"/>
        <c:crosses val="autoZero"/>
        <c:crossBetween val="midCat"/>
        <c:majorUnit val="5"/>
      </c:valAx>
      <c:catAx>
        <c:axId val="166852096"/>
        <c:scaling>
          <c:orientation val="minMax"/>
        </c:scaling>
        <c:delete val="1"/>
        <c:axPos val="b"/>
        <c:numFmt formatCode="0" sourceLinked="1"/>
        <c:majorTickMark val="out"/>
        <c:minorTickMark val="none"/>
        <c:tickLblPos val="none"/>
        <c:crossAx val="166853632"/>
        <c:crosses val="autoZero"/>
        <c:auto val="0"/>
        <c:lblAlgn val="ctr"/>
        <c:lblOffset val="100"/>
        <c:noMultiLvlLbl val="0"/>
      </c:catAx>
      <c:valAx>
        <c:axId val="166853632"/>
        <c:scaling>
          <c:orientation val="minMax"/>
        </c:scaling>
        <c:delete val="1"/>
        <c:axPos val="l"/>
        <c:numFmt formatCode="0.00" sourceLinked="1"/>
        <c:majorTickMark val="out"/>
        <c:minorTickMark val="none"/>
        <c:tickLblPos val="none"/>
        <c:crossAx val="16685209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48219765683136"/>
          <c:y val="8.5972850678733032E-2"/>
          <c:w val="0.84462233548456134"/>
          <c:h val="0.75565610859728505"/>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Analysis!$M$457:$M$472</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Analysis!$M$478:$M$493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6967552"/>
        <c:axId val="166981632"/>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Analysis!$M$435:$M$450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Analysis!#REF!</c:f>
              <c:numCache>
                <c:formatCode>0</c:formatCode>
                <c:ptCount val="1"/>
                <c:pt idx="0">
                  <c:v>1</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6983552"/>
        <c:axId val="166985088"/>
      </c:lineChart>
      <c:catAx>
        <c:axId val="166967552"/>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6981632"/>
        <c:crosses val="autoZero"/>
        <c:auto val="0"/>
        <c:lblAlgn val="ctr"/>
        <c:lblOffset val="100"/>
        <c:tickLblSkip val="1"/>
        <c:tickMarkSkip val="1"/>
        <c:noMultiLvlLbl val="0"/>
      </c:catAx>
      <c:valAx>
        <c:axId val="166981632"/>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+/- 2stdev</a:t>
                </a:r>
              </a:p>
            </c:rich>
          </c:tx>
          <c:layout>
            <c:manualLayout>
              <c:xMode val="edge"/>
              <c:yMode val="edge"/>
              <c:x val="9.9601690505254879E-3"/>
              <c:y val="0.17647058823529416"/>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6967552"/>
        <c:crosses val="autoZero"/>
        <c:crossBetween val="midCat"/>
        <c:majorUnit val="5"/>
      </c:valAx>
      <c:catAx>
        <c:axId val="166983552"/>
        <c:scaling>
          <c:orientation val="minMax"/>
        </c:scaling>
        <c:delete val="1"/>
        <c:axPos val="b"/>
        <c:numFmt formatCode="0" sourceLinked="1"/>
        <c:majorTickMark val="out"/>
        <c:minorTickMark val="none"/>
        <c:tickLblPos val="none"/>
        <c:crossAx val="166985088"/>
        <c:crosses val="autoZero"/>
        <c:auto val="0"/>
        <c:lblAlgn val="ctr"/>
        <c:lblOffset val="100"/>
        <c:noMultiLvlLbl val="0"/>
      </c:catAx>
      <c:valAx>
        <c:axId val="166985088"/>
        <c:scaling>
          <c:orientation val="minMax"/>
        </c:scaling>
        <c:delete val="1"/>
        <c:axPos val="l"/>
        <c:numFmt formatCode="0.00" sourceLinked="1"/>
        <c:majorTickMark val="out"/>
        <c:minorTickMark val="none"/>
        <c:tickLblPos val="none"/>
        <c:crossAx val="16698355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paperSize="9" orientation="landscape"/>
  </c:printSettings>
</c:chartSpace>
</file>

<file path=xl/charts/chart62.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312644024842622"/>
          <c:y val="8.3333690265600446E-2"/>
          <c:w val="0.83239324460268915"/>
          <c:h val="0.76316116348497254"/>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Analysis!$N$457:$N$472</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Analysis!$N$478:$N$493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7016704"/>
        <c:axId val="167034880"/>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Analysis!$N$435:$N$450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Analysis!#REF!</c:f>
              <c:numCache>
                <c:formatCode>0</c:formatCode>
                <c:ptCount val="1"/>
                <c:pt idx="0">
                  <c:v>1</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7036800"/>
        <c:axId val="167038336"/>
      </c:lineChart>
      <c:catAx>
        <c:axId val="167016704"/>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7034880"/>
        <c:crosses val="autoZero"/>
        <c:auto val="0"/>
        <c:lblAlgn val="ctr"/>
        <c:lblOffset val="100"/>
        <c:tickLblSkip val="1"/>
        <c:tickMarkSkip val="1"/>
        <c:noMultiLvlLbl val="0"/>
      </c:catAx>
      <c:valAx>
        <c:axId val="167034880"/>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 stdev</a:t>
                </a:r>
              </a:p>
            </c:rich>
          </c:tx>
          <c:layout>
            <c:manualLayout>
              <c:xMode val="edge"/>
              <c:yMode val="edge"/>
              <c:x val="4.8964308506040541E-2"/>
              <c:y val="0.17982533162576939"/>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7016704"/>
        <c:crosses val="autoZero"/>
        <c:crossBetween val="midCat"/>
        <c:majorUnit val="5"/>
      </c:valAx>
      <c:catAx>
        <c:axId val="167036800"/>
        <c:scaling>
          <c:orientation val="minMax"/>
        </c:scaling>
        <c:delete val="1"/>
        <c:axPos val="b"/>
        <c:numFmt formatCode="0" sourceLinked="1"/>
        <c:majorTickMark val="out"/>
        <c:minorTickMark val="none"/>
        <c:tickLblPos val="none"/>
        <c:crossAx val="167038336"/>
        <c:crosses val="autoZero"/>
        <c:auto val="0"/>
        <c:lblAlgn val="ctr"/>
        <c:lblOffset val="100"/>
        <c:noMultiLvlLbl val="0"/>
      </c:catAx>
      <c:valAx>
        <c:axId val="167038336"/>
        <c:scaling>
          <c:orientation val="minMax"/>
        </c:scaling>
        <c:delete val="1"/>
        <c:axPos val="l"/>
        <c:numFmt formatCode="0.00" sourceLinked="1"/>
        <c:majorTickMark val="out"/>
        <c:minorTickMark val="none"/>
        <c:tickLblPos val="none"/>
        <c:crossAx val="16703680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orientation="landscape" horizontalDpi="300" verticalDpi="300"/>
  </c:printSettings>
</c:chartSpace>
</file>

<file path=xl/charts/chart63.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549813003662119"/>
          <c:y val="8.3333690265600446E-2"/>
          <c:w val="0.84860640310477164"/>
          <c:h val="0.76316116348497254"/>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Analysis!$O$457:$O$472</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Analysis!$O$478:$O$493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7209216"/>
        <c:axId val="167211008"/>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Analysis!$O$435:$O$450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Analysis!#REF!</c:f>
              <c:numCache>
                <c:formatCode>0</c:formatCode>
                <c:ptCount val="1"/>
                <c:pt idx="0">
                  <c:v>1</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7212928"/>
        <c:axId val="167214464"/>
      </c:lineChart>
      <c:catAx>
        <c:axId val="167209216"/>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7211008"/>
        <c:crosses val="autoZero"/>
        <c:auto val="0"/>
        <c:lblAlgn val="ctr"/>
        <c:lblOffset val="100"/>
        <c:tickLblSkip val="1"/>
        <c:tickMarkSkip val="1"/>
        <c:noMultiLvlLbl val="0"/>
      </c:catAx>
      <c:valAx>
        <c:axId val="167211008"/>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+/- 2stdev</a:t>
                </a:r>
              </a:p>
            </c:rich>
          </c:tx>
          <c:layout>
            <c:manualLayout>
              <c:xMode val="edge"/>
              <c:yMode val="edge"/>
              <c:x val="2.5896439531366264E-2"/>
              <c:y val="0.19736926641852739"/>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7209216"/>
        <c:crosses val="autoZero"/>
        <c:crossBetween val="midCat"/>
        <c:majorUnit val="5"/>
      </c:valAx>
      <c:catAx>
        <c:axId val="167212928"/>
        <c:scaling>
          <c:orientation val="minMax"/>
        </c:scaling>
        <c:delete val="1"/>
        <c:axPos val="b"/>
        <c:numFmt formatCode="0" sourceLinked="1"/>
        <c:majorTickMark val="out"/>
        <c:minorTickMark val="none"/>
        <c:tickLblPos val="none"/>
        <c:crossAx val="167214464"/>
        <c:crosses val="autoZero"/>
        <c:auto val="0"/>
        <c:lblAlgn val="ctr"/>
        <c:lblOffset val="100"/>
        <c:noMultiLvlLbl val="0"/>
      </c:catAx>
      <c:valAx>
        <c:axId val="167214464"/>
        <c:scaling>
          <c:orientation val="minMax"/>
        </c:scaling>
        <c:delete val="1"/>
        <c:axPos val="l"/>
        <c:numFmt formatCode="0.00" sourceLinked="1"/>
        <c:majorTickMark val="out"/>
        <c:minorTickMark val="none"/>
        <c:tickLblPos val="none"/>
        <c:crossAx val="16721292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paperSize="9" orientation="landscape"/>
  </c:printSettings>
</c:chartSpace>
</file>

<file path=xl/charts/chart64.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935995497873077"/>
          <c:y val="8.5972850678733032E-2"/>
          <c:w val="0.83615972987238452"/>
          <c:h val="0.75565610859728505"/>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Analysis!$P$457:$P$472</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Analysis!$P$478:$P$493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7246464"/>
        <c:axId val="167330176"/>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Analysis!$P$435:$P$450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Analysis!#REF!</c:f>
              <c:numCache>
                <c:formatCode>0</c:formatCode>
                <c:ptCount val="1"/>
                <c:pt idx="0">
                  <c:v>1</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7332096"/>
        <c:axId val="167333888"/>
      </c:lineChart>
      <c:catAx>
        <c:axId val="167246464"/>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7330176"/>
        <c:crosses val="autoZero"/>
        <c:auto val="0"/>
        <c:lblAlgn val="ctr"/>
        <c:lblOffset val="100"/>
        <c:tickLblSkip val="1"/>
        <c:tickMarkSkip val="1"/>
        <c:noMultiLvlLbl val="0"/>
      </c:catAx>
      <c:valAx>
        <c:axId val="167330176"/>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+/- 2stdev</a:t>
                </a:r>
              </a:p>
            </c:rich>
          </c:tx>
          <c:layout>
            <c:manualLayout>
              <c:xMode val="edge"/>
              <c:yMode val="edge"/>
              <c:x val="4.7081065871192825E-2"/>
              <c:y val="0.17647058823529416"/>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7246464"/>
        <c:crosses val="autoZero"/>
        <c:crossBetween val="midCat"/>
        <c:majorUnit val="5"/>
      </c:valAx>
      <c:catAx>
        <c:axId val="167332096"/>
        <c:scaling>
          <c:orientation val="minMax"/>
        </c:scaling>
        <c:delete val="1"/>
        <c:axPos val="b"/>
        <c:numFmt formatCode="0" sourceLinked="1"/>
        <c:majorTickMark val="out"/>
        <c:minorTickMark val="none"/>
        <c:tickLblPos val="none"/>
        <c:crossAx val="167333888"/>
        <c:crosses val="autoZero"/>
        <c:auto val="0"/>
        <c:lblAlgn val="ctr"/>
        <c:lblOffset val="100"/>
        <c:noMultiLvlLbl val="0"/>
      </c:catAx>
      <c:valAx>
        <c:axId val="167333888"/>
        <c:scaling>
          <c:orientation val="minMax"/>
        </c:scaling>
        <c:delete val="1"/>
        <c:axPos val="l"/>
        <c:numFmt formatCode="0.00" sourceLinked="1"/>
        <c:majorTickMark val="out"/>
        <c:minorTickMark val="none"/>
        <c:tickLblPos val="none"/>
        <c:crossAx val="16733209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48219765683136"/>
          <c:y val="8.5972850678733032E-2"/>
          <c:w val="0.84462233548456134"/>
          <c:h val="0.75565610859728505"/>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Analysis!$Q$457:$Q$472</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Analysis!$Q$478:$Q$493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7353728"/>
        <c:axId val="167367808"/>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Analysis!$Q$435:$Q$450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Analysis!#REF!</c:f>
              <c:numCache>
                <c:formatCode>0</c:formatCode>
                <c:ptCount val="1"/>
                <c:pt idx="0">
                  <c:v>1</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7369728"/>
        <c:axId val="167379712"/>
      </c:lineChart>
      <c:catAx>
        <c:axId val="167353728"/>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7367808"/>
        <c:crosses val="autoZero"/>
        <c:auto val="0"/>
        <c:lblAlgn val="ctr"/>
        <c:lblOffset val="100"/>
        <c:tickLblSkip val="1"/>
        <c:tickMarkSkip val="1"/>
        <c:noMultiLvlLbl val="0"/>
      </c:catAx>
      <c:valAx>
        <c:axId val="167367808"/>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+/- 2stdev</a:t>
                </a:r>
              </a:p>
            </c:rich>
          </c:tx>
          <c:layout>
            <c:manualLayout>
              <c:xMode val="edge"/>
              <c:yMode val="edge"/>
              <c:x val="2.9880507151576467E-2"/>
              <c:y val="0.18099547511312225"/>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7353728"/>
        <c:crosses val="autoZero"/>
        <c:crossBetween val="midCat"/>
        <c:majorUnit val="5"/>
      </c:valAx>
      <c:catAx>
        <c:axId val="167369728"/>
        <c:scaling>
          <c:orientation val="minMax"/>
        </c:scaling>
        <c:delete val="1"/>
        <c:axPos val="b"/>
        <c:numFmt formatCode="0" sourceLinked="1"/>
        <c:majorTickMark val="out"/>
        <c:minorTickMark val="none"/>
        <c:tickLblPos val="none"/>
        <c:crossAx val="167379712"/>
        <c:crosses val="autoZero"/>
        <c:auto val="0"/>
        <c:lblAlgn val="ctr"/>
        <c:lblOffset val="100"/>
        <c:noMultiLvlLbl val="0"/>
      </c:catAx>
      <c:valAx>
        <c:axId val="167379712"/>
        <c:scaling>
          <c:orientation val="minMax"/>
        </c:scaling>
        <c:delete val="1"/>
        <c:axPos val="l"/>
        <c:numFmt formatCode="0.00" sourceLinked="1"/>
        <c:majorTickMark val="out"/>
        <c:minorTickMark val="none"/>
        <c:tickLblPos val="none"/>
        <c:crossAx val="16736972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312644024842622"/>
          <c:y val="8.5972850678733032E-2"/>
          <c:w val="0.83239324460268915"/>
          <c:h val="0.75565610859728505"/>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Analysis!$R$457:$R$472</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Analysis!$R$478:$R$493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7436288"/>
        <c:axId val="167437824"/>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Analysis!$R$435:$R$450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Analysis!#REF!</c:f>
              <c:numCache>
                <c:formatCode>0</c:formatCode>
                <c:ptCount val="1"/>
                <c:pt idx="0">
                  <c:v>1</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7439744"/>
        <c:axId val="167441536"/>
      </c:lineChart>
      <c:catAx>
        <c:axId val="167436288"/>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7437824"/>
        <c:crosses val="autoZero"/>
        <c:auto val="0"/>
        <c:lblAlgn val="ctr"/>
        <c:lblOffset val="100"/>
        <c:tickLblSkip val="1"/>
        <c:tickMarkSkip val="1"/>
        <c:noMultiLvlLbl val="0"/>
      </c:catAx>
      <c:valAx>
        <c:axId val="167437824"/>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 stdev</a:t>
                </a:r>
              </a:p>
            </c:rich>
          </c:tx>
          <c:layout>
            <c:manualLayout>
              <c:xMode val="edge"/>
              <c:yMode val="edge"/>
              <c:x val="5.0847551140888264E-2"/>
              <c:y val="0.14932126696832579"/>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7436288"/>
        <c:crosses val="autoZero"/>
        <c:crossBetween val="midCat"/>
        <c:majorUnit val="5"/>
      </c:valAx>
      <c:catAx>
        <c:axId val="167439744"/>
        <c:scaling>
          <c:orientation val="minMax"/>
        </c:scaling>
        <c:delete val="1"/>
        <c:axPos val="b"/>
        <c:numFmt formatCode="0" sourceLinked="1"/>
        <c:majorTickMark val="out"/>
        <c:minorTickMark val="none"/>
        <c:tickLblPos val="none"/>
        <c:crossAx val="167441536"/>
        <c:crosses val="autoZero"/>
        <c:auto val="0"/>
        <c:lblAlgn val="ctr"/>
        <c:lblOffset val="100"/>
        <c:noMultiLvlLbl val="0"/>
      </c:catAx>
      <c:valAx>
        <c:axId val="167441536"/>
        <c:scaling>
          <c:orientation val="minMax"/>
        </c:scaling>
        <c:delete val="1"/>
        <c:axPos val="l"/>
        <c:numFmt formatCode="0.00" sourceLinked="1"/>
        <c:majorTickMark val="out"/>
        <c:minorTickMark val="none"/>
        <c:tickLblPos val="none"/>
        <c:crossAx val="167439744"/>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48219765683136"/>
          <c:y val="8.5972850678733032E-2"/>
          <c:w val="0.84462233548456134"/>
          <c:h val="0.75565610859728505"/>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Analysis!$S$457:$S$472</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Analysis!$S$478:$S$493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7551360"/>
        <c:axId val="167552896"/>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Analysis!$S$435:$S$450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Analysis!#REF!</c:f>
              <c:numCache>
                <c:formatCode>0</c:formatCode>
                <c:ptCount val="1"/>
                <c:pt idx="0">
                  <c:v>1</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7559168"/>
        <c:axId val="167560704"/>
      </c:lineChart>
      <c:catAx>
        <c:axId val="167551360"/>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7552896"/>
        <c:crosses val="autoZero"/>
        <c:auto val="0"/>
        <c:lblAlgn val="ctr"/>
        <c:lblOffset val="100"/>
        <c:tickLblSkip val="1"/>
        <c:tickMarkSkip val="1"/>
        <c:noMultiLvlLbl val="0"/>
      </c:catAx>
      <c:valAx>
        <c:axId val="167552896"/>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+/- 2stdev</a:t>
                </a:r>
              </a:p>
            </c:rich>
          </c:tx>
          <c:layout>
            <c:manualLayout>
              <c:xMode val="edge"/>
              <c:yMode val="edge"/>
              <c:x val="2.7888473341471366E-2"/>
              <c:y val="0.17194570135746612"/>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7551360"/>
        <c:crosses val="autoZero"/>
        <c:crossBetween val="midCat"/>
        <c:majorUnit val="5"/>
      </c:valAx>
      <c:catAx>
        <c:axId val="167559168"/>
        <c:scaling>
          <c:orientation val="minMax"/>
        </c:scaling>
        <c:delete val="1"/>
        <c:axPos val="b"/>
        <c:numFmt formatCode="0" sourceLinked="1"/>
        <c:majorTickMark val="out"/>
        <c:minorTickMark val="none"/>
        <c:tickLblPos val="none"/>
        <c:crossAx val="167560704"/>
        <c:crosses val="autoZero"/>
        <c:auto val="0"/>
        <c:lblAlgn val="ctr"/>
        <c:lblOffset val="100"/>
        <c:noMultiLvlLbl val="0"/>
      </c:catAx>
      <c:valAx>
        <c:axId val="167560704"/>
        <c:scaling>
          <c:orientation val="minMax"/>
        </c:scaling>
        <c:delete val="1"/>
        <c:axPos val="l"/>
        <c:numFmt formatCode="0.00" sourceLinked="1"/>
        <c:majorTickMark val="out"/>
        <c:minorTickMark val="none"/>
        <c:tickLblPos val="none"/>
        <c:crossAx val="16755916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935995497873077"/>
          <c:y val="8.5972850678733032E-2"/>
          <c:w val="0.83615972987238452"/>
          <c:h val="0.75565610859728505"/>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Analysis!$T$457:$T$472</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Analysis!$T$478:$T$493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7658240"/>
        <c:axId val="167659776"/>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Analysis!$T$435:$T$450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Analysis!#REF!</c:f>
              <c:numCache>
                <c:formatCode>0</c:formatCode>
                <c:ptCount val="1"/>
                <c:pt idx="0">
                  <c:v>1</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7661952"/>
        <c:axId val="167663488"/>
      </c:lineChart>
      <c:catAx>
        <c:axId val="167658240"/>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7659776"/>
        <c:crosses val="autoZero"/>
        <c:auto val="0"/>
        <c:lblAlgn val="ctr"/>
        <c:lblOffset val="100"/>
        <c:tickLblSkip val="1"/>
        <c:tickMarkSkip val="1"/>
        <c:noMultiLvlLbl val="0"/>
      </c:catAx>
      <c:valAx>
        <c:axId val="167659776"/>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+/- 2stdev</a:t>
                </a:r>
              </a:p>
            </c:rich>
          </c:tx>
          <c:layout>
            <c:manualLayout>
              <c:xMode val="edge"/>
              <c:yMode val="edge"/>
              <c:x val="9.4162131742385642E-3"/>
              <c:y val="0.18099547511312225"/>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7658240"/>
        <c:crosses val="autoZero"/>
        <c:crossBetween val="midCat"/>
        <c:majorUnit val="5"/>
      </c:valAx>
      <c:catAx>
        <c:axId val="167661952"/>
        <c:scaling>
          <c:orientation val="minMax"/>
        </c:scaling>
        <c:delete val="1"/>
        <c:axPos val="b"/>
        <c:numFmt formatCode="0" sourceLinked="1"/>
        <c:majorTickMark val="out"/>
        <c:minorTickMark val="none"/>
        <c:tickLblPos val="none"/>
        <c:crossAx val="167663488"/>
        <c:crosses val="autoZero"/>
        <c:auto val="0"/>
        <c:lblAlgn val="ctr"/>
        <c:lblOffset val="100"/>
        <c:noMultiLvlLbl val="0"/>
      </c:catAx>
      <c:valAx>
        <c:axId val="167663488"/>
        <c:scaling>
          <c:orientation val="minMax"/>
        </c:scaling>
        <c:delete val="1"/>
        <c:axPos val="l"/>
        <c:numFmt formatCode="0.00" sourceLinked="1"/>
        <c:majorTickMark val="out"/>
        <c:minorTickMark val="none"/>
        <c:tickLblPos val="none"/>
        <c:crossAx val="16766195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745033289725178"/>
          <c:y val="8.5972850678733032E-2"/>
          <c:w val="0.83665420024414094"/>
          <c:h val="0.75565610859728505"/>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Analysis!$U$457:$U$472</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Analysis!$U$478:$U$493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7720448"/>
        <c:axId val="167721984"/>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Analysis!$U$435:$U$450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Analysis!#REF!</c:f>
              <c:numCache>
                <c:formatCode>0</c:formatCode>
                <c:ptCount val="1"/>
                <c:pt idx="0">
                  <c:v>1</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7724160"/>
        <c:axId val="167725696"/>
      </c:lineChart>
      <c:catAx>
        <c:axId val="167720448"/>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7721984"/>
        <c:crosses val="autoZero"/>
        <c:auto val="0"/>
        <c:lblAlgn val="ctr"/>
        <c:lblOffset val="100"/>
        <c:tickLblSkip val="1"/>
        <c:tickMarkSkip val="1"/>
        <c:noMultiLvlLbl val="0"/>
      </c:catAx>
      <c:valAx>
        <c:axId val="167721984"/>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+/- 2stdev</a:t>
                </a:r>
              </a:p>
            </c:rich>
          </c:tx>
          <c:layout>
            <c:manualLayout>
              <c:xMode val="edge"/>
              <c:yMode val="edge"/>
              <c:x val="3.5856608581891755E-2"/>
              <c:y val="0.17647058823529416"/>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7720448"/>
        <c:crosses val="autoZero"/>
        <c:crossBetween val="midCat"/>
        <c:majorUnit val="5"/>
      </c:valAx>
      <c:catAx>
        <c:axId val="167724160"/>
        <c:scaling>
          <c:orientation val="minMax"/>
        </c:scaling>
        <c:delete val="1"/>
        <c:axPos val="b"/>
        <c:numFmt formatCode="0" sourceLinked="1"/>
        <c:majorTickMark val="out"/>
        <c:minorTickMark val="none"/>
        <c:tickLblPos val="none"/>
        <c:crossAx val="167725696"/>
        <c:crosses val="autoZero"/>
        <c:auto val="0"/>
        <c:lblAlgn val="ctr"/>
        <c:lblOffset val="100"/>
        <c:noMultiLvlLbl val="0"/>
      </c:catAx>
      <c:valAx>
        <c:axId val="167725696"/>
        <c:scaling>
          <c:orientation val="minMax"/>
        </c:scaling>
        <c:delete val="1"/>
        <c:axPos val="l"/>
        <c:numFmt formatCode="0.00" sourceLinked="1"/>
        <c:majorTickMark val="out"/>
        <c:minorTickMark val="none"/>
        <c:tickLblPos val="none"/>
        <c:crossAx val="16772416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935995497873077"/>
          <c:y val="8.5972850678733032E-2"/>
          <c:w val="0.83615972987238452"/>
          <c:h val="0.75565610859728505"/>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Analysis!$V$457:$V$472</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Analysis!$V$478:$V$493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8036608"/>
        <c:axId val="168038400"/>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Analysis!$V$435:$V$450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Analysis!#REF!</c:f>
              <c:numCache>
                <c:formatCode>0</c:formatCode>
                <c:ptCount val="1"/>
                <c:pt idx="0">
                  <c:v>1</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8040320"/>
        <c:axId val="168041856"/>
      </c:lineChart>
      <c:catAx>
        <c:axId val="168036608"/>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8038400"/>
        <c:crosses val="autoZero"/>
        <c:auto val="0"/>
        <c:lblAlgn val="ctr"/>
        <c:lblOffset val="100"/>
        <c:tickLblSkip val="1"/>
        <c:tickMarkSkip val="1"/>
        <c:noMultiLvlLbl val="0"/>
      </c:catAx>
      <c:valAx>
        <c:axId val="168038400"/>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+/- 2stdev</a:t>
                </a:r>
              </a:p>
            </c:rich>
          </c:tx>
          <c:layout>
            <c:manualLayout>
              <c:xMode val="edge"/>
              <c:yMode val="edge"/>
              <c:x val="4.5197823236345122E-2"/>
              <c:y val="0.167420814479638"/>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8036608"/>
        <c:crosses val="autoZero"/>
        <c:crossBetween val="midCat"/>
        <c:majorUnit val="5"/>
      </c:valAx>
      <c:catAx>
        <c:axId val="168040320"/>
        <c:scaling>
          <c:orientation val="minMax"/>
        </c:scaling>
        <c:delete val="1"/>
        <c:axPos val="b"/>
        <c:numFmt formatCode="0" sourceLinked="1"/>
        <c:majorTickMark val="out"/>
        <c:minorTickMark val="none"/>
        <c:tickLblPos val="none"/>
        <c:crossAx val="168041856"/>
        <c:crosses val="autoZero"/>
        <c:auto val="0"/>
        <c:lblAlgn val="ctr"/>
        <c:lblOffset val="100"/>
        <c:noMultiLvlLbl val="0"/>
      </c:catAx>
      <c:valAx>
        <c:axId val="168041856"/>
        <c:scaling>
          <c:orientation val="minMax"/>
        </c:scaling>
        <c:delete val="1"/>
        <c:axPos val="l"/>
        <c:numFmt formatCode="0.00" sourceLinked="1"/>
        <c:majorTickMark val="out"/>
        <c:minorTickMark val="none"/>
        <c:tickLblPos val="none"/>
        <c:crossAx val="16804032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48219765683136"/>
          <c:y val="8.5972850678733032E-2"/>
          <c:w val="0.84462233548456134"/>
          <c:h val="0.75565610859728505"/>
        </c:manualLayout>
      </c:layout>
      <c:lineChart>
        <c:grouping val="standard"/>
        <c:varyColors val="0"/>
        <c:ser>
          <c:idx val="2"/>
          <c:order val="0"/>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Analysis!$W$457:$W$472</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1"/>
          <c:spPr>
            <a:ln w="28575">
              <a:noFill/>
            </a:ln>
          </c:spPr>
          <c:marker>
            <c:symbol val="none"/>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Analysis!$W$478:$W$493</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hiLowLines>
          <c:spPr>
            <a:ln w="38100">
              <a:solidFill>
                <a:srgbClr val="000000"/>
              </a:solidFill>
              <a:prstDash val="solid"/>
            </a:ln>
          </c:spPr>
        </c:hiLowLines>
        <c:marker val="1"/>
        <c:smooth val="0"/>
        <c:axId val="168082048"/>
        <c:axId val="168087936"/>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Analysis!$G$457:$G$472</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Analysis!$W$435:$W$450</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3"/>
          <c:spPr>
            <a:ln w="3175">
              <a:solidFill>
                <a:srgbClr val="000000"/>
              </a:solidFill>
              <a:prstDash val="solid"/>
            </a:ln>
          </c:spPr>
          <c:marker>
            <c:symbol val="none"/>
          </c:marker>
          <c:cat>
            <c:numRef>
              <c:f>Analysis!#REF!</c:f>
              <c:numCache>
                <c:formatCode>0</c:formatCode>
                <c:ptCount val="1"/>
                <c:pt idx="0">
                  <c:v>1</c:v>
                </c:pt>
              </c:numCache>
            </c:numRef>
          </c:cat>
          <c:val>
            <c:numRef>
              <c:f>Analysis!$G$478:$G$493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ser>
        <c:dLbls>
          <c:showLegendKey val="0"/>
          <c:showVal val="0"/>
          <c:showCatName val="0"/>
          <c:showSerName val="0"/>
          <c:showPercent val="0"/>
          <c:showBubbleSize val="0"/>
        </c:dLbls>
        <c:marker val="1"/>
        <c:smooth val="0"/>
        <c:axId val="168089856"/>
        <c:axId val="168095744"/>
      </c:lineChart>
      <c:catAx>
        <c:axId val="168082048"/>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68087936"/>
        <c:crosses val="autoZero"/>
        <c:auto val="0"/>
        <c:lblAlgn val="ctr"/>
        <c:lblOffset val="100"/>
        <c:tickLblSkip val="1"/>
        <c:tickMarkSkip val="1"/>
        <c:noMultiLvlLbl val="0"/>
      </c:catAx>
      <c:valAx>
        <c:axId val="168087936"/>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da-DK"/>
                  <a:t>Mean age +/- 2stdev</a:t>
                </a:r>
              </a:p>
            </c:rich>
          </c:tx>
          <c:layout>
            <c:manualLayout>
              <c:xMode val="edge"/>
              <c:yMode val="edge"/>
              <c:x val="9.9601690505254879E-3"/>
              <c:y val="0.17194570135746612"/>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68082048"/>
        <c:crosses val="autoZero"/>
        <c:crossBetween val="midCat"/>
        <c:majorUnit val="5"/>
      </c:valAx>
      <c:catAx>
        <c:axId val="168089856"/>
        <c:scaling>
          <c:orientation val="minMax"/>
        </c:scaling>
        <c:delete val="1"/>
        <c:axPos val="b"/>
        <c:numFmt formatCode="0" sourceLinked="1"/>
        <c:majorTickMark val="out"/>
        <c:minorTickMark val="none"/>
        <c:tickLblPos val="none"/>
        <c:crossAx val="168095744"/>
        <c:crosses val="autoZero"/>
        <c:auto val="0"/>
        <c:lblAlgn val="ctr"/>
        <c:lblOffset val="100"/>
        <c:noMultiLvlLbl val="0"/>
      </c:catAx>
      <c:valAx>
        <c:axId val="168095744"/>
        <c:scaling>
          <c:orientation val="minMax"/>
        </c:scaling>
        <c:delete val="1"/>
        <c:axPos val="l"/>
        <c:numFmt formatCode="0.00" sourceLinked="1"/>
        <c:majorTickMark val="out"/>
        <c:minorTickMark val="none"/>
        <c:tickLblPos val="none"/>
        <c:crossAx val="16808985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en-US"/>
    </a:p>
  </c:txPr>
  <c:printSettings>
    <c:headerFooter alignWithMargins="0"/>
    <c:pageMargins b="1" l="0.75000000000000011" r="0.75000000000000011"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198313850304896E-2"/>
          <c:y val="3.4722269317314071E-2"/>
          <c:w val="0.90194012974186843"/>
          <c:h val="0.91389012843170647"/>
        </c:manualLayout>
      </c:layout>
      <c:lineChart>
        <c:grouping val="standard"/>
        <c:varyColors val="0"/>
        <c:ser>
          <c:idx val="15"/>
          <c:order val="0"/>
          <c:tx>
            <c:strRef>
              <c:f>Analysis!$AH$832</c:f>
              <c:strCache>
                <c:ptCount val="1"/>
                <c:pt idx="0">
                  <c:v>0</c:v>
                </c:pt>
              </c:strCache>
            </c:strRef>
          </c:tx>
          <c:spPr>
            <a:ln w="12700">
              <a:solidFill>
                <a:srgbClr val="FF00FF"/>
              </a:solidFill>
              <a:prstDash val="solid"/>
            </a:ln>
          </c:spPr>
          <c:marker>
            <c:symbol val="plus"/>
            <c:size val="5"/>
            <c:spPr>
              <a:noFill/>
              <a:ln>
                <a:solidFill>
                  <a:srgbClr val="FF00FF"/>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Analysis!$AI$832:$AX$832</c:f>
              <c:numCache>
                <c:formatCode>General</c:formatCode>
                <c:ptCount val="16"/>
                <c:pt idx="7" formatCode="0%">
                  <c:v>0</c:v>
                </c:pt>
                <c:pt idx="8" formatCode="0%">
                  <c:v>0</c:v>
                </c:pt>
                <c:pt idx="9" formatCode="0%">
                  <c:v>0</c:v>
                </c:pt>
                <c:pt idx="10" formatCode="0%">
                  <c:v>0</c:v>
                </c:pt>
                <c:pt idx="11" formatCode="0%">
                  <c:v>0</c:v>
                </c:pt>
                <c:pt idx="12" formatCode="0%">
                  <c:v>0</c:v>
                </c:pt>
                <c:pt idx="13" formatCode="0%">
                  <c:v>0</c:v>
                </c:pt>
                <c:pt idx="14" formatCode="0%">
                  <c:v>0</c:v>
                </c:pt>
                <c:pt idx="15" formatCode="0%">
                  <c:v>0</c:v>
                </c:pt>
              </c:numCache>
            </c:numRef>
          </c:val>
          <c:smooth val="0"/>
        </c:ser>
        <c:ser>
          <c:idx val="0"/>
          <c:order val="1"/>
          <c:tx>
            <c:strRef>
              <c:f>Analysis!$AH$833</c:f>
              <c:strCache>
                <c:ptCount val="1"/>
                <c:pt idx="0">
                  <c:v>1</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Analysis!$AI$833:$AX$833</c:f>
              <c:numCache>
                <c:formatCode>General</c:formatCode>
                <c:ptCount val="16"/>
                <c:pt idx="6" formatCode="0%">
                  <c:v>0</c:v>
                </c:pt>
                <c:pt idx="7" formatCode="0%">
                  <c:v>0</c:v>
                </c:pt>
                <c:pt idx="8" formatCode="0%">
                  <c:v>0</c:v>
                </c:pt>
                <c:pt idx="9" formatCode="0%">
                  <c:v>0</c:v>
                </c:pt>
                <c:pt idx="10" formatCode="0%">
                  <c:v>0</c:v>
                </c:pt>
                <c:pt idx="11" formatCode="0%">
                  <c:v>0</c:v>
                </c:pt>
                <c:pt idx="12" formatCode="0%">
                  <c:v>0</c:v>
                </c:pt>
                <c:pt idx="13" formatCode="0%">
                  <c:v>0</c:v>
                </c:pt>
                <c:pt idx="14" formatCode="0%">
                  <c:v>0</c:v>
                </c:pt>
                <c:pt idx="15" formatCode="0%">
                  <c:v>0</c:v>
                </c:pt>
              </c:numCache>
            </c:numRef>
          </c:val>
          <c:smooth val="0"/>
        </c:ser>
        <c:ser>
          <c:idx val="1"/>
          <c:order val="2"/>
          <c:tx>
            <c:strRef>
              <c:f>Analysis!$AH$834</c:f>
              <c:strCache>
                <c:ptCount val="1"/>
                <c:pt idx="0">
                  <c:v>2</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Analysis!$AI$834:$AX$834</c:f>
              <c:numCache>
                <c:formatCode>General</c:formatCode>
                <c:ptCount val="16"/>
                <c:pt idx="5" formatCode="0%">
                  <c:v>0</c:v>
                </c:pt>
                <c:pt idx="6" formatCode="0%">
                  <c:v>0</c:v>
                </c:pt>
                <c:pt idx="7" formatCode="0%">
                  <c:v>0</c:v>
                </c:pt>
                <c:pt idx="8" formatCode="0%">
                  <c:v>0</c:v>
                </c:pt>
                <c:pt idx="9" formatCode="0%">
                  <c:v>0</c:v>
                </c:pt>
                <c:pt idx="10" formatCode="0%">
                  <c:v>0</c:v>
                </c:pt>
                <c:pt idx="11" formatCode="0%">
                  <c:v>0</c:v>
                </c:pt>
                <c:pt idx="12" formatCode="0%">
                  <c:v>0</c:v>
                </c:pt>
                <c:pt idx="13" formatCode="0%">
                  <c:v>0</c:v>
                </c:pt>
                <c:pt idx="14" formatCode="0%">
                  <c:v>0</c:v>
                </c:pt>
                <c:pt idx="15" formatCode="0%">
                  <c:v>0</c:v>
                </c:pt>
              </c:numCache>
            </c:numRef>
          </c:val>
          <c:smooth val="0"/>
        </c:ser>
        <c:ser>
          <c:idx val="2"/>
          <c:order val="3"/>
          <c:tx>
            <c:strRef>
              <c:f>Analysis!$AH$835</c:f>
              <c:strCache>
                <c:ptCount val="1"/>
                <c:pt idx="0">
                  <c:v>3</c:v>
                </c:pt>
              </c:strCache>
            </c:strRef>
          </c:tx>
          <c:spPr>
            <a:ln w="12700">
              <a:solidFill>
                <a:srgbClr val="800000"/>
              </a:solidFill>
              <a:prstDash val="solid"/>
            </a:ln>
          </c:spPr>
          <c:marker>
            <c:symbol val="triangle"/>
            <c:size val="5"/>
            <c:spPr>
              <a:solidFill>
                <a:srgbClr val="800000"/>
              </a:solidFill>
              <a:ln>
                <a:solidFill>
                  <a:srgbClr val="800000"/>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Analysis!$AI$835:$AX$835</c:f>
              <c:numCache>
                <c:formatCode>General</c:formatCode>
                <c:ptCount val="16"/>
                <c:pt idx="4" formatCode="0%">
                  <c:v>0</c:v>
                </c:pt>
                <c:pt idx="5" formatCode="0%">
                  <c:v>0</c:v>
                </c:pt>
                <c:pt idx="6" formatCode="0%">
                  <c:v>0</c:v>
                </c:pt>
                <c:pt idx="7" formatCode="0%">
                  <c:v>0</c:v>
                </c:pt>
                <c:pt idx="8" formatCode="0%">
                  <c:v>0</c:v>
                </c:pt>
                <c:pt idx="9" formatCode="0%">
                  <c:v>0</c:v>
                </c:pt>
                <c:pt idx="10" formatCode="0%">
                  <c:v>0</c:v>
                </c:pt>
                <c:pt idx="11" formatCode="0%">
                  <c:v>0</c:v>
                </c:pt>
                <c:pt idx="12" formatCode="0%">
                  <c:v>0</c:v>
                </c:pt>
                <c:pt idx="13" formatCode="0%">
                  <c:v>0</c:v>
                </c:pt>
                <c:pt idx="14" formatCode="0%">
                  <c:v>0</c:v>
                </c:pt>
                <c:pt idx="15" formatCode="0%">
                  <c:v>0</c:v>
                </c:pt>
              </c:numCache>
            </c:numRef>
          </c:val>
          <c:smooth val="0"/>
        </c:ser>
        <c:ser>
          <c:idx val="3"/>
          <c:order val="4"/>
          <c:tx>
            <c:strRef>
              <c:f>Analysis!$AH$836</c:f>
              <c:strCache>
                <c:ptCount val="1"/>
                <c:pt idx="0">
                  <c:v>4</c:v>
                </c:pt>
              </c:strCache>
            </c:strRef>
          </c:tx>
          <c:spPr>
            <a:ln w="12700">
              <a:solidFill>
                <a:srgbClr val="00FFFF"/>
              </a:solidFill>
              <a:prstDash val="solid"/>
            </a:ln>
          </c:spPr>
          <c:marker>
            <c:symbol val="x"/>
            <c:size val="5"/>
            <c:spPr>
              <a:noFill/>
              <a:ln>
                <a:solidFill>
                  <a:srgbClr val="00FFFF"/>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Analysis!$AI$836:$AX$836</c:f>
              <c:numCache>
                <c:formatCode>General</c:formatCode>
                <c:ptCount val="16"/>
                <c:pt idx="3" formatCode="0%">
                  <c:v>0</c:v>
                </c:pt>
                <c:pt idx="4" formatCode="0%">
                  <c:v>0</c:v>
                </c:pt>
                <c:pt idx="5" formatCode="0%">
                  <c:v>0</c:v>
                </c:pt>
                <c:pt idx="6" formatCode="0%">
                  <c:v>0</c:v>
                </c:pt>
                <c:pt idx="7" formatCode="0%">
                  <c:v>0</c:v>
                </c:pt>
                <c:pt idx="8" formatCode="0%">
                  <c:v>0</c:v>
                </c:pt>
                <c:pt idx="9" formatCode="0%">
                  <c:v>0</c:v>
                </c:pt>
                <c:pt idx="10" formatCode="0%">
                  <c:v>0</c:v>
                </c:pt>
                <c:pt idx="11" formatCode="0%">
                  <c:v>0</c:v>
                </c:pt>
                <c:pt idx="12" formatCode="0%">
                  <c:v>0</c:v>
                </c:pt>
                <c:pt idx="13" formatCode="0%">
                  <c:v>0</c:v>
                </c:pt>
                <c:pt idx="14" formatCode="0%">
                  <c:v>0</c:v>
                </c:pt>
                <c:pt idx="15" formatCode="0%">
                  <c:v>0</c:v>
                </c:pt>
              </c:numCache>
            </c:numRef>
          </c:val>
          <c:smooth val="0"/>
        </c:ser>
        <c:ser>
          <c:idx val="4"/>
          <c:order val="5"/>
          <c:tx>
            <c:strRef>
              <c:f>Analysis!$AH$837</c:f>
              <c:strCache>
                <c:ptCount val="1"/>
                <c:pt idx="0">
                  <c:v>5</c:v>
                </c:pt>
              </c:strCache>
            </c:strRef>
          </c:tx>
          <c:spPr>
            <a:ln w="12700">
              <a:solidFill>
                <a:srgbClr val="800080"/>
              </a:solidFill>
              <a:prstDash val="solid"/>
            </a:ln>
          </c:spPr>
          <c:marker>
            <c:symbol val="star"/>
            <c:size val="5"/>
            <c:spPr>
              <a:noFill/>
              <a:ln>
                <a:solidFill>
                  <a:srgbClr val="800080"/>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Analysis!$AI$837:$AX$837</c:f>
              <c:numCache>
                <c:formatCode>General</c:formatCode>
                <c:ptCount val="16"/>
                <c:pt idx="2" formatCode="0%">
                  <c:v>0</c:v>
                </c:pt>
                <c:pt idx="3" formatCode="0%">
                  <c:v>0</c:v>
                </c:pt>
                <c:pt idx="4" formatCode="0%">
                  <c:v>0</c:v>
                </c:pt>
                <c:pt idx="5" formatCode="0%">
                  <c:v>0</c:v>
                </c:pt>
                <c:pt idx="6" formatCode="0%">
                  <c:v>0</c:v>
                </c:pt>
                <c:pt idx="7" formatCode="0%">
                  <c:v>0</c:v>
                </c:pt>
                <c:pt idx="8" formatCode="0%">
                  <c:v>0</c:v>
                </c:pt>
                <c:pt idx="9" formatCode="0%">
                  <c:v>0</c:v>
                </c:pt>
                <c:pt idx="10" formatCode="0%">
                  <c:v>0</c:v>
                </c:pt>
                <c:pt idx="11" formatCode="0%">
                  <c:v>0</c:v>
                </c:pt>
                <c:pt idx="12" formatCode="0%">
                  <c:v>0</c:v>
                </c:pt>
                <c:pt idx="13" formatCode="0%">
                  <c:v>0</c:v>
                </c:pt>
                <c:pt idx="14" formatCode="0%">
                  <c:v>0</c:v>
                </c:pt>
                <c:pt idx="15" formatCode="0%">
                  <c:v>0</c:v>
                </c:pt>
              </c:numCache>
            </c:numRef>
          </c:val>
          <c:smooth val="0"/>
        </c:ser>
        <c:ser>
          <c:idx val="5"/>
          <c:order val="6"/>
          <c:tx>
            <c:strRef>
              <c:f>Analysis!$AH$838</c:f>
              <c:strCache>
                <c:ptCount val="1"/>
                <c:pt idx="0">
                  <c:v>6</c:v>
                </c:pt>
              </c:strCache>
            </c:strRef>
          </c:tx>
          <c:spPr>
            <a:ln w="12700">
              <a:solidFill>
                <a:srgbClr val="800000"/>
              </a:solidFill>
              <a:prstDash val="solid"/>
            </a:ln>
          </c:spPr>
          <c:marker>
            <c:symbol val="circle"/>
            <c:size val="5"/>
            <c:spPr>
              <a:solidFill>
                <a:srgbClr val="800000"/>
              </a:solidFill>
              <a:ln>
                <a:solidFill>
                  <a:srgbClr val="800000"/>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Analysis!$AI$838:$AX$838</c:f>
              <c:numCache>
                <c:formatCode>0%</c:formatCode>
                <c:ptCount val="16"/>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6"/>
          <c:order val="7"/>
          <c:tx>
            <c:strRef>
              <c:f>Analysis!$AH$839</c:f>
              <c:strCache>
                <c:ptCount val="1"/>
                <c:pt idx="0">
                  <c:v>7</c:v>
                </c:pt>
              </c:strCache>
            </c:strRef>
          </c:tx>
          <c:spPr>
            <a:ln w="12700">
              <a:solidFill>
                <a:srgbClr val="008080"/>
              </a:solidFill>
              <a:prstDash val="solid"/>
            </a:ln>
          </c:spPr>
          <c:marker>
            <c:symbol val="plus"/>
            <c:size val="5"/>
            <c:spPr>
              <a:noFill/>
              <a:ln>
                <a:solidFill>
                  <a:srgbClr val="008080"/>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Analysis!$AI$839:$AX$839</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7"/>
          <c:order val="8"/>
          <c:tx>
            <c:strRef>
              <c:f>Analysis!$AH$840</c:f>
              <c:strCache>
                <c:ptCount val="1"/>
                <c:pt idx="0">
                  <c:v>8</c:v>
                </c:pt>
              </c:strCache>
            </c:strRef>
          </c:tx>
          <c:spPr>
            <a:ln w="12700">
              <a:solidFill>
                <a:srgbClr val="0000FF"/>
              </a:solidFill>
              <a:prstDash val="solid"/>
            </a:ln>
          </c:spPr>
          <c:marker>
            <c:symbol val="dot"/>
            <c:size val="5"/>
            <c:spPr>
              <a:noFill/>
              <a:ln>
                <a:solidFill>
                  <a:srgbClr val="0000FF"/>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Analysis!$AI$840:$AX$840</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8"/>
          <c:order val="9"/>
          <c:tx>
            <c:strRef>
              <c:f>Analysis!$AH$841</c:f>
              <c:strCache>
                <c:ptCount val="1"/>
                <c:pt idx="0">
                  <c:v>9</c:v>
                </c:pt>
              </c:strCache>
            </c:strRef>
          </c:tx>
          <c:spPr>
            <a:ln w="12700">
              <a:solidFill>
                <a:srgbClr val="00CCFF"/>
              </a:solidFill>
              <a:prstDash val="solid"/>
            </a:ln>
          </c:spPr>
          <c:marker>
            <c:symbol val="dash"/>
            <c:size val="5"/>
            <c:spPr>
              <a:noFill/>
              <a:ln>
                <a:solidFill>
                  <a:srgbClr val="00CCFF"/>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Analysis!$AI$841:$AX$841</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9"/>
          <c:order val="10"/>
          <c:tx>
            <c:strRef>
              <c:f>Analysis!$AH$842</c:f>
              <c:strCache>
                <c:ptCount val="1"/>
                <c:pt idx="0">
                  <c:v>10</c:v>
                </c:pt>
              </c:strCache>
            </c:strRef>
          </c:tx>
          <c:spPr>
            <a:ln w="12700">
              <a:solidFill>
                <a:srgbClr val="69FFFF"/>
              </a:solidFill>
              <a:prstDash val="solid"/>
            </a:ln>
          </c:spPr>
          <c:marker>
            <c:symbol val="diamond"/>
            <c:size val="5"/>
            <c:spPr>
              <a:solidFill>
                <a:srgbClr val="69FFFF"/>
              </a:solidFill>
              <a:ln>
                <a:solidFill>
                  <a:srgbClr val="69FFFF"/>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Analysis!$AI$842:$AX$842</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0"/>
          <c:order val="11"/>
          <c:tx>
            <c:strRef>
              <c:f>Analysis!$AH$843</c:f>
              <c:strCache>
                <c:ptCount val="1"/>
                <c:pt idx="0">
                  <c:v>11</c:v>
                </c:pt>
              </c:strCache>
            </c:strRef>
          </c:tx>
          <c:spPr>
            <a:ln w="12700">
              <a:solidFill>
                <a:srgbClr val="008000"/>
              </a:solidFill>
              <a:prstDash val="solid"/>
            </a:ln>
          </c:spPr>
          <c:marker>
            <c:symbol val="square"/>
            <c:size val="5"/>
            <c:spPr>
              <a:solidFill>
                <a:srgbClr val="008000"/>
              </a:solidFill>
              <a:ln>
                <a:solidFill>
                  <a:srgbClr val="008000"/>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Analysis!$AI$843:$AX$843</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1"/>
          <c:order val="12"/>
          <c:tx>
            <c:strRef>
              <c:f>Analysis!$AH$844</c:f>
              <c:strCache>
                <c:ptCount val="1"/>
                <c:pt idx="0">
                  <c:v>12</c:v>
                </c:pt>
              </c:strCache>
            </c:strRef>
          </c:tx>
          <c:spPr>
            <a:ln w="12700">
              <a:solidFill>
                <a:srgbClr val="0000FF"/>
              </a:solidFill>
              <a:prstDash val="solid"/>
            </a:ln>
          </c:spPr>
          <c:marker>
            <c:symbol val="triangle"/>
            <c:size val="5"/>
            <c:spPr>
              <a:solidFill>
                <a:srgbClr val="0000FF"/>
              </a:solidFill>
              <a:ln>
                <a:solidFill>
                  <a:srgbClr val="0000FF"/>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Analysis!$AI$844:$AX$844</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2"/>
          <c:order val="13"/>
          <c:tx>
            <c:strRef>
              <c:f>Analysis!$AH$845</c:f>
              <c:strCache>
                <c:ptCount val="1"/>
                <c:pt idx="0">
                  <c:v>13</c:v>
                </c:pt>
              </c:strCache>
            </c:strRef>
          </c:tx>
          <c:spPr>
            <a:ln w="12700">
              <a:solidFill>
                <a:srgbClr val="FF0000"/>
              </a:solidFill>
              <a:prstDash val="solid"/>
            </a:ln>
          </c:spPr>
          <c:marker>
            <c:symbol val="x"/>
            <c:size val="5"/>
            <c:spPr>
              <a:noFill/>
              <a:ln>
                <a:solidFill>
                  <a:srgbClr val="FF0000"/>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Analysis!$AI$845:$AX$845</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4"/>
          <c:order val="14"/>
          <c:tx>
            <c:strRef>
              <c:f>Analysis!$AH$846</c:f>
              <c:strCache>
                <c:ptCount val="1"/>
                <c:pt idx="0">
                  <c:v>14</c:v>
                </c:pt>
              </c:strCache>
            </c:strRef>
          </c:tx>
          <c:spPr>
            <a:ln w="12700">
              <a:solidFill>
                <a:srgbClr val="CC99FF"/>
              </a:solidFill>
              <a:prstDash val="solid"/>
            </a:ln>
          </c:spPr>
          <c:marker>
            <c:symbol val="circle"/>
            <c:size val="5"/>
            <c:spPr>
              <a:solidFill>
                <a:srgbClr val="CC99FF"/>
              </a:solidFill>
              <a:ln>
                <a:solidFill>
                  <a:srgbClr val="CC99FF"/>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Analysis!$AI$846:$AX$846</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3"/>
          <c:order val="15"/>
          <c:tx>
            <c:strRef>
              <c:f>Analysis!$AH$847</c:f>
              <c:strCache>
                <c:ptCount val="1"/>
                <c:pt idx="0">
                  <c:v>15</c:v>
                </c:pt>
              </c:strCache>
            </c:strRef>
          </c:tx>
          <c:spPr>
            <a:ln w="12700">
              <a:solidFill>
                <a:srgbClr val="CC9CCC"/>
              </a:solidFill>
              <a:prstDash val="solid"/>
            </a:ln>
          </c:spPr>
          <c:marker>
            <c:symbol val="star"/>
            <c:size val="5"/>
            <c:spPr>
              <a:noFill/>
              <a:ln>
                <a:solidFill>
                  <a:srgbClr val="CC9CCC"/>
                </a:solidFill>
                <a:prstDash val="solid"/>
              </a:ln>
            </c:spPr>
          </c:marker>
          <c:cat>
            <c:numRef>
              <c:f>Analysis!$AI$831:$AX$831</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Analysis!$AI$847:$AX$847</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marker val="1"/>
        <c:smooth val="0"/>
        <c:axId val="168470784"/>
        <c:axId val="168481152"/>
      </c:lineChart>
      <c:catAx>
        <c:axId val="168470784"/>
        <c:scaling>
          <c:orientation val="minMax"/>
        </c:scaling>
        <c:delete val="0"/>
        <c:axPos val="b"/>
        <c:numFmt formatCode="General" sourceLinked="1"/>
        <c:majorTickMark val="out"/>
        <c:minorTickMark val="none"/>
        <c:tickLblPos val="nextTo"/>
        <c:spPr>
          <a:ln w="3175">
            <a:solidFill>
              <a:srgbClr val="000000"/>
            </a:solidFill>
            <a:prstDash val="solid"/>
          </a:ln>
        </c:spPr>
        <c:txPr>
          <a:bodyPr rot="-4500000" vert="horz"/>
          <a:lstStyle/>
          <a:p>
            <a:pPr>
              <a:defRPr sz="1100" b="0" i="0" u="none" strike="noStrike" baseline="0">
                <a:solidFill>
                  <a:srgbClr val="000000"/>
                </a:solidFill>
                <a:latin typeface="Arial"/>
                <a:ea typeface="Arial"/>
                <a:cs typeface="Arial"/>
              </a:defRPr>
            </a:pPr>
            <a:endParaRPr lang="en-US"/>
          </a:p>
        </c:txPr>
        <c:crossAx val="168481152"/>
        <c:crosses val="autoZero"/>
        <c:auto val="1"/>
        <c:lblAlgn val="ctr"/>
        <c:lblOffset val="100"/>
        <c:tickLblSkip val="1"/>
        <c:tickMarkSkip val="1"/>
        <c:noMultiLvlLbl val="0"/>
      </c:catAx>
      <c:valAx>
        <c:axId val="168481152"/>
        <c:scaling>
          <c:orientation val="minMax"/>
          <c:max val="1"/>
        </c:scaling>
        <c:delete val="0"/>
        <c:axPos val="l"/>
        <c:majorGridlines>
          <c:spPr>
            <a:ln w="3175">
              <a:solidFill>
                <a:srgbClr val="000000"/>
              </a:solidFill>
              <a:prstDash val="sysDash"/>
            </a:ln>
          </c:spPr>
        </c:majorGridlines>
        <c:numFmt formatCode="0\ %"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168470784"/>
        <c:crosses val="autoZero"/>
        <c:crossBetween val="between"/>
        <c:majorUnit val="0.1"/>
      </c:valAx>
      <c:spPr>
        <a:noFill/>
        <a:ln w="25400">
          <a:noFill/>
        </a:ln>
      </c:spPr>
    </c:plotArea>
    <c:legend>
      <c:legendPos val="r"/>
      <c:layout>
        <c:manualLayout>
          <c:xMode val="edge"/>
          <c:yMode val="edge"/>
          <c:x val="0.87607804716862503"/>
          <c:y val="6.9444538634628157E-3"/>
          <c:w val="7.7586247719730633E-2"/>
          <c:h val="0.70138984020974415"/>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000000000000011" r="0.75000000000000011" t="1" header="0.5" footer="0.5"/>
    <c:pageSetup orientation="landscape" horizontalDpi="300" verticalDpi="300"/>
  </c:printSettings>
</c:chartSpace>
</file>

<file path=xl/charts/chart73.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428646920495692E-2"/>
          <c:y val="3.8602975825568556E-2"/>
          <c:w val="0.83766322297672202"/>
          <c:h val="0.77389775345544576"/>
        </c:manualLayout>
      </c:layout>
      <c:lineChart>
        <c:grouping val="standard"/>
        <c:varyColors val="0"/>
        <c:ser>
          <c:idx val="9"/>
          <c:order val="0"/>
          <c:tx>
            <c:strRef>
              <c:f>Analysis!$G$367</c:f>
              <c:strCache>
                <c:ptCount val="1"/>
                <c:pt idx="0">
                  <c:v>10</c:v>
                </c:pt>
              </c:strCache>
            </c:strRef>
          </c:tx>
          <c:spPr>
            <a:ln w="12700">
              <a:solidFill>
                <a:srgbClr val="69FFFF"/>
              </a:solidFill>
              <a:prstDash val="solid"/>
            </a:ln>
          </c:spPr>
          <c:marker>
            <c:symbol val="diamond"/>
            <c:size val="5"/>
            <c:spPr>
              <a:solidFill>
                <a:srgbClr val="69FFFF"/>
              </a:solidFill>
              <a:ln>
                <a:solidFill>
                  <a:srgbClr val="69FFFF"/>
                </a:solidFill>
                <a:prstDash val="solid"/>
              </a:ln>
            </c:spPr>
          </c:marker>
          <c:cat>
            <c:strRef>
              <c:f>Analysis!$H$356:$W$356</c:f>
              <c:strCache>
                <c:ptCount val="16"/>
                <c:pt idx="0">
                  <c:v>Reader 1</c:v>
                </c:pt>
                <c:pt idx="1">
                  <c:v>Reader 2</c:v>
                </c:pt>
                <c:pt idx="2">
                  <c:v>Reader 3</c:v>
                </c:pt>
                <c:pt idx="3">
                  <c:v>Reader 4</c:v>
                </c:pt>
                <c:pt idx="4">
                  <c:v>Reader 5</c:v>
                </c:pt>
                <c:pt idx="5">
                  <c:v>Reader 6</c:v>
                </c:pt>
                <c:pt idx="6">
                  <c:v>Reader 7</c:v>
                </c:pt>
                <c:pt idx="7">
                  <c:v>Reader 8</c:v>
                </c:pt>
                <c:pt idx="8">
                  <c:v>Reader 9</c:v>
                </c:pt>
                <c:pt idx="9">
                  <c:v>Reader 10</c:v>
                </c:pt>
                <c:pt idx="10">
                  <c:v>Reader 11</c:v>
                </c:pt>
                <c:pt idx="11">
                  <c:v>Reader 12</c:v>
                </c:pt>
                <c:pt idx="12">
                  <c:v>Reader 13</c:v>
                </c:pt>
                <c:pt idx="13">
                  <c:v>Reader 14</c:v>
                </c:pt>
                <c:pt idx="14">
                  <c:v>Reader 15</c:v>
                </c:pt>
                <c:pt idx="15">
                  <c:v>ALL</c:v>
                </c:pt>
              </c:strCache>
            </c:strRef>
          </c:cat>
          <c:val>
            <c:numRef>
              <c:f>Analysis!$H$367:$W$367</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8"/>
          <c:order val="1"/>
          <c:tx>
            <c:strRef>
              <c:f>Analysis!$G$366</c:f>
              <c:strCache>
                <c:ptCount val="1"/>
                <c:pt idx="0">
                  <c:v>9</c:v>
                </c:pt>
              </c:strCache>
            </c:strRef>
          </c:tx>
          <c:spPr>
            <a:ln w="12700">
              <a:solidFill>
                <a:srgbClr val="00CCFF"/>
              </a:solidFill>
              <a:prstDash val="solid"/>
            </a:ln>
          </c:spPr>
          <c:marker>
            <c:symbol val="dash"/>
            <c:size val="5"/>
            <c:spPr>
              <a:noFill/>
              <a:ln>
                <a:solidFill>
                  <a:srgbClr val="00CCFF"/>
                </a:solidFill>
                <a:prstDash val="solid"/>
              </a:ln>
            </c:spPr>
          </c:marker>
          <c:cat>
            <c:strRef>
              <c:f>Analysis!$H$356:$W$356</c:f>
              <c:strCache>
                <c:ptCount val="16"/>
                <c:pt idx="0">
                  <c:v>Reader 1</c:v>
                </c:pt>
                <c:pt idx="1">
                  <c:v>Reader 2</c:v>
                </c:pt>
                <c:pt idx="2">
                  <c:v>Reader 3</c:v>
                </c:pt>
                <c:pt idx="3">
                  <c:v>Reader 4</c:v>
                </c:pt>
                <c:pt idx="4">
                  <c:v>Reader 5</c:v>
                </c:pt>
                <c:pt idx="5">
                  <c:v>Reader 6</c:v>
                </c:pt>
                <c:pt idx="6">
                  <c:v>Reader 7</c:v>
                </c:pt>
                <c:pt idx="7">
                  <c:v>Reader 8</c:v>
                </c:pt>
                <c:pt idx="8">
                  <c:v>Reader 9</c:v>
                </c:pt>
                <c:pt idx="9">
                  <c:v>Reader 10</c:v>
                </c:pt>
                <c:pt idx="10">
                  <c:v>Reader 11</c:v>
                </c:pt>
                <c:pt idx="11">
                  <c:v>Reader 12</c:v>
                </c:pt>
                <c:pt idx="12">
                  <c:v>Reader 13</c:v>
                </c:pt>
                <c:pt idx="13">
                  <c:v>Reader 14</c:v>
                </c:pt>
                <c:pt idx="14">
                  <c:v>Reader 15</c:v>
                </c:pt>
                <c:pt idx="15">
                  <c:v>ALL</c:v>
                </c:pt>
              </c:strCache>
            </c:strRef>
          </c:cat>
          <c:val>
            <c:numRef>
              <c:f>Analysis!$H$366:$W$366</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7"/>
          <c:order val="2"/>
          <c:tx>
            <c:strRef>
              <c:f>Analysis!$G$365</c:f>
              <c:strCache>
                <c:ptCount val="1"/>
                <c:pt idx="0">
                  <c:v>8</c:v>
                </c:pt>
              </c:strCache>
            </c:strRef>
          </c:tx>
          <c:spPr>
            <a:ln w="12700">
              <a:solidFill>
                <a:srgbClr val="0000FF"/>
              </a:solidFill>
              <a:prstDash val="solid"/>
            </a:ln>
          </c:spPr>
          <c:marker>
            <c:symbol val="dot"/>
            <c:size val="5"/>
            <c:spPr>
              <a:noFill/>
              <a:ln>
                <a:solidFill>
                  <a:srgbClr val="0000FF"/>
                </a:solidFill>
                <a:prstDash val="solid"/>
              </a:ln>
            </c:spPr>
          </c:marker>
          <c:cat>
            <c:strRef>
              <c:f>Analysis!$H$356:$W$356</c:f>
              <c:strCache>
                <c:ptCount val="16"/>
                <c:pt idx="0">
                  <c:v>Reader 1</c:v>
                </c:pt>
                <c:pt idx="1">
                  <c:v>Reader 2</c:v>
                </c:pt>
                <c:pt idx="2">
                  <c:v>Reader 3</c:v>
                </c:pt>
                <c:pt idx="3">
                  <c:v>Reader 4</c:v>
                </c:pt>
                <c:pt idx="4">
                  <c:v>Reader 5</c:v>
                </c:pt>
                <c:pt idx="5">
                  <c:v>Reader 6</c:v>
                </c:pt>
                <c:pt idx="6">
                  <c:v>Reader 7</c:v>
                </c:pt>
                <c:pt idx="7">
                  <c:v>Reader 8</c:v>
                </c:pt>
                <c:pt idx="8">
                  <c:v>Reader 9</c:v>
                </c:pt>
                <c:pt idx="9">
                  <c:v>Reader 10</c:v>
                </c:pt>
                <c:pt idx="10">
                  <c:v>Reader 11</c:v>
                </c:pt>
                <c:pt idx="11">
                  <c:v>Reader 12</c:v>
                </c:pt>
                <c:pt idx="12">
                  <c:v>Reader 13</c:v>
                </c:pt>
                <c:pt idx="13">
                  <c:v>Reader 14</c:v>
                </c:pt>
                <c:pt idx="14">
                  <c:v>Reader 15</c:v>
                </c:pt>
                <c:pt idx="15">
                  <c:v>ALL</c:v>
                </c:pt>
              </c:strCache>
            </c:strRef>
          </c:cat>
          <c:val>
            <c:numRef>
              <c:f>Analysis!$H$365:$W$365</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6"/>
          <c:order val="3"/>
          <c:tx>
            <c:strRef>
              <c:f>Analysis!$G$364</c:f>
              <c:strCache>
                <c:ptCount val="1"/>
                <c:pt idx="0">
                  <c:v>7</c:v>
                </c:pt>
              </c:strCache>
            </c:strRef>
          </c:tx>
          <c:spPr>
            <a:ln w="12700">
              <a:solidFill>
                <a:srgbClr val="008080"/>
              </a:solidFill>
              <a:prstDash val="solid"/>
            </a:ln>
          </c:spPr>
          <c:marker>
            <c:symbol val="plus"/>
            <c:size val="5"/>
            <c:spPr>
              <a:noFill/>
              <a:ln>
                <a:solidFill>
                  <a:srgbClr val="008080"/>
                </a:solidFill>
                <a:prstDash val="solid"/>
              </a:ln>
            </c:spPr>
          </c:marker>
          <c:cat>
            <c:strRef>
              <c:f>Analysis!$H$356:$W$356</c:f>
              <c:strCache>
                <c:ptCount val="16"/>
                <c:pt idx="0">
                  <c:v>Reader 1</c:v>
                </c:pt>
                <c:pt idx="1">
                  <c:v>Reader 2</c:v>
                </c:pt>
                <c:pt idx="2">
                  <c:v>Reader 3</c:v>
                </c:pt>
                <c:pt idx="3">
                  <c:v>Reader 4</c:v>
                </c:pt>
                <c:pt idx="4">
                  <c:v>Reader 5</c:v>
                </c:pt>
                <c:pt idx="5">
                  <c:v>Reader 6</c:v>
                </c:pt>
                <c:pt idx="6">
                  <c:v>Reader 7</c:v>
                </c:pt>
                <c:pt idx="7">
                  <c:v>Reader 8</c:v>
                </c:pt>
                <c:pt idx="8">
                  <c:v>Reader 9</c:v>
                </c:pt>
                <c:pt idx="9">
                  <c:v>Reader 10</c:v>
                </c:pt>
                <c:pt idx="10">
                  <c:v>Reader 11</c:v>
                </c:pt>
                <c:pt idx="11">
                  <c:v>Reader 12</c:v>
                </c:pt>
                <c:pt idx="12">
                  <c:v>Reader 13</c:v>
                </c:pt>
                <c:pt idx="13">
                  <c:v>Reader 14</c:v>
                </c:pt>
                <c:pt idx="14">
                  <c:v>Reader 15</c:v>
                </c:pt>
                <c:pt idx="15">
                  <c:v>ALL</c:v>
                </c:pt>
              </c:strCache>
            </c:strRef>
          </c:cat>
          <c:val>
            <c:numRef>
              <c:f>Analysis!$H$364:$W$364</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5"/>
          <c:order val="4"/>
          <c:tx>
            <c:strRef>
              <c:f>Analysis!$G$363</c:f>
              <c:strCache>
                <c:ptCount val="1"/>
                <c:pt idx="0">
                  <c:v>6</c:v>
                </c:pt>
              </c:strCache>
            </c:strRef>
          </c:tx>
          <c:spPr>
            <a:ln w="12700">
              <a:solidFill>
                <a:srgbClr val="800000"/>
              </a:solidFill>
              <a:prstDash val="solid"/>
            </a:ln>
          </c:spPr>
          <c:marker>
            <c:symbol val="circle"/>
            <c:size val="5"/>
            <c:spPr>
              <a:solidFill>
                <a:srgbClr val="800000"/>
              </a:solidFill>
              <a:ln>
                <a:solidFill>
                  <a:srgbClr val="800000"/>
                </a:solidFill>
                <a:prstDash val="solid"/>
              </a:ln>
            </c:spPr>
          </c:marker>
          <c:cat>
            <c:strRef>
              <c:f>Analysis!$H$356:$W$356</c:f>
              <c:strCache>
                <c:ptCount val="16"/>
                <c:pt idx="0">
                  <c:v>Reader 1</c:v>
                </c:pt>
                <c:pt idx="1">
                  <c:v>Reader 2</c:v>
                </c:pt>
                <c:pt idx="2">
                  <c:v>Reader 3</c:v>
                </c:pt>
                <c:pt idx="3">
                  <c:v>Reader 4</c:v>
                </c:pt>
                <c:pt idx="4">
                  <c:v>Reader 5</c:v>
                </c:pt>
                <c:pt idx="5">
                  <c:v>Reader 6</c:v>
                </c:pt>
                <c:pt idx="6">
                  <c:v>Reader 7</c:v>
                </c:pt>
                <c:pt idx="7">
                  <c:v>Reader 8</c:v>
                </c:pt>
                <c:pt idx="8">
                  <c:v>Reader 9</c:v>
                </c:pt>
                <c:pt idx="9">
                  <c:v>Reader 10</c:v>
                </c:pt>
                <c:pt idx="10">
                  <c:v>Reader 11</c:v>
                </c:pt>
                <c:pt idx="11">
                  <c:v>Reader 12</c:v>
                </c:pt>
                <c:pt idx="12">
                  <c:v>Reader 13</c:v>
                </c:pt>
                <c:pt idx="13">
                  <c:v>Reader 14</c:v>
                </c:pt>
                <c:pt idx="14">
                  <c:v>Reader 15</c:v>
                </c:pt>
                <c:pt idx="15">
                  <c:v>ALL</c:v>
                </c:pt>
              </c:strCache>
            </c:strRef>
          </c:cat>
          <c:val>
            <c:numRef>
              <c:f>Analysis!$H$363:$W$363</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4"/>
          <c:order val="5"/>
          <c:tx>
            <c:strRef>
              <c:f>Analysis!$G$362</c:f>
              <c:strCache>
                <c:ptCount val="1"/>
                <c:pt idx="0">
                  <c:v>5</c:v>
                </c:pt>
              </c:strCache>
            </c:strRef>
          </c:tx>
          <c:spPr>
            <a:ln w="12700">
              <a:solidFill>
                <a:srgbClr val="800080"/>
              </a:solidFill>
              <a:prstDash val="solid"/>
            </a:ln>
          </c:spPr>
          <c:marker>
            <c:symbol val="star"/>
            <c:size val="5"/>
            <c:spPr>
              <a:noFill/>
              <a:ln>
                <a:solidFill>
                  <a:srgbClr val="800080"/>
                </a:solidFill>
                <a:prstDash val="solid"/>
              </a:ln>
            </c:spPr>
          </c:marker>
          <c:cat>
            <c:strRef>
              <c:f>Analysis!$H$356:$W$356</c:f>
              <c:strCache>
                <c:ptCount val="16"/>
                <c:pt idx="0">
                  <c:v>Reader 1</c:v>
                </c:pt>
                <c:pt idx="1">
                  <c:v>Reader 2</c:v>
                </c:pt>
                <c:pt idx="2">
                  <c:v>Reader 3</c:v>
                </c:pt>
                <c:pt idx="3">
                  <c:v>Reader 4</c:v>
                </c:pt>
                <c:pt idx="4">
                  <c:v>Reader 5</c:v>
                </c:pt>
                <c:pt idx="5">
                  <c:v>Reader 6</c:v>
                </c:pt>
                <c:pt idx="6">
                  <c:v>Reader 7</c:v>
                </c:pt>
                <c:pt idx="7">
                  <c:v>Reader 8</c:v>
                </c:pt>
                <c:pt idx="8">
                  <c:v>Reader 9</c:v>
                </c:pt>
                <c:pt idx="9">
                  <c:v>Reader 10</c:v>
                </c:pt>
                <c:pt idx="10">
                  <c:v>Reader 11</c:v>
                </c:pt>
                <c:pt idx="11">
                  <c:v>Reader 12</c:v>
                </c:pt>
                <c:pt idx="12">
                  <c:v>Reader 13</c:v>
                </c:pt>
                <c:pt idx="13">
                  <c:v>Reader 14</c:v>
                </c:pt>
                <c:pt idx="14">
                  <c:v>Reader 15</c:v>
                </c:pt>
                <c:pt idx="15">
                  <c:v>ALL</c:v>
                </c:pt>
              </c:strCache>
            </c:strRef>
          </c:cat>
          <c:val>
            <c:numRef>
              <c:f>Analysis!$H$362:$W$362</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3"/>
          <c:order val="6"/>
          <c:tx>
            <c:strRef>
              <c:f>Analysis!$G$361</c:f>
              <c:strCache>
                <c:ptCount val="1"/>
                <c:pt idx="0">
                  <c:v>4</c:v>
                </c:pt>
              </c:strCache>
            </c:strRef>
          </c:tx>
          <c:spPr>
            <a:ln w="12700">
              <a:solidFill>
                <a:srgbClr val="000000"/>
              </a:solidFill>
              <a:prstDash val="solid"/>
            </a:ln>
          </c:spPr>
          <c:marker>
            <c:symbol val="x"/>
            <c:size val="5"/>
            <c:spPr>
              <a:noFill/>
              <a:ln>
                <a:solidFill>
                  <a:srgbClr val="000000"/>
                </a:solidFill>
                <a:prstDash val="solid"/>
              </a:ln>
            </c:spPr>
          </c:marker>
          <c:cat>
            <c:strRef>
              <c:f>Analysis!$H$356:$W$356</c:f>
              <c:strCache>
                <c:ptCount val="16"/>
                <c:pt idx="0">
                  <c:v>Reader 1</c:v>
                </c:pt>
                <c:pt idx="1">
                  <c:v>Reader 2</c:v>
                </c:pt>
                <c:pt idx="2">
                  <c:v>Reader 3</c:v>
                </c:pt>
                <c:pt idx="3">
                  <c:v>Reader 4</c:v>
                </c:pt>
                <c:pt idx="4">
                  <c:v>Reader 5</c:v>
                </c:pt>
                <c:pt idx="5">
                  <c:v>Reader 6</c:v>
                </c:pt>
                <c:pt idx="6">
                  <c:v>Reader 7</c:v>
                </c:pt>
                <c:pt idx="7">
                  <c:v>Reader 8</c:v>
                </c:pt>
                <c:pt idx="8">
                  <c:v>Reader 9</c:v>
                </c:pt>
                <c:pt idx="9">
                  <c:v>Reader 10</c:v>
                </c:pt>
                <c:pt idx="10">
                  <c:v>Reader 11</c:v>
                </c:pt>
                <c:pt idx="11">
                  <c:v>Reader 12</c:v>
                </c:pt>
                <c:pt idx="12">
                  <c:v>Reader 13</c:v>
                </c:pt>
                <c:pt idx="13">
                  <c:v>Reader 14</c:v>
                </c:pt>
                <c:pt idx="14">
                  <c:v>Reader 15</c:v>
                </c:pt>
                <c:pt idx="15">
                  <c:v>ALL</c:v>
                </c:pt>
              </c:strCache>
            </c:strRef>
          </c:cat>
          <c:val>
            <c:numRef>
              <c:f>Analysis!$H$361:$W$361</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2"/>
          <c:order val="7"/>
          <c:tx>
            <c:strRef>
              <c:f>Analysis!$G$360</c:f>
              <c:strCache>
                <c:ptCount val="1"/>
                <c:pt idx="0">
                  <c:v>3</c:v>
                </c:pt>
              </c:strCache>
            </c:strRef>
          </c:tx>
          <c:spPr>
            <a:ln w="12700">
              <a:solidFill>
                <a:srgbClr val="FF0000"/>
              </a:solidFill>
              <a:prstDash val="solid"/>
            </a:ln>
          </c:spPr>
          <c:marker>
            <c:symbol val="triangle"/>
            <c:size val="5"/>
            <c:spPr>
              <a:solidFill>
                <a:srgbClr val="FF0000"/>
              </a:solidFill>
              <a:ln>
                <a:solidFill>
                  <a:srgbClr val="FF0000"/>
                </a:solidFill>
                <a:prstDash val="solid"/>
              </a:ln>
            </c:spPr>
          </c:marker>
          <c:cat>
            <c:strRef>
              <c:f>Analysis!$H$356:$W$356</c:f>
              <c:strCache>
                <c:ptCount val="16"/>
                <c:pt idx="0">
                  <c:v>Reader 1</c:v>
                </c:pt>
                <c:pt idx="1">
                  <c:v>Reader 2</c:v>
                </c:pt>
                <c:pt idx="2">
                  <c:v>Reader 3</c:v>
                </c:pt>
                <c:pt idx="3">
                  <c:v>Reader 4</c:v>
                </c:pt>
                <c:pt idx="4">
                  <c:v>Reader 5</c:v>
                </c:pt>
                <c:pt idx="5">
                  <c:v>Reader 6</c:v>
                </c:pt>
                <c:pt idx="6">
                  <c:v>Reader 7</c:v>
                </c:pt>
                <c:pt idx="7">
                  <c:v>Reader 8</c:v>
                </c:pt>
                <c:pt idx="8">
                  <c:v>Reader 9</c:v>
                </c:pt>
                <c:pt idx="9">
                  <c:v>Reader 10</c:v>
                </c:pt>
                <c:pt idx="10">
                  <c:v>Reader 11</c:v>
                </c:pt>
                <c:pt idx="11">
                  <c:v>Reader 12</c:v>
                </c:pt>
                <c:pt idx="12">
                  <c:v>Reader 13</c:v>
                </c:pt>
                <c:pt idx="13">
                  <c:v>Reader 14</c:v>
                </c:pt>
                <c:pt idx="14">
                  <c:v>Reader 15</c:v>
                </c:pt>
                <c:pt idx="15">
                  <c:v>ALL</c:v>
                </c:pt>
              </c:strCache>
            </c:strRef>
          </c:cat>
          <c:val>
            <c:numRef>
              <c:f>Analysis!$H$360:$W$360</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
          <c:order val="8"/>
          <c:tx>
            <c:strRef>
              <c:f>Analysis!$G$359</c:f>
              <c:strCache>
                <c:ptCount val="1"/>
                <c:pt idx="0">
                  <c:v>2</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Analysis!$H$356:$W$356</c:f>
              <c:strCache>
                <c:ptCount val="16"/>
                <c:pt idx="0">
                  <c:v>Reader 1</c:v>
                </c:pt>
                <c:pt idx="1">
                  <c:v>Reader 2</c:v>
                </c:pt>
                <c:pt idx="2">
                  <c:v>Reader 3</c:v>
                </c:pt>
                <c:pt idx="3">
                  <c:v>Reader 4</c:v>
                </c:pt>
                <c:pt idx="4">
                  <c:v>Reader 5</c:v>
                </c:pt>
                <c:pt idx="5">
                  <c:v>Reader 6</c:v>
                </c:pt>
                <c:pt idx="6">
                  <c:v>Reader 7</c:v>
                </c:pt>
                <c:pt idx="7">
                  <c:v>Reader 8</c:v>
                </c:pt>
                <c:pt idx="8">
                  <c:v>Reader 9</c:v>
                </c:pt>
                <c:pt idx="9">
                  <c:v>Reader 10</c:v>
                </c:pt>
                <c:pt idx="10">
                  <c:v>Reader 11</c:v>
                </c:pt>
                <c:pt idx="11">
                  <c:v>Reader 12</c:v>
                </c:pt>
                <c:pt idx="12">
                  <c:v>Reader 13</c:v>
                </c:pt>
                <c:pt idx="13">
                  <c:v>Reader 14</c:v>
                </c:pt>
                <c:pt idx="14">
                  <c:v>Reader 15</c:v>
                </c:pt>
                <c:pt idx="15">
                  <c:v>ALL</c:v>
                </c:pt>
              </c:strCache>
            </c:strRef>
          </c:cat>
          <c:val>
            <c:numRef>
              <c:f>Analysis!$H$359:$W$359</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0"/>
          <c:order val="9"/>
          <c:tx>
            <c:strRef>
              <c:f>Analysis!$G$358</c:f>
              <c:strCache>
                <c:ptCount val="1"/>
                <c:pt idx="0">
                  <c:v>1</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Analysis!$H$356:$W$356</c:f>
              <c:strCache>
                <c:ptCount val="16"/>
                <c:pt idx="0">
                  <c:v>Reader 1</c:v>
                </c:pt>
                <c:pt idx="1">
                  <c:v>Reader 2</c:v>
                </c:pt>
                <c:pt idx="2">
                  <c:v>Reader 3</c:v>
                </c:pt>
                <c:pt idx="3">
                  <c:v>Reader 4</c:v>
                </c:pt>
                <c:pt idx="4">
                  <c:v>Reader 5</c:v>
                </c:pt>
                <c:pt idx="5">
                  <c:v>Reader 6</c:v>
                </c:pt>
                <c:pt idx="6">
                  <c:v>Reader 7</c:v>
                </c:pt>
                <c:pt idx="7">
                  <c:v>Reader 8</c:v>
                </c:pt>
                <c:pt idx="8">
                  <c:v>Reader 9</c:v>
                </c:pt>
                <c:pt idx="9">
                  <c:v>Reader 10</c:v>
                </c:pt>
                <c:pt idx="10">
                  <c:v>Reader 11</c:v>
                </c:pt>
                <c:pt idx="11">
                  <c:v>Reader 12</c:v>
                </c:pt>
                <c:pt idx="12">
                  <c:v>Reader 13</c:v>
                </c:pt>
                <c:pt idx="13">
                  <c:v>Reader 14</c:v>
                </c:pt>
                <c:pt idx="14">
                  <c:v>Reader 15</c:v>
                </c:pt>
                <c:pt idx="15">
                  <c:v>ALL</c:v>
                </c:pt>
              </c:strCache>
            </c:strRef>
          </c:cat>
          <c:val>
            <c:numRef>
              <c:f>Analysis!$H$358:$W$358</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13"/>
          <c:order val="10"/>
          <c:tx>
            <c:strRef>
              <c:f>Analysis!$G$357</c:f>
              <c:strCache>
                <c:ptCount val="1"/>
                <c:pt idx="0">
                  <c:v>0</c:v>
                </c:pt>
              </c:strCache>
            </c:strRef>
          </c:tx>
          <c:spPr>
            <a:ln w="12700">
              <a:solidFill>
                <a:srgbClr val="CC9CCC"/>
              </a:solidFill>
              <a:prstDash val="solid"/>
            </a:ln>
          </c:spPr>
          <c:marker>
            <c:symbol val="star"/>
            <c:size val="5"/>
            <c:spPr>
              <a:noFill/>
              <a:ln>
                <a:solidFill>
                  <a:srgbClr val="CC9CCC"/>
                </a:solidFill>
                <a:prstDash val="solid"/>
              </a:ln>
            </c:spPr>
          </c:marker>
          <c:cat>
            <c:strRef>
              <c:f>Analysis!$H$356:$W$356</c:f>
              <c:strCache>
                <c:ptCount val="16"/>
                <c:pt idx="0">
                  <c:v>Reader 1</c:v>
                </c:pt>
                <c:pt idx="1">
                  <c:v>Reader 2</c:v>
                </c:pt>
                <c:pt idx="2">
                  <c:v>Reader 3</c:v>
                </c:pt>
                <c:pt idx="3">
                  <c:v>Reader 4</c:v>
                </c:pt>
                <c:pt idx="4">
                  <c:v>Reader 5</c:v>
                </c:pt>
                <c:pt idx="5">
                  <c:v>Reader 6</c:v>
                </c:pt>
                <c:pt idx="6">
                  <c:v>Reader 7</c:v>
                </c:pt>
                <c:pt idx="7">
                  <c:v>Reader 8</c:v>
                </c:pt>
                <c:pt idx="8">
                  <c:v>Reader 9</c:v>
                </c:pt>
                <c:pt idx="9">
                  <c:v>Reader 10</c:v>
                </c:pt>
                <c:pt idx="10">
                  <c:v>Reader 11</c:v>
                </c:pt>
                <c:pt idx="11">
                  <c:v>Reader 12</c:v>
                </c:pt>
                <c:pt idx="12">
                  <c:v>Reader 13</c:v>
                </c:pt>
                <c:pt idx="13">
                  <c:v>Reader 14</c:v>
                </c:pt>
                <c:pt idx="14">
                  <c:v>Reader 15</c:v>
                </c:pt>
                <c:pt idx="15">
                  <c:v>ALL</c:v>
                </c:pt>
              </c:strCache>
            </c:strRef>
          </c:cat>
          <c:val>
            <c:numRef>
              <c:f>Analysis!$H$357:$W$357</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marker val="1"/>
        <c:smooth val="0"/>
        <c:axId val="168291712"/>
        <c:axId val="168302080"/>
      </c:lineChart>
      <c:catAx>
        <c:axId val="168291712"/>
        <c:scaling>
          <c:orientation val="minMax"/>
        </c:scaling>
        <c:delete val="0"/>
        <c:axPos val="b"/>
        <c:numFmt formatCode="General" sourceLinked="1"/>
        <c:majorTickMark val="out"/>
        <c:minorTickMark val="none"/>
        <c:tickLblPos val="nextTo"/>
        <c:spPr>
          <a:ln w="3175">
            <a:solidFill>
              <a:srgbClr val="000000"/>
            </a:solidFill>
            <a:prstDash val="solid"/>
          </a:ln>
        </c:spPr>
        <c:txPr>
          <a:bodyPr rot="-4500000" vert="horz"/>
          <a:lstStyle/>
          <a:p>
            <a:pPr>
              <a:defRPr sz="1200" b="1" i="0" u="none" strike="noStrike" baseline="0">
                <a:solidFill>
                  <a:srgbClr val="000000"/>
                </a:solidFill>
                <a:latin typeface="Arial"/>
                <a:ea typeface="Arial"/>
                <a:cs typeface="Arial"/>
              </a:defRPr>
            </a:pPr>
            <a:endParaRPr lang="en-US"/>
          </a:p>
        </c:txPr>
        <c:crossAx val="168302080"/>
        <c:crosses val="autoZero"/>
        <c:auto val="1"/>
        <c:lblAlgn val="ctr"/>
        <c:lblOffset val="100"/>
        <c:tickLblSkip val="1"/>
        <c:tickMarkSkip val="1"/>
        <c:noMultiLvlLbl val="0"/>
      </c:catAx>
      <c:valAx>
        <c:axId val="168302080"/>
        <c:scaling>
          <c:orientation val="minMax"/>
        </c:scaling>
        <c:delete val="0"/>
        <c:axPos val="l"/>
        <c:majorGridlines>
          <c:spPr>
            <a:ln w="3175">
              <a:solidFill>
                <a:srgbClr val="000000"/>
              </a:solidFill>
              <a:prstDash val="sysDash"/>
            </a:ln>
          </c:spPr>
        </c:majorGridlines>
        <c:title>
          <c:tx>
            <c:rich>
              <a:bodyPr/>
              <a:lstStyle/>
              <a:p>
                <a:pPr>
                  <a:defRPr sz="1400" b="1" i="0" u="none" strike="noStrike" baseline="0">
                    <a:solidFill>
                      <a:srgbClr val="000000"/>
                    </a:solidFill>
                    <a:latin typeface="Arial"/>
                    <a:ea typeface="Arial"/>
                    <a:cs typeface="Arial"/>
                  </a:defRPr>
                </a:pPr>
                <a:r>
                  <a:t>Mean length (cm)</a:t>
                </a:r>
              </a:p>
            </c:rich>
          </c:tx>
          <c:layout>
            <c:manualLayout>
              <c:xMode val="edge"/>
              <c:yMode val="edge"/>
              <c:x val="5.4112611303405844E-3"/>
              <c:y val="0.27389730466712919"/>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Arial"/>
                <a:ea typeface="Arial"/>
                <a:cs typeface="Arial"/>
              </a:defRPr>
            </a:pPr>
            <a:endParaRPr lang="en-US"/>
          </a:p>
        </c:txPr>
        <c:crossAx val="168291712"/>
        <c:crosses val="autoZero"/>
        <c:crossBetween val="between"/>
      </c:valAx>
      <c:spPr>
        <a:noFill/>
        <a:ln w="25400">
          <a:noFill/>
        </a:ln>
      </c:spPr>
    </c:plotArea>
    <c:legend>
      <c:legendPos val="r"/>
      <c:layout>
        <c:manualLayout>
          <c:xMode val="edge"/>
          <c:yMode val="edge"/>
          <c:x val="0.92316114883610312"/>
          <c:y val="0.12316187525300444"/>
          <c:w val="6.9264142468359435E-2"/>
          <c:h val="0.81801544011323823"/>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2475" b="0" i="0" u="none" strike="noStrike" baseline="0">
          <a:solidFill>
            <a:srgbClr val="000000"/>
          </a:solidFill>
          <a:latin typeface="Arial"/>
          <a:ea typeface="Arial"/>
          <a:cs typeface="Arial"/>
        </a:defRPr>
      </a:pPr>
      <a:endParaRPr lang="en-US"/>
    </a:p>
  </c:txPr>
  <c:printSettings>
    <c:headerFooter alignWithMargins="0"/>
    <c:pageMargins b="1" l="0.75000000000000011" r="0.75000000000000011" t="1" header="0.5" footer="0.5"/>
    <c:pageSetup orientation="landscape" horizontalDpi="300" verticalDpi="300"/>
  </c:printSettings>
</c:chartSpace>
</file>

<file path=xl/charts/chart74.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724770642201851E-2"/>
          <c:y val="0.1045577776235988"/>
          <c:w val="0.89908256880733928"/>
          <c:h val="0.78820478516251402"/>
        </c:manualLayout>
      </c:layout>
      <c:lineChart>
        <c:grouping val="standard"/>
        <c:varyColors val="0"/>
        <c:ser>
          <c:idx val="1"/>
          <c:order val="0"/>
          <c:tx>
            <c:v>STDEV</c:v>
          </c:tx>
          <c:spPr>
            <a:ln w="25400">
              <a:pattFill prst="pct75">
                <a:fgClr>
                  <a:srgbClr val="000000"/>
                </a:fgClr>
                <a:bgClr>
                  <a:srgbClr val="FFFFFF"/>
                </a:bgClr>
              </a:pattFill>
              <a:prstDash val="solid"/>
            </a:ln>
          </c:spPr>
          <c:marker>
            <c:symbol val="square"/>
            <c:size val="6"/>
            <c:spPr>
              <a:noFill/>
              <a:ln>
                <a:solidFill>
                  <a:srgbClr val="000000"/>
                </a:solidFill>
                <a:prstDash val="solid"/>
              </a:ln>
            </c:spPr>
          </c:marker>
          <c:cat>
            <c:numRef>
              <c:f>Analysis!$G$414:$G$429</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Analysis!$X$414:$X$429</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marker val="1"/>
        <c:smooth val="0"/>
        <c:axId val="168344960"/>
        <c:axId val="168347136"/>
      </c:lineChart>
      <c:lineChart>
        <c:grouping val="standard"/>
        <c:varyColors val="0"/>
        <c:ser>
          <c:idx val="2"/>
          <c:order val="1"/>
          <c:tx>
            <c:v>Agreement (%)</c:v>
          </c:tx>
          <c:spPr>
            <a:ln w="12700">
              <a:solidFill>
                <a:srgbClr val="000000"/>
              </a:solidFill>
              <a:prstDash val="sysDash"/>
            </a:ln>
          </c:spPr>
          <c:marker>
            <c:symbol val="triangle"/>
            <c:size val="6"/>
            <c:spPr>
              <a:solidFill>
                <a:srgbClr val="000000"/>
              </a:solidFill>
              <a:ln>
                <a:solidFill>
                  <a:srgbClr val="000000"/>
                </a:solidFill>
                <a:prstDash val="solid"/>
              </a:ln>
            </c:spPr>
          </c:marker>
          <c:cat>
            <c:numRef>
              <c:f>Analysis!$G$414:$G$429</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Analysis!$W$266:$W$281</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0"/>
          <c:order val="2"/>
          <c:tx>
            <c:v>CV (%)</c:v>
          </c:tx>
          <c:spPr>
            <a:ln w="38100">
              <a:solidFill>
                <a:srgbClr val="FF0000"/>
              </a:solidFill>
              <a:prstDash val="solid"/>
            </a:ln>
          </c:spPr>
          <c:marker>
            <c:symbol val="circle"/>
            <c:size val="6"/>
            <c:spPr>
              <a:solidFill>
                <a:srgbClr val="FF0000"/>
              </a:solidFill>
              <a:ln>
                <a:solidFill>
                  <a:srgbClr val="FF0000"/>
                </a:solidFill>
                <a:prstDash val="solid"/>
              </a:ln>
            </c:spPr>
          </c:marker>
          <c:cat>
            <c:numRef>
              <c:f>Analysis!$G$414:$G$429</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Analysis!$W$244:$W$259</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marker val="1"/>
        <c:smooth val="0"/>
        <c:axId val="168348672"/>
        <c:axId val="168440576"/>
      </c:lineChart>
      <c:catAx>
        <c:axId val="168344960"/>
        <c:scaling>
          <c:orientation val="minMax"/>
        </c:scaling>
        <c:delete val="0"/>
        <c:axPos val="b"/>
        <c:numFmt formatCode="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168347136"/>
        <c:crosses val="autoZero"/>
        <c:auto val="1"/>
        <c:lblAlgn val="ctr"/>
        <c:lblOffset val="100"/>
        <c:tickLblSkip val="1"/>
        <c:tickMarkSkip val="1"/>
        <c:noMultiLvlLbl val="0"/>
      </c:catAx>
      <c:valAx>
        <c:axId val="168347136"/>
        <c:scaling>
          <c:orientation val="minMax"/>
        </c:scaling>
        <c:delete val="0"/>
        <c:axPos val="l"/>
        <c:numFmt formatCode="0.0"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68344960"/>
        <c:crosses val="autoZero"/>
        <c:crossBetween val="between"/>
      </c:valAx>
      <c:catAx>
        <c:axId val="168348672"/>
        <c:scaling>
          <c:orientation val="minMax"/>
        </c:scaling>
        <c:delete val="1"/>
        <c:axPos val="b"/>
        <c:numFmt formatCode="0" sourceLinked="1"/>
        <c:majorTickMark val="out"/>
        <c:minorTickMark val="none"/>
        <c:tickLblPos val="none"/>
        <c:crossAx val="168440576"/>
        <c:crosses val="autoZero"/>
        <c:auto val="1"/>
        <c:lblAlgn val="ctr"/>
        <c:lblOffset val="100"/>
        <c:noMultiLvlLbl val="0"/>
      </c:catAx>
      <c:valAx>
        <c:axId val="168440576"/>
        <c:scaling>
          <c:orientation val="minMax"/>
          <c:max val="1"/>
        </c:scaling>
        <c:delete val="0"/>
        <c:axPos val="r"/>
        <c:numFmt formatCode="0\ %" sourceLinked="0"/>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68348672"/>
        <c:crosses val="max"/>
        <c:crossBetween val="between"/>
      </c:valAx>
      <c:spPr>
        <a:noFill/>
        <a:ln w="25400">
          <a:noFill/>
        </a:ln>
      </c:spPr>
    </c:plotArea>
    <c:legend>
      <c:legendPos val="r"/>
      <c:layout>
        <c:manualLayout>
          <c:xMode val="edge"/>
          <c:yMode val="edge"/>
          <c:x val="0.26605504587155965"/>
          <c:y val="1.6085811942092128E-2"/>
          <c:w val="0.46330275229357798"/>
          <c:h val="8.5790997024491361E-2"/>
        </c:manualLayout>
      </c:layout>
      <c:overlay val="0"/>
      <c:spPr>
        <a:solidFill>
          <a:srgbClr val="FFFFFF"/>
        </a:solidFill>
        <a:ln w="3175">
          <a:solidFill>
            <a:srgbClr val="000000"/>
          </a:solidFill>
          <a:prstDash val="solid"/>
        </a:ln>
      </c:spPr>
      <c:txPr>
        <a:bodyPr/>
        <a:lstStyle/>
        <a:p>
          <a:pPr>
            <a:defRPr sz="10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750" b="0" i="0" u="none" strike="noStrike" baseline="0">
          <a:solidFill>
            <a:srgbClr val="000000"/>
          </a:solidFill>
          <a:latin typeface="Arial"/>
          <a:ea typeface="Arial"/>
          <a:cs typeface="Arial"/>
        </a:defRPr>
      </a:pPr>
      <a:endParaRPr lang="en-US"/>
    </a:p>
  </c:txPr>
  <c:printSettings>
    <c:headerFooter alignWithMargins="0"/>
    <c:pageMargins b="1" l="0.75000000000000011" r="0.75000000000000011" t="1" header="0.5" footer="0.5"/>
    <c:pageSetup orientation="landscape" horizontalDpi="300" verticalDpi="300"/>
  </c:printSettings>
  <c:userShapes r:id="rId1"/>
</c:chartSpace>
</file>

<file path=xl/charts/chart75.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673889490790884E-2"/>
          <c:y val="8.4848652242448391E-2"/>
          <c:w val="0.86890574214517902"/>
          <c:h val="0.86060775845911963"/>
        </c:manualLayout>
      </c:layout>
      <c:lineChart>
        <c:grouping val="standard"/>
        <c:varyColors val="0"/>
        <c:ser>
          <c:idx val="1"/>
          <c:order val="0"/>
          <c:tx>
            <c:strRef>
              <c:f>Analysis!$AX$568</c:f>
              <c:strCache>
                <c:ptCount val="1"/>
              </c:strCache>
            </c:strRef>
          </c:tx>
          <c:spPr>
            <a:ln w="25400">
              <a:solidFill>
                <a:srgbClr val="FF0000"/>
              </a:solidFill>
              <a:prstDash val="solid"/>
            </a:ln>
          </c:spPr>
          <c:marker>
            <c:symbol val="circle"/>
            <c:size val="6"/>
            <c:spPr>
              <a:solidFill>
                <a:srgbClr val="FF0000"/>
              </a:solidFill>
              <a:ln>
                <a:solidFill>
                  <a:srgbClr val="FF0000"/>
                </a:solidFill>
                <a:prstDash val="solid"/>
              </a:ln>
            </c:spPr>
          </c:marker>
          <c:cat>
            <c:numRef>
              <c:f>Analysis!$AH$569:$AH$584</c:f>
              <c:numCache>
                <c:formatCode>0</c:formatCode>
                <c:ptCount val="16"/>
                <c:pt idx="0" formatCode="General">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Analysis!$AU$569:$AU$584</c:f>
              <c:numCache>
                <c:formatCode>0.00_ ;[Red]\-0.00\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dLbls>
          <c:showLegendKey val="0"/>
          <c:showVal val="0"/>
          <c:showCatName val="0"/>
          <c:showSerName val="0"/>
          <c:showPercent val="0"/>
          <c:showBubbleSize val="0"/>
        </c:dLbls>
        <c:marker val="1"/>
        <c:smooth val="0"/>
        <c:axId val="168395520"/>
        <c:axId val="168397440"/>
      </c:lineChart>
      <c:catAx>
        <c:axId val="16839552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25" b="1" i="0" u="none" strike="noStrike" baseline="0">
                <a:solidFill>
                  <a:srgbClr val="000000"/>
                </a:solidFill>
                <a:latin typeface="Arial"/>
                <a:ea typeface="Arial"/>
                <a:cs typeface="Arial"/>
              </a:defRPr>
            </a:pPr>
            <a:endParaRPr lang="en-US"/>
          </a:p>
        </c:txPr>
        <c:crossAx val="168397440"/>
        <c:crosses val="autoZero"/>
        <c:auto val="1"/>
        <c:lblAlgn val="ctr"/>
        <c:lblOffset val="100"/>
        <c:tickLblSkip val="1"/>
        <c:tickMarkSkip val="1"/>
        <c:noMultiLvlLbl val="0"/>
      </c:catAx>
      <c:valAx>
        <c:axId val="168397440"/>
        <c:scaling>
          <c:orientation val="minMax"/>
        </c:scaling>
        <c:delete val="0"/>
        <c:axPos val="l"/>
        <c:majorGridlines>
          <c:spPr>
            <a:ln w="3175">
              <a:solidFill>
                <a:srgbClr val="000000"/>
              </a:solidFill>
              <a:prstDash val="sysDash"/>
            </a:ln>
          </c:spPr>
        </c:majorGridlines>
        <c:numFmt formatCode="0.00_ ;[Red]\-0.00\ " sourceLinked="1"/>
        <c:majorTickMark val="out"/>
        <c:minorTickMark val="none"/>
        <c:tickLblPos val="nextTo"/>
        <c:spPr>
          <a:ln w="3175">
            <a:solidFill>
              <a:srgbClr val="000000"/>
            </a:solidFill>
            <a:prstDash val="solid"/>
          </a:ln>
        </c:spPr>
        <c:txPr>
          <a:bodyPr rot="0" vert="horz"/>
          <a:lstStyle/>
          <a:p>
            <a:pPr>
              <a:defRPr sz="1225" b="1" i="0" u="none" strike="noStrike" baseline="0">
                <a:solidFill>
                  <a:srgbClr val="000000"/>
                </a:solidFill>
                <a:latin typeface="Arial"/>
                <a:ea typeface="Arial"/>
                <a:cs typeface="Arial"/>
              </a:defRPr>
            </a:pPr>
            <a:endParaRPr lang="en-US"/>
          </a:p>
        </c:txPr>
        <c:crossAx val="168395520"/>
        <c:crosses val="autoZero"/>
        <c:crossBetween val="between"/>
        <c:majorUnit val="0.2"/>
      </c:valAx>
      <c:spPr>
        <a:noFill/>
        <a:ln w="25400">
          <a:noFill/>
        </a:ln>
      </c:spPr>
    </c:plotArea>
    <c:plotVisOnly val="1"/>
    <c:dispBlanksAs val="gap"/>
    <c:showDLblsOverMax val="0"/>
  </c:chart>
  <c:spPr>
    <a:solidFill>
      <a:srgbClr val="FFFFFF"/>
    </a:solidFill>
    <a:ln w="9525">
      <a:noFill/>
    </a:ln>
  </c:spPr>
  <c:txPr>
    <a:bodyPr/>
    <a:lstStyle/>
    <a:p>
      <a:pPr>
        <a:defRPr sz="1825" b="0" i="0" u="none" strike="noStrike" baseline="0">
          <a:solidFill>
            <a:srgbClr val="000000"/>
          </a:solidFill>
          <a:latin typeface="Arial"/>
          <a:ea typeface="Arial"/>
          <a:cs typeface="Arial"/>
        </a:defRPr>
      </a:pPr>
      <a:endParaRPr lang="en-US"/>
    </a:p>
  </c:txPr>
  <c:printSettings>
    <c:headerFooter alignWithMargins="0"/>
    <c:pageMargins b="1" l="0.75000000000000011" r="0.75000000000000011" t="1" header="0.5" footer="0.5"/>
    <c:pageSetup orientation="landscape" horizontalDpi="300" verticalDpi="300"/>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s>
</file>

<file path=xl/drawings/_rels/drawing29.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26" Type="http://schemas.openxmlformats.org/officeDocument/2006/relationships/chart" Target="../charts/chart54.xml"/><Relationship Id="rId39" Type="http://schemas.openxmlformats.org/officeDocument/2006/relationships/chart" Target="../charts/chart67.xml"/><Relationship Id="rId3" Type="http://schemas.openxmlformats.org/officeDocument/2006/relationships/chart" Target="../charts/chart31.xml"/><Relationship Id="rId21" Type="http://schemas.openxmlformats.org/officeDocument/2006/relationships/chart" Target="../charts/chart49.xml"/><Relationship Id="rId34" Type="http://schemas.openxmlformats.org/officeDocument/2006/relationships/chart" Target="../charts/chart62.xml"/><Relationship Id="rId42" Type="http://schemas.openxmlformats.org/officeDocument/2006/relationships/chart" Target="../charts/chart70.xml"/><Relationship Id="rId47" Type="http://schemas.openxmlformats.org/officeDocument/2006/relationships/chart" Target="../charts/chart75.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5" Type="http://schemas.openxmlformats.org/officeDocument/2006/relationships/chart" Target="../charts/chart53.xml"/><Relationship Id="rId33" Type="http://schemas.openxmlformats.org/officeDocument/2006/relationships/chart" Target="../charts/chart61.xml"/><Relationship Id="rId38" Type="http://schemas.openxmlformats.org/officeDocument/2006/relationships/chart" Target="../charts/chart66.xml"/><Relationship Id="rId46" Type="http://schemas.openxmlformats.org/officeDocument/2006/relationships/chart" Target="../charts/chart74.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29" Type="http://schemas.openxmlformats.org/officeDocument/2006/relationships/chart" Target="../charts/chart57.xml"/><Relationship Id="rId41" Type="http://schemas.openxmlformats.org/officeDocument/2006/relationships/chart" Target="../charts/chart69.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24" Type="http://schemas.openxmlformats.org/officeDocument/2006/relationships/chart" Target="../charts/chart52.xml"/><Relationship Id="rId32" Type="http://schemas.openxmlformats.org/officeDocument/2006/relationships/chart" Target="../charts/chart60.xml"/><Relationship Id="rId37" Type="http://schemas.openxmlformats.org/officeDocument/2006/relationships/chart" Target="../charts/chart65.xml"/><Relationship Id="rId40" Type="http://schemas.openxmlformats.org/officeDocument/2006/relationships/chart" Target="../charts/chart68.xml"/><Relationship Id="rId45" Type="http://schemas.openxmlformats.org/officeDocument/2006/relationships/chart" Target="../charts/chart73.xml"/><Relationship Id="rId5" Type="http://schemas.openxmlformats.org/officeDocument/2006/relationships/chart" Target="../charts/chart33.xml"/><Relationship Id="rId15" Type="http://schemas.openxmlformats.org/officeDocument/2006/relationships/chart" Target="../charts/chart43.xml"/><Relationship Id="rId23" Type="http://schemas.openxmlformats.org/officeDocument/2006/relationships/chart" Target="../charts/chart51.xml"/><Relationship Id="rId28" Type="http://schemas.openxmlformats.org/officeDocument/2006/relationships/chart" Target="../charts/chart56.xml"/><Relationship Id="rId36" Type="http://schemas.openxmlformats.org/officeDocument/2006/relationships/chart" Target="../charts/chart64.xml"/><Relationship Id="rId10" Type="http://schemas.openxmlformats.org/officeDocument/2006/relationships/chart" Target="../charts/chart38.xml"/><Relationship Id="rId19" Type="http://schemas.openxmlformats.org/officeDocument/2006/relationships/chart" Target="../charts/chart47.xml"/><Relationship Id="rId31" Type="http://schemas.openxmlformats.org/officeDocument/2006/relationships/chart" Target="../charts/chart59.xml"/><Relationship Id="rId44" Type="http://schemas.openxmlformats.org/officeDocument/2006/relationships/chart" Target="../charts/chart72.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 Id="rId22" Type="http://schemas.openxmlformats.org/officeDocument/2006/relationships/chart" Target="../charts/chart50.xml"/><Relationship Id="rId27" Type="http://schemas.openxmlformats.org/officeDocument/2006/relationships/chart" Target="../charts/chart55.xml"/><Relationship Id="rId30" Type="http://schemas.openxmlformats.org/officeDocument/2006/relationships/chart" Target="../charts/chart58.xml"/><Relationship Id="rId35" Type="http://schemas.openxmlformats.org/officeDocument/2006/relationships/chart" Target="../charts/chart63.xml"/><Relationship Id="rId43" Type="http://schemas.openxmlformats.org/officeDocument/2006/relationships/chart" Target="../charts/chart71.xml"/></Relationships>
</file>

<file path=xl/drawings/drawing1.xml><?xml version="1.0" encoding="utf-8"?>
<xdr:wsDr xmlns:xdr="http://schemas.openxmlformats.org/drawingml/2006/spreadsheetDrawing" xmlns:a="http://schemas.openxmlformats.org/drawingml/2006/main">
  <xdr:twoCellAnchor>
    <xdr:from>
      <xdr:col>206</xdr:col>
      <xdr:colOff>0</xdr:colOff>
      <xdr:row>0</xdr:row>
      <xdr:rowOff>0</xdr:rowOff>
    </xdr:from>
    <xdr:to>
      <xdr:col>223</xdr:col>
      <xdr:colOff>0</xdr:colOff>
      <xdr:row>0</xdr:row>
      <xdr:rowOff>0</xdr:rowOff>
    </xdr:to>
    <xdr:graphicFrame macro="">
      <xdr:nvGraphicFramePr>
        <xdr:cNvPr id="3379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206</xdr:col>
      <xdr:colOff>0</xdr:colOff>
      <xdr:row>0</xdr:row>
      <xdr:rowOff>0</xdr:rowOff>
    </xdr:from>
    <xdr:to>
      <xdr:col>223</xdr:col>
      <xdr:colOff>0</xdr:colOff>
      <xdr:row>0</xdr:row>
      <xdr:rowOff>0</xdr:rowOff>
    </xdr:to>
    <xdr:graphicFrame macro="">
      <xdr:nvGraphicFramePr>
        <xdr:cNvPr id="33794"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206</xdr:col>
      <xdr:colOff>0</xdr:colOff>
      <xdr:row>0</xdr:row>
      <xdr:rowOff>0</xdr:rowOff>
    </xdr:from>
    <xdr:to>
      <xdr:col>223</xdr:col>
      <xdr:colOff>0</xdr:colOff>
      <xdr:row>0</xdr:row>
      <xdr:rowOff>0</xdr:rowOff>
    </xdr:to>
    <xdr:graphicFrame macro="">
      <xdr:nvGraphicFramePr>
        <xdr:cNvPr id="33795"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206</xdr:col>
      <xdr:colOff>0</xdr:colOff>
      <xdr:row>0</xdr:row>
      <xdr:rowOff>0</xdr:rowOff>
    </xdr:from>
    <xdr:to>
      <xdr:col>215</xdr:col>
      <xdr:colOff>438150</xdr:colOff>
      <xdr:row>0</xdr:row>
      <xdr:rowOff>0</xdr:rowOff>
    </xdr:to>
    <xdr:graphicFrame macro="">
      <xdr:nvGraphicFramePr>
        <xdr:cNvPr id="33796"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206</xdr:col>
      <xdr:colOff>0</xdr:colOff>
      <xdr:row>0</xdr:row>
      <xdr:rowOff>0</xdr:rowOff>
    </xdr:from>
    <xdr:to>
      <xdr:col>215</xdr:col>
      <xdr:colOff>438150</xdr:colOff>
      <xdr:row>0</xdr:row>
      <xdr:rowOff>0</xdr:rowOff>
    </xdr:to>
    <xdr:graphicFrame macro="">
      <xdr:nvGraphicFramePr>
        <xdr:cNvPr id="33797"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206</xdr:col>
      <xdr:colOff>0</xdr:colOff>
      <xdr:row>0</xdr:row>
      <xdr:rowOff>0</xdr:rowOff>
    </xdr:from>
    <xdr:to>
      <xdr:col>215</xdr:col>
      <xdr:colOff>438150</xdr:colOff>
      <xdr:row>0</xdr:row>
      <xdr:rowOff>0</xdr:rowOff>
    </xdr:to>
    <xdr:graphicFrame macro="">
      <xdr:nvGraphicFramePr>
        <xdr:cNvPr id="33798"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206</xdr:col>
      <xdr:colOff>0</xdr:colOff>
      <xdr:row>0</xdr:row>
      <xdr:rowOff>0</xdr:rowOff>
    </xdr:from>
    <xdr:to>
      <xdr:col>215</xdr:col>
      <xdr:colOff>438150</xdr:colOff>
      <xdr:row>0</xdr:row>
      <xdr:rowOff>0</xdr:rowOff>
    </xdr:to>
    <xdr:graphicFrame macro="">
      <xdr:nvGraphicFramePr>
        <xdr:cNvPr id="33799"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206</xdr:col>
      <xdr:colOff>0</xdr:colOff>
      <xdr:row>0</xdr:row>
      <xdr:rowOff>0</xdr:rowOff>
    </xdr:from>
    <xdr:to>
      <xdr:col>215</xdr:col>
      <xdr:colOff>438150</xdr:colOff>
      <xdr:row>0</xdr:row>
      <xdr:rowOff>0</xdr:rowOff>
    </xdr:to>
    <xdr:graphicFrame macro="">
      <xdr:nvGraphicFramePr>
        <xdr:cNvPr id="33800"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223</xdr:col>
      <xdr:colOff>0</xdr:colOff>
      <xdr:row>0</xdr:row>
      <xdr:rowOff>0</xdr:rowOff>
    </xdr:from>
    <xdr:to>
      <xdr:col>223</xdr:col>
      <xdr:colOff>0</xdr:colOff>
      <xdr:row>0</xdr:row>
      <xdr:rowOff>0</xdr:rowOff>
    </xdr:to>
    <xdr:graphicFrame macro="">
      <xdr:nvGraphicFramePr>
        <xdr:cNvPr id="33801"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223</xdr:col>
      <xdr:colOff>0</xdr:colOff>
      <xdr:row>0</xdr:row>
      <xdr:rowOff>0</xdr:rowOff>
    </xdr:from>
    <xdr:to>
      <xdr:col>223</xdr:col>
      <xdr:colOff>0</xdr:colOff>
      <xdr:row>0</xdr:row>
      <xdr:rowOff>0</xdr:rowOff>
    </xdr:to>
    <xdr:graphicFrame macro="">
      <xdr:nvGraphicFramePr>
        <xdr:cNvPr id="33802"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223</xdr:col>
      <xdr:colOff>0</xdr:colOff>
      <xdr:row>0</xdr:row>
      <xdr:rowOff>0</xdr:rowOff>
    </xdr:from>
    <xdr:to>
      <xdr:col>223</xdr:col>
      <xdr:colOff>0</xdr:colOff>
      <xdr:row>0</xdr:row>
      <xdr:rowOff>0</xdr:rowOff>
    </xdr:to>
    <xdr:graphicFrame macro="">
      <xdr:nvGraphicFramePr>
        <xdr:cNvPr id="33803"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0</xdr:colOff>
      <xdr:row>0</xdr:row>
      <xdr:rowOff>0</xdr:rowOff>
    </xdr:from>
    <xdr:to>
      <xdr:col>5</xdr:col>
      <xdr:colOff>0</xdr:colOff>
      <xdr:row>0</xdr:row>
      <xdr:rowOff>0</xdr:rowOff>
    </xdr:to>
    <xdr:graphicFrame macro="">
      <xdr:nvGraphicFramePr>
        <xdr:cNvPr id="33804"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0</xdr:colOff>
      <xdr:row>0</xdr:row>
      <xdr:rowOff>0</xdr:rowOff>
    </xdr:from>
    <xdr:to>
      <xdr:col>5</xdr:col>
      <xdr:colOff>0</xdr:colOff>
      <xdr:row>0</xdr:row>
      <xdr:rowOff>0</xdr:rowOff>
    </xdr:to>
    <xdr:graphicFrame macro="">
      <xdr:nvGraphicFramePr>
        <xdr:cNvPr id="33805"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0</xdr:colOff>
      <xdr:row>0</xdr:row>
      <xdr:rowOff>0</xdr:rowOff>
    </xdr:from>
    <xdr:to>
      <xdr:col>5</xdr:col>
      <xdr:colOff>0</xdr:colOff>
      <xdr:row>0</xdr:row>
      <xdr:rowOff>0</xdr:rowOff>
    </xdr:to>
    <xdr:graphicFrame macro="">
      <xdr:nvGraphicFramePr>
        <xdr:cNvPr id="33806"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0</xdr:row>
      <xdr:rowOff>0</xdr:rowOff>
    </xdr:from>
    <xdr:to>
      <xdr:col>5</xdr:col>
      <xdr:colOff>0</xdr:colOff>
      <xdr:row>0</xdr:row>
      <xdr:rowOff>0</xdr:rowOff>
    </xdr:to>
    <xdr:graphicFrame macro="">
      <xdr:nvGraphicFramePr>
        <xdr:cNvPr id="33807"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0</xdr:row>
      <xdr:rowOff>0</xdr:rowOff>
    </xdr:from>
    <xdr:to>
      <xdr:col>5</xdr:col>
      <xdr:colOff>0</xdr:colOff>
      <xdr:row>0</xdr:row>
      <xdr:rowOff>0</xdr:rowOff>
    </xdr:to>
    <xdr:graphicFrame macro="">
      <xdr:nvGraphicFramePr>
        <xdr:cNvPr id="33808"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0</xdr:colOff>
      <xdr:row>0</xdr:row>
      <xdr:rowOff>0</xdr:rowOff>
    </xdr:from>
    <xdr:to>
      <xdr:col>5</xdr:col>
      <xdr:colOff>0</xdr:colOff>
      <xdr:row>0</xdr:row>
      <xdr:rowOff>0</xdr:rowOff>
    </xdr:to>
    <xdr:graphicFrame macro="">
      <xdr:nvGraphicFramePr>
        <xdr:cNvPr id="33809"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0</xdr:colOff>
      <xdr:row>0</xdr:row>
      <xdr:rowOff>0</xdr:rowOff>
    </xdr:from>
    <xdr:to>
      <xdr:col>5</xdr:col>
      <xdr:colOff>0</xdr:colOff>
      <xdr:row>0</xdr:row>
      <xdr:rowOff>0</xdr:rowOff>
    </xdr:to>
    <xdr:graphicFrame macro="">
      <xdr:nvGraphicFramePr>
        <xdr:cNvPr id="33810"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0</xdr:row>
      <xdr:rowOff>0</xdr:rowOff>
    </xdr:from>
    <xdr:to>
      <xdr:col>14</xdr:col>
      <xdr:colOff>0</xdr:colOff>
      <xdr:row>0</xdr:row>
      <xdr:rowOff>0</xdr:rowOff>
    </xdr:to>
    <xdr:graphicFrame macro="">
      <xdr:nvGraphicFramePr>
        <xdr:cNvPr id="33811"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0</xdr:row>
      <xdr:rowOff>0</xdr:rowOff>
    </xdr:from>
    <xdr:to>
      <xdr:col>14</xdr:col>
      <xdr:colOff>0</xdr:colOff>
      <xdr:row>0</xdr:row>
      <xdr:rowOff>0</xdr:rowOff>
    </xdr:to>
    <xdr:graphicFrame macro="">
      <xdr:nvGraphicFramePr>
        <xdr:cNvPr id="33812"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5</xdr:col>
      <xdr:colOff>0</xdr:colOff>
      <xdr:row>0</xdr:row>
      <xdr:rowOff>0</xdr:rowOff>
    </xdr:from>
    <xdr:to>
      <xdr:col>14</xdr:col>
      <xdr:colOff>0</xdr:colOff>
      <xdr:row>0</xdr:row>
      <xdr:rowOff>0</xdr:rowOff>
    </xdr:to>
    <xdr:graphicFrame macro="">
      <xdr:nvGraphicFramePr>
        <xdr:cNvPr id="33813"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5</xdr:col>
      <xdr:colOff>0</xdr:colOff>
      <xdr:row>0</xdr:row>
      <xdr:rowOff>0</xdr:rowOff>
    </xdr:from>
    <xdr:to>
      <xdr:col>14</xdr:col>
      <xdr:colOff>0</xdr:colOff>
      <xdr:row>0</xdr:row>
      <xdr:rowOff>0</xdr:rowOff>
    </xdr:to>
    <xdr:graphicFrame macro="">
      <xdr:nvGraphicFramePr>
        <xdr:cNvPr id="33814"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5</xdr:col>
      <xdr:colOff>0</xdr:colOff>
      <xdr:row>0</xdr:row>
      <xdr:rowOff>0</xdr:rowOff>
    </xdr:from>
    <xdr:to>
      <xdr:col>14</xdr:col>
      <xdr:colOff>0</xdr:colOff>
      <xdr:row>0</xdr:row>
      <xdr:rowOff>0</xdr:rowOff>
    </xdr:to>
    <xdr:graphicFrame macro="">
      <xdr:nvGraphicFramePr>
        <xdr:cNvPr id="33815"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5</xdr:col>
      <xdr:colOff>0</xdr:colOff>
      <xdr:row>0</xdr:row>
      <xdr:rowOff>0</xdr:rowOff>
    </xdr:from>
    <xdr:to>
      <xdr:col>14</xdr:col>
      <xdr:colOff>0</xdr:colOff>
      <xdr:row>0</xdr:row>
      <xdr:rowOff>0</xdr:rowOff>
    </xdr:to>
    <xdr:graphicFrame macro="">
      <xdr:nvGraphicFramePr>
        <xdr:cNvPr id="33816"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5</xdr:col>
      <xdr:colOff>0</xdr:colOff>
      <xdr:row>0</xdr:row>
      <xdr:rowOff>0</xdr:rowOff>
    </xdr:from>
    <xdr:to>
      <xdr:col>14</xdr:col>
      <xdr:colOff>0</xdr:colOff>
      <xdr:row>0</xdr:row>
      <xdr:rowOff>0</xdr:rowOff>
    </xdr:to>
    <xdr:graphicFrame macro="">
      <xdr:nvGraphicFramePr>
        <xdr:cNvPr id="33817"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0</xdr:col>
      <xdr:colOff>0</xdr:colOff>
      <xdr:row>0</xdr:row>
      <xdr:rowOff>0</xdr:rowOff>
    </xdr:from>
    <xdr:to>
      <xdr:col>5</xdr:col>
      <xdr:colOff>0</xdr:colOff>
      <xdr:row>0</xdr:row>
      <xdr:rowOff>0</xdr:rowOff>
    </xdr:to>
    <xdr:graphicFrame macro="">
      <xdr:nvGraphicFramePr>
        <xdr:cNvPr id="33818"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5</xdr:col>
      <xdr:colOff>0</xdr:colOff>
      <xdr:row>0</xdr:row>
      <xdr:rowOff>0</xdr:rowOff>
    </xdr:from>
    <xdr:to>
      <xdr:col>14</xdr:col>
      <xdr:colOff>0</xdr:colOff>
      <xdr:row>0</xdr:row>
      <xdr:rowOff>0</xdr:rowOff>
    </xdr:to>
    <xdr:graphicFrame macro="">
      <xdr:nvGraphicFramePr>
        <xdr:cNvPr id="33819"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0</xdr:col>
      <xdr:colOff>0</xdr:colOff>
      <xdr:row>47</xdr:row>
      <xdr:rowOff>19050</xdr:rowOff>
    </xdr:from>
    <xdr:to>
      <xdr:col>0</xdr:col>
      <xdr:colOff>0</xdr:colOff>
      <xdr:row>62</xdr:row>
      <xdr:rowOff>0</xdr:rowOff>
    </xdr:to>
    <xdr:graphicFrame macro="">
      <xdr:nvGraphicFramePr>
        <xdr:cNvPr id="33820"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0</xdr:col>
      <xdr:colOff>9525</xdr:colOff>
      <xdr:row>0</xdr:row>
      <xdr:rowOff>0</xdr:rowOff>
    </xdr:from>
    <xdr:to>
      <xdr:col>11</xdr:col>
      <xdr:colOff>600075</xdr:colOff>
      <xdr:row>174</xdr:row>
      <xdr:rowOff>152400</xdr:rowOff>
    </xdr:to>
    <xdr:sp macro="" textlink="">
      <xdr:nvSpPr>
        <xdr:cNvPr id="33825" name="Text Box 33"/>
        <xdr:cNvSpPr txBox="1">
          <a:spLocks noChangeArrowheads="1"/>
        </xdr:cNvSpPr>
      </xdr:nvSpPr>
      <xdr:spPr bwMode="auto">
        <a:xfrm>
          <a:off x="9525" y="0"/>
          <a:ext cx="7134225" cy="283273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endParaRPr lang="nb-NO" sz="1000" b="0" i="0" u="none" strike="noStrike" baseline="0">
            <a:solidFill>
              <a:srgbClr val="000000"/>
            </a:solidFill>
            <a:latin typeface="Tms Rmn"/>
          </a:endParaRPr>
        </a:p>
        <a:p>
          <a:pPr algn="l" rtl="0">
            <a:defRPr sz="1000"/>
          </a:pPr>
          <a:r>
            <a:rPr lang="nb-NO" sz="2200" b="1" i="0" u="none" strike="noStrike" baseline="0">
              <a:solidFill>
                <a:srgbClr val="3333CC"/>
              </a:solidFill>
              <a:latin typeface="Times New Roman"/>
              <a:cs typeface="Times New Roman"/>
            </a:rPr>
            <a:t>AGE READING COMPARISONS</a:t>
          </a:r>
          <a:endParaRPr lang="nb-NO" sz="1000" b="0" i="0" u="none" strike="noStrike" baseline="0">
            <a:solidFill>
              <a:srgbClr val="000000"/>
            </a:solidFill>
            <a:latin typeface="Times New Roman"/>
            <a:cs typeface="Times New Roman"/>
          </a:endParaRPr>
        </a:p>
        <a:p>
          <a:pPr algn="l" rtl="0">
            <a:defRPr sz="1000"/>
          </a:pPr>
          <a:endParaRPr lang="nb-NO" sz="1000" b="0" i="0" u="none" strike="noStrike" baseline="0">
            <a:solidFill>
              <a:srgbClr val="000000"/>
            </a:solidFill>
            <a:latin typeface="Times New Roman"/>
            <a:cs typeface="Times New Roman"/>
          </a:endParaRPr>
        </a:p>
        <a:p>
          <a:pPr algn="l" rtl="0">
            <a:defRPr sz="1000"/>
          </a:pPr>
          <a:r>
            <a:rPr lang="nb-NO" sz="1600" b="0" i="0" u="none" strike="noStrike" baseline="0">
              <a:solidFill>
                <a:srgbClr val="000000"/>
              </a:solidFill>
              <a:latin typeface="Times New Roman"/>
              <a:cs typeface="Times New Roman"/>
            </a:rPr>
            <a:t>A.T.G.W. Eltink</a:t>
          </a:r>
          <a:endParaRPr lang="nb-NO" sz="1000" b="0" i="0" u="none" strike="noStrike" baseline="0">
            <a:solidFill>
              <a:srgbClr val="000000"/>
            </a:solidFill>
            <a:latin typeface="Times New Roman"/>
            <a:cs typeface="Times New Roman"/>
          </a:endParaRPr>
        </a:p>
        <a:p>
          <a:pPr algn="l" rtl="0">
            <a:defRPr sz="1000"/>
          </a:pPr>
          <a:endParaRPr lang="nb-NO" sz="1000" b="0" i="0" u="none" strike="noStrike" baseline="0">
            <a:solidFill>
              <a:srgbClr val="000000"/>
            </a:solidFill>
            <a:latin typeface="Times New Roman"/>
            <a:cs typeface="Times New Roman"/>
          </a:endParaRPr>
        </a:p>
        <a:p>
          <a:pPr algn="l" rtl="0">
            <a:defRPr sz="1000"/>
          </a:pPr>
          <a:endParaRPr lang="nb-NO" sz="1000" b="0" i="0" u="none" strike="noStrike" baseline="0">
            <a:solidFill>
              <a:srgbClr val="000000"/>
            </a:solidFill>
            <a:latin typeface="Times New Roman"/>
            <a:cs typeface="Times New Roman"/>
          </a:endParaRPr>
        </a:p>
        <a:p>
          <a:pPr algn="l" rtl="0">
            <a:defRPr sz="1000"/>
          </a:pPr>
          <a:r>
            <a:rPr lang="nb-NO" sz="1400" b="0" i="0" u="none" strike="noStrike" baseline="0">
              <a:solidFill>
                <a:srgbClr val="FF0000"/>
              </a:solidFill>
              <a:latin typeface="Times New Roman"/>
              <a:cs typeface="Times New Roman"/>
            </a:rPr>
            <a:t>Version 1.0   </a:t>
          </a:r>
          <a:r>
            <a:rPr lang="nb-NO" sz="1600" b="0" i="0" u="none" strike="noStrike" baseline="0">
              <a:solidFill>
                <a:srgbClr val="FF0000"/>
              </a:solidFill>
              <a:latin typeface="Times New Roman"/>
              <a:cs typeface="Times New Roman"/>
            </a:rPr>
            <a:t>October 2000</a:t>
          </a:r>
          <a:endParaRPr lang="nb-NO" sz="1000" b="0" i="0" u="none" strike="noStrike" baseline="0">
            <a:solidFill>
              <a:srgbClr val="000000"/>
            </a:solidFill>
            <a:latin typeface="Times New Roman"/>
            <a:cs typeface="Times New Roman"/>
          </a:endParaRPr>
        </a:p>
        <a:p>
          <a:pPr algn="l" rtl="0">
            <a:defRPr sz="1000"/>
          </a:pPr>
          <a:endParaRPr lang="nb-NO" sz="1000" b="0" i="0" u="none" strike="noStrike" baseline="0">
            <a:solidFill>
              <a:srgbClr val="000000"/>
            </a:solidFill>
            <a:latin typeface="Times New Roman"/>
            <a:cs typeface="Times New Roman"/>
          </a:endParaRPr>
        </a:p>
        <a:p>
          <a:pPr algn="l" rtl="0">
            <a:defRPr sz="1000"/>
          </a:pPr>
          <a:endParaRPr lang="nb-NO" sz="1000" b="0" i="0" u="none" strike="noStrike" baseline="0">
            <a:solidFill>
              <a:srgbClr val="000000"/>
            </a:solidFill>
            <a:latin typeface="Times New Roman"/>
            <a:cs typeface="Times New Roman"/>
          </a:endParaRPr>
        </a:p>
        <a:p>
          <a:pPr algn="l" rtl="0">
            <a:defRPr sz="1000"/>
          </a:pPr>
          <a:r>
            <a:rPr lang="nb-NO" sz="1200" b="1" i="0" u="none" strike="noStrike" baseline="0">
              <a:solidFill>
                <a:srgbClr val="000000"/>
              </a:solidFill>
              <a:latin typeface="Times New Roman"/>
              <a:cs typeface="Times New Roman"/>
            </a:rPr>
            <a:t>Guus Eltink, </a:t>
          </a:r>
        </a:p>
        <a:p>
          <a:pPr algn="l" rtl="0">
            <a:defRPr sz="1000"/>
          </a:pPr>
          <a:r>
            <a:rPr lang="nb-NO" sz="1200" b="1" i="0" u="none" strike="noStrike" baseline="0">
              <a:solidFill>
                <a:srgbClr val="000000"/>
              </a:solidFill>
              <a:latin typeface="Times New Roman"/>
              <a:cs typeface="Times New Roman"/>
            </a:rPr>
            <a:t>Netherlands Institute for Fisheries Research (RIVO), </a:t>
          </a:r>
        </a:p>
        <a:p>
          <a:pPr algn="l" rtl="0">
            <a:defRPr sz="1000"/>
          </a:pPr>
          <a:r>
            <a:rPr lang="nb-NO" sz="1200" b="1" i="0" u="none" strike="noStrike" baseline="0">
              <a:solidFill>
                <a:srgbClr val="000000"/>
              </a:solidFill>
              <a:latin typeface="Times New Roman"/>
              <a:cs typeface="Times New Roman"/>
            </a:rPr>
            <a:t>P.O. Box 68, 1970 AB  IJmuiden, the Netherlands</a:t>
          </a:r>
        </a:p>
        <a:p>
          <a:pPr algn="l" rtl="0">
            <a:defRPr sz="1000"/>
          </a:pPr>
          <a:r>
            <a:rPr lang="nb-NO" sz="1200" b="1" i="0" u="none" strike="noStrike" baseline="0">
              <a:solidFill>
                <a:srgbClr val="000000"/>
              </a:solidFill>
              <a:latin typeface="Times New Roman"/>
              <a:cs typeface="Times New Roman"/>
            </a:rPr>
            <a:t>e-mail address:   a.t.g.w.eltink@rivo.wag-ur.nl</a:t>
          </a:r>
        </a:p>
        <a:p>
          <a:pPr algn="l" rtl="0">
            <a:defRPr sz="1000"/>
          </a:pPr>
          <a:r>
            <a:rPr lang="nb-NO" sz="1200" b="1" i="0" u="none" strike="noStrike" baseline="0">
              <a:solidFill>
                <a:srgbClr val="000000"/>
              </a:solidFill>
              <a:latin typeface="Times New Roman"/>
              <a:cs typeface="Times New Roman"/>
            </a:rPr>
            <a:t>Direct phone:     +31 255 564691</a:t>
          </a:r>
          <a:endParaRPr lang="nb-NO" sz="1200" b="0" i="0" u="none" strike="noStrike" baseline="0">
            <a:solidFill>
              <a:srgbClr val="000000"/>
            </a:solidFill>
            <a:latin typeface="Times New Roman"/>
            <a:cs typeface="Times New Roman"/>
          </a:endParaRPr>
        </a:p>
        <a:p>
          <a:pPr algn="l" rtl="0">
            <a:defRPr sz="1000"/>
          </a:pPr>
          <a:endParaRPr lang="nb-NO" sz="1200" b="0" i="0" u="none" strike="noStrike" baseline="0">
            <a:solidFill>
              <a:srgbClr val="000000"/>
            </a:solidFill>
            <a:latin typeface="Times New Roman"/>
            <a:cs typeface="Times New Roman"/>
          </a:endParaRPr>
        </a:p>
        <a:p>
          <a:pPr algn="l" rtl="0">
            <a:defRPr sz="1000"/>
          </a:pPr>
          <a:endParaRPr lang="nb-NO" sz="1200" b="0" i="0" u="none" strike="noStrike" baseline="0">
            <a:solidFill>
              <a:srgbClr val="000000"/>
            </a:solidFill>
            <a:latin typeface="Times New Roman"/>
            <a:cs typeface="Times New Roman"/>
          </a:endParaRPr>
        </a:p>
        <a:p>
          <a:pPr algn="l" rtl="0">
            <a:defRPr sz="1000"/>
          </a:pPr>
          <a:r>
            <a:rPr lang="nb-NO" sz="1200" b="0" i="0" u="none" strike="noStrike" baseline="0">
              <a:solidFill>
                <a:srgbClr val="000000"/>
              </a:solidFill>
              <a:latin typeface="Times New Roman"/>
              <a:cs typeface="Times New Roman"/>
            </a:rPr>
            <a:t>This Excel workbook ("</a:t>
          </a:r>
          <a:r>
            <a:rPr lang="nb-NO" sz="1200" b="1" i="0" u="none" strike="noStrike" baseline="0">
              <a:solidFill>
                <a:srgbClr val="FF0000"/>
              </a:solidFill>
              <a:latin typeface="Times New Roman"/>
              <a:cs typeface="Times New Roman"/>
            </a:rPr>
            <a:t>AGE COMPARISONS.XLS</a:t>
          </a:r>
          <a:r>
            <a:rPr lang="nb-NO" sz="1200" b="0" i="0" u="none" strike="noStrike" baseline="0">
              <a:solidFill>
                <a:srgbClr val="000000"/>
              </a:solidFill>
              <a:latin typeface="Times New Roman"/>
              <a:cs typeface="Times New Roman"/>
            </a:rPr>
            <a:t>") is developed for an easy and fast analysis of age reading results. E.g. at age reading workshops the results on the age reading comparisons can be provided immediately after the age readers have finished age reading. The results from the analysis on age reading comparisons are easy to understand for the age readers, who have to calibrate their age reading method based on these results. Furthermore this tool for age reading analysis is easy to adapt e.g. to analyse different types of reference collections, to compare to known age in stead of modal age, etc.</a:t>
          </a:r>
        </a:p>
        <a:p>
          <a:pPr algn="l" rtl="0">
            <a:defRPr sz="1000"/>
          </a:pPr>
          <a:endParaRPr lang="nb-NO" sz="1200" b="0" i="0" u="none" strike="noStrike" baseline="0">
            <a:solidFill>
              <a:srgbClr val="000000"/>
            </a:solidFill>
            <a:latin typeface="Times New Roman"/>
            <a:cs typeface="Times New Roman"/>
          </a:endParaRPr>
        </a:p>
        <a:p>
          <a:pPr algn="l" rtl="0">
            <a:defRPr sz="1000"/>
          </a:pPr>
          <a:r>
            <a:rPr lang="nb-NO" sz="1200" b="0" i="0" u="none" strike="noStrike" baseline="0">
              <a:solidFill>
                <a:srgbClr val="000000"/>
              </a:solidFill>
              <a:latin typeface="Times New Roman"/>
              <a:cs typeface="Times New Roman"/>
            </a:rPr>
            <a:t>The essential companion to this Excel workbook is the document GUIDELINES AND TOOLS FOR AGE READING COMPARISONS by A.T.G.W. Eltink, A.W. Newton, C. Morgado, M.T.G. Santamaria and J. Modin, because it refers to this workbook for the analysis of the age reading results. This document is an attempt to formalise and advertise the best features on age reading comparisons currently available in Europe. The guidelines concentrate on:</a:t>
          </a:r>
        </a:p>
        <a:p>
          <a:pPr algn="l" rtl="0">
            <a:defRPr sz="1000"/>
          </a:pPr>
          <a:r>
            <a:rPr lang="nb-NO" sz="1200" b="0" i="0" u="none" strike="noStrike" baseline="0">
              <a:solidFill>
                <a:srgbClr val="000000"/>
              </a:solidFill>
              <a:latin typeface="Times New Roman"/>
              <a:cs typeface="Times New Roman"/>
            </a:rPr>
            <a:t>     * Explanation of age reading errors;</a:t>
          </a:r>
        </a:p>
        <a:p>
          <a:pPr algn="l" rtl="0">
            <a:defRPr sz="1000"/>
          </a:pPr>
          <a:r>
            <a:rPr lang="nb-NO" sz="1200" b="0" i="0" u="none" strike="noStrike" baseline="0">
              <a:solidFill>
                <a:srgbClr val="000000"/>
              </a:solidFill>
              <a:latin typeface="Times New Roman"/>
              <a:cs typeface="Times New Roman"/>
            </a:rPr>
            <a:t>     * Reference collections and the analysis of the age determinations;</a:t>
          </a:r>
        </a:p>
        <a:p>
          <a:pPr algn="l" rtl="0">
            <a:defRPr sz="1000"/>
          </a:pPr>
          <a:r>
            <a:rPr lang="nb-NO" sz="1200" b="0" i="0" u="none" strike="noStrike" baseline="0">
              <a:solidFill>
                <a:srgbClr val="000000"/>
              </a:solidFill>
              <a:latin typeface="Times New Roman"/>
              <a:cs typeface="Times New Roman"/>
            </a:rPr>
            <a:t>     * Running exchange schemes and the analysis of the age determinations;</a:t>
          </a:r>
        </a:p>
        <a:p>
          <a:pPr algn="l" rtl="0">
            <a:defRPr sz="1000"/>
          </a:pPr>
          <a:r>
            <a:rPr lang="nb-NO" sz="1200" b="0" i="0" u="none" strike="noStrike" baseline="0">
              <a:solidFill>
                <a:srgbClr val="000000"/>
              </a:solidFill>
              <a:latin typeface="Times New Roman"/>
              <a:cs typeface="Times New Roman"/>
            </a:rPr>
            <a:t>     * Organising workshops and the analysis of the age determinations;</a:t>
          </a:r>
        </a:p>
        <a:p>
          <a:pPr algn="l" rtl="0">
            <a:defRPr sz="1000"/>
          </a:pPr>
          <a:r>
            <a:rPr lang="nb-NO" sz="1200" b="0" i="0" u="none" strike="noStrike" baseline="0">
              <a:solidFill>
                <a:srgbClr val="000000"/>
              </a:solidFill>
              <a:latin typeface="Times New Roman"/>
              <a:cs typeface="Times New Roman"/>
            </a:rPr>
            <a:t>     * Digital imaging tools;</a:t>
          </a:r>
        </a:p>
        <a:p>
          <a:pPr algn="l" rtl="0">
            <a:defRPr sz="1000"/>
          </a:pPr>
          <a:r>
            <a:rPr lang="nb-NO" sz="1200" b="0" i="0" u="none" strike="noStrike" baseline="0">
              <a:solidFill>
                <a:srgbClr val="000000"/>
              </a:solidFill>
              <a:latin typeface="Times New Roman"/>
              <a:cs typeface="Times New Roman"/>
            </a:rPr>
            <a:t>     * Definition of terms.</a:t>
          </a:r>
        </a:p>
        <a:p>
          <a:pPr algn="l" rtl="0">
            <a:defRPr sz="1000"/>
          </a:pPr>
          <a:r>
            <a:rPr lang="nb-NO" sz="1200" b="0" i="0" u="none" strike="noStrike" baseline="0">
              <a:solidFill>
                <a:srgbClr val="000000"/>
              </a:solidFill>
              <a:latin typeface="Times New Roman"/>
              <a:cs typeface="Times New Roman"/>
            </a:rPr>
            <a:t>Especially section 3.13 (Age reading comparisons) is relevant for the explanation and interpretation of the tables and the figures of this Excel workbook.</a:t>
          </a:r>
        </a:p>
        <a:p>
          <a:pPr algn="l" rtl="0">
            <a:defRPr sz="1000"/>
          </a:pPr>
          <a:endParaRPr lang="nb-NO" sz="1200" b="0" i="0" u="none" strike="noStrike" baseline="0">
            <a:solidFill>
              <a:srgbClr val="000000"/>
            </a:solidFill>
            <a:latin typeface="Times New Roman"/>
            <a:cs typeface="Times New Roman"/>
          </a:endParaRPr>
        </a:p>
        <a:p>
          <a:pPr algn="l" rtl="0">
            <a:defRPr sz="1000"/>
          </a:pPr>
          <a:r>
            <a:rPr lang="nb-NO" sz="1200" b="0" i="0" u="none" strike="noStrike" baseline="0">
              <a:solidFill>
                <a:srgbClr val="000000"/>
              </a:solidFill>
              <a:latin typeface="Times New Roman"/>
              <a:cs typeface="Times New Roman"/>
            </a:rPr>
            <a:t>Both the file "AGE COMPARISONS.xls" and file "GUIDELINES.pdf" can be downloaded as one zip-file called </a:t>
          </a:r>
        </a:p>
        <a:p>
          <a:pPr algn="l" rtl="0">
            <a:defRPr sz="1000"/>
          </a:pPr>
          <a:r>
            <a:rPr lang="nb-NO" sz="1200" b="1" i="0" u="none" strike="noStrike" baseline="0">
              <a:solidFill>
                <a:srgbClr val="FF0000"/>
              </a:solidFill>
              <a:latin typeface="Times New Roman"/>
              <a:cs typeface="Times New Roman"/>
            </a:rPr>
            <a:t>AGE COMPARISONS.ZIP</a:t>
          </a:r>
          <a:r>
            <a:rPr lang="nb-NO" sz="1200" b="1" i="0" u="none" strike="noStrike" baseline="0">
              <a:solidFill>
                <a:srgbClr val="000000"/>
              </a:solidFill>
              <a:latin typeface="Times New Roman"/>
              <a:cs typeface="Times New Roman"/>
            </a:rPr>
            <a:t> </a:t>
          </a:r>
          <a:r>
            <a:rPr lang="nb-NO" sz="1200" b="0" i="0" u="none" strike="noStrike" baseline="0">
              <a:solidFill>
                <a:srgbClr val="000000"/>
              </a:solidFill>
              <a:latin typeface="Times New Roman"/>
              <a:cs typeface="Times New Roman"/>
            </a:rPr>
            <a:t>from the internet </a:t>
          </a:r>
          <a:r>
            <a:rPr lang="nb-NO" sz="1200" b="0" i="0" u="none" strike="noStrike" baseline="0">
              <a:solidFill>
                <a:srgbClr val="3333CC"/>
              </a:solidFill>
              <a:latin typeface="Times New Roman"/>
              <a:cs typeface="Times New Roman"/>
            </a:rPr>
            <a:t>http://www.efan.no</a:t>
          </a:r>
          <a:r>
            <a:rPr lang="nb-NO" sz="1200" b="0" i="0" u="none" strike="noStrike" baseline="0">
              <a:solidFill>
                <a:srgbClr val="000000"/>
              </a:solidFill>
              <a:latin typeface="Times New Roman"/>
              <a:cs typeface="Times New Roman"/>
            </a:rPr>
            <a:t> or can be obtained from the author. </a:t>
          </a:r>
        </a:p>
        <a:p>
          <a:pPr algn="l" rtl="0">
            <a:defRPr sz="1000"/>
          </a:pPr>
          <a:endParaRPr lang="nb-NO" sz="1200" b="0" i="0" u="none" strike="noStrike" baseline="0">
            <a:solidFill>
              <a:srgbClr val="000000"/>
            </a:solidFill>
            <a:latin typeface="Times New Roman"/>
            <a:cs typeface="Times New Roman"/>
          </a:endParaRPr>
        </a:p>
        <a:p>
          <a:pPr algn="l" rtl="0">
            <a:defRPr sz="1000"/>
          </a:pPr>
          <a:r>
            <a:rPr lang="nb-NO" sz="1200" b="0" i="0" u="none" strike="noStrike" baseline="0">
              <a:solidFill>
                <a:srgbClr val="000000"/>
              </a:solidFill>
              <a:latin typeface="Times New Roman"/>
              <a:cs typeface="Times New Roman"/>
            </a:rPr>
            <a:t>You are kindly requested to refer to the workbook AGE READING COMPARISONS as follows: </a:t>
          </a:r>
        </a:p>
        <a:p>
          <a:pPr algn="l" rtl="0">
            <a:defRPr sz="1000"/>
          </a:pPr>
          <a:r>
            <a:rPr lang="nb-NO" sz="1000" b="0" i="1" u="none" strike="noStrike" baseline="0">
              <a:solidFill>
                <a:srgbClr val="000000"/>
              </a:solidFill>
              <a:latin typeface="Times New Roman"/>
              <a:cs typeface="Times New Roman"/>
            </a:rPr>
            <a:t>Eltink, A.T.G.W.  2000.  Age reading comparisons. (MS Excel workbook version 1.0  October 2000) Internet: </a:t>
          </a:r>
          <a:r>
            <a:rPr lang="nb-NO" sz="1000" b="0" i="1" u="none" strike="noStrike" baseline="0">
              <a:solidFill>
                <a:srgbClr val="3333CC"/>
              </a:solidFill>
              <a:latin typeface="Times New Roman"/>
              <a:cs typeface="Times New Roman"/>
            </a:rPr>
            <a:t>http://www.efan.no</a:t>
          </a:r>
          <a:endParaRPr lang="nb-NO" sz="1200" b="0" i="0" u="none" strike="noStrike" baseline="0">
            <a:solidFill>
              <a:srgbClr val="000000"/>
            </a:solidFill>
            <a:latin typeface="Times New Roman"/>
            <a:cs typeface="Times New Roman"/>
          </a:endParaRPr>
        </a:p>
        <a:p>
          <a:pPr algn="l" rtl="0">
            <a:defRPr sz="1000"/>
          </a:pPr>
          <a:endParaRPr lang="nb-NO" sz="1200" b="0" i="0" u="none" strike="noStrike" baseline="0">
            <a:solidFill>
              <a:srgbClr val="000000"/>
            </a:solidFill>
            <a:latin typeface="Times New Roman"/>
            <a:cs typeface="Times New Roman"/>
          </a:endParaRPr>
        </a:p>
        <a:p>
          <a:pPr algn="l" rtl="0">
            <a:defRPr sz="1000"/>
          </a:pPr>
          <a:r>
            <a:rPr lang="nb-NO" sz="1200" b="0" i="0" u="none" strike="noStrike" baseline="0">
              <a:solidFill>
                <a:srgbClr val="000000"/>
              </a:solidFill>
              <a:latin typeface="Times New Roman"/>
              <a:cs typeface="Times New Roman"/>
            </a:rPr>
            <a:t>And to the document  GUIDELINES AND TOOLS FOR AGE READING as follows: </a:t>
          </a:r>
        </a:p>
        <a:p>
          <a:pPr algn="l" rtl="0">
            <a:defRPr sz="1000"/>
          </a:pPr>
          <a:r>
            <a:rPr lang="nb-NO" sz="1000" b="0" i="1" u="none" strike="noStrike" baseline="0">
              <a:solidFill>
                <a:srgbClr val="000000"/>
              </a:solidFill>
              <a:latin typeface="Times New Roman"/>
              <a:cs typeface="Times New Roman"/>
            </a:rPr>
            <a:t>Eltink, A.T.G.W., A.W. Newton, C. Morgado,</a:t>
          </a:r>
          <a:r>
            <a:rPr lang="nb-NO" sz="1000" b="0" i="1" u="none" strike="noStrike" baseline="0">
              <a:solidFill>
                <a:srgbClr val="FF0000"/>
              </a:solidFill>
              <a:latin typeface="Times New Roman"/>
              <a:cs typeface="Times New Roman"/>
            </a:rPr>
            <a:t> </a:t>
          </a:r>
          <a:r>
            <a:rPr lang="nb-NO" sz="1000" b="0" i="1" u="none" strike="noStrike" baseline="0">
              <a:solidFill>
                <a:srgbClr val="000000"/>
              </a:solidFill>
              <a:latin typeface="Times New Roman"/>
              <a:cs typeface="Times New Roman"/>
            </a:rPr>
            <a:t>M.T.G. Santamaria and J. Modin, 2000.  Guidelines and tools for age Reading.</a:t>
          </a:r>
        </a:p>
        <a:p>
          <a:pPr algn="l" rtl="0">
            <a:defRPr sz="1000"/>
          </a:pPr>
          <a:r>
            <a:rPr lang="nb-NO" sz="1000" b="0" i="1" u="none" strike="noStrike" baseline="0">
              <a:solidFill>
                <a:srgbClr val="000000"/>
              </a:solidFill>
              <a:latin typeface="Times New Roman"/>
              <a:cs typeface="Times New Roman"/>
            </a:rPr>
            <a:t>(PDF document version 1.0  October 2000) Internet: </a:t>
          </a:r>
          <a:r>
            <a:rPr lang="nb-NO" sz="1000" b="0" i="1" u="none" strike="noStrike" baseline="0">
              <a:solidFill>
                <a:srgbClr val="3333CC"/>
              </a:solidFill>
              <a:latin typeface="Times New Roman"/>
              <a:cs typeface="Times New Roman"/>
            </a:rPr>
            <a:t>http://www.efan.no</a:t>
          </a:r>
          <a:endParaRPr lang="nb-NO" sz="1000" b="0" i="0" u="none" strike="noStrike" baseline="0">
            <a:solidFill>
              <a:srgbClr val="000000"/>
            </a:solidFill>
            <a:latin typeface="Times New Roman"/>
            <a:cs typeface="Times New Roman"/>
          </a:endParaRPr>
        </a:p>
        <a:p>
          <a:pPr algn="l" rtl="0">
            <a:defRPr sz="1000"/>
          </a:pPr>
          <a:endParaRPr lang="nb-NO" sz="1200" b="0" i="0" u="none" strike="noStrike" baseline="0">
            <a:solidFill>
              <a:srgbClr val="000000"/>
            </a:solidFill>
            <a:latin typeface="Times New Roman"/>
            <a:cs typeface="Times New Roman"/>
          </a:endParaRPr>
        </a:p>
        <a:p>
          <a:pPr algn="l" rtl="0">
            <a:defRPr sz="1000"/>
          </a:pPr>
          <a:r>
            <a:rPr lang="nb-NO" sz="1200" b="0" i="0" u="none" strike="noStrike" baseline="0">
              <a:solidFill>
                <a:srgbClr val="000000"/>
              </a:solidFill>
              <a:latin typeface="Times New Roman"/>
              <a:cs typeface="Times New Roman"/>
            </a:rPr>
            <a:t>It would be very much appreciated, if you would provide comments in order to further help improve the guidelines and the workbook for the analysis of age readings. </a:t>
          </a:r>
        </a:p>
        <a:p>
          <a:pPr algn="l" rtl="0">
            <a:defRPr sz="1000"/>
          </a:pPr>
          <a:r>
            <a:rPr lang="nb-NO" sz="1200" b="0" i="0" u="none" strike="noStrike" baseline="0">
              <a:solidFill>
                <a:srgbClr val="000000"/>
              </a:solidFill>
              <a:latin typeface="Times New Roman"/>
              <a:cs typeface="Times New Roman"/>
            </a:rPr>
            <a:t>Please download the latest version each time when you have to analyse the age readings of exchanges, of workshops or of control/agreed/validated collections. </a:t>
          </a:r>
        </a:p>
        <a:p>
          <a:pPr algn="l" rtl="0">
            <a:defRPr sz="1000"/>
          </a:pPr>
          <a:endParaRPr lang="nb-NO" sz="1200" b="0" i="0" u="none" strike="noStrike" baseline="0">
            <a:solidFill>
              <a:srgbClr val="000000"/>
            </a:solidFill>
            <a:latin typeface="Times New Roman"/>
            <a:cs typeface="Times New Roman"/>
          </a:endParaRPr>
        </a:p>
        <a:p>
          <a:pPr algn="l" rtl="0">
            <a:defRPr sz="1000"/>
          </a:pPr>
          <a:endParaRPr lang="nb-NO" sz="1200" b="0" i="0" u="none" strike="noStrike" baseline="0">
            <a:solidFill>
              <a:srgbClr val="000000"/>
            </a:solidFill>
            <a:latin typeface="Times New Roman"/>
            <a:cs typeface="Times New Roman"/>
          </a:endParaRPr>
        </a:p>
        <a:p>
          <a:pPr algn="l" rtl="0">
            <a:defRPr sz="1000"/>
          </a:pPr>
          <a:r>
            <a:rPr lang="nb-NO" sz="1400" b="1" i="0" u="none" strike="noStrike" baseline="0">
              <a:solidFill>
                <a:srgbClr val="000000"/>
              </a:solidFill>
              <a:latin typeface="Times New Roman"/>
              <a:cs typeface="Times New Roman"/>
            </a:rPr>
            <a:t>General information</a:t>
          </a:r>
          <a:endParaRPr lang="nb-NO" sz="1200" b="0" i="0" u="none" strike="noStrike" baseline="0">
            <a:solidFill>
              <a:srgbClr val="000000"/>
            </a:solidFill>
            <a:latin typeface="Times New Roman"/>
            <a:cs typeface="Times New Roman"/>
          </a:endParaRPr>
        </a:p>
        <a:p>
          <a:pPr algn="l" rtl="0">
            <a:defRPr sz="1000"/>
          </a:pPr>
          <a:r>
            <a:rPr lang="nb-NO" sz="1200" b="0" i="0" u="none" strike="noStrike" baseline="0">
              <a:solidFill>
                <a:srgbClr val="000000"/>
              </a:solidFill>
              <a:latin typeface="Times New Roman"/>
              <a:cs typeface="Times New Roman"/>
            </a:rPr>
            <a:t>In this Excel workbook are 2 sheets: </a:t>
          </a:r>
        </a:p>
        <a:p>
          <a:pPr algn="l" rtl="0">
            <a:defRPr sz="1000"/>
          </a:pPr>
          <a:r>
            <a:rPr lang="nb-NO" sz="1200" b="0" i="0" u="none" strike="noStrike" baseline="0">
              <a:solidFill>
                <a:srgbClr val="000000"/>
              </a:solidFill>
              <a:latin typeface="Times New Roman"/>
              <a:cs typeface="Times New Roman"/>
            </a:rPr>
            <a:t>Sheet "READ ME FIRST" provides general information concerning age reading comparisons.</a:t>
          </a:r>
        </a:p>
        <a:p>
          <a:pPr algn="l" rtl="0">
            <a:defRPr sz="1000"/>
          </a:pPr>
          <a:r>
            <a:rPr lang="nb-NO" sz="1200" b="0" i="0" u="none" strike="noStrike" baseline="0">
              <a:solidFill>
                <a:srgbClr val="000000"/>
              </a:solidFill>
              <a:latin typeface="Times New Roman"/>
              <a:cs typeface="Times New Roman"/>
            </a:rPr>
            <a:t>Sheet "ANALYSIS" is a new version of the age bias plot spreadsheet for 15 age readers, which is considerably improved concerning the following points:</a:t>
          </a:r>
        </a:p>
        <a:p>
          <a:pPr algn="l" rtl="0">
            <a:defRPr sz="1000"/>
          </a:pPr>
          <a:r>
            <a:rPr lang="nb-NO" sz="1200" b="0" i="0" u="none" strike="noStrike" baseline="0">
              <a:solidFill>
                <a:srgbClr val="000000"/>
              </a:solidFill>
              <a:latin typeface="Times New Roman"/>
              <a:cs typeface="Times New Roman"/>
            </a:rPr>
            <a:t>    * reduced in size from 2.2 Mb to approximately 1.5 Mb, but including now a lot more facilities;</a:t>
          </a:r>
        </a:p>
        <a:p>
          <a:pPr algn="l" rtl="0">
            <a:defRPr sz="1000"/>
          </a:pPr>
          <a:r>
            <a:rPr lang="nb-NO" sz="1200" b="0" i="0" u="none" strike="noStrike" baseline="0">
              <a:solidFill>
                <a:srgbClr val="000000"/>
              </a:solidFill>
              <a:latin typeface="Times New Roman"/>
              <a:cs typeface="Times New Roman"/>
            </a:rPr>
            <a:t>    * the number of age readers in the spreadsheet can be changed (approximately 4 up to over 200 age readers);</a:t>
          </a:r>
        </a:p>
        <a:p>
          <a:pPr algn="l" rtl="0">
            <a:defRPr sz="1000"/>
          </a:pPr>
          <a:r>
            <a:rPr lang="nb-NO" sz="1200" b="0" i="0" u="none" strike="noStrike" baseline="0">
              <a:solidFill>
                <a:srgbClr val="000000"/>
              </a:solidFill>
              <a:latin typeface="Times New Roman"/>
              <a:cs typeface="Times New Roman"/>
            </a:rPr>
            <a:t>    * the number of 200 otoliths (or other calcified structures) in the set can be reduced or increased;</a:t>
          </a:r>
        </a:p>
        <a:p>
          <a:pPr algn="l" rtl="0">
            <a:defRPr sz="1000"/>
          </a:pPr>
          <a:r>
            <a:rPr lang="nb-NO" sz="1200" b="0" i="0" u="none" strike="noStrike" baseline="0">
              <a:solidFill>
                <a:srgbClr val="000000"/>
              </a:solidFill>
              <a:latin typeface="Times New Roman"/>
              <a:cs typeface="Times New Roman"/>
            </a:rPr>
            <a:t>    * the number of modal age groups 0-15 can be reduced or increased;</a:t>
          </a:r>
        </a:p>
        <a:p>
          <a:pPr algn="l" rtl="0">
            <a:defRPr sz="1000"/>
          </a:pPr>
          <a:r>
            <a:rPr lang="nb-NO" sz="1200" b="0" i="0" u="none" strike="noStrike" baseline="0">
              <a:solidFill>
                <a:srgbClr val="000000"/>
              </a:solidFill>
              <a:latin typeface="Times New Roman"/>
              <a:cs typeface="Times New Roman"/>
            </a:rPr>
            <a:t>    * the results of the age reading comparisons can be compared more easily, because of listing in separate tables of </a:t>
          </a:r>
        </a:p>
        <a:p>
          <a:pPr algn="l" rtl="0">
            <a:defRPr sz="1000"/>
          </a:pPr>
          <a:r>
            <a:rPr lang="nb-NO" sz="1200" b="0" i="0" u="none" strike="noStrike" baseline="0">
              <a:solidFill>
                <a:srgbClr val="000000"/>
              </a:solidFill>
              <a:latin typeface="Times New Roman"/>
              <a:cs typeface="Times New Roman"/>
            </a:rPr>
            <a:t>       CV, percentage agreement, bias, etc.;</a:t>
          </a:r>
        </a:p>
        <a:p>
          <a:pPr algn="l" rtl="0">
            <a:defRPr sz="1000"/>
          </a:pPr>
          <a:r>
            <a:rPr lang="nb-NO" sz="1200" b="0" i="0" u="none" strike="noStrike" baseline="0">
              <a:solidFill>
                <a:srgbClr val="000000"/>
              </a:solidFill>
              <a:latin typeface="Times New Roman"/>
              <a:cs typeface="Times New Roman"/>
            </a:rPr>
            <a:t>    * differences in CV, agreement and bias can be analysed by reader or by month or by stratum (Tables 2, 4 and 5);</a:t>
          </a:r>
        </a:p>
        <a:p>
          <a:pPr algn="l" rtl="0">
            <a:defRPr sz="1000"/>
          </a:pPr>
          <a:r>
            <a:rPr lang="nb-NO" sz="1200" b="0" i="0" u="none" strike="noStrike" baseline="0">
              <a:solidFill>
                <a:srgbClr val="000000"/>
              </a:solidFill>
              <a:latin typeface="Times New Roman"/>
              <a:cs typeface="Times New Roman"/>
            </a:rPr>
            <a:t>    * it contains a between-reader bias test (Wilcoxon's test);</a:t>
          </a:r>
        </a:p>
        <a:p>
          <a:pPr algn="l" rtl="0">
            <a:defRPr sz="1000"/>
          </a:pPr>
          <a:r>
            <a:rPr lang="nb-NO" sz="1200" b="0" i="0" u="none" strike="noStrike" baseline="0">
              <a:solidFill>
                <a:srgbClr val="000000"/>
              </a:solidFill>
              <a:latin typeface="Times New Roman"/>
              <a:cs typeface="Times New Roman"/>
            </a:rPr>
            <a:t>    * the spreadsheet can be adapted to analyse age reading results from control, agreed and validated collections;</a:t>
          </a:r>
        </a:p>
        <a:p>
          <a:pPr algn="l" rtl="0">
            <a:defRPr sz="1000"/>
          </a:pPr>
          <a:r>
            <a:rPr lang="nb-NO" sz="1200" b="0" i="0" u="none" strike="noStrike" baseline="0">
              <a:solidFill>
                <a:srgbClr val="000000"/>
              </a:solidFill>
              <a:latin typeface="Times New Roman"/>
              <a:cs typeface="Times New Roman"/>
            </a:rPr>
            <a:t>    * it indicates which calcified structures can be used for an "agreed collection" and how many by age group are obtained.</a:t>
          </a:r>
        </a:p>
        <a:p>
          <a:pPr algn="l" rtl="0">
            <a:defRPr sz="1000"/>
          </a:pPr>
          <a:endParaRPr lang="nb-NO" sz="1200" b="0" i="0" u="none" strike="noStrike" baseline="0">
            <a:solidFill>
              <a:srgbClr val="000000"/>
            </a:solidFill>
            <a:latin typeface="Times New Roman"/>
            <a:cs typeface="Times New Roman"/>
          </a:endParaRPr>
        </a:p>
        <a:p>
          <a:pPr algn="l" rtl="0">
            <a:defRPr sz="1000"/>
          </a:pPr>
          <a:endParaRPr lang="nb-NO" sz="1200" b="0" i="0" u="none" strike="noStrike" baseline="0">
            <a:solidFill>
              <a:srgbClr val="000000"/>
            </a:solidFill>
            <a:latin typeface="Times New Roman"/>
            <a:cs typeface="Times New Roman"/>
          </a:endParaRPr>
        </a:p>
        <a:p>
          <a:pPr algn="l" rtl="0">
            <a:defRPr sz="1000"/>
          </a:pPr>
          <a:r>
            <a:rPr lang="nb-NO" sz="1400" b="1" i="0" u="none" strike="noStrike" baseline="0">
              <a:solidFill>
                <a:srgbClr val="000000"/>
              </a:solidFill>
              <a:latin typeface="Times New Roman"/>
              <a:cs typeface="Times New Roman"/>
            </a:rPr>
            <a:t>Possible changes to the spreadsheet "ANALYSIS"</a:t>
          </a:r>
          <a:endParaRPr lang="nb-NO" sz="1200" b="0" i="0" u="none" strike="noStrike" baseline="0">
            <a:solidFill>
              <a:srgbClr val="000000"/>
            </a:solidFill>
            <a:latin typeface="Times New Roman"/>
            <a:cs typeface="Times New Roman"/>
          </a:endParaRPr>
        </a:p>
        <a:p>
          <a:pPr algn="l" rtl="0">
            <a:defRPr sz="1000"/>
          </a:pPr>
          <a:r>
            <a:rPr lang="nb-NO" sz="1200" b="0" i="0" u="none" strike="noStrike" baseline="0">
              <a:solidFill>
                <a:srgbClr val="000000"/>
              </a:solidFill>
              <a:latin typeface="Times New Roman"/>
              <a:cs typeface="Times New Roman"/>
            </a:rPr>
            <a:t>The number of 200 calcified structures in the set can be reduced by deleting the empty rows. The number of calcified structures in the set can be increased by inserting the needed number of rows and by dragging down the formulas of columns W, X and Y of Table 1. Do not forget to drag down the formulas of columns AB, AD and AL (for mean age, 80% agreement and the bias work table). Put "-" in the cells of Table 1, where there are no age readings or fish sample data.</a:t>
          </a:r>
        </a:p>
        <a:p>
          <a:pPr algn="l" rtl="0">
            <a:defRPr sz="1000"/>
          </a:pPr>
          <a:r>
            <a:rPr lang="nb-NO" sz="1200" b="0" i="0" u="none" strike="noStrike" baseline="0">
              <a:solidFill>
                <a:srgbClr val="000000"/>
              </a:solidFill>
              <a:latin typeface="Times New Roman"/>
              <a:cs typeface="Times New Roman"/>
            </a:rPr>
            <a:t>When the age reading results of, for instance 9 age readers, have to be compared, the columns for age readers 10 - 15 should be deleted. Furthermore you have to delete the bias plot figures for those readers that are removed. </a:t>
          </a:r>
        </a:p>
        <a:p>
          <a:pPr algn="l" rtl="0">
            <a:defRPr sz="1000"/>
          </a:pPr>
          <a:r>
            <a:rPr lang="nb-NO" sz="1200" b="0" i="0" u="none" strike="noStrike" baseline="0">
              <a:solidFill>
                <a:srgbClr val="000000"/>
              </a:solidFill>
              <a:latin typeface="Times New Roman"/>
              <a:cs typeface="Times New Roman"/>
            </a:rPr>
            <a:t>When the age reading results of 25 age readers have to be compared, then 10 columns have to be inserted (before age reader 15 and not after otherwise these data will not be included in the calculation of modal age, agreement and CV by calcified structure!). In </a:t>
          </a:r>
          <a:r>
            <a:rPr lang="nb-NO" sz="1200" b="0" i="0" u="sng" strike="noStrike" baseline="0">
              <a:solidFill>
                <a:srgbClr val="000000"/>
              </a:solidFill>
              <a:latin typeface="Times New Roman"/>
              <a:cs typeface="Times New Roman"/>
            </a:rPr>
            <a:t>all tables below Table 1</a:t>
          </a:r>
          <a:r>
            <a:rPr lang="nb-NO" sz="1200" b="0" i="0" u="none" strike="noStrike" baseline="0">
              <a:solidFill>
                <a:srgbClr val="000000"/>
              </a:solidFill>
              <a:latin typeface="Times New Roman"/>
              <a:cs typeface="Times New Roman"/>
            </a:rPr>
            <a:t> the formulas have to be dragged to the right. Additional bias plot figures have to be made.</a:t>
          </a:r>
        </a:p>
        <a:p>
          <a:pPr algn="l" rtl="0">
            <a:defRPr sz="1000"/>
          </a:pPr>
          <a:r>
            <a:rPr lang="nb-NO" sz="1200" b="0" i="0" u="none" strike="noStrike" baseline="0">
              <a:solidFill>
                <a:srgbClr val="000000"/>
              </a:solidFill>
              <a:latin typeface="Times New Roman"/>
              <a:cs typeface="Times New Roman"/>
            </a:rPr>
            <a:t>The number of modal age groups in the age reading comparisons can be reduced by deleting in the tables the rows for those modal age groups that are not needed e.g. 13-15. The number of modal age groups in the age reading comparisons can be increased by inserting in all tables the number of rows for those age groups that are needed and by </a:t>
          </a:r>
          <a:r>
            <a:rPr lang="nb-NO" sz="1200" b="0" i="0" u="sng" strike="noStrike" baseline="0">
              <a:solidFill>
                <a:srgbClr val="000000"/>
              </a:solidFill>
              <a:latin typeface="Times New Roman"/>
              <a:cs typeface="Times New Roman"/>
            </a:rPr>
            <a:t>dragging down the formulas</a:t>
          </a:r>
          <a:r>
            <a:rPr lang="nb-NO" sz="1200" b="0" i="0" u="none" strike="noStrike" baseline="0">
              <a:solidFill>
                <a:srgbClr val="000000"/>
              </a:solidFill>
              <a:latin typeface="Times New Roman"/>
              <a:cs typeface="Times New Roman"/>
            </a:rPr>
            <a:t>. The table on "Inter-reader bias tests" (Table 3) has to be filled in manually! The figures of the age bias plots should be changed in such way that the maximum value of y-axis (estimated mean age) is set to a value somewhat higher than the maximum value of the x-axis, because the highest mean age +2stdev must remain within the range of the y-axis.</a:t>
          </a:r>
        </a:p>
        <a:p>
          <a:pPr algn="l" rtl="0">
            <a:defRPr sz="1000"/>
          </a:pPr>
          <a:endParaRPr lang="nb-NO" sz="1200" b="0" i="0" u="none" strike="noStrike" baseline="0">
            <a:solidFill>
              <a:srgbClr val="000000"/>
            </a:solidFill>
            <a:latin typeface="Times New Roman"/>
            <a:cs typeface="Times New Roman"/>
          </a:endParaRPr>
        </a:p>
        <a:p>
          <a:pPr algn="l" rtl="0">
            <a:defRPr sz="1000"/>
          </a:pPr>
          <a:endParaRPr lang="nb-NO" sz="1200" b="0" i="0" u="none" strike="noStrike" baseline="0">
            <a:solidFill>
              <a:srgbClr val="000000"/>
            </a:solidFill>
            <a:latin typeface="Times New Roman"/>
            <a:cs typeface="Times New Roman"/>
          </a:endParaRPr>
        </a:p>
        <a:p>
          <a:pPr algn="l" rtl="0">
            <a:defRPr sz="1000"/>
          </a:pPr>
          <a:r>
            <a:rPr lang="nb-NO" sz="1400" b="1" i="0" u="none" strike="noStrike" baseline="0">
              <a:solidFill>
                <a:srgbClr val="000000"/>
              </a:solidFill>
              <a:latin typeface="Times New Roman"/>
              <a:cs typeface="Times New Roman"/>
            </a:rPr>
            <a:t>Instructions concerning input data, calculation, printing etc. of the "ANALYSIS" sheet</a:t>
          </a:r>
          <a:endParaRPr lang="nb-NO" sz="1200" b="0" i="0" u="none" strike="noStrike" baseline="0">
            <a:solidFill>
              <a:srgbClr val="000000"/>
            </a:solidFill>
            <a:latin typeface="Times New Roman"/>
            <a:cs typeface="Times New Roman"/>
          </a:endParaRPr>
        </a:p>
        <a:p>
          <a:pPr algn="l" rtl="0">
            <a:defRPr sz="1000"/>
          </a:pPr>
          <a:r>
            <a:rPr lang="nb-NO" sz="1200" b="0" i="0" u="none" strike="noStrike" baseline="0">
              <a:solidFill>
                <a:srgbClr val="000000"/>
              </a:solidFill>
              <a:latin typeface="Times New Roman"/>
              <a:cs typeface="Times New Roman"/>
            </a:rPr>
            <a:t>Fill in the </a:t>
          </a:r>
          <a:r>
            <a:rPr lang="nb-NO" sz="1200" b="0" i="0" u="none" strike="noStrike" baseline="0">
              <a:solidFill>
                <a:srgbClr val="3333CC"/>
              </a:solidFill>
              <a:latin typeface="Times New Roman"/>
              <a:cs typeface="Times New Roman"/>
            </a:rPr>
            <a:t>blue</a:t>
          </a:r>
          <a:r>
            <a:rPr lang="nb-NO" sz="1200" b="0" i="0" u="none" strike="noStrike" baseline="0">
              <a:solidFill>
                <a:srgbClr val="000000"/>
              </a:solidFill>
              <a:latin typeface="Times New Roman"/>
              <a:cs typeface="Times New Roman"/>
            </a:rPr>
            <a:t> cells of the spreadsheet. First insert a table number in cell A1 and a title into cell D1, and the fish sample information into cells A5:G204. Columns A and G of Table 1 should be used only for stratum and month and should not be used for anything else, because an analysis by month and stratum is carried out (see Table 4 and 5). Fill in the reader names and countries in H3:V3. Insert the results of the age readings in cells H5:V204.  If you have no age readings please insert a "</a:t>
          </a:r>
          <a:r>
            <a:rPr lang="nb-NO" sz="1200" b="0" i="0" u="none" strike="noStrike" baseline="0">
              <a:solidFill>
                <a:srgbClr val="3333CC"/>
              </a:solidFill>
              <a:latin typeface="Times New Roman"/>
              <a:cs typeface="Times New Roman"/>
            </a:rPr>
            <a:t>-</a:t>
          </a:r>
          <a:r>
            <a:rPr lang="nb-NO" sz="1200" b="0" i="0" u="none" strike="noStrike" baseline="0">
              <a:solidFill>
                <a:srgbClr val="000000"/>
              </a:solidFill>
              <a:latin typeface="Times New Roman"/>
              <a:cs typeface="Times New Roman"/>
            </a:rPr>
            <a:t>".  Warning: do not use "cut" and "paste", because it will change the formulas! The names of the strata given in </a:t>
          </a:r>
          <a:r>
            <a:rPr lang="nb-NO" sz="1200" b="0" i="0" u="none" strike="noStrike" baseline="0">
              <a:solidFill>
                <a:srgbClr val="3333CC"/>
              </a:solidFill>
              <a:latin typeface="Times New Roman"/>
              <a:cs typeface="Times New Roman"/>
            </a:rPr>
            <a:t>blue</a:t>
          </a:r>
          <a:r>
            <a:rPr lang="nb-NO" sz="1200" b="0" i="0" u="none" strike="noStrike" baseline="0">
              <a:solidFill>
                <a:srgbClr val="000000"/>
              </a:solidFill>
              <a:latin typeface="Times New Roman"/>
              <a:cs typeface="Times New Roman"/>
            </a:rPr>
            <a:t> in Table 5 (cells AI699:AT699) should exactly correspond to the names of the strata as used in column A of Table 1.</a:t>
          </a:r>
        </a:p>
        <a:p>
          <a:pPr algn="l" rtl="0">
            <a:defRPr sz="1000"/>
          </a:pPr>
          <a:r>
            <a:rPr lang="nb-NO" sz="1200" b="0" i="0" u="none" strike="noStrike" baseline="0">
              <a:solidFill>
                <a:srgbClr val="000000"/>
              </a:solidFill>
              <a:latin typeface="Times New Roman"/>
              <a:cs typeface="Times New Roman"/>
            </a:rPr>
            <a:t>The modal age is calculated automatically from the age readings of each calcified structure. However, sometimes two modal ages are possible, if a certain number of readers prefers one age and a same number of readers prefers another age. The excel speadsheet will use the first calculated modal age as the final modal age. Therefore, the most experienced readers should be put in the left hand columns (with lowest CV and highest agreement) and the most inexperienced readers on the right hand side (with highest CV and lowest agreement). In this way the modal age will be based on the most experienced readers, if two modal ages are possible. </a:t>
          </a:r>
        </a:p>
        <a:p>
          <a:pPr algn="l" rtl="0">
            <a:defRPr sz="1000"/>
          </a:pPr>
          <a:r>
            <a:rPr lang="nb-NO" sz="1200" b="0" i="0" u="sng" strike="noStrike" baseline="0">
              <a:solidFill>
                <a:srgbClr val="000000"/>
              </a:solidFill>
              <a:latin typeface="Times New Roman"/>
              <a:cs typeface="Times New Roman"/>
            </a:rPr>
            <a:t>If a number of inexperienced age readers participate, it is recommended to make the modal age to be determined by a selected group of experienced readers and not by the whole group!!!</a:t>
          </a:r>
          <a:r>
            <a:rPr lang="nb-NO" sz="1200" b="0" i="0" u="none" strike="noStrike" baseline="0">
              <a:solidFill>
                <a:srgbClr val="000000"/>
              </a:solidFill>
              <a:latin typeface="Times New Roman"/>
              <a:cs typeface="Times New Roman"/>
            </a:rPr>
            <a:t>  You should </a:t>
          </a:r>
          <a:r>
            <a:rPr lang="nb-NO" sz="1200" b="0" i="0" u="sng" strike="noStrike" baseline="0">
              <a:solidFill>
                <a:srgbClr val="FF0000"/>
              </a:solidFill>
              <a:latin typeface="Times New Roman"/>
              <a:cs typeface="Times New Roman"/>
            </a:rPr>
            <a:t>mention in your report on age reading comparisons, over which age readers you calculated the modal age and on which criteria you based this decision</a:t>
          </a:r>
          <a:r>
            <a:rPr lang="nb-NO" sz="1200" b="0" i="0" u="none" strike="noStrike" baseline="0">
              <a:solidFill>
                <a:srgbClr val="FF0000"/>
              </a:solidFill>
              <a:latin typeface="Times New Roman"/>
              <a:cs typeface="Times New Roman"/>
            </a:rPr>
            <a:t>.</a:t>
          </a:r>
          <a:r>
            <a:rPr lang="nb-NO" sz="1200" b="0" i="0" u="none" strike="noStrike" baseline="0">
              <a:solidFill>
                <a:srgbClr val="000000"/>
              </a:solidFill>
              <a:latin typeface="Times New Roman"/>
              <a:cs typeface="Times New Roman"/>
            </a:rPr>
            <a:t> In Table 1 you have to change in the heading the range of readers that you use for the calculation of modal age and you have to </a:t>
          </a:r>
          <a:r>
            <a:rPr lang="nb-NO" sz="1200" b="0" i="0" u="sng" strike="noStrike" baseline="0">
              <a:solidFill>
                <a:srgbClr val="FF0000"/>
              </a:solidFill>
              <a:latin typeface="Times New Roman"/>
              <a:cs typeface="Times New Roman"/>
            </a:rPr>
            <a:t>change the formulas for the calculation of modal age accordingly for this range of readers</a:t>
          </a:r>
          <a:r>
            <a:rPr lang="nb-NO" sz="1200" b="0" i="0" u="none" strike="noStrike" baseline="0">
              <a:solidFill>
                <a:srgbClr val="000000"/>
              </a:solidFill>
              <a:latin typeface="Times New Roman"/>
              <a:cs typeface="Times New Roman"/>
            </a:rPr>
            <a:t>!</a:t>
          </a:r>
        </a:p>
        <a:p>
          <a:pPr algn="l" rtl="0">
            <a:defRPr sz="1000"/>
          </a:pPr>
          <a:r>
            <a:rPr lang="nb-NO" sz="1200" b="0" i="0" u="none" strike="noStrike" baseline="0">
              <a:solidFill>
                <a:srgbClr val="000000"/>
              </a:solidFill>
              <a:latin typeface="Times New Roman"/>
              <a:cs typeface="Times New Roman"/>
            </a:rPr>
            <a:t>Furthermore there can be a problem with the estimation of the modal age, if e.g. all age readings differ and no modal age can be estimated. This is likely to happen when the number of age readers is low (3 or 4 readers). This problem might be solved by inserting the rounded mean age in the cell that causes the problem (for that reason column "Mean age" is added to the right hand side of Table 1).</a:t>
          </a:r>
        </a:p>
        <a:p>
          <a:pPr algn="l" rtl="0">
            <a:defRPr sz="1000"/>
          </a:pPr>
          <a:endParaRPr lang="nb-NO" sz="1200" b="0" i="0" u="none" strike="noStrike" baseline="0">
            <a:solidFill>
              <a:srgbClr val="000000"/>
            </a:solidFill>
            <a:latin typeface="Times New Roman"/>
            <a:cs typeface="Times New Roman"/>
          </a:endParaRPr>
        </a:p>
        <a:p>
          <a:pPr algn="l" rtl="0">
            <a:defRPr sz="1000"/>
          </a:pPr>
          <a:r>
            <a:rPr lang="nb-NO" sz="1200" b="0" i="0" u="none" strike="noStrike" baseline="0">
              <a:solidFill>
                <a:srgbClr val="000000"/>
              </a:solidFill>
              <a:latin typeface="Times New Roman"/>
              <a:cs typeface="Times New Roman"/>
            </a:rPr>
            <a:t>Execute "print" will provide you with output of the following tables and figures:</a:t>
          </a:r>
        </a:p>
        <a:p>
          <a:pPr algn="l" rtl="0">
            <a:defRPr sz="1000"/>
          </a:pPr>
          <a:endParaRPr lang="nb-NO" sz="1200" b="0" i="0" u="none" strike="noStrike" baseline="0">
            <a:solidFill>
              <a:srgbClr val="000000"/>
            </a:solidFill>
            <a:latin typeface="Times New Roman"/>
            <a:cs typeface="Times New Roman"/>
          </a:endParaRPr>
        </a:p>
        <a:p>
          <a:pPr algn="l" rtl="0">
            <a:defRPr sz="1000"/>
          </a:pPr>
          <a:r>
            <a:rPr lang="nb-NO" sz="1200" b="0" i="0" u="none" strike="noStrike" baseline="0">
              <a:solidFill>
                <a:srgbClr val="000000"/>
              </a:solidFill>
              <a:latin typeface="Times New Roman"/>
              <a:cs typeface="Times New Roman"/>
            </a:rPr>
            <a:t>    Table 1:  Basic input data with modal age, agreement and CV by calcified structure.</a:t>
          </a:r>
        </a:p>
        <a:p>
          <a:pPr algn="l" rtl="0">
            <a:defRPr sz="1000"/>
          </a:pPr>
          <a:r>
            <a:rPr lang="nb-NO" sz="1200" b="0" i="0" u="none" strike="noStrike" baseline="0">
              <a:solidFill>
                <a:srgbClr val="000000"/>
              </a:solidFill>
              <a:latin typeface="Times New Roman"/>
              <a:cs typeface="Times New Roman"/>
            </a:rPr>
            <a:t>    Table 2:  By </a:t>
          </a:r>
          <a:r>
            <a:rPr lang="nb-NO" sz="1200" b="0" i="0" u="sng" strike="noStrike" baseline="0">
              <a:solidFill>
                <a:srgbClr val="000000"/>
              </a:solidFill>
              <a:latin typeface="Times New Roman"/>
              <a:cs typeface="Times New Roman"/>
            </a:rPr>
            <a:t>age reader</a:t>
          </a:r>
          <a:r>
            <a:rPr lang="nb-NO" sz="1200" b="0" i="0" u="none" strike="noStrike" baseline="0">
              <a:solidFill>
                <a:srgbClr val="000000"/>
              </a:solidFill>
              <a:latin typeface="Times New Roman"/>
              <a:cs typeface="Times New Roman"/>
            </a:rPr>
            <a:t> and by modal age the number of age readings, CV(%), agreement (%), relative bias and the</a:t>
          </a:r>
        </a:p>
        <a:p>
          <a:pPr algn="l" rtl="0">
            <a:defRPr sz="1000"/>
          </a:pPr>
          <a:r>
            <a:rPr lang="nb-NO" sz="1200" b="0" i="0" u="none" strike="noStrike" baseline="0">
              <a:solidFill>
                <a:srgbClr val="000000"/>
              </a:solidFill>
              <a:latin typeface="Times New Roman"/>
              <a:cs typeface="Times New Roman"/>
            </a:rPr>
            <a:t>                   ranking of age readers according CV, agreement and bias.</a:t>
          </a:r>
        </a:p>
        <a:p>
          <a:pPr algn="l" rtl="0">
            <a:defRPr sz="1000"/>
          </a:pPr>
          <a:r>
            <a:rPr lang="nb-NO" sz="1200" b="0" i="0" u="none" strike="noStrike" baseline="0">
              <a:solidFill>
                <a:srgbClr val="000000"/>
              </a:solidFill>
              <a:latin typeface="Times New Roman"/>
              <a:cs typeface="Times New Roman"/>
            </a:rPr>
            <a:t>    Table 3:  Age composition and mean length at age by reader; inter-reader and reader against modal age bias tests.</a:t>
          </a:r>
        </a:p>
        <a:p>
          <a:pPr algn="l" rtl="0">
            <a:defRPr sz="1000"/>
          </a:pPr>
          <a:r>
            <a:rPr lang="nb-NO" sz="1200" b="0" i="0" u="none" strike="noStrike" baseline="0">
              <a:solidFill>
                <a:srgbClr val="000000"/>
              </a:solidFill>
              <a:latin typeface="Times New Roman"/>
              <a:cs typeface="Times New Roman"/>
            </a:rPr>
            <a:t>    Table 4:  By </a:t>
          </a:r>
          <a:r>
            <a:rPr lang="nb-NO" sz="1200" b="0" i="0" u="sng" strike="noStrike" baseline="0">
              <a:solidFill>
                <a:srgbClr val="000000"/>
              </a:solidFill>
              <a:latin typeface="Times New Roman"/>
              <a:cs typeface="Times New Roman"/>
            </a:rPr>
            <a:t>month</a:t>
          </a:r>
          <a:r>
            <a:rPr lang="nb-NO" sz="1200" b="0" i="0" u="none" strike="noStrike" baseline="0">
              <a:solidFill>
                <a:srgbClr val="000000"/>
              </a:solidFill>
              <a:latin typeface="Times New Roman"/>
              <a:cs typeface="Times New Roman"/>
            </a:rPr>
            <a:t> and by modal age the number of age readings, CV's, percentage agreements and relative bias.</a:t>
          </a:r>
        </a:p>
        <a:p>
          <a:pPr algn="l" rtl="0">
            <a:defRPr sz="1000"/>
          </a:pPr>
          <a:r>
            <a:rPr lang="nb-NO" sz="1200" b="0" i="0" u="none" strike="noStrike" baseline="0">
              <a:solidFill>
                <a:srgbClr val="000000"/>
              </a:solidFill>
              <a:latin typeface="Times New Roman"/>
              <a:cs typeface="Times New Roman"/>
            </a:rPr>
            <a:t>    Table 5:  By </a:t>
          </a:r>
          <a:r>
            <a:rPr lang="nb-NO" sz="1200" b="0" i="0" u="sng" strike="noStrike" baseline="0">
              <a:solidFill>
                <a:srgbClr val="000000"/>
              </a:solidFill>
              <a:latin typeface="Times New Roman"/>
              <a:cs typeface="Times New Roman"/>
            </a:rPr>
            <a:t>stratum</a:t>
          </a:r>
          <a:r>
            <a:rPr lang="nb-NO" sz="1200" b="0" i="0" u="none" strike="noStrike" baseline="0">
              <a:solidFill>
                <a:srgbClr val="000000"/>
              </a:solidFill>
              <a:latin typeface="Times New Roman"/>
              <a:cs typeface="Times New Roman"/>
            </a:rPr>
            <a:t> and by modal age the number of age readings, CV's, percentage agreements and relative bias </a:t>
          </a:r>
        </a:p>
        <a:p>
          <a:pPr algn="l" rtl="0">
            <a:defRPr sz="1000"/>
          </a:pPr>
          <a:r>
            <a:rPr lang="nb-NO" sz="1200" b="0" i="0" u="none" strike="noStrike" baseline="0">
              <a:solidFill>
                <a:srgbClr val="000000"/>
              </a:solidFill>
              <a:latin typeface="Times New Roman"/>
              <a:cs typeface="Times New Roman"/>
            </a:rPr>
            <a:t>                  (stratum is e.g. otoliths from different institutes or from different processing methods or a combination of </a:t>
          </a:r>
        </a:p>
        <a:p>
          <a:pPr algn="l" rtl="0">
            <a:defRPr sz="1000"/>
          </a:pPr>
          <a:r>
            <a:rPr lang="nb-NO" sz="1200" b="0" i="0" u="none" strike="noStrike" baseline="0">
              <a:solidFill>
                <a:srgbClr val="000000"/>
              </a:solidFill>
              <a:latin typeface="Times New Roman"/>
              <a:cs typeface="Times New Roman"/>
            </a:rPr>
            <a:t>                  certain months etc.);</a:t>
          </a:r>
        </a:p>
        <a:p>
          <a:pPr algn="l" rtl="0">
            <a:defRPr sz="1000"/>
          </a:pPr>
          <a:r>
            <a:rPr lang="nb-NO" sz="1200" b="0" i="0" u="none" strike="noStrike" baseline="0">
              <a:solidFill>
                <a:srgbClr val="000000"/>
              </a:solidFill>
              <a:latin typeface="Times New Roman"/>
              <a:cs typeface="Times New Roman"/>
            </a:rPr>
            <a:t>    Table 6:  Tables for plotting the age bias plots: 2stdev, mean age, 2stdev+mean age and 2stdev-mean age by modal age;</a:t>
          </a:r>
        </a:p>
        <a:p>
          <a:pPr algn="l" rtl="0">
            <a:defRPr sz="1000"/>
          </a:pPr>
          <a:r>
            <a:rPr lang="nb-NO" sz="1200" b="0" i="0" u="none" strike="noStrike" baseline="0">
              <a:solidFill>
                <a:srgbClr val="000000"/>
              </a:solidFill>
              <a:latin typeface="Times New Roman"/>
              <a:cs typeface="Times New Roman"/>
            </a:rPr>
            <a:t>    Table 7:  Overview of the number of calcified structures by modal age for which 80% or more agreement was reached.</a:t>
          </a:r>
        </a:p>
        <a:p>
          <a:pPr algn="l" rtl="0">
            <a:defRPr sz="1000"/>
          </a:pPr>
          <a:endParaRPr lang="nb-NO" sz="1200" b="0" i="0" u="none" strike="noStrike" baseline="0">
            <a:solidFill>
              <a:srgbClr val="000000"/>
            </a:solidFill>
            <a:latin typeface="Times New Roman"/>
            <a:cs typeface="Times New Roman"/>
          </a:endParaRPr>
        </a:p>
        <a:p>
          <a:pPr algn="l" rtl="0">
            <a:defRPr sz="1000"/>
          </a:pPr>
          <a:r>
            <a:rPr lang="nb-NO" sz="1200" b="0" i="0" u="none" strike="noStrike" baseline="0">
              <a:solidFill>
                <a:srgbClr val="000000"/>
              </a:solidFill>
              <a:latin typeface="Times New Roman"/>
              <a:cs typeface="Times New Roman"/>
            </a:rPr>
            <a:t>    Figure 1: Age bias plot figures.</a:t>
          </a:r>
        </a:p>
        <a:p>
          <a:pPr algn="l" rtl="0">
            <a:defRPr sz="1000"/>
          </a:pPr>
          <a:r>
            <a:rPr lang="nb-NO" sz="1200" b="0" i="0" u="none" strike="noStrike" baseline="0">
              <a:solidFill>
                <a:srgbClr val="000000"/>
              </a:solidFill>
              <a:latin typeface="Times New Roman"/>
              <a:cs typeface="Times New Roman"/>
            </a:rPr>
            <a:t>    Figure 2: CV(%), agreement(%) and standard deviation plotted against modal age.</a:t>
          </a:r>
        </a:p>
        <a:p>
          <a:pPr algn="l" rtl="0">
            <a:defRPr sz="1000"/>
          </a:pPr>
          <a:r>
            <a:rPr lang="nb-NO" sz="1200" b="0" i="0" u="none" strike="noStrike" baseline="0">
              <a:solidFill>
                <a:srgbClr val="000000"/>
              </a:solidFill>
              <a:latin typeface="Times New Roman"/>
              <a:cs typeface="Times New Roman"/>
            </a:rPr>
            <a:t>    Figure 3: The distribution of the age reading errors in percentage by modal age.</a:t>
          </a:r>
        </a:p>
        <a:p>
          <a:pPr algn="l" rtl="0">
            <a:defRPr sz="1000"/>
          </a:pPr>
          <a:r>
            <a:rPr lang="nb-NO" sz="1200" b="0" i="0" u="none" strike="noStrike" baseline="0">
              <a:solidFill>
                <a:srgbClr val="000000"/>
              </a:solidFill>
              <a:latin typeface="Times New Roman"/>
              <a:cs typeface="Times New Roman"/>
            </a:rPr>
            <a:t>    Figure 4: The relative bias by modal age.</a:t>
          </a:r>
        </a:p>
        <a:p>
          <a:pPr algn="l" rtl="0">
            <a:defRPr sz="1000"/>
          </a:pPr>
          <a:r>
            <a:rPr lang="nb-NO" sz="1200" b="0" i="0" u="none" strike="noStrike" baseline="0">
              <a:solidFill>
                <a:srgbClr val="000000"/>
              </a:solidFill>
              <a:latin typeface="Times New Roman"/>
              <a:cs typeface="Times New Roman"/>
            </a:rPr>
            <a:t>    Figure 5: The estimated mean length at age by age reader.</a:t>
          </a:r>
        </a:p>
        <a:p>
          <a:pPr algn="l" rtl="0">
            <a:defRPr sz="1000"/>
          </a:pPr>
          <a:endParaRPr lang="nb-NO" sz="1200" b="0" i="0" u="none" strike="noStrike" baseline="0">
            <a:solidFill>
              <a:srgbClr val="000000"/>
            </a:solidFill>
            <a:latin typeface="Times New Roman"/>
            <a:cs typeface="Times New Roman"/>
          </a:endParaRPr>
        </a:p>
        <a:p>
          <a:pPr algn="l" rtl="0">
            <a:defRPr sz="1000"/>
          </a:pPr>
          <a:r>
            <a:rPr lang="nb-NO" sz="1200" b="0" i="0" u="none" strike="noStrike" baseline="0">
              <a:solidFill>
                <a:srgbClr val="000000"/>
              </a:solidFill>
              <a:latin typeface="Times New Roman"/>
              <a:cs typeface="Times New Roman"/>
            </a:rPr>
            <a:t>The quality of the black and white prints of the tables and figures will be improved, if the </a:t>
          </a:r>
          <a:r>
            <a:rPr lang="nb-NO" sz="1200" b="0" i="0" u="none" strike="noStrike" baseline="0">
              <a:solidFill>
                <a:srgbClr val="3333CC"/>
              </a:solidFill>
              <a:latin typeface="Times New Roman"/>
              <a:cs typeface="Times New Roman"/>
            </a:rPr>
            <a:t>c</a:t>
          </a:r>
          <a:r>
            <a:rPr lang="nb-NO" sz="1200" b="0" i="0" u="none" strike="noStrike" baseline="0">
              <a:solidFill>
                <a:srgbClr val="FF0000"/>
              </a:solidFill>
              <a:latin typeface="Times New Roman"/>
              <a:cs typeface="Times New Roman"/>
            </a:rPr>
            <a:t>o</a:t>
          </a:r>
          <a:r>
            <a:rPr lang="nb-NO" sz="1200" b="0" i="0" u="none" strike="noStrike" baseline="0">
              <a:solidFill>
                <a:srgbClr val="999933"/>
              </a:solidFill>
              <a:latin typeface="Times New Roman"/>
              <a:cs typeface="Times New Roman"/>
            </a:rPr>
            <a:t>l</a:t>
          </a:r>
          <a:r>
            <a:rPr lang="nb-NO" sz="1200" b="0" i="0" u="none" strike="noStrike" baseline="0">
              <a:solidFill>
                <a:srgbClr val="FF00FF"/>
              </a:solidFill>
              <a:latin typeface="Times New Roman"/>
              <a:cs typeface="Times New Roman"/>
            </a:rPr>
            <a:t>o</a:t>
          </a:r>
          <a:r>
            <a:rPr lang="nb-NO" sz="1200" b="0" i="0" u="none" strike="noStrike" baseline="0">
              <a:solidFill>
                <a:srgbClr val="000000"/>
              </a:solidFill>
              <a:latin typeface="Times New Roman"/>
              <a:cs typeface="Times New Roman"/>
            </a:rPr>
            <a:t>r</a:t>
          </a:r>
          <a:r>
            <a:rPr lang="nb-NO" sz="1200" b="0" i="0" u="none" strike="noStrike" baseline="0">
              <a:solidFill>
                <a:srgbClr val="3333CC"/>
              </a:solidFill>
              <a:latin typeface="Times New Roman"/>
              <a:cs typeface="Times New Roman"/>
            </a:rPr>
            <a:t>s</a:t>
          </a:r>
          <a:r>
            <a:rPr lang="nb-NO" sz="1200" b="0" i="0" u="none" strike="noStrike" baseline="0">
              <a:solidFill>
                <a:srgbClr val="000000"/>
              </a:solidFill>
              <a:latin typeface="Times New Roman"/>
              <a:cs typeface="Times New Roman"/>
            </a:rPr>
            <a:t> are changed to black. </a:t>
          </a:r>
        </a:p>
        <a:p>
          <a:pPr algn="l" rtl="0">
            <a:defRPr sz="1000"/>
          </a:pPr>
          <a:endParaRPr lang="nb-NO" sz="1200" b="0" i="0" u="none" strike="noStrike" baseline="0">
            <a:solidFill>
              <a:srgbClr val="000000"/>
            </a:solidFill>
            <a:latin typeface="Times New Roman"/>
            <a:cs typeface="Times New Roman"/>
          </a:endParaRPr>
        </a:p>
        <a:p>
          <a:pPr algn="l" rtl="0">
            <a:defRPr sz="1000"/>
          </a:pPr>
          <a:endParaRPr lang="nb-NO" sz="1200" b="0" i="0" u="none" strike="noStrike" baseline="0">
            <a:solidFill>
              <a:srgbClr val="000000"/>
            </a:solidFill>
            <a:latin typeface="Times New Roman"/>
            <a:cs typeface="Times New Roman"/>
          </a:endParaRPr>
        </a:p>
        <a:p>
          <a:pPr algn="l" rtl="0">
            <a:defRPr sz="1000"/>
          </a:pPr>
          <a:endParaRPr lang="nb-NO" sz="1200" b="0" i="0" u="none" strike="noStrike" baseline="0">
            <a:solidFill>
              <a:srgbClr val="000000"/>
            </a:solidFill>
            <a:latin typeface="Times New Roman"/>
            <a:cs typeface="Times New Roman"/>
          </a:endParaRPr>
        </a:p>
        <a:p>
          <a:pPr algn="l" rtl="0">
            <a:defRPr sz="1000"/>
          </a:pPr>
          <a:r>
            <a:rPr lang="nb-NO" sz="1200" b="0" i="0" u="none" strike="noStrike" baseline="0">
              <a:solidFill>
                <a:srgbClr val="000000"/>
              </a:solidFill>
              <a:latin typeface="Times New Roman"/>
              <a:cs typeface="Times New Roman"/>
            </a:rPr>
            <a:t>                                                                                                    </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0.00732</cdr:x>
      <cdr:y>0</cdr:y>
    </cdr:from>
    <cdr:to>
      <cdr:x>0.09376</cdr:x>
      <cdr:y>0.26865</cdr:y>
    </cdr:to>
    <cdr:sp macro="" textlink="">
      <cdr:nvSpPr>
        <cdr:cNvPr id="34817" name="Text 1"/>
        <cdr:cNvSpPr txBox="1">
          <a:spLocks xmlns:a="http://schemas.openxmlformats.org/drawingml/2006/main" noChangeArrowheads="1"/>
        </cdr:cNvSpPr>
      </cdr:nvSpPr>
      <cdr:spPr bwMode="auto">
        <a:xfrm xmlns:a="http://schemas.openxmlformats.org/drawingml/2006/main">
          <a:off x="79063" y="-29929"/>
          <a:ext cx="896710" cy="19703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xml><?xml version="1.0" encoding="utf-8"?>
<c:userShapes xmlns:c="http://schemas.openxmlformats.org/drawingml/2006/chart">
  <cdr:relSizeAnchor xmlns:cdr="http://schemas.openxmlformats.org/drawingml/2006/chartDrawing">
    <cdr:from>
      <cdr:x>0.01648</cdr:x>
      <cdr:y>0</cdr:y>
    </cdr:from>
    <cdr:to>
      <cdr:x>0.04249</cdr:x>
      <cdr:y>0.2643</cdr:y>
    </cdr:to>
    <cdr:sp macro="" textlink="">
      <cdr:nvSpPr>
        <cdr:cNvPr id="35841" name="Text 1"/>
        <cdr:cNvSpPr txBox="1">
          <a:spLocks xmlns:a="http://schemas.openxmlformats.org/drawingml/2006/main" noChangeArrowheads="1"/>
        </cdr:cNvSpPr>
      </cdr:nvSpPr>
      <cdr:spPr bwMode="auto">
        <a:xfrm xmlns:a="http://schemas.openxmlformats.org/drawingml/2006/main">
          <a:off x="174130" y="-6317"/>
          <a:ext cx="269783" cy="19384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cm</a:t>
          </a:r>
        </a:p>
      </cdr:txBody>
    </cdr:sp>
  </cdr:relSizeAnchor>
</c:userShapes>
</file>

<file path=xl/drawings/drawing4.xml><?xml version="1.0" encoding="utf-8"?>
<c:userShapes xmlns:c="http://schemas.openxmlformats.org/drawingml/2006/chart">
  <cdr:relSizeAnchor xmlns:cdr="http://schemas.openxmlformats.org/drawingml/2006/chartDrawing">
    <cdr:from>
      <cdr:x>0.01491</cdr:x>
      <cdr:y>0.1278</cdr:y>
    </cdr:from>
    <cdr:to>
      <cdr:x>0.17112</cdr:x>
      <cdr:y>0.39471</cdr:y>
    </cdr:to>
    <cdr:sp macro="" textlink="">
      <cdr:nvSpPr>
        <cdr:cNvPr id="36865" name="Text 1"/>
        <cdr:cNvSpPr txBox="1">
          <a:spLocks xmlns:a="http://schemas.openxmlformats.org/drawingml/2006/main" noChangeArrowheads="1"/>
        </cdr:cNvSpPr>
      </cdr:nvSpPr>
      <cdr:spPr bwMode="auto">
        <a:xfrm xmlns:a="http://schemas.openxmlformats.org/drawingml/2006/main">
          <a:off x="91672" y="96908"/>
          <a:ext cx="926913" cy="19576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5.xml><?xml version="1.0" encoding="utf-8"?>
<c:userShapes xmlns:c="http://schemas.openxmlformats.org/drawingml/2006/chart">
  <cdr:relSizeAnchor xmlns:cdr="http://schemas.openxmlformats.org/drawingml/2006/chartDrawing">
    <cdr:from>
      <cdr:x>0.01491</cdr:x>
      <cdr:y>0.1278</cdr:y>
    </cdr:from>
    <cdr:to>
      <cdr:x>0.17112</cdr:x>
      <cdr:y>0.39471</cdr:y>
    </cdr:to>
    <cdr:sp macro="" textlink="">
      <cdr:nvSpPr>
        <cdr:cNvPr id="37889" name="Text 1"/>
        <cdr:cNvSpPr txBox="1">
          <a:spLocks xmlns:a="http://schemas.openxmlformats.org/drawingml/2006/main" noChangeArrowheads="1"/>
        </cdr:cNvSpPr>
      </cdr:nvSpPr>
      <cdr:spPr bwMode="auto">
        <a:xfrm xmlns:a="http://schemas.openxmlformats.org/drawingml/2006/main">
          <a:off x="91672" y="96908"/>
          <a:ext cx="926913" cy="19576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6.xml><?xml version="1.0" encoding="utf-8"?>
<c:userShapes xmlns:c="http://schemas.openxmlformats.org/drawingml/2006/chart">
  <cdr:relSizeAnchor xmlns:cdr="http://schemas.openxmlformats.org/drawingml/2006/chartDrawing">
    <cdr:from>
      <cdr:x>0.01491</cdr:x>
      <cdr:y>0.1278</cdr:y>
    </cdr:from>
    <cdr:to>
      <cdr:x>0.17112</cdr:x>
      <cdr:y>0.39471</cdr:y>
    </cdr:to>
    <cdr:sp macro="" textlink="">
      <cdr:nvSpPr>
        <cdr:cNvPr id="38913" name="Text 1"/>
        <cdr:cNvSpPr txBox="1">
          <a:spLocks xmlns:a="http://schemas.openxmlformats.org/drawingml/2006/main" noChangeArrowheads="1"/>
        </cdr:cNvSpPr>
      </cdr:nvSpPr>
      <cdr:spPr bwMode="auto">
        <a:xfrm xmlns:a="http://schemas.openxmlformats.org/drawingml/2006/main">
          <a:off x="91672" y="96908"/>
          <a:ext cx="926913" cy="19576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7.xml><?xml version="1.0" encoding="utf-8"?>
<c:userShapes xmlns:c="http://schemas.openxmlformats.org/drawingml/2006/chart">
  <cdr:relSizeAnchor xmlns:cdr="http://schemas.openxmlformats.org/drawingml/2006/chartDrawing">
    <cdr:from>
      <cdr:x>0.01491</cdr:x>
      <cdr:y>0.1278</cdr:y>
    </cdr:from>
    <cdr:to>
      <cdr:x>0.17112</cdr:x>
      <cdr:y>0.39471</cdr:y>
    </cdr:to>
    <cdr:sp macro="" textlink="">
      <cdr:nvSpPr>
        <cdr:cNvPr id="39937" name="Text 1"/>
        <cdr:cNvSpPr txBox="1">
          <a:spLocks xmlns:a="http://schemas.openxmlformats.org/drawingml/2006/main" noChangeArrowheads="1"/>
        </cdr:cNvSpPr>
      </cdr:nvSpPr>
      <cdr:spPr bwMode="auto">
        <a:xfrm xmlns:a="http://schemas.openxmlformats.org/drawingml/2006/main">
          <a:off x="91672" y="96908"/>
          <a:ext cx="926913" cy="19576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8.xml><?xml version="1.0" encoding="utf-8"?>
<c:userShapes xmlns:c="http://schemas.openxmlformats.org/drawingml/2006/chart">
  <cdr:relSizeAnchor xmlns:cdr="http://schemas.openxmlformats.org/drawingml/2006/chartDrawing">
    <cdr:from>
      <cdr:x>0.01491</cdr:x>
      <cdr:y>0.1278</cdr:y>
    </cdr:from>
    <cdr:to>
      <cdr:x>0.17112</cdr:x>
      <cdr:y>0.39471</cdr:y>
    </cdr:to>
    <cdr:sp macro="" textlink="">
      <cdr:nvSpPr>
        <cdr:cNvPr id="40961" name="Text 1"/>
        <cdr:cNvSpPr txBox="1">
          <a:spLocks xmlns:a="http://schemas.openxmlformats.org/drawingml/2006/main" noChangeArrowheads="1"/>
        </cdr:cNvSpPr>
      </cdr:nvSpPr>
      <cdr:spPr bwMode="auto">
        <a:xfrm xmlns:a="http://schemas.openxmlformats.org/drawingml/2006/main">
          <a:off x="91672" y="96908"/>
          <a:ext cx="926913" cy="19576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9.xml><?xml version="1.0" encoding="utf-8"?>
<c:userShapes xmlns:c="http://schemas.openxmlformats.org/drawingml/2006/chart">
  <cdr:relSizeAnchor xmlns:cdr="http://schemas.openxmlformats.org/drawingml/2006/chartDrawing">
    <cdr:from>
      <cdr:x>0.14172</cdr:x>
      <cdr:y>0</cdr:y>
    </cdr:from>
    <cdr:to>
      <cdr:x>0.99249</cdr:x>
      <cdr:y>0.77442</cdr:y>
    </cdr:to>
    <cdr:sp macro="" textlink="">
      <cdr:nvSpPr>
        <cdr:cNvPr id="41985" name="Text 1"/>
        <cdr:cNvSpPr txBox="1">
          <a:spLocks xmlns:a="http://schemas.openxmlformats.org/drawingml/2006/main" noChangeArrowheads="1"/>
        </cdr:cNvSpPr>
      </cdr:nvSpPr>
      <cdr:spPr bwMode="auto">
        <a:xfrm xmlns:a="http://schemas.openxmlformats.org/drawingml/2006/main">
          <a:off x="107119" y="-119114"/>
          <a:ext cx="623976" cy="56797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10.xml><?xml version="1.0" encoding="utf-8"?>
<c:userShapes xmlns:c="http://schemas.openxmlformats.org/drawingml/2006/chart">
  <cdr:relSizeAnchor xmlns:cdr="http://schemas.openxmlformats.org/drawingml/2006/chartDrawing">
    <cdr:from>
      <cdr:x>0.14172</cdr:x>
      <cdr:y>0</cdr:y>
    </cdr:from>
    <cdr:to>
      <cdr:x>0.99249</cdr:x>
      <cdr:y>0.77442</cdr:y>
    </cdr:to>
    <cdr:sp macro="" textlink="">
      <cdr:nvSpPr>
        <cdr:cNvPr id="43009" name="Text 1"/>
        <cdr:cNvSpPr txBox="1">
          <a:spLocks xmlns:a="http://schemas.openxmlformats.org/drawingml/2006/main" noChangeArrowheads="1"/>
        </cdr:cNvSpPr>
      </cdr:nvSpPr>
      <cdr:spPr bwMode="auto">
        <a:xfrm xmlns:a="http://schemas.openxmlformats.org/drawingml/2006/main">
          <a:off x="107119" y="-119114"/>
          <a:ext cx="623976" cy="56797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11.xml><?xml version="1.0" encoding="utf-8"?>
<c:userShapes xmlns:c="http://schemas.openxmlformats.org/drawingml/2006/chart">
  <cdr:relSizeAnchor xmlns:cdr="http://schemas.openxmlformats.org/drawingml/2006/chartDrawing">
    <cdr:from>
      <cdr:x>0.15195</cdr:x>
      <cdr:y>0</cdr:y>
    </cdr:from>
    <cdr:to>
      <cdr:x>0.99249</cdr:x>
      <cdr:y>0.67326</cdr:y>
    </cdr:to>
    <cdr:sp macro="" textlink="">
      <cdr:nvSpPr>
        <cdr:cNvPr id="44033" name="Text 1"/>
        <cdr:cNvSpPr txBox="1">
          <a:spLocks xmlns:a="http://schemas.openxmlformats.org/drawingml/2006/main" noChangeArrowheads="1"/>
        </cdr:cNvSpPr>
      </cdr:nvSpPr>
      <cdr:spPr bwMode="auto">
        <a:xfrm xmlns:a="http://schemas.openxmlformats.org/drawingml/2006/main">
          <a:off x="114618" y="-96618"/>
          <a:ext cx="616477" cy="493787"/>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12.xml><?xml version="1.0" encoding="utf-8"?>
<c:userShapes xmlns:c="http://schemas.openxmlformats.org/drawingml/2006/chart">
  <cdr:relSizeAnchor xmlns:cdr="http://schemas.openxmlformats.org/drawingml/2006/chartDrawing">
    <cdr:from>
      <cdr:x>0.67771</cdr:x>
      <cdr:y>0.30792</cdr:y>
    </cdr:from>
    <cdr:to>
      <cdr:x>1</cdr:x>
      <cdr:y>0.67163</cdr:y>
    </cdr:to>
    <cdr:sp macro="" textlink="">
      <cdr:nvSpPr>
        <cdr:cNvPr id="45057" name="Text 1"/>
        <cdr:cNvSpPr txBox="1">
          <a:spLocks xmlns:a="http://schemas.openxmlformats.org/drawingml/2006/main" noChangeArrowheads="1"/>
        </cdr:cNvSpPr>
      </cdr:nvSpPr>
      <cdr:spPr bwMode="auto">
        <a:xfrm xmlns:a="http://schemas.openxmlformats.org/drawingml/2006/main">
          <a:off x="2113258" y="229010"/>
          <a:ext cx="933216" cy="2667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27432" rIns="27432" bIns="27432"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Arial"/>
              <a:cs typeface="Arial"/>
            </a:rPr>
            <a:t>Modal age</a:t>
          </a:r>
        </a:p>
      </cdr:txBody>
    </cdr:sp>
  </cdr:relSizeAnchor>
</c:userShapes>
</file>

<file path=xl/drawings/drawing13.xml><?xml version="1.0" encoding="utf-8"?>
<c:userShapes xmlns:c="http://schemas.openxmlformats.org/drawingml/2006/chart">
  <cdr:relSizeAnchor xmlns:cdr="http://schemas.openxmlformats.org/drawingml/2006/chartDrawing">
    <cdr:from>
      <cdr:x>0.74661</cdr:x>
      <cdr:y>0.06711</cdr:y>
    </cdr:from>
    <cdr:to>
      <cdr:x>0.85469</cdr:x>
      <cdr:y>0.06755</cdr:y>
    </cdr:to>
    <cdr:sp macro="" textlink="">
      <cdr:nvSpPr>
        <cdr:cNvPr id="46081" name="Text 1"/>
        <cdr:cNvSpPr txBox="1">
          <a:spLocks xmlns:a="http://schemas.openxmlformats.org/drawingml/2006/main" noChangeArrowheads="1"/>
        </cdr:cNvSpPr>
      </cdr:nvSpPr>
      <cdr:spPr bwMode="auto">
        <a:xfrm xmlns:a="http://schemas.openxmlformats.org/drawingml/2006/main">
          <a:off x="2165064" y="52395"/>
          <a:ext cx="312939" cy="32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4.xml><?xml version="1.0" encoding="utf-8"?>
<c:userShapes xmlns:c="http://schemas.openxmlformats.org/drawingml/2006/chart">
  <cdr:relSizeAnchor xmlns:cdr="http://schemas.openxmlformats.org/drawingml/2006/chartDrawing">
    <cdr:from>
      <cdr:x>0.74685</cdr:x>
      <cdr:y>0.0682</cdr:y>
    </cdr:from>
    <cdr:to>
      <cdr:x>0.85855</cdr:x>
      <cdr:y>0.0682</cdr:y>
    </cdr:to>
    <cdr:sp macro="" textlink="">
      <cdr:nvSpPr>
        <cdr:cNvPr id="47105" name="Text 1"/>
        <cdr:cNvSpPr txBox="1">
          <a:spLocks xmlns:a="http://schemas.openxmlformats.org/drawingml/2006/main" noChangeArrowheads="1"/>
        </cdr:cNvSpPr>
      </cdr:nvSpPr>
      <cdr:spPr bwMode="auto">
        <a:xfrm xmlns:a="http://schemas.openxmlformats.org/drawingml/2006/main">
          <a:off x="2165764" y="53193"/>
          <a:ext cx="323441"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5.xml><?xml version="1.0" encoding="utf-8"?>
<c:userShapes xmlns:c="http://schemas.openxmlformats.org/drawingml/2006/chart">
  <cdr:relSizeAnchor xmlns:cdr="http://schemas.openxmlformats.org/drawingml/2006/chartDrawing">
    <cdr:from>
      <cdr:x>0.74468</cdr:x>
      <cdr:y>0.0682</cdr:y>
    </cdr:from>
    <cdr:to>
      <cdr:x>0.86146</cdr:x>
      <cdr:y>0.0682</cdr:y>
    </cdr:to>
    <cdr:sp macro="" textlink="">
      <cdr:nvSpPr>
        <cdr:cNvPr id="48129" name="Text 1"/>
        <cdr:cNvSpPr txBox="1">
          <a:spLocks xmlns:a="http://schemas.openxmlformats.org/drawingml/2006/main" noChangeArrowheads="1"/>
        </cdr:cNvSpPr>
      </cdr:nvSpPr>
      <cdr:spPr bwMode="auto">
        <a:xfrm xmlns:a="http://schemas.openxmlformats.org/drawingml/2006/main">
          <a:off x="2159464" y="53193"/>
          <a:ext cx="338142"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6.xml><?xml version="1.0" encoding="utf-8"?>
<c:userShapes xmlns:c="http://schemas.openxmlformats.org/drawingml/2006/chart">
  <cdr:relSizeAnchor xmlns:cdr="http://schemas.openxmlformats.org/drawingml/2006/chartDrawing">
    <cdr:from>
      <cdr:x>0.74855</cdr:x>
      <cdr:y>0.0682</cdr:y>
    </cdr:from>
    <cdr:to>
      <cdr:x>0.86412</cdr:x>
      <cdr:y>0.0682</cdr:y>
    </cdr:to>
    <cdr:sp macro="" textlink="">
      <cdr:nvSpPr>
        <cdr:cNvPr id="49153" name="Text 1"/>
        <cdr:cNvSpPr txBox="1">
          <a:spLocks xmlns:a="http://schemas.openxmlformats.org/drawingml/2006/main" noChangeArrowheads="1"/>
        </cdr:cNvSpPr>
      </cdr:nvSpPr>
      <cdr:spPr bwMode="auto">
        <a:xfrm xmlns:a="http://schemas.openxmlformats.org/drawingml/2006/main">
          <a:off x="2170665" y="53193"/>
          <a:ext cx="334642"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7.xml><?xml version="1.0" encoding="utf-8"?>
<c:userShapes xmlns:c="http://schemas.openxmlformats.org/drawingml/2006/chart">
  <cdr:relSizeAnchor xmlns:cdr="http://schemas.openxmlformats.org/drawingml/2006/chartDrawing">
    <cdr:from>
      <cdr:x>0.7483</cdr:x>
      <cdr:y>0.0682</cdr:y>
    </cdr:from>
    <cdr:to>
      <cdr:x>0.86581</cdr:x>
      <cdr:y>0.0682</cdr:y>
    </cdr:to>
    <cdr:sp macro="" textlink="">
      <cdr:nvSpPr>
        <cdr:cNvPr id="50177" name="Text 1"/>
        <cdr:cNvSpPr txBox="1">
          <a:spLocks xmlns:a="http://schemas.openxmlformats.org/drawingml/2006/main" noChangeArrowheads="1"/>
        </cdr:cNvSpPr>
      </cdr:nvSpPr>
      <cdr:spPr bwMode="auto">
        <a:xfrm xmlns:a="http://schemas.openxmlformats.org/drawingml/2006/main">
          <a:off x="2169965" y="53193"/>
          <a:ext cx="340242"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8.xml><?xml version="1.0" encoding="utf-8"?>
<c:userShapes xmlns:c="http://schemas.openxmlformats.org/drawingml/2006/chart">
  <cdr:relSizeAnchor xmlns:cdr="http://schemas.openxmlformats.org/drawingml/2006/chartDrawing">
    <cdr:from>
      <cdr:x>0.7483</cdr:x>
      <cdr:y>0.0682</cdr:y>
    </cdr:from>
    <cdr:to>
      <cdr:x>0.86581</cdr:x>
      <cdr:y>0.0682</cdr:y>
    </cdr:to>
    <cdr:sp macro="" textlink="">
      <cdr:nvSpPr>
        <cdr:cNvPr id="51201" name="Text 1"/>
        <cdr:cNvSpPr txBox="1">
          <a:spLocks xmlns:a="http://schemas.openxmlformats.org/drawingml/2006/main" noChangeArrowheads="1"/>
        </cdr:cNvSpPr>
      </cdr:nvSpPr>
      <cdr:spPr bwMode="auto">
        <a:xfrm xmlns:a="http://schemas.openxmlformats.org/drawingml/2006/main">
          <a:off x="2169965" y="53193"/>
          <a:ext cx="340242"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9.xml><?xml version="1.0" encoding="utf-8"?>
<c:userShapes xmlns:c="http://schemas.openxmlformats.org/drawingml/2006/chart">
  <cdr:relSizeAnchor xmlns:cdr="http://schemas.openxmlformats.org/drawingml/2006/chartDrawing">
    <cdr:from>
      <cdr:x>0.80266</cdr:x>
      <cdr:y>0.06755</cdr:y>
    </cdr:from>
    <cdr:to>
      <cdr:x>0.91886</cdr:x>
      <cdr:y>0.06798</cdr:y>
    </cdr:to>
    <cdr:sp macro="" textlink="">
      <cdr:nvSpPr>
        <cdr:cNvPr id="52225" name="Text 1"/>
        <cdr:cNvSpPr txBox="1">
          <a:spLocks xmlns:a="http://schemas.openxmlformats.org/drawingml/2006/main" noChangeArrowheads="1"/>
        </cdr:cNvSpPr>
      </cdr:nvSpPr>
      <cdr:spPr bwMode="auto">
        <a:xfrm xmlns:a="http://schemas.openxmlformats.org/drawingml/2006/main">
          <a:off x="4414545" y="52715"/>
          <a:ext cx="638630" cy="31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0.xml><?xml version="1.0" encoding="utf-8"?>
<c:userShapes xmlns:c="http://schemas.openxmlformats.org/drawingml/2006/chart">
  <cdr:relSizeAnchor xmlns:cdr="http://schemas.openxmlformats.org/drawingml/2006/chartDrawing">
    <cdr:from>
      <cdr:x>0.78645</cdr:x>
      <cdr:y>0.06755</cdr:y>
    </cdr:from>
    <cdr:to>
      <cdr:x>0.91076</cdr:x>
      <cdr:y>0.06798</cdr:y>
    </cdr:to>
    <cdr:sp macro="" textlink="">
      <cdr:nvSpPr>
        <cdr:cNvPr id="53249" name="Text 1"/>
        <cdr:cNvSpPr txBox="1">
          <a:spLocks xmlns:a="http://schemas.openxmlformats.org/drawingml/2006/main" noChangeArrowheads="1"/>
        </cdr:cNvSpPr>
      </cdr:nvSpPr>
      <cdr:spPr bwMode="auto">
        <a:xfrm xmlns:a="http://schemas.openxmlformats.org/drawingml/2006/main">
          <a:off x="4325434" y="52715"/>
          <a:ext cx="683186" cy="31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1.xml><?xml version="1.0" encoding="utf-8"?>
<c:userShapes xmlns:c="http://schemas.openxmlformats.org/drawingml/2006/chart">
  <cdr:relSizeAnchor xmlns:cdr="http://schemas.openxmlformats.org/drawingml/2006/chartDrawing">
    <cdr:from>
      <cdr:x>0.82453</cdr:x>
      <cdr:y>0.28029</cdr:y>
    </cdr:from>
    <cdr:to>
      <cdr:x>0.93336</cdr:x>
      <cdr:y>0.29269</cdr:y>
    </cdr:to>
    <cdr:sp macro="" textlink="">
      <cdr:nvSpPr>
        <cdr:cNvPr id="54273" name="Text 1"/>
        <cdr:cNvSpPr txBox="1">
          <a:spLocks xmlns:a="http://schemas.openxmlformats.org/drawingml/2006/main" noChangeArrowheads="1"/>
        </cdr:cNvSpPr>
      </cdr:nvSpPr>
      <cdr:spPr bwMode="auto">
        <a:xfrm xmlns:a="http://schemas.openxmlformats.org/drawingml/2006/main">
          <a:off x="4534710" y="208748"/>
          <a:ext cx="598125" cy="909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2.xml><?xml version="1.0" encoding="utf-8"?>
<c:userShapes xmlns:c="http://schemas.openxmlformats.org/drawingml/2006/chart">
  <cdr:relSizeAnchor xmlns:cdr="http://schemas.openxmlformats.org/drawingml/2006/chartDrawing">
    <cdr:from>
      <cdr:x>0.78645</cdr:x>
      <cdr:y>0.06755</cdr:y>
    </cdr:from>
    <cdr:to>
      <cdr:x>0.91076</cdr:x>
      <cdr:y>0.06798</cdr:y>
    </cdr:to>
    <cdr:sp macro="" textlink="">
      <cdr:nvSpPr>
        <cdr:cNvPr id="55297" name="Text 1"/>
        <cdr:cNvSpPr txBox="1">
          <a:spLocks xmlns:a="http://schemas.openxmlformats.org/drawingml/2006/main" noChangeArrowheads="1"/>
        </cdr:cNvSpPr>
      </cdr:nvSpPr>
      <cdr:spPr bwMode="auto">
        <a:xfrm xmlns:a="http://schemas.openxmlformats.org/drawingml/2006/main">
          <a:off x="4325434" y="52715"/>
          <a:ext cx="683186" cy="31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3.xml><?xml version="1.0" encoding="utf-8"?>
<c:userShapes xmlns:c="http://schemas.openxmlformats.org/drawingml/2006/chart">
  <cdr:relSizeAnchor xmlns:cdr="http://schemas.openxmlformats.org/drawingml/2006/chartDrawing">
    <cdr:from>
      <cdr:x>0.78424</cdr:x>
      <cdr:y>0.06798</cdr:y>
    </cdr:from>
    <cdr:to>
      <cdr:x>0.90879</cdr:x>
      <cdr:y>0.06798</cdr:y>
    </cdr:to>
    <cdr:sp macro="" textlink="">
      <cdr:nvSpPr>
        <cdr:cNvPr id="56321" name="Text 1"/>
        <cdr:cNvSpPr txBox="1">
          <a:spLocks xmlns:a="http://schemas.openxmlformats.org/drawingml/2006/main" noChangeArrowheads="1"/>
        </cdr:cNvSpPr>
      </cdr:nvSpPr>
      <cdr:spPr bwMode="auto">
        <a:xfrm xmlns:a="http://schemas.openxmlformats.org/drawingml/2006/main">
          <a:off x="4313283" y="53034"/>
          <a:ext cx="684535"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4.xml><?xml version="1.0" encoding="utf-8"?>
<c:userShapes xmlns:c="http://schemas.openxmlformats.org/drawingml/2006/chart">
  <cdr:relSizeAnchor xmlns:cdr="http://schemas.openxmlformats.org/drawingml/2006/chartDrawing">
    <cdr:from>
      <cdr:x>0.80045</cdr:x>
      <cdr:y>0.06755</cdr:y>
    </cdr:from>
    <cdr:to>
      <cdr:x>0.90437</cdr:x>
      <cdr:y>0.06798</cdr:y>
    </cdr:to>
    <cdr:sp macro="" textlink="">
      <cdr:nvSpPr>
        <cdr:cNvPr id="57345" name="Text 1"/>
        <cdr:cNvSpPr txBox="1">
          <a:spLocks xmlns:a="http://schemas.openxmlformats.org/drawingml/2006/main" noChangeArrowheads="1"/>
        </cdr:cNvSpPr>
      </cdr:nvSpPr>
      <cdr:spPr bwMode="auto">
        <a:xfrm xmlns:a="http://schemas.openxmlformats.org/drawingml/2006/main">
          <a:off x="4402394" y="52715"/>
          <a:ext cx="571121" cy="31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5.xml><?xml version="1.0" encoding="utf-8"?>
<c:userShapes xmlns:c="http://schemas.openxmlformats.org/drawingml/2006/chart">
  <cdr:relSizeAnchor xmlns:cdr="http://schemas.openxmlformats.org/drawingml/2006/chartDrawing">
    <cdr:from>
      <cdr:x>0.80364</cdr:x>
      <cdr:y>0.06755</cdr:y>
    </cdr:from>
    <cdr:to>
      <cdr:x>0.90928</cdr:x>
      <cdr:y>0.06798</cdr:y>
    </cdr:to>
    <cdr:sp macro="" textlink="">
      <cdr:nvSpPr>
        <cdr:cNvPr id="58369" name="Text 1"/>
        <cdr:cNvSpPr txBox="1">
          <a:spLocks xmlns:a="http://schemas.openxmlformats.org/drawingml/2006/main" noChangeArrowheads="1"/>
        </cdr:cNvSpPr>
      </cdr:nvSpPr>
      <cdr:spPr bwMode="auto">
        <a:xfrm xmlns:a="http://schemas.openxmlformats.org/drawingml/2006/main">
          <a:off x="4419946" y="52715"/>
          <a:ext cx="580573" cy="31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6.xml><?xml version="1.0" encoding="utf-8"?>
<c:userShapes xmlns:c="http://schemas.openxmlformats.org/drawingml/2006/chart">
  <cdr:relSizeAnchor xmlns:cdr="http://schemas.openxmlformats.org/drawingml/2006/chartDrawing">
    <cdr:from>
      <cdr:x>0.74299</cdr:x>
      <cdr:y>0.06711</cdr:y>
    </cdr:from>
    <cdr:to>
      <cdr:x>0.84526</cdr:x>
      <cdr:y>0.06755</cdr:y>
    </cdr:to>
    <cdr:sp macro="" textlink="">
      <cdr:nvSpPr>
        <cdr:cNvPr id="59393" name="Text 1"/>
        <cdr:cNvSpPr txBox="1">
          <a:spLocks xmlns:a="http://schemas.openxmlformats.org/drawingml/2006/main" noChangeArrowheads="1"/>
        </cdr:cNvSpPr>
      </cdr:nvSpPr>
      <cdr:spPr bwMode="auto">
        <a:xfrm xmlns:a="http://schemas.openxmlformats.org/drawingml/2006/main">
          <a:off x="2154563" y="52395"/>
          <a:ext cx="296137" cy="32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7.xml><?xml version="1.0" encoding="utf-8"?>
<c:userShapes xmlns:c="http://schemas.openxmlformats.org/drawingml/2006/chart">
  <cdr:relSizeAnchor xmlns:cdr="http://schemas.openxmlformats.org/drawingml/2006/chartDrawing">
    <cdr:from>
      <cdr:x>0.80512</cdr:x>
      <cdr:y>0.06755</cdr:y>
    </cdr:from>
    <cdr:to>
      <cdr:x>0.90977</cdr:x>
      <cdr:y>0.06798</cdr:y>
    </cdr:to>
    <cdr:sp macro="" textlink="">
      <cdr:nvSpPr>
        <cdr:cNvPr id="60417" name="Text 1"/>
        <cdr:cNvSpPr txBox="1">
          <a:spLocks xmlns:a="http://schemas.openxmlformats.org/drawingml/2006/main" noChangeArrowheads="1"/>
        </cdr:cNvSpPr>
      </cdr:nvSpPr>
      <cdr:spPr bwMode="auto">
        <a:xfrm xmlns:a="http://schemas.openxmlformats.org/drawingml/2006/main">
          <a:off x="4428047" y="52715"/>
          <a:ext cx="575172" cy="31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8.xml><?xml version="1.0" encoding="utf-8"?>
<c:userShapes xmlns:c="http://schemas.openxmlformats.org/drawingml/2006/chart">
  <cdr:relSizeAnchor xmlns:cdr="http://schemas.openxmlformats.org/drawingml/2006/chartDrawing">
    <cdr:from>
      <cdr:x>0</cdr:x>
      <cdr:y>0.71254</cdr:y>
    </cdr:from>
    <cdr:to>
      <cdr:x>1</cdr:x>
      <cdr:y>0.83454</cdr:y>
    </cdr:to>
    <cdr:sp macro="" textlink="">
      <cdr:nvSpPr>
        <cdr:cNvPr id="61441" name="Text 1"/>
        <cdr:cNvSpPr txBox="1">
          <a:spLocks xmlns:a="http://schemas.openxmlformats.org/drawingml/2006/main" noChangeArrowheads="1"/>
        </cdr:cNvSpPr>
      </cdr:nvSpPr>
      <cdr:spPr bwMode="auto">
        <a:xfrm xmlns:a="http://schemas.openxmlformats.org/drawingml/2006/main">
          <a:off x="574742" y="1727057"/>
          <a:ext cx="942903" cy="295161"/>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vertOverflow="clip" wrap="square" lIns="36576" tIns="27432" rIns="36576" bIns="27432" anchor="ctr" upright="1"/>
        <a:lstStyle xmlns:a="http://schemas.openxmlformats.org/drawingml/2006/main"/>
        <a:p xmlns:a="http://schemas.openxmlformats.org/drawingml/2006/main">
          <a:pPr algn="ctr" rtl="0">
            <a:defRPr sz="1000"/>
          </a:pPr>
          <a:r>
            <a:rPr lang="nb-NO" sz="1400" b="0" i="0" u="none" strike="noStrike" baseline="0">
              <a:solidFill>
                <a:srgbClr val="000000"/>
              </a:solidFill>
              <a:latin typeface="Arial"/>
              <a:cs typeface="Arial"/>
            </a:rPr>
            <a:t>Modal age</a:t>
          </a:r>
        </a:p>
      </cdr:txBody>
    </cdr:sp>
  </cdr:relSizeAnchor>
</c:userShapes>
</file>

<file path=xl/drawings/drawing29.xml><?xml version="1.0" encoding="utf-8"?>
<xdr:wsDr xmlns:xdr="http://schemas.openxmlformats.org/drawingml/2006/spreadsheetDrawing" xmlns:a="http://schemas.openxmlformats.org/drawingml/2006/main">
  <xdr:twoCellAnchor>
    <xdr:from>
      <xdr:col>55</xdr:col>
      <xdr:colOff>0</xdr:colOff>
      <xdr:row>4</xdr:row>
      <xdr:rowOff>0</xdr:rowOff>
    </xdr:from>
    <xdr:to>
      <xdr:col>55</xdr:col>
      <xdr:colOff>0</xdr:colOff>
      <xdr:row>4</xdr:row>
      <xdr:rowOff>0</xdr:rowOff>
    </xdr:to>
    <xdr:graphicFrame macro="">
      <xdr:nvGraphicFramePr>
        <xdr:cNvPr id="102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55</xdr:col>
      <xdr:colOff>0</xdr:colOff>
      <xdr:row>4</xdr:row>
      <xdr:rowOff>0</xdr:rowOff>
    </xdr:from>
    <xdr:to>
      <xdr:col>55</xdr:col>
      <xdr:colOff>0</xdr:colOff>
      <xdr:row>4</xdr:row>
      <xdr:rowOff>0</xdr:rowOff>
    </xdr:to>
    <xdr:graphicFrame macro="">
      <xdr:nvGraphicFramePr>
        <xdr:cNvPr id="1026"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55</xdr:col>
      <xdr:colOff>0</xdr:colOff>
      <xdr:row>4</xdr:row>
      <xdr:rowOff>0</xdr:rowOff>
    </xdr:from>
    <xdr:to>
      <xdr:col>55</xdr:col>
      <xdr:colOff>0</xdr:colOff>
      <xdr:row>4</xdr:row>
      <xdr:rowOff>0</xdr:rowOff>
    </xdr:to>
    <xdr:graphicFrame macro="">
      <xdr:nvGraphicFramePr>
        <xdr:cNvPr id="1027"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55</xdr:col>
      <xdr:colOff>0</xdr:colOff>
      <xdr:row>4</xdr:row>
      <xdr:rowOff>0</xdr:rowOff>
    </xdr:from>
    <xdr:to>
      <xdr:col>55</xdr:col>
      <xdr:colOff>0</xdr:colOff>
      <xdr:row>4</xdr:row>
      <xdr:rowOff>0</xdr:rowOff>
    </xdr:to>
    <xdr:graphicFrame macro="">
      <xdr:nvGraphicFramePr>
        <xdr:cNvPr id="1028"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55</xdr:col>
      <xdr:colOff>0</xdr:colOff>
      <xdr:row>4</xdr:row>
      <xdr:rowOff>0</xdr:rowOff>
    </xdr:from>
    <xdr:to>
      <xdr:col>55</xdr:col>
      <xdr:colOff>0</xdr:colOff>
      <xdr:row>4</xdr:row>
      <xdr:rowOff>0</xdr:rowOff>
    </xdr:to>
    <xdr:graphicFrame macro="">
      <xdr:nvGraphicFramePr>
        <xdr:cNvPr id="1029"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55</xdr:col>
      <xdr:colOff>0</xdr:colOff>
      <xdr:row>4</xdr:row>
      <xdr:rowOff>0</xdr:rowOff>
    </xdr:from>
    <xdr:to>
      <xdr:col>55</xdr:col>
      <xdr:colOff>0</xdr:colOff>
      <xdr:row>4</xdr:row>
      <xdr:rowOff>0</xdr:rowOff>
    </xdr:to>
    <xdr:graphicFrame macro="">
      <xdr:nvGraphicFramePr>
        <xdr:cNvPr id="1030"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55</xdr:col>
      <xdr:colOff>0</xdr:colOff>
      <xdr:row>4</xdr:row>
      <xdr:rowOff>0</xdr:rowOff>
    </xdr:from>
    <xdr:to>
      <xdr:col>55</xdr:col>
      <xdr:colOff>0</xdr:colOff>
      <xdr:row>4</xdr:row>
      <xdr:rowOff>0</xdr:rowOff>
    </xdr:to>
    <xdr:graphicFrame macro="">
      <xdr:nvGraphicFramePr>
        <xdr:cNvPr id="1032"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55</xdr:col>
      <xdr:colOff>0</xdr:colOff>
      <xdr:row>4</xdr:row>
      <xdr:rowOff>0</xdr:rowOff>
    </xdr:from>
    <xdr:to>
      <xdr:col>55</xdr:col>
      <xdr:colOff>0</xdr:colOff>
      <xdr:row>4</xdr:row>
      <xdr:rowOff>0</xdr:rowOff>
    </xdr:to>
    <xdr:graphicFrame macro="">
      <xdr:nvGraphicFramePr>
        <xdr:cNvPr id="103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55</xdr:col>
      <xdr:colOff>0</xdr:colOff>
      <xdr:row>4</xdr:row>
      <xdr:rowOff>0</xdr:rowOff>
    </xdr:from>
    <xdr:to>
      <xdr:col>55</xdr:col>
      <xdr:colOff>0</xdr:colOff>
      <xdr:row>4</xdr:row>
      <xdr:rowOff>0</xdr:rowOff>
    </xdr:to>
    <xdr:graphicFrame macro="">
      <xdr:nvGraphicFramePr>
        <xdr:cNvPr id="1034"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55</xdr:col>
      <xdr:colOff>0</xdr:colOff>
      <xdr:row>4</xdr:row>
      <xdr:rowOff>0</xdr:rowOff>
    </xdr:from>
    <xdr:to>
      <xdr:col>55</xdr:col>
      <xdr:colOff>0</xdr:colOff>
      <xdr:row>4</xdr:row>
      <xdr:rowOff>0</xdr:rowOff>
    </xdr:to>
    <xdr:graphicFrame macro="">
      <xdr:nvGraphicFramePr>
        <xdr:cNvPr id="1035"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55</xdr:col>
      <xdr:colOff>0</xdr:colOff>
      <xdr:row>4</xdr:row>
      <xdr:rowOff>0</xdr:rowOff>
    </xdr:from>
    <xdr:to>
      <xdr:col>55</xdr:col>
      <xdr:colOff>0</xdr:colOff>
      <xdr:row>4</xdr:row>
      <xdr:rowOff>0</xdr:rowOff>
    </xdr:to>
    <xdr:graphicFrame macro="">
      <xdr:nvGraphicFramePr>
        <xdr:cNvPr id="1036"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79" name="Chart 5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80" name="Chart 5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82" name="Chart 5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83" name="Chart 5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84" name="Chart 6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85" name="Chart 6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86" name="Chart 6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87" name="Chart 6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88" name="Chart 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89" name="Chart 6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90" name="Chart 6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91" name="Chart 6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92" name="Chart 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93"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94" name="Chart 7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25</xdr:col>
      <xdr:colOff>0</xdr:colOff>
      <xdr:row>207</xdr:row>
      <xdr:rowOff>0</xdr:rowOff>
    </xdr:from>
    <xdr:to>
      <xdr:col>25</xdr:col>
      <xdr:colOff>0</xdr:colOff>
      <xdr:row>207</xdr:row>
      <xdr:rowOff>0</xdr:rowOff>
    </xdr:to>
    <xdr:graphicFrame macro="">
      <xdr:nvGraphicFramePr>
        <xdr:cNvPr id="1095"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33</xdr:col>
      <xdr:colOff>0</xdr:colOff>
      <xdr:row>687</xdr:row>
      <xdr:rowOff>0</xdr:rowOff>
    </xdr:from>
    <xdr:to>
      <xdr:col>42</xdr:col>
      <xdr:colOff>0</xdr:colOff>
      <xdr:row>700</xdr:row>
      <xdr:rowOff>0</xdr:rowOff>
    </xdr:to>
    <xdr:graphicFrame macro="">
      <xdr:nvGraphicFramePr>
        <xdr:cNvPr id="1096"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42</xdr:col>
      <xdr:colOff>0</xdr:colOff>
      <xdr:row>687</xdr:row>
      <xdr:rowOff>0</xdr:rowOff>
    </xdr:from>
    <xdr:to>
      <xdr:col>51</xdr:col>
      <xdr:colOff>0</xdr:colOff>
      <xdr:row>700</xdr:row>
      <xdr:rowOff>0</xdr:rowOff>
    </xdr:to>
    <xdr:graphicFrame macro="">
      <xdr:nvGraphicFramePr>
        <xdr:cNvPr id="1099" name="Chart 7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33</xdr:col>
      <xdr:colOff>0</xdr:colOff>
      <xdr:row>700</xdr:row>
      <xdr:rowOff>0</xdr:rowOff>
    </xdr:from>
    <xdr:to>
      <xdr:col>42</xdr:col>
      <xdr:colOff>0</xdr:colOff>
      <xdr:row>713</xdr:row>
      <xdr:rowOff>0</xdr:rowOff>
    </xdr:to>
    <xdr:graphicFrame macro="">
      <xdr:nvGraphicFramePr>
        <xdr:cNvPr id="1100" name="Chart 7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42</xdr:col>
      <xdr:colOff>0</xdr:colOff>
      <xdr:row>700</xdr:row>
      <xdr:rowOff>0</xdr:rowOff>
    </xdr:from>
    <xdr:to>
      <xdr:col>51</xdr:col>
      <xdr:colOff>0</xdr:colOff>
      <xdr:row>713</xdr:row>
      <xdr:rowOff>0</xdr:rowOff>
    </xdr:to>
    <xdr:graphicFrame macro="">
      <xdr:nvGraphicFramePr>
        <xdr:cNvPr id="1102" name="Chart 7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33</xdr:col>
      <xdr:colOff>0</xdr:colOff>
      <xdr:row>713</xdr:row>
      <xdr:rowOff>0</xdr:rowOff>
    </xdr:from>
    <xdr:to>
      <xdr:col>42</xdr:col>
      <xdr:colOff>0</xdr:colOff>
      <xdr:row>726</xdr:row>
      <xdr:rowOff>0</xdr:rowOff>
    </xdr:to>
    <xdr:graphicFrame macro="">
      <xdr:nvGraphicFramePr>
        <xdr:cNvPr id="1103" name="Chart 7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42</xdr:col>
      <xdr:colOff>0</xdr:colOff>
      <xdr:row>713</xdr:row>
      <xdr:rowOff>0</xdr:rowOff>
    </xdr:from>
    <xdr:to>
      <xdr:col>51</xdr:col>
      <xdr:colOff>0</xdr:colOff>
      <xdr:row>726</xdr:row>
      <xdr:rowOff>0</xdr:rowOff>
    </xdr:to>
    <xdr:graphicFrame macro="">
      <xdr:nvGraphicFramePr>
        <xdr:cNvPr id="1104" name="Chart 8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33</xdr:col>
      <xdr:colOff>0</xdr:colOff>
      <xdr:row>726</xdr:row>
      <xdr:rowOff>0</xdr:rowOff>
    </xdr:from>
    <xdr:to>
      <xdr:col>42</xdr:col>
      <xdr:colOff>0</xdr:colOff>
      <xdr:row>739</xdr:row>
      <xdr:rowOff>0</xdr:rowOff>
    </xdr:to>
    <xdr:graphicFrame macro="">
      <xdr:nvGraphicFramePr>
        <xdr:cNvPr id="1105" name="Chart 8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42</xdr:col>
      <xdr:colOff>0</xdr:colOff>
      <xdr:row>726</xdr:row>
      <xdr:rowOff>0</xdr:rowOff>
    </xdr:from>
    <xdr:to>
      <xdr:col>51</xdr:col>
      <xdr:colOff>0</xdr:colOff>
      <xdr:row>739</xdr:row>
      <xdr:rowOff>0</xdr:rowOff>
    </xdr:to>
    <xdr:graphicFrame macro="">
      <xdr:nvGraphicFramePr>
        <xdr:cNvPr id="1106" name="Chart 8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33</xdr:col>
      <xdr:colOff>0</xdr:colOff>
      <xdr:row>739</xdr:row>
      <xdr:rowOff>0</xdr:rowOff>
    </xdr:from>
    <xdr:to>
      <xdr:col>42</xdr:col>
      <xdr:colOff>0</xdr:colOff>
      <xdr:row>752</xdr:row>
      <xdr:rowOff>0</xdr:rowOff>
    </xdr:to>
    <xdr:graphicFrame macro="">
      <xdr:nvGraphicFramePr>
        <xdr:cNvPr id="1107" name="Chart 8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42</xdr:col>
      <xdr:colOff>0</xdr:colOff>
      <xdr:row>739</xdr:row>
      <xdr:rowOff>0</xdr:rowOff>
    </xdr:from>
    <xdr:to>
      <xdr:col>51</xdr:col>
      <xdr:colOff>0</xdr:colOff>
      <xdr:row>752</xdr:row>
      <xdr:rowOff>0</xdr:rowOff>
    </xdr:to>
    <xdr:graphicFrame macro="">
      <xdr:nvGraphicFramePr>
        <xdr:cNvPr id="1108" name="Chart 8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33</xdr:col>
      <xdr:colOff>0</xdr:colOff>
      <xdr:row>752</xdr:row>
      <xdr:rowOff>0</xdr:rowOff>
    </xdr:from>
    <xdr:to>
      <xdr:col>42</xdr:col>
      <xdr:colOff>0</xdr:colOff>
      <xdr:row>765</xdr:row>
      <xdr:rowOff>0</xdr:rowOff>
    </xdr:to>
    <xdr:graphicFrame macro="">
      <xdr:nvGraphicFramePr>
        <xdr:cNvPr id="1109" name="Chart 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42</xdr:col>
      <xdr:colOff>0</xdr:colOff>
      <xdr:row>752</xdr:row>
      <xdr:rowOff>0</xdr:rowOff>
    </xdr:from>
    <xdr:to>
      <xdr:col>51</xdr:col>
      <xdr:colOff>0</xdr:colOff>
      <xdr:row>765</xdr:row>
      <xdr:rowOff>0</xdr:rowOff>
    </xdr:to>
    <xdr:graphicFrame macro="">
      <xdr:nvGraphicFramePr>
        <xdr:cNvPr id="1110" name="Chart 8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33</xdr:col>
      <xdr:colOff>0</xdr:colOff>
      <xdr:row>765</xdr:row>
      <xdr:rowOff>0</xdr:rowOff>
    </xdr:from>
    <xdr:to>
      <xdr:col>42</xdr:col>
      <xdr:colOff>0</xdr:colOff>
      <xdr:row>778</xdr:row>
      <xdr:rowOff>0</xdr:rowOff>
    </xdr:to>
    <xdr:graphicFrame macro="">
      <xdr:nvGraphicFramePr>
        <xdr:cNvPr id="1111" name="Chart 8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42</xdr:col>
      <xdr:colOff>0</xdr:colOff>
      <xdr:row>765</xdr:row>
      <xdr:rowOff>0</xdr:rowOff>
    </xdr:from>
    <xdr:to>
      <xdr:col>51</xdr:col>
      <xdr:colOff>0</xdr:colOff>
      <xdr:row>778</xdr:row>
      <xdr:rowOff>0</xdr:rowOff>
    </xdr:to>
    <xdr:graphicFrame macro="">
      <xdr:nvGraphicFramePr>
        <xdr:cNvPr id="1112" name="Chart 8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33</xdr:col>
      <xdr:colOff>0</xdr:colOff>
      <xdr:row>778</xdr:row>
      <xdr:rowOff>0</xdr:rowOff>
    </xdr:from>
    <xdr:to>
      <xdr:col>42</xdr:col>
      <xdr:colOff>0</xdr:colOff>
      <xdr:row>791</xdr:row>
      <xdr:rowOff>0</xdr:rowOff>
    </xdr:to>
    <xdr:graphicFrame macro="">
      <xdr:nvGraphicFramePr>
        <xdr:cNvPr id="1113" name="Chart 8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42</xdr:col>
      <xdr:colOff>0</xdr:colOff>
      <xdr:row>778</xdr:row>
      <xdr:rowOff>0</xdr:rowOff>
    </xdr:from>
    <xdr:to>
      <xdr:col>51</xdr:col>
      <xdr:colOff>0</xdr:colOff>
      <xdr:row>791</xdr:row>
      <xdr:rowOff>0</xdr:rowOff>
    </xdr:to>
    <xdr:graphicFrame macro="">
      <xdr:nvGraphicFramePr>
        <xdr:cNvPr id="1114" name="Chart 9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editAs="oneCell">
    <xdr:from>
      <xdr:col>4</xdr:col>
      <xdr:colOff>381000</xdr:colOff>
      <xdr:row>210</xdr:row>
      <xdr:rowOff>0</xdr:rowOff>
    </xdr:from>
    <xdr:to>
      <xdr:col>22</xdr:col>
      <xdr:colOff>180975</xdr:colOff>
      <xdr:row>217</xdr:row>
      <xdr:rowOff>28575</xdr:rowOff>
    </xdr:to>
    <xdr:sp macro="" textlink="">
      <xdr:nvSpPr>
        <xdr:cNvPr id="1115" name="Text Box 91"/>
        <xdr:cNvSpPr txBox="1">
          <a:spLocks noChangeArrowheads="1"/>
        </xdr:cNvSpPr>
      </xdr:nvSpPr>
      <xdr:spPr bwMode="auto">
        <a:xfrm>
          <a:off x="1790700" y="34270950"/>
          <a:ext cx="9820275" cy="1400175"/>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0" i="0" u="none" strike="noStrike" baseline="0">
              <a:solidFill>
                <a:srgbClr val="000000"/>
              </a:solidFill>
              <a:latin typeface="Times New Roman"/>
              <a:cs typeface="Times New Roman"/>
            </a:rPr>
            <a:t>The number of age readings,  the coefficient of variation (CV), the percent agreement and the RELATIVE bias are presented by MODAL age for each age reader and for all readers combined. A weighted mean CV and a weighted mean percent agreement are given by reader and all readers combined. The CV's by MODAL age for each individual age reader and all readers combined indicate the precision in age reading by MODAL age. The weighted mean CV's over all MODAL age groups comined indicate the precision in age reading by reader and for all age readers combined.</a:t>
          </a:r>
        </a:p>
      </xdr:txBody>
    </xdr:sp>
    <xdr:clientData/>
  </xdr:twoCellAnchor>
  <xdr:twoCellAnchor editAs="oneCell">
    <xdr:from>
      <xdr:col>5</xdr:col>
      <xdr:colOff>152400</xdr:colOff>
      <xdr:row>320</xdr:row>
      <xdr:rowOff>152400</xdr:rowOff>
    </xdr:from>
    <xdr:to>
      <xdr:col>22</xdr:col>
      <xdr:colOff>371475</xdr:colOff>
      <xdr:row>325</xdr:row>
      <xdr:rowOff>104775</xdr:rowOff>
    </xdr:to>
    <xdr:sp macro="" textlink="">
      <xdr:nvSpPr>
        <xdr:cNvPr id="1119" name="Text Box 95"/>
        <xdr:cNvSpPr txBox="1">
          <a:spLocks noChangeArrowheads="1"/>
        </xdr:cNvSpPr>
      </xdr:nvSpPr>
      <xdr:spPr bwMode="auto">
        <a:xfrm>
          <a:off x="1952625" y="53044725"/>
          <a:ext cx="9848850" cy="904875"/>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sng" strike="noStrike" baseline="0">
              <a:solidFill>
                <a:srgbClr val="000000"/>
              </a:solidFill>
              <a:latin typeface="Times New Roman"/>
              <a:cs typeface="Times New Roman"/>
            </a:rPr>
            <a:t>Upper table</a:t>
          </a:r>
          <a:r>
            <a:rPr lang="nb-NO" sz="1300" b="0" i="0" u="none" strike="noStrike" baseline="0">
              <a:solidFill>
                <a:srgbClr val="000000"/>
              </a:solidFill>
              <a:latin typeface="Times New Roman"/>
              <a:cs typeface="Times New Roman"/>
            </a:rPr>
            <a:t>: The age compositions estimated by each age reader and all age readers combined.</a:t>
          </a:r>
        </a:p>
        <a:p>
          <a:pPr algn="l" rtl="0">
            <a:defRPr sz="1000"/>
          </a:pPr>
          <a:r>
            <a:rPr lang="nb-NO" sz="1300" b="0" i="0" u="sng" strike="noStrike" baseline="0">
              <a:solidFill>
                <a:srgbClr val="000000"/>
              </a:solidFill>
              <a:latin typeface="Times New Roman"/>
              <a:cs typeface="Times New Roman"/>
            </a:rPr>
            <a:t>Midle table</a:t>
          </a:r>
          <a:r>
            <a:rPr lang="nb-NO" sz="1300" b="0" i="0" u="none" strike="noStrike" baseline="0">
              <a:solidFill>
                <a:srgbClr val="000000"/>
              </a:solidFill>
              <a:latin typeface="Times New Roman"/>
              <a:cs typeface="Times New Roman"/>
            </a:rPr>
            <a:t>: The estimated mean length at age by age reader and by all age readers combined.</a:t>
          </a:r>
        </a:p>
        <a:p>
          <a:pPr algn="l" rtl="0">
            <a:defRPr sz="1000"/>
          </a:pPr>
          <a:r>
            <a:rPr lang="nb-NO" sz="1300" b="0" i="0" u="sng" strike="noStrike" baseline="0">
              <a:solidFill>
                <a:srgbClr val="000000"/>
              </a:solidFill>
              <a:latin typeface="Times New Roman"/>
              <a:cs typeface="Times New Roman"/>
            </a:rPr>
            <a:t>Lower table</a:t>
          </a:r>
          <a:r>
            <a:rPr lang="nb-NO" sz="1300" b="0" i="0" u="none" strike="noStrike" baseline="0">
              <a:solidFill>
                <a:srgbClr val="000000"/>
              </a:solidFill>
              <a:latin typeface="Times New Roman"/>
              <a:cs typeface="Times New Roman"/>
            </a:rPr>
            <a:t>: Bias tests: non-parametrically with a one-sample Wilcoxon rank sum test.The inter-reader bias test and the reader against MODAL</a:t>
          </a:r>
        </a:p>
        <a:p>
          <a:pPr algn="l" rtl="0">
            <a:defRPr sz="1000"/>
          </a:pPr>
          <a:r>
            <a:rPr lang="nb-NO" sz="1300" b="0" i="0" u="none" strike="noStrike" baseline="0">
              <a:solidFill>
                <a:srgbClr val="000000"/>
              </a:solidFill>
              <a:latin typeface="Times New Roman"/>
              <a:cs typeface="Times New Roman"/>
            </a:rPr>
            <a:t>                       age bias   test.</a:t>
          </a:r>
        </a:p>
      </xdr:txBody>
    </xdr:sp>
    <xdr:clientData/>
  </xdr:twoCellAnchor>
  <xdr:twoCellAnchor editAs="oneCell">
    <xdr:from>
      <xdr:col>32</xdr:col>
      <xdr:colOff>714375</xdr:colOff>
      <xdr:row>683</xdr:row>
      <xdr:rowOff>0</xdr:rowOff>
    </xdr:from>
    <xdr:to>
      <xdr:col>50</xdr:col>
      <xdr:colOff>85725</xdr:colOff>
      <xdr:row>686</xdr:row>
      <xdr:rowOff>180975</xdr:rowOff>
    </xdr:to>
    <xdr:sp macro="" textlink="">
      <xdr:nvSpPr>
        <xdr:cNvPr id="1121" name="Text Box 97"/>
        <xdr:cNvSpPr txBox="1">
          <a:spLocks noChangeArrowheads="1"/>
        </xdr:cNvSpPr>
      </xdr:nvSpPr>
      <xdr:spPr bwMode="auto">
        <a:xfrm>
          <a:off x="17364075" y="113080800"/>
          <a:ext cx="9448800" cy="895350"/>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0" i="0" u="none" strike="noStrike" baseline="0">
              <a:solidFill>
                <a:srgbClr val="000000"/>
              </a:solidFill>
              <a:latin typeface="Times New Roman"/>
              <a:cs typeface="Times New Roman"/>
            </a:rPr>
            <a:t>In the age bias plots below the mean age recorded +/- 2stdev of each age reader and all readers combined are plotted against the MODAL age. The estimated mean age corresponds to MODAL age, if the estimated mean age is on the 1:1 equilibrium line (solid line). RELATIVE bias is the age difference between estimated mean age and MODAL age.</a:t>
          </a:r>
        </a:p>
      </xdr:txBody>
    </xdr:sp>
    <xdr:clientData/>
  </xdr:twoCellAnchor>
  <xdr:twoCellAnchor editAs="oneCell">
    <xdr:from>
      <xdr:col>25</xdr:col>
      <xdr:colOff>28575</xdr:colOff>
      <xdr:row>3</xdr:row>
      <xdr:rowOff>180975</xdr:rowOff>
    </xdr:from>
    <xdr:to>
      <xdr:col>27</xdr:col>
      <xdr:colOff>0</xdr:colOff>
      <xdr:row>17</xdr:row>
      <xdr:rowOff>9525</xdr:rowOff>
    </xdr:to>
    <xdr:sp macro="" textlink="">
      <xdr:nvSpPr>
        <xdr:cNvPr id="1123" name="Text Box 99"/>
        <xdr:cNvSpPr txBox="1">
          <a:spLocks noChangeArrowheads="1"/>
        </xdr:cNvSpPr>
      </xdr:nvSpPr>
      <xdr:spPr bwMode="auto">
        <a:xfrm>
          <a:off x="13277850" y="895350"/>
          <a:ext cx="1019175" cy="2124075"/>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If the modal age can not be estimated by excel, then the </a:t>
          </a:r>
          <a:r>
            <a:rPr lang="nb-NO" sz="1300" b="0" i="0" u="sng" strike="noStrike" baseline="0">
              <a:solidFill>
                <a:srgbClr val="000000"/>
              </a:solidFill>
              <a:latin typeface="Times New Roman"/>
              <a:cs typeface="Times New Roman"/>
            </a:rPr>
            <a:t>rounded mean age</a:t>
          </a:r>
          <a:r>
            <a:rPr lang="nb-NO" sz="1300" b="0" i="0" u="none" strike="noStrike" baseline="0">
              <a:solidFill>
                <a:srgbClr val="000000"/>
              </a:solidFill>
              <a:latin typeface="Times New Roman"/>
              <a:cs typeface="Times New Roman"/>
            </a:rPr>
            <a:t> can be inserted instead. </a:t>
          </a:r>
        </a:p>
      </xdr:txBody>
    </xdr:sp>
    <xdr:clientData/>
  </xdr:twoCellAnchor>
  <xdr:twoCellAnchor>
    <xdr:from>
      <xdr:col>33</xdr:col>
      <xdr:colOff>0</xdr:colOff>
      <xdr:row>850</xdr:row>
      <xdr:rowOff>0</xdr:rowOff>
    </xdr:from>
    <xdr:to>
      <xdr:col>49</xdr:col>
      <xdr:colOff>9525</xdr:colOff>
      <xdr:row>892</xdr:row>
      <xdr:rowOff>57150</xdr:rowOff>
    </xdr:to>
    <xdr:graphicFrame macro="">
      <xdr:nvGraphicFramePr>
        <xdr:cNvPr id="1126" name="Chart 10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editAs="oneCell">
    <xdr:from>
      <xdr:col>35</xdr:col>
      <xdr:colOff>9525</xdr:colOff>
      <xdr:row>892</xdr:row>
      <xdr:rowOff>133350</xdr:rowOff>
    </xdr:from>
    <xdr:to>
      <xdr:col>47</xdr:col>
      <xdr:colOff>381000</xdr:colOff>
      <xdr:row>898</xdr:row>
      <xdr:rowOff>85725</xdr:rowOff>
    </xdr:to>
    <xdr:sp macro="" textlink="">
      <xdr:nvSpPr>
        <xdr:cNvPr id="1127" name="Text Box 103"/>
        <xdr:cNvSpPr txBox="1">
          <a:spLocks noChangeArrowheads="1"/>
        </xdr:cNvSpPr>
      </xdr:nvSpPr>
      <xdr:spPr bwMode="auto">
        <a:xfrm>
          <a:off x="18526125" y="147704175"/>
          <a:ext cx="7067550" cy="923925"/>
        </a:xfrm>
        <a:prstGeom prst="rect">
          <a:avLst/>
        </a:prstGeom>
        <a:noFill/>
        <a:ln w="9525">
          <a:noFill/>
          <a:miter lim="800000"/>
          <a:headEnd/>
          <a:tailEnd/>
        </a:ln>
      </xdr:spPr>
      <xdr:txBody>
        <a:bodyPr vertOverflow="clip" wrap="square" lIns="27432" tIns="27432" rIns="0" bIns="0" anchor="t" upright="1"/>
        <a:lstStyle/>
        <a:p>
          <a:pPr algn="l" rtl="0">
            <a:defRPr sz="1000"/>
          </a:pPr>
          <a:r>
            <a:rPr lang="nb-NO" sz="1200" b="0" i="0" u="none" strike="noStrike" baseline="0">
              <a:solidFill>
                <a:srgbClr val="000000"/>
              </a:solidFill>
              <a:latin typeface="Tms Rmn"/>
            </a:rPr>
            <a:t>The distribution of the age reading errors in percentage by MODAL age as observed from the whole group of age readers in an age reading comparison to MODAL age. The achieved precision in age reading by MODAL age group  is shown by the spread of the age readings errors. There appears to be no RELATIVE bias, if the age reading errors are normally distributed. The distributions are skewed, if RELATIVE bias occurs. </a:t>
          </a:r>
        </a:p>
      </xdr:txBody>
    </xdr:sp>
    <xdr:clientData/>
  </xdr:twoCellAnchor>
  <xdr:twoCellAnchor editAs="oneCell">
    <xdr:from>
      <xdr:col>46</xdr:col>
      <xdr:colOff>0</xdr:colOff>
      <xdr:row>4</xdr:row>
      <xdr:rowOff>28575</xdr:rowOff>
    </xdr:from>
    <xdr:to>
      <xdr:col>49</xdr:col>
      <xdr:colOff>9525</xdr:colOff>
      <xdr:row>24</xdr:row>
      <xdr:rowOff>66675</xdr:rowOff>
    </xdr:to>
    <xdr:sp macro="" textlink="">
      <xdr:nvSpPr>
        <xdr:cNvPr id="1128" name="Text Box 104"/>
        <xdr:cNvSpPr txBox="1">
          <a:spLocks noChangeArrowheads="1"/>
        </xdr:cNvSpPr>
      </xdr:nvSpPr>
      <xdr:spPr bwMode="auto">
        <a:xfrm>
          <a:off x="24698325" y="933450"/>
          <a:ext cx="1533525" cy="327660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Only two readers can be compared at the same time in the work table for the bias test.  Please insert the bias test results in Table 3 "Inter-reader bias test". If you have extended the set to over 200 calcified structures, make sure that you have dragged down the formulas of this work table!</a:t>
          </a:r>
        </a:p>
      </xdr:txBody>
    </xdr:sp>
    <xdr:clientData/>
  </xdr:twoCellAnchor>
  <xdr:twoCellAnchor editAs="oneCell">
    <xdr:from>
      <xdr:col>23</xdr:col>
      <xdr:colOff>9525</xdr:colOff>
      <xdr:row>379</xdr:row>
      <xdr:rowOff>133350</xdr:rowOff>
    </xdr:from>
    <xdr:to>
      <xdr:col>27</xdr:col>
      <xdr:colOff>0</xdr:colOff>
      <xdr:row>391</xdr:row>
      <xdr:rowOff>152400</xdr:rowOff>
    </xdr:to>
    <xdr:sp macro="" textlink="">
      <xdr:nvSpPr>
        <xdr:cNvPr id="1129" name="Text Box 105"/>
        <xdr:cNvSpPr txBox="1">
          <a:spLocks noChangeArrowheads="1"/>
        </xdr:cNvSpPr>
      </xdr:nvSpPr>
      <xdr:spPr bwMode="auto">
        <a:xfrm>
          <a:off x="12058650" y="62855475"/>
          <a:ext cx="2238375" cy="196215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The inter-reader bias test table has to be filled in by hand. There is a work table on the right hand side of Table 1, where age reading results of only 2 readers can be inserted at the same time. The results on bias should be inserted manually in this Table 3!</a:t>
          </a:r>
        </a:p>
      </xdr:txBody>
    </xdr:sp>
    <xdr:clientData/>
  </xdr:twoCellAnchor>
  <xdr:twoCellAnchor>
    <xdr:from>
      <xdr:col>33</xdr:col>
      <xdr:colOff>9525</xdr:colOff>
      <xdr:row>938</xdr:row>
      <xdr:rowOff>0</xdr:rowOff>
    </xdr:from>
    <xdr:to>
      <xdr:col>48</xdr:col>
      <xdr:colOff>485775</xdr:colOff>
      <xdr:row>970</xdr:row>
      <xdr:rowOff>0</xdr:rowOff>
    </xdr:to>
    <xdr:graphicFrame macro="">
      <xdr:nvGraphicFramePr>
        <xdr:cNvPr id="1131" name="Chart 10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editAs="oneCell">
    <xdr:from>
      <xdr:col>35</xdr:col>
      <xdr:colOff>0</xdr:colOff>
      <xdr:row>971</xdr:row>
      <xdr:rowOff>0</xdr:rowOff>
    </xdr:from>
    <xdr:to>
      <xdr:col>47</xdr:col>
      <xdr:colOff>371475</xdr:colOff>
      <xdr:row>972</xdr:row>
      <xdr:rowOff>38100</xdr:rowOff>
    </xdr:to>
    <xdr:sp macro="" textlink="">
      <xdr:nvSpPr>
        <xdr:cNvPr id="1132" name="Text Box 108"/>
        <xdr:cNvSpPr txBox="1">
          <a:spLocks noChangeArrowheads="1"/>
        </xdr:cNvSpPr>
      </xdr:nvSpPr>
      <xdr:spPr bwMode="auto">
        <a:xfrm>
          <a:off x="18516600" y="160620075"/>
          <a:ext cx="7067550" cy="266700"/>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1" i="0" u="none" strike="noStrike" baseline="0">
              <a:solidFill>
                <a:srgbClr val="000000"/>
              </a:solidFill>
              <a:latin typeface="Tms Rmn"/>
            </a:rPr>
            <a:t>The mean length at age as estimated by each age reader.</a:t>
          </a:r>
        </a:p>
      </xdr:txBody>
    </xdr:sp>
    <xdr:clientData/>
  </xdr:twoCellAnchor>
  <xdr:twoCellAnchor>
    <xdr:from>
      <xdr:col>33</xdr:col>
      <xdr:colOff>9525</xdr:colOff>
      <xdr:row>796</xdr:row>
      <xdr:rowOff>9525</xdr:rowOff>
    </xdr:from>
    <xdr:to>
      <xdr:col>47</xdr:col>
      <xdr:colOff>495300</xdr:colOff>
      <xdr:row>818</xdr:row>
      <xdr:rowOff>0</xdr:rowOff>
    </xdr:to>
    <xdr:graphicFrame macro="">
      <xdr:nvGraphicFramePr>
        <xdr:cNvPr id="1133" name="Chart 10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editAs="oneCell">
    <xdr:from>
      <xdr:col>35</xdr:col>
      <xdr:colOff>0</xdr:colOff>
      <xdr:row>818</xdr:row>
      <xdr:rowOff>0</xdr:rowOff>
    </xdr:from>
    <xdr:to>
      <xdr:col>47</xdr:col>
      <xdr:colOff>85725</xdr:colOff>
      <xdr:row>822</xdr:row>
      <xdr:rowOff>152400</xdr:rowOff>
    </xdr:to>
    <xdr:sp macro="" textlink="">
      <xdr:nvSpPr>
        <xdr:cNvPr id="1134" name="Text Box 110"/>
        <xdr:cNvSpPr txBox="1">
          <a:spLocks noChangeArrowheads="1"/>
        </xdr:cNvSpPr>
      </xdr:nvSpPr>
      <xdr:spPr bwMode="auto">
        <a:xfrm>
          <a:off x="18516600" y="135340725"/>
          <a:ext cx="6781800" cy="952500"/>
        </a:xfrm>
        <a:prstGeom prst="rect">
          <a:avLst/>
        </a:prstGeom>
        <a:noFill/>
        <a:ln w="9525">
          <a:noFill/>
          <a:miter lim="800000"/>
          <a:headEnd/>
          <a:tailEnd/>
        </a:ln>
      </xdr:spPr>
      <xdr:txBody>
        <a:bodyPr vertOverflow="clip" wrap="square" lIns="27432" tIns="27432" rIns="0" bIns="0" anchor="t" upright="1"/>
        <a:lstStyle/>
        <a:p>
          <a:pPr algn="l" rtl="0">
            <a:defRPr sz="1000"/>
          </a:pPr>
          <a:r>
            <a:rPr lang="nb-NO" sz="1200" b="0" i="0" u="none" strike="noStrike" baseline="0">
              <a:solidFill>
                <a:srgbClr val="000000"/>
              </a:solidFill>
              <a:latin typeface="Tms Rmn"/>
            </a:rPr>
            <a:t>The coefficient of variation (CV%), percent agreement and the standard deviation (STDEV) are plotted against MODAL age. </a:t>
          </a:r>
        </a:p>
        <a:p>
          <a:pPr algn="l" rtl="0">
            <a:defRPr sz="1000"/>
          </a:pPr>
          <a:r>
            <a:rPr lang="nb-NO" sz="1200" b="0" i="0" u="none" strike="noStrike" baseline="0">
              <a:solidFill>
                <a:srgbClr val="000000"/>
              </a:solidFill>
              <a:latin typeface="Tms Rmn"/>
            </a:rPr>
            <a:t>CV is much less age dependent than the standard deviation (STDEV) and the percent agreement. CV is therefore a better index for the precision in age reading. Problems in age reading are indicated by relatively high CV's at age.</a:t>
          </a:r>
        </a:p>
      </xdr:txBody>
    </xdr:sp>
    <xdr:clientData/>
  </xdr:twoCellAnchor>
  <xdr:twoCellAnchor editAs="oneCell">
    <xdr:from>
      <xdr:col>23</xdr:col>
      <xdr:colOff>38100</xdr:colOff>
      <xdr:row>393</xdr:row>
      <xdr:rowOff>9525</xdr:rowOff>
    </xdr:from>
    <xdr:to>
      <xdr:col>27</xdr:col>
      <xdr:colOff>38100</xdr:colOff>
      <xdr:row>404</xdr:row>
      <xdr:rowOff>123825</xdr:rowOff>
    </xdr:to>
    <xdr:sp macro="" textlink="">
      <xdr:nvSpPr>
        <xdr:cNvPr id="1135" name="Text Box 111"/>
        <xdr:cNvSpPr txBox="1">
          <a:spLocks noChangeArrowheads="1"/>
        </xdr:cNvSpPr>
      </xdr:nvSpPr>
      <xdr:spPr bwMode="auto">
        <a:xfrm>
          <a:off x="12087225" y="64998600"/>
          <a:ext cx="2247900" cy="1895475"/>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The reader against MODAL age bias test table has to be filled in by hand. There is a work table on the right hand side of Table 1, where age reading results of one reader and the modal age can be inserted at the same time. The results on bias should be inserted manually in Table 3!</a:t>
          </a:r>
        </a:p>
      </xdr:txBody>
    </xdr:sp>
    <xdr:clientData/>
  </xdr:twoCellAnchor>
  <xdr:twoCellAnchor editAs="oneCell">
    <xdr:from>
      <xdr:col>47</xdr:col>
      <xdr:colOff>38100</xdr:colOff>
      <xdr:row>593</xdr:row>
      <xdr:rowOff>0</xdr:rowOff>
    </xdr:from>
    <xdr:to>
      <xdr:col>50</xdr:col>
      <xdr:colOff>257175</xdr:colOff>
      <xdr:row>607</xdr:row>
      <xdr:rowOff>38100</xdr:rowOff>
    </xdr:to>
    <xdr:sp macro="" textlink="">
      <xdr:nvSpPr>
        <xdr:cNvPr id="1138" name="Text Box 114"/>
        <xdr:cNvSpPr txBox="1">
          <a:spLocks noChangeArrowheads="1"/>
        </xdr:cNvSpPr>
      </xdr:nvSpPr>
      <xdr:spPr bwMode="auto">
        <a:xfrm>
          <a:off x="25250775" y="98336100"/>
          <a:ext cx="1733550" cy="2305050"/>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0" i="0" u="none" strike="noStrike" baseline="0">
              <a:solidFill>
                <a:srgbClr val="000000"/>
              </a:solidFill>
              <a:latin typeface="Times New Roman"/>
              <a:cs typeface="Times New Roman"/>
            </a:rPr>
            <a:t>The names of the strata still have to be filled in!   The names of the strata given in </a:t>
          </a:r>
          <a:r>
            <a:rPr lang="nb-NO" sz="1400" b="1" i="0" u="none" strike="noStrike" baseline="0">
              <a:solidFill>
                <a:srgbClr val="3333CC"/>
              </a:solidFill>
              <a:latin typeface="Times New Roman"/>
              <a:cs typeface="Times New Roman"/>
            </a:rPr>
            <a:t>blue</a:t>
          </a:r>
          <a:r>
            <a:rPr lang="nb-NO" sz="1400" b="0" i="0" u="none" strike="noStrike" baseline="0">
              <a:solidFill>
                <a:srgbClr val="000000"/>
              </a:solidFill>
              <a:latin typeface="Times New Roman"/>
              <a:cs typeface="Times New Roman"/>
            </a:rPr>
            <a:t> in Table 5 should exactly correspond to the names of the strata as used in column A of Table 1.</a:t>
          </a:r>
        </a:p>
      </xdr:txBody>
    </xdr:sp>
    <xdr:clientData/>
  </xdr:twoCellAnchor>
  <xdr:twoCellAnchor>
    <xdr:from>
      <xdr:col>33</xdr:col>
      <xdr:colOff>28575</xdr:colOff>
      <xdr:row>902</xdr:row>
      <xdr:rowOff>9525</xdr:rowOff>
    </xdr:from>
    <xdr:to>
      <xdr:col>48</xdr:col>
      <xdr:colOff>495300</xdr:colOff>
      <xdr:row>931</xdr:row>
      <xdr:rowOff>28575</xdr:rowOff>
    </xdr:to>
    <xdr:graphicFrame macro="">
      <xdr:nvGraphicFramePr>
        <xdr:cNvPr id="1139" name="Chart 1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wsDr>
</file>

<file path=xl/drawings/drawing30.xml><?xml version="1.0" encoding="utf-8"?>
<c:userShapes xmlns:c="http://schemas.openxmlformats.org/drawingml/2006/chart">
  <cdr:relSizeAnchor xmlns:cdr="http://schemas.openxmlformats.org/drawingml/2006/chartDrawing">
    <cdr:from>
      <cdr:x>0.14216</cdr:x>
      <cdr:y>0</cdr:y>
    </cdr:from>
    <cdr:to>
      <cdr:x>0.58527</cdr:x>
      <cdr:y>0.44746</cdr:y>
    </cdr:to>
    <cdr:sp macro="" textlink="">
      <cdr:nvSpPr>
        <cdr:cNvPr id="2049" name="Text 1"/>
        <cdr:cNvSpPr txBox="1">
          <a:spLocks xmlns:a="http://schemas.openxmlformats.org/drawingml/2006/main" noChangeArrowheads="1"/>
        </cdr:cNvSpPr>
      </cdr:nvSpPr>
      <cdr:spPr bwMode="auto">
        <a:xfrm xmlns:a="http://schemas.openxmlformats.org/drawingml/2006/main">
          <a:off x="107438" y="-85929"/>
          <a:ext cx="324991" cy="328182"/>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1.xml><?xml version="1.0" encoding="utf-8"?>
<c:userShapes xmlns:c="http://schemas.openxmlformats.org/drawingml/2006/chart">
  <cdr:relSizeAnchor xmlns:cdr="http://schemas.openxmlformats.org/drawingml/2006/chartDrawing">
    <cdr:from>
      <cdr:x>0.42843</cdr:x>
      <cdr:y>0</cdr:y>
    </cdr:from>
    <cdr:to>
      <cdr:x>0.58092</cdr:x>
      <cdr:y>0.36371</cdr:y>
    </cdr:to>
    <cdr:sp macro="" textlink="">
      <cdr:nvSpPr>
        <cdr:cNvPr id="3073" name="Text 1"/>
        <cdr:cNvSpPr txBox="1">
          <a:spLocks xmlns:a="http://schemas.openxmlformats.org/drawingml/2006/main" noChangeArrowheads="1"/>
        </cdr:cNvSpPr>
      </cdr:nvSpPr>
      <cdr:spPr bwMode="auto">
        <a:xfrm xmlns:a="http://schemas.openxmlformats.org/drawingml/2006/main">
          <a:off x="317398" y="-31525"/>
          <a:ext cx="111840" cy="2667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cm</a:t>
          </a:r>
        </a:p>
      </cdr:txBody>
    </cdr:sp>
  </cdr:relSizeAnchor>
</c:userShapes>
</file>

<file path=xl/drawings/drawing32.xml><?xml version="1.0" encoding="utf-8"?>
<c:userShapes xmlns:c="http://schemas.openxmlformats.org/drawingml/2006/chart">
  <cdr:relSizeAnchor xmlns:cdr="http://schemas.openxmlformats.org/drawingml/2006/chartDrawing">
    <cdr:from>
      <cdr:x>0.20981</cdr:x>
      <cdr:y>0.11257</cdr:y>
    </cdr:from>
    <cdr:to>
      <cdr:x>0.55852</cdr:x>
      <cdr:y>0.31423</cdr:y>
    </cdr:to>
    <cdr:sp macro="" textlink="">
      <cdr:nvSpPr>
        <cdr:cNvPr id="4097" name="Text 1"/>
        <cdr:cNvSpPr txBox="1">
          <a:spLocks xmlns:a="http://schemas.openxmlformats.org/drawingml/2006/main" noChangeArrowheads="1"/>
        </cdr:cNvSpPr>
      </cdr:nvSpPr>
      <cdr:spPr bwMode="auto">
        <a:xfrm xmlns:a="http://schemas.openxmlformats.org/drawingml/2006/main">
          <a:off x="157056" y="85740"/>
          <a:ext cx="255749" cy="147897"/>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3.xml><?xml version="1.0" encoding="utf-8"?>
<c:userShapes xmlns:c="http://schemas.openxmlformats.org/drawingml/2006/chart">
  <cdr:relSizeAnchor xmlns:cdr="http://schemas.openxmlformats.org/drawingml/2006/chartDrawing">
    <cdr:from>
      <cdr:x>0.20981</cdr:x>
      <cdr:y>0.11257</cdr:y>
    </cdr:from>
    <cdr:to>
      <cdr:x>0.55852</cdr:x>
      <cdr:y>0.31423</cdr:y>
    </cdr:to>
    <cdr:sp macro="" textlink="">
      <cdr:nvSpPr>
        <cdr:cNvPr id="5121" name="Text 1"/>
        <cdr:cNvSpPr txBox="1">
          <a:spLocks xmlns:a="http://schemas.openxmlformats.org/drawingml/2006/main" noChangeArrowheads="1"/>
        </cdr:cNvSpPr>
      </cdr:nvSpPr>
      <cdr:spPr bwMode="auto">
        <a:xfrm xmlns:a="http://schemas.openxmlformats.org/drawingml/2006/main">
          <a:off x="157056" y="85740"/>
          <a:ext cx="255749" cy="147897"/>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4.xml><?xml version="1.0" encoding="utf-8"?>
<c:userShapes xmlns:c="http://schemas.openxmlformats.org/drawingml/2006/chart">
  <cdr:relSizeAnchor xmlns:cdr="http://schemas.openxmlformats.org/drawingml/2006/chartDrawing">
    <cdr:from>
      <cdr:x>0.20981</cdr:x>
      <cdr:y>0.11257</cdr:y>
    </cdr:from>
    <cdr:to>
      <cdr:x>0.55852</cdr:x>
      <cdr:y>0.31423</cdr:y>
    </cdr:to>
    <cdr:sp macro="" textlink="">
      <cdr:nvSpPr>
        <cdr:cNvPr id="6145" name="Text 1"/>
        <cdr:cNvSpPr txBox="1">
          <a:spLocks xmlns:a="http://schemas.openxmlformats.org/drawingml/2006/main" noChangeArrowheads="1"/>
        </cdr:cNvSpPr>
      </cdr:nvSpPr>
      <cdr:spPr bwMode="auto">
        <a:xfrm xmlns:a="http://schemas.openxmlformats.org/drawingml/2006/main">
          <a:off x="157056" y="85740"/>
          <a:ext cx="255749" cy="147897"/>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5.xml><?xml version="1.0" encoding="utf-8"?>
<c:userShapes xmlns:c="http://schemas.openxmlformats.org/drawingml/2006/chart">
  <cdr:relSizeAnchor xmlns:cdr="http://schemas.openxmlformats.org/drawingml/2006/chartDrawing">
    <cdr:from>
      <cdr:x>0.20981</cdr:x>
      <cdr:y>0.11257</cdr:y>
    </cdr:from>
    <cdr:to>
      <cdr:x>0.55852</cdr:x>
      <cdr:y>0.31423</cdr:y>
    </cdr:to>
    <cdr:sp macro="" textlink="">
      <cdr:nvSpPr>
        <cdr:cNvPr id="7169" name="Text 1"/>
        <cdr:cNvSpPr txBox="1">
          <a:spLocks xmlns:a="http://schemas.openxmlformats.org/drawingml/2006/main" noChangeArrowheads="1"/>
        </cdr:cNvSpPr>
      </cdr:nvSpPr>
      <cdr:spPr bwMode="auto">
        <a:xfrm xmlns:a="http://schemas.openxmlformats.org/drawingml/2006/main">
          <a:off x="157056" y="85740"/>
          <a:ext cx="255749" cy="147897"/>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6.xml><?xml version="1.0" encoding="utf-8"?>
<c:userShapes xmlns:c="http://schemas.openxmlformats.org/drawingml/2006/chart">
  <cdr:relSizeAnchor xmlns:cdr="http://schemas.openxmlformats.org/drawingml/2006/chartDrawing">
    <cdr:from>
      <cdr:x>0.20981</cdr:x>
      <cdr:y>0.11257</cdr:y>
    </cdr:from>
    <cdr:to>
      <cdr:x>0.55852</cdr:x>
      <cdr:y>0.31423</cdr:y>
    </cdr:to>
    <cdr:sp macro="" textlink="">
      <cdr:nvSpPr>
        <cdr:cNvPr id="8193" name="Text 1"/>
        <cdr:cNvSpPr txBox="1">
          <a:spLocks xmlns:a="http://schemas.openxmlformats.org/drawingml/2006/main" noChangeArrowheads="1"/>
        </cdr:cNvSpPr>
      </cdr:nvSpPr>
      <cdr:spPr bwMode="auto">
        <a:xfrm xmlns:a="http://schemas.openxmlformats.org/drawingml/2006/main">
          <a:off x="157056" y="85740"/>
          <a:ext cx="255749" cy="147897"/>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7.xml><?xml version="1.0" encoding="utf-8"?>
<c:userShapes xmlns:c="http://schemas.openxmlformats.org/drawingml/2006/chart">
  <cdr:relSizeAnchor xmlns:cdr="http://schemas.openxmlformats.org/drawingml/2006/chartDrawing">
    <cdr:from>
      <cdr:x>0.12954</cdr:x>
      <cdr:y>0</cdr:y>
    </cdr:from>
    <cdr:to>
      <cdr:x>0.99402</cdr:x>
      <cdr:y>0.76854</cdr:y>
    </cdr:to>
    <cdr:sp macro="" textlink="">
      <cdr:nvSpPr>
        <cdr:cNvPr id="9217" name="Text 1"/>
        <cdr:cNvSpPr txBox="1">
          <a:spLocks xmlns:a="http://schemas.openxmlformats.org/drawingml/2006/main" noChangeArrowheads="1"/>
        </cdr:cNvSpPr>
      </cdr:nvSpPr>
      <cdr:spPr bwMode="auto">
        <a:xfrm xmlns:a="http://schemas.openxmlformats.org/drawingml/2006/main">
          <a:off x="98184" y="-116242"/>
          <a:ext cx="634027" cy="56366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8.xml><?xml version="1.0" encoding="utf-8"?>
<c:userShapes xmlns:c="http://schemas.openxmlformats.org/drawingml/2006/chart">
  <cdr:relSizeAnchor xmlns:cdr="http://schemas.openxmlformats.org/drawingml/2006/chartDrawing">
    <cdr:from>
      <cdr:x>0.12954</cdr:x>
      <cdr:y>0</cdr:y>
    </cdr:from>
    <cdr:to>
      <cdr:x>0.99402</cdr:x>
      <cdr:y>0.76854</cdr:y>
    </cdr:to>
    <cdr:sp macro="" textlink="">
      <cdr:nvSpPr>
        <cdr:cNvPr id="10241" name="Text 1"/>
        <cdr:cNvSpPr txBox="1">
          <a:spLocks xmlns:a="http://schemas.openxmlformats.org/drawingml/2006/main" noChangeArrowheads="1"/>
        </cdr:cNvSpPr>
      </cdr:nvSpPr>
      <cdr:spPr bwMode="auto">
        <a:xfrm xmlns:a="http://schemas.openxmlformats.org/drawingml/2006/main">
          <a:off x="98184" y="-116242"/>
          <a:ext cx="634027" cy="56366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9.xml><?xml version="1.0" encoding="utf-8"?>
<c:userShapes xmlns:c="http://schemas.openxmlformats.org/drawingml/2006/chart">
  <cdr:relSizeAnchor xmlns:cdr="http://schemas.openxmlformats.org/drawingml/2006/chartDrawing">
    <cdr:from>
      <cdr:x>0.14934</cdr:x>
      <cdr:y>0</cdr:y>
    </cdr:from>
    <cdr:to>
      <cdr:x>0.99402</cdr:x>
      <cdr:y>0.66761</cdr:y>
    </cdr:to>
    <cdr:sp macro="" textlink="">
      <cdr:nvSpPr>
        <cdr:cNvPr id="11265" name="Text 1"/>
        <cdr:cNvSpPr txBox="1">
          <a:spLocks xmlns:a="http://schemas.openxmlformats.org/drawingml/2006/main" noChangeArrowheads="1"/>
        </cdr:cNvSpPr>
      </cdr:nvSpPr>
      <cdr:spPr bwMode="auto">
        <a:xfrm xmlns:a="http://schemas.openxmlformats.org/drawingml/2006/main">
          <a:off x="112703" y="-94225"/>
          <a:ext cx="619508" cy="48964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40.xml><?xml version="1.0" encoding="utf-8"?>
<c:userShapes xmlns:c="http://schemas.openxmlformats.org/drawingml/2006/chart">
  <cdr:relSizeAnchor xmlns:cdr="http://schemas.openxmlformats.org/drawingml/2006/chartDrawing">
    <cdr:from>
      <cdr:x>0</cdr:x>
      <cdr:y>0.49456</cdr:y>
    </cdr:from>
    <cdr:to>
      <cdr:x>1</cdr:x>
      <cdr:y>0.87111</cdr:y>
    </cdr:to>
    <cdr:sp macro="" textlink="">
      <cdr:nvSpPr>
        <cdr:cNvPr id="12289" name="Text 1"/>
        <cdr:cNvSpPr txBox="1">
          <a:spLocks xmlns:a="http://schemas.openxmlformats.org/drawingml/2006/main" noChangeArrowheads="1"/>
        </cdr:cNvSpPr>
      </cdr:nvSpPr>
      <cdr:spPr bwMode="auto">
        <a:xfrm xmlns:a="http://schemas.openxmlformats.org/drawingml/2006/main">
          <a:off x="673818" y="365899"/>
          <a:ext cx="914346" cy="27617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vertOverflow="clip" wrap="square" lIns="36576" tIns="27432" rIns="36576" bIns="27432" anchor="ctr" upright="1"/>
        <a:lstStyle xmlns:a="http://schemas.openxmlformats.org/drawingml/2006/main"/>
        <a:p xmlns:a="http://schemas.openxmlformats.org/drawingml/2006/main">
          <a:pPr algn="ctr" rtl="0">
            <a:defRPr sz="1000"/>
          </a:pPr>
          <a:r>
            <a:rPr lang="nb-NO" sz="1400" b="0" i="0" u="none" strike="noStrike" baseline="0">
              <a:solidFill>
                <a:srgbClr val="000000"/>
              </a:solidFill>
              <a:latin typeface="Arial"/>
              <a:cs typeface="Arial"/>
            </a:rPr>
            <a:t>Modal age</a:t>
          </a:r>
        </a:p>
      </cdr:txBody>
    </cdr:sp>
  </cdr:relSizeAnchor>
</c:userShapes>
</file>

<file path=xl/drawings/drawing41.xml><?xml version="1.0" encoding="utf-8"?>
<c:userShapes xmlns:c="http://schemas.openxmlformats.org/drawingml/2006/chart">
  <cdr:relSizeAnchor xmlns:cdr="http://schemas.openxmlformats.org/drawingml/2006/chartDrawing">
    <cdr:from>
      <cdr:x>0.79824</cdr:x>
      <cdr:y>0.06515</cdr:y>
    </cdr:from>
    <cdr:to>
      <cdr:x>0.8213</cdr:x>
      <cdr:y>0.06515</cdr:y>
    </cdr:to>
    <cdr:sp macro="" textlink="">
      <cdr:nvSpPr>
        <cdr:cNvPr id="13313" name="Text 1"/>
        <cdr:cNvSpPr txBox="1">
          <a:spLocks xmlns:a="http://schemas.openxmlformats.org/drawingml/2006/main" noChangeArrowheads="1"/>
        </cdr:cNvSpPr>
      </cdr:nvSpPr>
      <cdr:spPr bwMode="auto">
        <a:xfrm xmlns:a="http://schemas.openxmlformats.org/drawingml/2006/main">
          <a:off x="588622" y="50960"/>
          <a:ext cx="16912"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2.xml><?xml version="1.0" encoding="utf-8"?>
<c:userShapes xmlns:c="http://schemas.openxmlformats.org/drawingml/2006/chart">
  <cdr:relSizeAnchor xmlns:cdr="http://schemas.openxmlformats.org/drawingml/2006/chartDrawing">
    <cdr:from>
      <cdr:x>0.79889</cdr:x>
      <cdr:y>0.06515</cdr:y>
    </cdr:from>
    <cdr:to>
      <cdr:x>0.83043</cdr:x>
      <cdr:y>0.06515</cdr:y>
    </cdr:to>
    <cdr:sp macro="" textlink="">
      <cdr:nvSpPr>
        <cdr:cNvPr id="14337" name="Text 1"/>
        <cdr:cNvSpPr txBox="1">
          <a:spLocks xmlns:a="http://schemas.openxmlformats.org/drawingml/2006/main" noChangeArrowheads="1"/>
        </cdr:cNvSpPr>
      </cdr:nvSpPr>
      <cdr:spPr bwMode="auto">
        <a:xfrm xmlns:a="http://schemas.openxmlformats.org/drawingml/2006/main">
          <a:off x="589101" y="50960"/>
          <a:ext cx="23133"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3.xml><?xml version="1.0" encoding="utf-8"?>
<c:userShapes xmlns:c="http://schemas.openxmlformats.org/drawingml/2006/chart">
  <cdr:relSizeAnchor xmlns:cdr="http://schemas.openxmlformats.org/drawingml/2006/chartDrawing">
    <cdr:from>
      <cdr:x>0.79911</cdr:x>
      <cdr:y>0.11192</cdr:y>
    </cdr:from>
    <cdr:to>
      <cdr:x>0.83674</cdr:x>
      <cdr:y>0.11475</cdr:y>
    </cdr:to>
    <cdr:sp macro="" textlink="">
      <cdr:nvSpPr>
        <cdr:cNvPr id="15361" name="Text 1"/>
        <cdr:cNvSpPr txBox="1">
          <a:spLocks xmlns:a="http://schemas.openxmlformats.org/drawingml/2006/main" noChangeArrowheads="1"/>
        </cdr:cNvSpPr>
      </cdr:nvSpPr>
      <cdr:spPr bwMode="auto">
        <a:xfrm xmlns:a="http://schemas.openxmlformats.org/drawingml/2006/main">
          <a:off x="589260" y="85261"/>
          <a:ext cx="27601" cy="2075"/>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4.xml><?xml version="1.0" encoding="utf-8"?>
<c:userShapes xmlns:c="http://schemas.openxmlformats.org/drawingml/2006/chart">
  <cdr:relSizeAnchor xmlns:cdr="http://schemas.openxmlformats.org/drawingml/2006/chartDrawing">
    <cdr:from>
      <cdr:x>0.79911</cdr:x>
      <cdr:y>0.10931</cdr:y>
    </cdr:from>
    <cdr:to>
      <cdr:x>0.8387</cdr:x>
      <cdr:y>0.11236</cdr:y>
    </cdr:to>
    <cdr:sp macro="" textlink="">
      <cdr:nvSpPr>
        <cdr:cNvPr id="16385" name="Text 1"/>
        <cdr:cNvSpPr txBox="1">
          <a:spLocks xmlns:a="http://schemas.openxmlformats.org/drawingml/2006/main" noChangeArrowheads="1"/>
        </cdr:cNvSpPr>
      </cdr:nvSpPr>
      <cdr:spPr bwMode="auto">
        <a:xfrm xmlns:a="http://schemas.openxmlformats.org/drawingml/2006/main">
          <a:off x="589260" y="83347"/>
          <a:ext cx="29037" cy="223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5.xml><?xml version="1.0" encoding="utf-8"?>
<c:userShapes xmlns:c="http://schemas.openxmlformats.org/drawingml/2006/chart">
  <cdr:relSizeAnchor xmlns:cdr="http://schemas.openxmlformats.org/drawingml/2006/chartDrawing">
    <cdr:from>
      <cdr:x>0.79954</cdr:x>
      <cdr:y>0.10931</cdr:y>
    </cdr:from>
    <cdr:to>
      <cdr:x>0.84392</cdr:x>
      <cdr:y>0.11236</cdr:y>
    </cdr:to>
    <cdr:sp macro="" textlink="">
      <cdr:nvSpPr>
        <cdr:cNvPr id="17409" name="Text 1"/>
        <cdr:cNvSpPr txBox="1">
          <a:spLocks xmlns:a="http://schemas.openxmlformats.org/drawingml/2006/main" noChangeArrowheads="1"/>
        </cdr:cNvSpPr>
      </cdr:nvSpPr>
      <cdr:spPr bwMode="auto">
        <a:xfrm xmlns:a="http://schemas.openxmlformats.org/drawingml/2006/main">
          <a:off x="589579" y="83347"/>
          <a:ext cx="32547" cy="223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6.xml><?xml version="1.0" encoding="utf-8"?>
<c:userShapes xmlns:c="http://schemas.openxmlformats.org/drawingml/2006/chart">
  <cdr:relSizeAnchor xmlns:cdr="http://schemas.openxmlformats.org/drawingml/2006/chartDrawing">
    <cdr:from>
      <cdr:x>0.79954</cdr:x>
      <cdr:y>0.10931</cdr:y>
    </cdr:from>
    <cdr:to>
      <cdr:x>0.84392</cdr:x>
      <cdr:y>0.11192</cdr:y>
    </cdr:to>
    <cdr:sp macro="" textlink="">
      <cdr:nvSpPr>
        <cdr:cNvPr id="18433" name="Text 1"/>
        <cdr:cNvSpPr txBox="1">
          <a:spLocks xmlns:a="http://schemas.openxmlformats.org/drawingml/2006/main" noChangeArrowheads="1"/>
        </cdr:cNvSpPr>
      </cdr:nvSpPr>
      <cdr:spPr bwMode="auto">
        <a:xfrm xmlns:a="http://schemas.openxmlformats.org/drawingml/2006/main">
          <a:off x="589579" y="83347"/>
          <a:ext cx="32547" cy="191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7.xml><?xml version="1.0" encoding="utf-8"?>
<c:userShapes xmlns:c="http://schemas.openxmlformats.org/drawingml/2006/chart">
  <cdr:relSizeAnchor xmlns:cdr="http://schemas.openxmlformats.org/drawingml/2006/chartDrawing">
    <cdr:from>
      <cdr:x>0.7978</cdr:x>
      <cdr:y>0.11323</cdr:y>
    </cdr:from>
    <cdr:to>
      <cdr:x>0.8213</cdr:x>
      <cdr:y>0.11649</cdr:y>
    </cdr:to>
    <cdr:sp macro="" textlink="">
      <cdr:nvSpPr>
        <cdr:cNvPr id="19457" name="Text 1"/>
        <cdr:cNvSpPr txBox="1">
          <a:spLocks xmlns:a="http://schemas.openxmlformats.org/drawingml/2006/main" noChangeArrowheads="1"/>
        </cdr:cNvSpPr>
      </cdr:nvSpPr>
      <cdr:spPr bwMode="auto">
        <a:xfrm xmlns:a="http://schemas.openxmlformats.org/drawingml/2006/main">
          <a:off x="588303" y="86219"/>
          <a:ext cx="17231" cy="239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8.xml><?xml version="1.0" encoding="utf-8"?>
<c:userShapes xmlns:c="http://schemas.openxmlformats.org/drawingml/2006/chart">
  <cdr:relSizeAnchor xmlns:cdr="http://schemas.openxmlformats.org/drawingml/2006/chartDrawing">
    <cdr:from>
      <cdr:x>0.79715</cdr:x>
      <cdr:y>0.11323</cdr:y>
    </cdr:from>
    <cdr:to>
      <cdr:x>0.81999</cdr:x>
      <cdr:y>0.11649</cdr:y>
    </cdr:to>
    <cdr:sp macro="" textlink="">
      <cdr:nvSpPr>
        <cdr:cNvPr id="20481" name="Text 1"/>
        <cdr:cNvSpPr txBox="1">
          <a:spLocks xmlns:a="http://schemas.openxmlformats.org/drawingml/2006/main" noChangeArrowheads="1"/>
        </cdr:cNvSpPr>
      </cdr:nvSpPr>
      <cdr:spPr bwMode="auto">
        <a:xfrm xmlns:a="http://schemas.openxmlformats.org/drawingml/2006/main">
          <a:off x="587824" y="86219"/>
          <a:ext cx="16752" cy="239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9.xml><?xml version="1.0" encoding="utf-8"?>
<c:userShapes xmlns:c="http://schemas.openxmlformats.org/drawingml/2006/chart">
  <cdr:relSizeAnchor xmlns:cdr="http://schemas.openxmlformats.org/drawingml/2006/chartDrawing">
    <cdr:from>
      <cdr:x>0.79715</cdr:x>
      <cdr:y>0.22765</cdr:y>
    </cdr:from>
    <cdr:to>
      <cdr:x>0.81934</cdr:x>
      <cdr:y>0.24005</cdr:y>
    </cdr:to>
    <cdr:sp macro="" textlink="">
      <cdr:nvSpPr>
        <cdr:cNvPr id="21505" name="Text 1"/>
        <cdr:cNvSpPr txBox="1">
          <a:spLocks xmlns:a="http://schemas.openxmlformats.org/drawingml/2006/main" noChangeArrowheads="1"/>
        </cdr:cNvSpPr>
      </cdr:nvSpPr>
      <cdr:spPr bwMode="auto">
        <a:xfrm xmlns:a="http://schemas.openxmlformats.org/drawingml/2006/main">
          <a:off x="587824" y="170139"/>
          <a:ext cx="16274" cy="909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0.xml><?xml version="1.0" encoding="utf-8"?>
<c:userShapes xmlns:c="http://schemas.openxmlformats.org/drawingml/2006/chart">
  <cdr:relSizeAnchor xmlns:cdr="http://schemas.openxmlformats.org/drawingml/2006/chartDrawing">
    <cdr:from>
      <cdr:x>0.79715</cdr:x>
      <cdr:y>0.11323</cdr:y>
    </cdr:from>
    <cdr:to>
      <cdr:x>0.81999</cdr:x>
      <cdr:y>0.11649</cdr:y>
    </cdr:to>
    <cdr:sp macro="" textlink="">
      <cdr:nvSpPr>
        <cdr:cNvPr id="22529" name="Text 1"/>
        <cdr:cNvSpPr txBox="1">
          <a:spLocks xmlns:a="http://schemas.openxmlformats.org/drawingml/2006/main" noChangeArrowheads="1"/>
        </cdr:cNvSpPr>
      </cdr:nvSpPr>
      <cdr:spPr bwMode="auto">
        <a:xfrm xmlns:a="http://schemas.openxmlformats.org/drawingml/2006/main">
          <a:off x="587824" y="86219"/>
          <a:ext cx="16752" cy="239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1.xml><?xml version="1.0" encoding="utf-8"?>
<c:userShapes xmlns:c="http://schemas.openxmlformats.org/drawingml/2006/chart">
  <cdr:relSizeAnchor xmlns:cdr="http://schemas.openxmlformats.org/drawingml/2006/chartDrawing">
    <cdr:from>
      <cdr:x>0.79737</cdr:x>
      <cdr:y>0.14107</cdr:y>
    </cdr:from>
    <cdr:to>
      <cdr:x>0.81956</cdr:x>
      <cdr:y>0.1452</cdr:y>
    </cdr:to>
    <cdr:sp macro="" textlink="">
      <cdr:nvSpPr>
        <cdr:cNvPr id="23553" name="Text 1"/>
        <cdr:cNvSpPr txBox="1">
          <a:spLocks xmlns:a="http://schemas.openxmlformats.org/drawingml/2006/main" noChangeArrowheads="1"/>
        </cdr:cNvSpPr>
      </cdr:nvSpPr>
      <cdr:spPr bwMode="auto">
        <a:xfrm xmlns:a="http://schemas.openxmlformats.org/drawingml/2006/main">
          <a:off x="587984" y="106640"/>
          <a:ext cx="16273" cy="3032"/>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2.xml><?xml version="1.0" encoding="utf-8"?>
<c:userShapes xmlns:c="http://schemas.openxmlformats.org/drawingml/2006/chart">
  <cdr:relSizeAnchor xmlns:cdr="http://schemas.openxmlformats.org/drawingml/2006/chartDrawing">
    <cdr:from>
      <cdr:x>0.79737</cdr:x>
      <cdr:y>0.11257</cdr:y>
    </cdr:from>
    <cdr:to>
      <cdr:x>0.81934</cdr:x>
      <cdr:y>0.11519</cdr:y>
    </cdr:to>
    <cdr:sp macro="" textlink="">
      <cdr:nvSpPr>
        <cdr:cNvPr id="24577" name="Text 1"/>
        <cdr:cNvSpPr txBox="1">
          <a:spLocks xmlns:a="http://schemas.openxmlformats.org/drawingml/2006/main" noChangeArrowheads="1"/>
        </cdr:cNvSpPr>
      </cdr:nvSpPr>
      <cdr:spPr bwMode="auto">
        <a:xfrm xmlns:a="http://schemas.openxmlformats.org/drawingml/2006/main">
          <a:off x="587984" y="85740"/>
          <a:ext cx="16114" cy="1915"/>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3.xml><?xml version="1.0" encoding="utf-8"?>
<c:userShapes xmlns:c="http://schemas.openxmlformats.org/drawingml/2006/chart">
  <cdr:relSizeAnchor xmlns:cdr="http://schemas.openxmlformats.org/drawingml/2006/chartDrawing">
    <cdr:from>
      <cdr:x>0.79737</cdr:x>
      <cdr:y>0.11301</cdr:y>
    </cdr:from>
    <cdr:to>
      <cdr:x>0.81999</cdr:x>
      <cdr:y>0.11584</cdr:y>
    </cdr:to>
    <cdr:sp macro="" textlink="">
      <cdr:nvSpPr>
        <cdr:cNvPr id="25601" name="Text 1"/>
        <cdr:cNvSpPr txBox="1">
          <a:spLocks xmlns:a="http://schemas.openxmlformats.org/drawingml/2006/main" noChangeArrowheads="1"/>
        </cdr:cNvSpPr>
      </cdr:nvSpPr>
      <cdr:spPr bwMode="auto">
        <a:xfrm xmlns:a="http://schemas.openxmlformats.org/drawingml/2006/main">
          <a:off x="587984" y="86059"/>
          <a:ext cx="16592" cy="207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4.xml><?xml version="1.0" encoding="utf-8"?>
<c:userShapes xmlns:c="http://schemas.openxmlformats.org/drawingml/2006/chart">
  <cdr:relSizeAnchor xmlns:cdr="http://schemas.openxmlformats.org/drawingml/2006/chartDrawing">
    <cdr:from>
      <cdr:x>0.79758</cdr:x>
      <cdr:y>0.06515</cdr:y>
    </cdr:from>
    <cdr:to>
      <cdr:x>0.82043</cdr:x>
      <cdr:y>0.06515</cdr:y>
    </cdr:to>
    <cdr:sp macro="" textlink="">
      <cdr:nvSpPr>
        <cdr:cNvPr id="26625" name="Text 1"/>
        <cdr:cNvSpPr txBox="1">
          <a:spLocks xmlns:a="http://schemas.openxmlformats.org/drawingml/2006/main" noChangeArrowheads="1"/>
        </cdr:cNvSpPr>
      </cdr:nvSpPr>
      <cdr:spPr bwMode="auto">
        <a:xfrm xmlns:a="http://schemas.openxmlformats.org/drawingml/2006/main">
          <a:off x="588143" y="50960"/>
          <a:ext cx="16752"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5.xml><?xml version="1.0" encoding="utf-8"?>
<c:userShapes xmlns:c="http://schemas.openxmlformats.org/drawingml/2006/chart">
  <cdr:relSizeAnchor xmlns:cdr="http://schemas.openxmlformats.org/drawingml/2006/chartDrawing">
    <cdr:from>
      <cdr:x>0.79954</cdr:x>
      <cdr:y>0.22852</cdr:y>
    </cdr:from>
    <cdr:to>
      <cdr:x>0.83587</cdr:x>
      <cdr:y>0.24244</cdr:y>
    </cdr:to>
    <cdr:sp macro="" textlink="">
      <cdr:nvSpPr>
        <cdr:cNvPr id="27649" name="Text 1"/>
        <cdr:cNvSpPr txBox="1">
          <a:spLocks xmlns:a="http://schemas.openxmlformats.org/drawingml/2006/main" noChangeArrowheads="1"/>
        </cdr:cNvSpPr>
      </cdr:nvSpPr>
      <cdr:spPr bwMode="auto">
        <a:xfrm xmlns:a="http://schemas.openxmlformats.org/drawingml/2006/main">
          <a:off x="589579" y="170777"/>
          <a:ext cx="26644" cy="10211"/>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6.xml><?xml version="1.0" encoding="utf-8"?>
<c:userShapes xmlns:c="http://schemas.openxmlformats.org/drawingml/2006/chart">
  <cdr:relSizeAnchor xmlns:cdr="http://schemas.openxmlformats.org/drawingml/2006/chartDrawing">
    <cdr:from>
      <cdr:x>0.00573</cdr:x>
      <cdr:y>0.02091</cdr:y>
    </cdr:from>
    <cdr:to>
      <cdr:x>0.09272</cdr:x>
      <cdr:y>0.09585</cdr:y>
    </cdr:to>
    <cdr:sp macro="" textlink="">
      <cdr:nvSpPr>
        <cdr:cNvPr id="237569" name="Text Box 1"/>
        <cdr:cNvSpPr txBox="1">
          <a:spLocks xmlns:a="http://schemas.openxmlformats.org/drawingml/2006/main" noChangeArrowheads="1"/>
        </cdr:cNvSpPr>
      </cdr:nvSpPr>
      <cdr:spPr bwMode="auto">
        <a:xfrm xmlns:a="http://schemas.openxmlformats.org/drawingml/2006/main">
          <a:off x="50800" y="77670"/>
          <a:ext cx="723367" cy="26696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wrap="none" lIns="27432" tIns="27432" rIns="27432" bIns="27432" anchor="ctr" upright="1">
          <a:spAutoFit/>
        </a:bodyPr>
        <a:lstStyle xmlns:a="http://schemas.openxmlformats.org/drawingml/2006/main"/>
        <a:p xmlns:a="http://schemas.openxmlformats.org/drawingml/2006/main">
          <a:pPr algn="ctr" rtl="0">
            <a:defRPr sz="1000"/>
          </a:pPr>
          <a:r>
            <a:rPr lang="nb-NO" sz="1400" b="1" i="0" u="none" strike="noStrike" baseline="0">
              <a:solidFill>
                <a:srgbClr val="000000"/>
              </a:solidFill>
              <a:latin typeface="Arial"/>
              <a:cs typeface="Arial"/>
            </a:rPr>
            <a:t>STDEV</a:t>
          </a:r>
        </a:p>
      </cdr:txBody>
    </cdr:sp>
  </cdr:relSizeAnchor>
  <cdr:relSizeAnchor xmlns:cdr="http://schemas.openxmlformats.org/drawingml/2006/chartDrawing">
    <cdr:from>
      <cdr:x>0.8144</cdr:x>
      <cdr:y>0.02091</cdr:y>
    </cdr:from>
    <cdr:to>
      <cdr:x>1</cdr:x>
      <cdr:y>0.09585</cdr:y>
    </cdr:to>
    <cdr:sp macro="" textlink="">
      <cdr:nvSpPr>
        <cdr:cNvPr id="237570" name="Text Box 2"/>
        <cdr:cNvSpPr txBox="1">
          <a:spLocks xmlns:a="http://schemas.openxmlformats.org/drawingml/2006/main" noChangeArrowheads="1"/>
        </cdr:cNvSpPr>
      </cdr:nvSpPr>
      <cdr:spPr bwMode="auto">
        <a:xfrm xmlns:a="http://schemas.openxmlformats.org/drawingml/2006/main">
          <a:off x="6887847" y="77670"/>
          <a:ext cx="1543319" cy="26696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wrap="none" lIns="27432" tIns="27432" rIns="27432" bIns="27432" anchor="ctr" upright="1">
          <a:spAutoFit/>
        </a:bodyPr>
        <a:lstStyle xmlns:a="http://schemas.openxmlformats.org/drawingml/2006/main"/>
        <a:p xmlns:a="http://schemas.openxmlformats.org/drawingml/2006/main">
          <a:pPr algn="ctr" rtl="0">
            <a:defRPr sz="1000"/>
          </a:pPr>
          <a:r>
            <a:rPr lang="nb-NO" sz="1400" b="1" i="0" u="none" strike="noStrike" baseline="0">
              <a:solidFill>
                <a:srgbClr val="000000"/>
              </a:solidFill>
              <a:latin typeface="Arial"/>
              <a:cs typeface="Arial"/>
            </a:rPr>
            <a:t>Agreement &amp; CV</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9.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
  <sheetViews>
    <sheetView topLeftCell="A42" workbookViewId="0">
      <selection activeCell="D202" sqref="D202"/>
    </sheetView>
  </sheetViews>
  <sheetFormatPr defaultColWidth="10.625" defaultRowHeight="13.2"/>
  <cols>
    <col min="1" max="1" width="7.875" style="2" customWidth="1"/>
    <col min="2" max="9" width="10.625" style="2" customWidth="1"/>
    <col min="10" max="10" width="10.625" style="18" customWidth="1"/>
    <col min="11" max="16384" width="10.625" style="2"/>
  </cols>
  <sheetData/>
  <printOptions horizontalCentered="1" verticalCentered="1"/>
  <pageMargins left="0.78740157480314965" right="0.78740157480314965" top="0.59055118110236227" bottom="0.59055118110236227" header="0.31496062992125984" footer="0.31496062992125984"/>
  <pageSetup paperSize="9" scale="75" orientation="portrait" horizontalDpi="4294967292" verticalDpi="4294967292"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T984"/>
  <sheetViews>
    <sheetView tabSelected="1" zoomScale="75" workbookViewId="0">
      <selection activeCell="AJ596" sqref="AJ596"/>
    </sheetView>
  </sheetViews>
  <sheetFormatPr defaultColWidth="9.375" defaultRowHeight="13.2"/>
  <cols>
    <col min="1" max="1" width="8.125" style="2" customWidth="1"/>
    <col min="2" max="2" width="5.5" style="2" customWidth="1"/>
    <col min="3" max="3" width="5.875" style="2" customWidth="1"/>
    <col min="4" max="4" width="5.125" style="2" customWidth="1"/>
    <col min="5" max="6" width="6.875" style="16" customWidth="1"/>
    <col min="7" max="7" width="8.125" style="2" customWidth="1"/>
    <col min="8" max="8" width="9.875" style="11" customWidth="1"/>
    <col min="9" max="16" width="9.875" style="2" customWidth="1"/>
    <col min="17" max="22" width="10.875" style="2" customWidth="1"/>
    <col min="23" max="23" width="10.875" style="17" customWidth="1"/>
    <col min="24" max="24" width="11" style="17" customWidth="1"/>
    <col min="25" max="25" width="10" style="17" customWidth="1"/>
    <col min="26" max="26" width="6.375" style="17" customWidth="1"/>
    <col min="27" max="27" width="12" style="17" customWidth="1"/>
    <col min="28" max="28" width="9" style="17" customWidth="1"/>
    <col min="29" max="29" width="3.625" style="17" customWidth="1"/>
    <col min="30" max="30" width="11" style="17" customWidth="1"/>
    <col min="31" max="31" width="9" style="2" customWidth="1"/>
    <col min="32" max="32" width="8.5" style="2" customWidth="1"/>
    <col min="33" max="33" width="13" style="2" customWidth="1"/>
    <col min="34" max="46" width="9.875" style="2" customWidth="1"/>
    <col min="47" max="47" width="9" style="2" customWidth="1"/>
    <col min="48" max="51" width="8.875" style="2" customWidth="1"/>
    <col min="52" max="52" width="5.875" style="2" customWidth="1"/>
    <col min="53" max="55" width="4.875" style="2" customWidth="1"/>
    <col min="56" max="57" width="4.875" style="46" customWidth="1"/>
    <col min="58" max="60" width="4.875" style="2" customWidth="1"/>
    <col min="61" max="78" width="9.375" style="46"/>
    <col min="79" max="16384" width="9.375" style="2"/>
  </cols>
  <sheetData>
    <row r="1" spans="1:78" customFormat="1" ht="21" customHeight="1" thickTop="1">
      <c r="A1" s="1" t="s">
        <v>62</v>
      </c>
      <c r="B1" s="1"/>
      <c r="C1" s="425"/>
      <c r="D1" s="578"/>
      <c r="E1" s="16"/>
      <c r="F1" s="1"/>
      <c r="G1" s="1"/>
      <c r="H1" s="1"/>
      <c r="I1" s="1"/>
      <c r="J1" s="1"/>
      <c r="K1" s="1"/>
      <c r="L1" s="1"/>
      <c r="M1" s="1"/>
      <c r="N1" s="1"/>
      <c r="O1" s="1"/>
      <c r="P1" s="1"/>
      <c r="Q1" s="1"/>
      <c r="R1" s="1"/>
      <c r="S1" s="1"/>
      <c r="T1" s="1"/>
      <c r="U1" s="192"/>
      <c r="V1" s="192"/>
      <c r="W1" s="431" t="s">
        <v>114</v>
      </c>
      <c r="X1" s="193"/>
      <c r="Y1" s="193"/>
      <c r="Z1" s="147"/>
      <c r="AA1" s="147"/>
      <c r="AB1" s="147"/>
      <c r="AC1" s="147"/>
      <c r="AD1" s="407"/>
      <c r="AE1" s="407"/>
      <c r="AF1" s="407"/>
      <c r="AG1" s="407"/>
      <c r="AH1" s="407"/>
      <c r="AI1" s="74"/>
      <c r="AJ1" s="271" t="s">
        <v>115</v>
      </c>
      <c r="AK1" s="272"/>
      <c r="AL1" s="272"/>
      <c r="AM1" s="272"/>
      <c r="AN1" s="272"/>
      <c r="AO1" s="273"/>
      <c r="AP1" s="74"/>
      <c r="AQ1" s="74"/>
      <c r="AR1" s="74"/>
      <c r="AS1" s="74"/>
      <c r="AT1" s="74"/>
      <c r="AU1" s="74"/>
      <c r="AV1" s="74"/>
      <c r="AW1" s="74"/>
      <c r="AX1" s="74"/>
      <c r="AY1" s="74"/>
      <c r="AZ1" s="74"/>
      <c r="BA1" s="74"/>
      <c r="BB1" s="74"/>
      <c r="BC1" s="74"/>
      <c r="BD1" s="74"/>
      <c r="BE1" s="74"/>
      <c r="BF1" s="74"/>
      <c r="BG1" s="74"/>
      <c r="BH1" s="74"/>
      <c r="BI1" s="251"/>
      <c r="BJ1" s="251"/>
      <c r="BK1" s="251"/>
      <c r="BL1" s="251"/>
      <c r="BM1" s="251"/>
      <c r="BN1" s="251"/>
      <c r="BO1" s="251"/>
      <c r="BP1" s="251"/>
      <c r="BQ1" s="251"/>
      <c r="BR1" s="251"/>
      <c r="BS1" s="251"/>
      <c r="BT1" s="251"/>
      <c r="BU1" s="251"/>
      <c r="BV1" s="251"/>
      <c r="BW1" s="251"/>
      <c r="BX1" s="251"/>
      <c r="BY1" s="251"/>
      <c r="BZ1" s="251"/>
    </row>
    <row r="2" spans="1:78" customFormat="1" ht="13.5" customHeight="1" thickBot="1">
      <c r="A2" s="189"/>
      <c r="B2" s="189"/>
      <c r="C2" s="426"/>
      <c r="D2" s="92"/>
      <c r="E2" s="189"/>
      <c r="F2" s="189"/>
      <c r="G2" s="92"/>
      <c r="H2" s="190"/>
      <c r="I2" s="92"/>
      <c r="J2" s="92"/>
      <c r="K2" s="92"/>
      <c r="L2" s="92"/>
      <c r="M2" s="92"/>
      <c r="N2" s="92"/>
      <c r="O2" s="92"/>
      <c r="P2" s="92"/>
      <c r="Q2" s="92"/>
      <c r="R2" s="92"/>
      <c r="S2" s="92"/>
      <c r="T2" s="92"/>
      <c r="U2" s="92"/>
      <c r="V2" s="92"/>
      <c r="W2" s="465" t="s">
        <v>113</v>
      </c>
      <c r="X2" s="191"/>
      <c r="Y2" s="191"/>
      <c r="Z2" s="147"/>
      <c r="AA2" s="147"/>
      <c r="AB2" s="147"/>
      <c r="AC2" s="147"/>
      <c r="AD2" s="407"/>
      <c r="AE2" s="586" t="s">
        <v>122</v>
      </c>
      <c r="AF2" s="587"/>
      <c r="AG2" s="588"/>
      <c r="AH2" s="74"/>
      <c r="AI2" s="74"/>
      <c r="AJ2" s="74"/>
      <c r="AK2" s="74"/>
      <c r="AL2" s="74"/>
      <c r="AM2" s="74"/>
      <c r="AN2" s="74"/>
      <c r="AO2" s="75"/>
      <c r="AP2" s="75"/>
      <c r="AQ2" s="74"/>
      <c r="AR2" s="74"/>
      <c r="AS2" s="74"/>
      <c r="AT2" s="74"/>
      <c r="AU2" s="74"/>
      <c r="AV2" s="74"/>
      <c r="AW2" s="74"/>
      <c r="AX2" s="74"/>
      <c r="AY2" s="74"/>
      <c r="AZ2" s="74"/>
      <c r="BA2" s="74"/>
      <c r="BB2" s="74"/>
      <c r="BC2" s="74"/>
      <c r="BD2" s="74"/>
      <c r="BE2" s="74"/>
      <c r="BF2" s="74"/>
      <c r="BG2" s="74"/>
      <c r="BH2" s="74"/>
      <c r="BI2" s="251"/>
      <c r="BJ2" s="251"/>
      <c r="BK2" s="251"/>
      <c r="BL2" s="251"/>
      <c r="BM2" s="251"/>
      <c r="BN2" s="251"/>
      <c r="BO2" s="251"/>
      <c r="BP2" s="251"/>
      <c r="BQ2" s="251"/>
      <c r="BR2" s="251"/>
      <c r="BS2" s="251"/>
      <c r="BT2" s="251"/>
      <c r="BU2" s="251"/>
      <c r="BV2" s="251"/>
      <c r="BW2" s="251"/>
      <c r="BX2" s="251"/>
      <c r="BY2" s="251"/>
      <c r="BZ2" s="251"/>
    </row>
    <row r="3" spans="1:78" customFormat="1" ht="21.6" thickTop="1" thickBot="1">
      <c r="A3" s="3"/>
      <c r="B3" s="602" t="s">
        <v>5</v>
      </c>
      <c r="C3" s="602"/>
      <c r="D3" s="4" t="s">
        <v>0</v>
      </c>
      <c r="E3" s="5" t="s">
        <v>0</v>
      </c>
      <c r="F3" s="5"/>
      <c r="G3" s="6" t="s">
        <v>1</v>
      </c>
      <c r="H3" s="110"/>
      <c r="I3" s="110"/>
      <c r="J3" s="110"/>
      <c r="K3" s="110"/>
      <c r="L3" s="110"/>
      <c r="M3" s="110"/>
      <c r="N3" s="110"/>
      <c r="O3" s="110"/>
      <c r="P3" s="110"/>
      <c r="Q3" s="110"/>
      <c r="R3" s="110"/>
      <c r="S3" s="110"/>
      <c r="T3" s="110"/>
      <c r="U3" s="110"/>
      <c r="V3" s="110"/>
      <c r="W3" s="464" t="s">
        <v>2</v>
      </c>
      <c r="X3" s="459" t="s">
        <v>63</v>
      </c>
      <c r="Y3" s="461" t="s">
        <v>41</v>
      </c>
      <c r="Z3" s="147"/>
      <c r="AA3" s="147"/>
      <c r="AB3" s="121" t="s">
        <v>37</v>
      </c>
      <c r="AC3" s="147"/>
      <c r="AD3" s="407"/>
      <c r="AE3" s="583" t="s">
        <v>108</v>
      </c>
      <c r="AF3" s="584"/>
      <c r="AG3" s="585"/>
      <c r="AH3" s="74"/>
      <c r="AI3" s="265"/>
      <c r="AJ3" s="110"/>
      <c r="AK3" s="110"/>
      <c r="AL3" s="266"/>
      <c r="AM3" s="74"/>
      <c r="AN3" s="269"/>
      <c r="AO3" s="270" t="s">
        <v>71</v>
      </c>
      <c r="AP3" s="315" t="e">
        <f>IF(ABS(AR5)&lt;1.96," No bias",IF(ABS(AR5)&gt;2.58," Certainty of bias"," Possibility of bias"))</f>
        <v>#DIV/0!</v>
      </c>
      <c r="AQ3" s="316"/>
      <c r="AR3" s="316"/>
      <c r="AS3" s="316"/>
      <c r="AT3" s="308" t="e">
        <f>IF(ABS(AR5)&lt;1.96,"-",IF(ABS(AR5)&gt;2.58,"* *","*"))</f>
        <v>#DIV/0!</v>
      </c>
      <c r="AU3" s="74"/>
      <c r="AV3" s="74"/>
      <c r="AW3" s="74"/>
      <c r="AX3" s="74"/>
      <c r="AY3" s="74"/>
      <c r="AZ3" s="74"/>
      <c r="BA3" s="74"/>
      <c r="BB3" s="74"/>
      <c r="BC3" s="74"/>
      <c r="BD3" s="74"/>
      <c r="BE3" s="74"/>
      <c r="BF3" s="74"/>
      <c r="BG3" s="74"/>
      <c r="BH3" s="74"/>
      <c r="BI3" s="251"/>
      <c r="BJ3" s="251"/>
      <c r="BK3" s="251"/>
      <c r="BL3" s="251"/>
      <c r="BM3" s="251"/>
      <c r="BN3" s="251"/>
      <c r="BO3" s="251"/>
      <c r="BP3" s="251"/>
      <c r="BQ3" s="251"/>
      <c r="BR3" s="251"/>
      <c r="BS3" s="251"/>
      <c r="BT3" s="251"/>
      <c r="BU3" s="251"/>
      <c r="BV3" s="251"/>
      <c r="BW3" s="251"/>
      <c r="BX3" s="251"/>
      <c r="BY3" s="251"/>
      <c r="BZ3" s="251"/>
    </row>
    <row r="4" spans="1:78" customFormat="1" ht="15" customHeight="1" thickBot="1">
      <c r="A4" s="7" t="s">
        <v>111</v>
      </c>
      <c r="B4" s="8" t="s">
        <v>110</v>
      </c>
      <c r="C4" s="8" t="s">
        <v>4</v>
      </c>
      <c r="D4" s="8" t="s">
        <v>4</v>
      </c>
      <c r="E4" s="9" t="s">
        <v>6</v>
      </c>
      <c r="F4" s="9" t="s">
        <v>109</v>
      </c>
      <c r="G4" s="10" t="s">
        <v>7</v>
      </c>
      <c r="H4" s="8" t="s">
        <v>8</v>
      </c>
      <c r="I4" s="8" t="s">
        <v>9</v>
      </c>
      <c r="J4" s="8" t="s">
        <v>10</v>
      </c>
      <c r="K4" s="8" t="s">
        <v>11</v>
      </c>
      <c r="L4" s="8" t="s">
        <v>12</v>
      </c>
      <c r="M4" s="8" t="s">
        <v>13</v>
      </c>
      <c r="N4" s="8" t="s">
        <v>14</v>
      </c>
      <c r="O4" s="8" t="s">
        <v>15</v>
      </c>
      <c r="P4" s="8" t="s">
        <v>16</v>
      </c>
      <c r="Q4" s="8" t="s">
        <v>17</v>
      </c>
      <c r="R4" s="8" t="s">
        <v>18</v>
      </c>
      <c r="S4" s="8" t="s">
        <v>19</v>
      </c>
      <c r="T4" s="8" t="s">
        <v>20</v>
      </c>
      <c r="U4" s="8" t="s">
        <v>21</v>
      </c>
      <c r="V4" s="8" t="s">
        <v>22</v>
      </c>
      <c r="W4" s="462" t="s">
        <v>38</v>
      </c>
      <c r="X4" s="460" t="s">
        <v>64</v>
      </c>
      <c r="Y4" s="463" t="s">
        <v>23</v>
      </c>
      <c r="Z4" s="147"/>
      <c r="AA4" s="147"/>
      <c r="AB4" s="122" t="s">
        <v>38</v>
      </c>
      <c r="AC4" s="147"/>
      <c r="AD4" s="496" t="s">
        <v>107</v>
      </c>
      <c r="AE4" s="592" t="s">
        <v>121</v>
      </c>
      <c r="AF4" s="593"/>
      <c r="AG4" s="497" t="s">
        <v>74</v>
      </c>
      <c r="AH4" s="74"/>
      <c r="AI4" s="265"/>
      <c r="AJ4" s="8" t="s">
        <v>9</v>
      </c>
      <c r="AK4" s="8" t="s">
        <v>3</v>
      </c>
      <c r="AL4" s="274" t="s">
        <v>67</v>
      </c>
      <c r="AM4" s="264"/>
      <c r="AN4" s="74"/>
      <c r="AO4" s="74"/>
      <c r="AP4" s="74"/>
      <c r="AQ4" s="74"/>
      <c r="AR4" s="74"/>
      <c r="AS4" s="74"/>
      <c r="AT4" s="74"/>
      <c r="AU4" s="74"/>
      <c r="AV4" s="74"/>
      <c r="AW4" s="74"/>
      <c r="AX4" s="74"/>
      <c r="AY4" s="74"/>
      <c r="AZ4" s="74"/>
      <c r="BA4" s="74"/>
      <c r="BB4" s="74"/>
      <c r="BC4" s="74"/>
      <c r="BD4" s="74"/>
      <c r="BE4" s="74"/>
      <c r="BF4" s="74"/>
      <c r="BG4" s="74"/>
      <c r="BH4" s="74"/>
      <c r="BI4" s="251"/>
      <c r="BJ4" s="251"/>
      <c r="BK4" s="251"/>
      <c r="BL4" s="251"/>
      <c r="BM4" s="251"/>
      <c r="BN4" s="251"/>
      <c r="BO4" s="251"/>
      <c r="BP4" s="251"/>
      <c r="BQ4" s="251"/>
      <c r="BR4" s="251"/>
      <c r="BS4" s="251"/>
      <c r="BT4" s="251"/>
      <c r="BU4" s="251"/>
      <c r="BV4" s="251"/>
      <c r="BW4" s="251"/>
      <c r="BX4" s="251"/>
      <c r="BY4" s="251"/>
      <c r="BZ4" s="251"/>
    </row>
    <row r="5" spans="1:78" customFormat="1" ht="12.9" customHeight="1" thickBot="1">
      <c r="A5" s="212" t="s">
        <v>24</v>
      </c>
      <c r="B5" s="216" t="s">
        <v>24</v>
      </c>
      <c r="C5" s="213" t="s">
        <v>24</v>
      </c>
      <c r="D5" s="213" t="s">
        <v>24</v>
      </c>
      <c r="E5" s="214" t="s">
        <v>24</v>
      </c>
      <c r="F5" s="214" t="s">
        <v>24</v>
      </c>
      <c r="G5" s="215" t="s">
        <v>24</v>
      </c>
      <c r="H5" s="216" t="s">
        <v>24</v>
      </c>
      <c r="I5" s="216" t="s">
        <v>24</v>
      </c>
      <c r="J5" s="216" t="s">
        <v>24</v>
      </c>
      <c r="K5" s="216" t="s">
        <v>24</v>
      </c>
      <c r="L5" s="216" t="s">
        <v>24</v>
      </c>
      <c r="M5" s="216" t="s">
        <v>24</v>
      </c>
      <c r="N5" s="216" t="s">
        <v>24</v>
      </c>
      <c r="O5" s="216" t="s">
        <v>24</v>
      </c>
      <c r="P5" s="216" t="s">
        <v>24</v>
      </c>
      <c r="Q5" s="216" t="s">
        <v>24</v>
      </c>
      <c r="R5" s="216" t="s">
        <v>24</v>
      </c>
      <c r="S5" s="216" t="s">
        <v>24</v>
      </c>
      <c r="T5" s="216" t="s">
        <v>24</v>
      </c>
      <c r="U5" s="216" t="s">
        <v>24</v>
      </c>
      <c r="V5" s="216" t="s">
        <v>24</v>
      </c>
      <c r="W5" s="432" t="str">
        <f t="array" ref="W5">IF(AND(H5:V5=H5:V5,H5:V5="-"),"",MODE(IF(H5:V5="-","",H5:V5)))</f>
        <v/>
      </c>
      <c r="X5" s="225" t="str">
        <f t="array" ref="X5">IF(COUNT(H5:V5)=0,"",COUNT(IF(H5:V5=W5,H5:V5,""))/COUNT(H5:V5))</f>
        <v/>
      </c>
      <c r="Y5" s="217" t="str">
        <f t="array" ref="Y5">IF(AND(H5:V5=H5:V5,H5:V5="-"),"",STDEV(IF(H5:V5="-","",H5:V5))/AVERAGE(IF(H5:V5="-","",H5:V5+0.000000000000001)))</f>
        <v/>
      </c>
      <c r="Z5" s="416"/>
      <c r="AA5" s="417"/>
      <c r="AB5" s="246" t="str">
        <f t="array" ref="AB5">IF(AND(H5:V5=H5:V5,H5:V5="-"),"",AVERAGE(H5:V5))</f>
        <v/>
      </c>
      <c r="AC5" s="218"/>
      <c r="AD5" s="502" t="str">
        <f t="shared" ref="AD5:AD36" si="0">IF(X5="","",IF(X5&gt;=80%,"YES","NO"))</f>
        <v/>
      </c>
      <c r="AE5" s="504"/>
      <c r="AF5" s="499">
        <v>0</v>
      </c>
      <c r="AG5" s="498">
        <f t="array" ref="AG5">COUNT(IF($W$5:$W$204=$AF5,IF($AD$5:$AD$204="YES",$W$5:$W$204,""),"" ))</f>
        <v>0</v>
      </c>
      <c r="AH5" s="74"/>
      <c r="AI5" s="265"/>
      <c r="AJ5" s="216" t="s">
        <v>24</v>
      </c>
      <c r="AK5" s="216" t="s">
        <v>24</v>
      </c>
      <c r="AL5" s="263" t="str">
        <f>IF(OR(AJ5="-",AK5="-"),"",AJ5-AK5)</f>
        <v/>
      </c>
      <c r="AM5" s="74"/>
      <c r="AN5" s="295"/>
      <c r="AO5" s="295"/>
      <c r="AP5" s="295"/>
      <c r="AQ5" s="433" t="s">
        <v>117</v>
      </c>
      <c r="AR5" s="483" t="e">
        <f>(MIN(AP23,AT23)-(AR9*(AR9+1))/4)/(SQRT((AR9*(AR9+1)*(2*AR9+1))/24))</f>
        <v>#DIV/0!</v>
      </c>
      <c r="AS5" s="295"/>
      <c r="AT5" s="295"/>
      <c r="AU5" s="287"/>
      <c r="AV5" s="287"/>
      <c r="AW5" s="287"/>
      <c r="AX5" s="74"/>
      <c r="AY5" s="74"/>
      <c r="AZ5" s="74"/>
      <c r="BA5" s="74"/>
      <c r="BB5" s="74"/>
      <c r="BC5" s="74"/>
      <c r="BD5" s="74"/>
      <c r="BE5" s="74"/>
      <c r="BF5" s="74"/>
      <c r="BG5" s="74"/>
      <c r="BH5" s="74"/>
      <c r="BI5" s="251"/>
      <c r="BJ5" s="251"/>
      <c r="BK5" s="251"/>
      <c r="BL5" s="251"/>
      <c r="BM5" s="251"/>
      <c r="BN5" s="251"/>
      <c r="BO5" s="251"/>
      <c r="BP5" s="251"/>
      <c r="BQ5" s="251"/>
      <c r="BR5" s="251"/>
      <c r="BS5" s="251"/>
      <c r="BT5" s="251"/>
      <c r="BU5" s="251"/>
      <c r="BV5" s="251"/>
      <c r="BW5" s="251"/>
      <c r="BX5" s="251"/>
      <c r="BY5" s="251"/>
      <c r="BZ5" s="251"/>
    </row>
    <row r="6" spans="1:78" customFormat="1" ht="12.9" customHeight="1">
      <c r="A6" s="212" t="s">
        <v>24</v>
      </c>
      <c r="B6" s="216" t="s">
        <v>24</v>
      </c>
      <c r="C6" s="213" t="s">
        <v>24</v>
      </c>
      <c r="D6" s="213" t="s">
        <v>24</v>
      </c>
      <c r="E6" s="214" t="s">
        <v>24</v>
      </c>
      <c r="F6" s="214" t="s">
        <v>24</v>
      </c>
      <c r="G6" s="215" t="s">
        <v>24</v>
      </c>
      <c r="H6" s="216" t="s">
        <v>24</v>
      </c>
      <c r="I6" s="216" t="s">
        <v>24</v>
      </c>
      <c r="J6" s="216" t="s">
        <v>24</v>
      </c>
      <c r="K6" s="216" t="s">
        <v>24</v>
      </c>
      <c r="L6" s="216" t="s">
        <v>24</v>
      </c>
      <c r="M6" s="216" t="s">
        <v>24</v>
      </c>
      <c r="N6" s="216" t="s">
        <v>24</v>
      </c>
      <c r="O6" s="216" t="s">
        <v>24</v>
      </c>
      <c r="P6" s="216" t="s">
        <v>24</v>
      </c>
      <c r="Q6" s="216" t="s">
        <v>24</v>
      </c>
      <c r="R6" s="216" t="s">
        <v>24</v>
      </c>
      <c r="S6" s="216" t="s">
        <v>24</v>
      </c>
      <c r="T6" s="216" t="s">
        <v>24</v>
      </c>
      <c r="U6" s="216" t="s">
        <v>24</v>
      </c>
      <c r="V6" s="216" t="s">
        <v>24</v>
      </c>
      <c r="W6" s="432" t="str">
        <f t="array" ref="W6">IF(AND(H6:V6=H6:V6,H6:V6="-"),"",MODE(IF(H6:V6="-","",H6:V6)))</f>
        <v/>
      </c>
      <c r="X6" s="225" t="str">
        <f t="array" ref="X6">IF(COUNT(H6:V6)=0,"",COUNT(IF(H6:V6=W6,H6:V6,""))/COUNT(H6:V6))</f>
        <v/>
      </c>
      <c r="Y6" s="217" t="str">
        <f t="array" ref="Y6">IF(AND(H6:V6=H6:V6,H6:V6="-"),"",STDEV(IF(H6:V6="-","",H6:V6))/AVERAGE(IF(H6:V6="-","",H6:V6+0.000000000000001)))</f>
        <v/>
      </c>
      <c r="Z6" s="416"/>
      <c r="AA6" s="417"/>
      <c r="AB6" s="246" t="str">
        <f t="array" ref="AB6">IF(AND(H6:V6=H6:V6,H6:V6="-"),"",AVERAGE(H6:V6))</f>
        <v/>
      </c>
      <c r="AC6" s="218"/>
      <c r="AD6" s="414" t="str">
        <f t="shared" si="0"/>
        <v/>
      </c>
      <c r="AE6" s="504"/>
      <c r="AF6" s="499">
        <v>1</v>
      </c>
      <c r="AG6" s="498">
        <f t="array" ref="AG6">COUNT(IF($W$5:$W$204=$AF6,IF($AD$5:$AD$204="YES",$W$5:$W$204,""),"" ))</f>
        <v>0</v>
      </c>
      <c r="AH6" s="74"/>
      <c r="AI6" s="265"/>
      <c r="AJ6" s="216" t="s">
        <v>24</v>
      </c>
      <c r="AK6" s="216" t="s">
        <v>24</v>
      </c>
      <c r="AL6" s="263" t="str">
        <f t="shared" ref="AL6:AL69" si="1">IF(OR(AJ6="-",AK6="-"),"",AJ6-AK6)</f>
        <v/>
      </c>
      <c r="AM6" s="74"/>
      <c r="AN6" s="295"/>
      <c r="AO6" s="295"/>
      <c r="AP6" s="295"/>
      <c r="AQ6" s="295"/>
      <c r="AR6" s="295"/>
      <c r="AS6" s="295"/>
      <c r="AT6" s="295"/>
      <c r="AU6" s="287"/>
      <c r="AV6" s="287"/>
      <c r="AW6" s="287"/>
      <c r="AX6" s="74"/>
      <c r="AY6" s="74"/>
      <c r="AZ6" s="74"/>
      <c r="BA6" s="74"/>
      <c r="BB6" s="74"/>
      <c r="BC6" s="74"/>
      <c r="BD6" s="74"/>
      <c r="BE6" s="74"/>
      <c r="BF6" s="74"/>
      <c r="BG6" s="74"/>
      <c r="BH6" s="74"/>
      <c r="BI6" s="251"/>
      <c r="BJ6" s="251"/>
      <c r="BK6" s="251"/>
      <c r="BL6" s="251"/>
      <c r="BM6" s="251"/>
      <c r="BN6" s="251"/>
      <c r="BO6" s="251"/>
      <c r="BP6" s="251"/>
      <c r="BQ6" s="251"/>
      <c r="BR6" s="251"/>
      <c r="BS6" s="251"/>
      <c r="BT6" s="251"/>
      <c r="BU6" s="251"/>
      <c r="BV6" s="251"/>
      <c r="BW6" s="251"/>
      <c r="BX6" s="251"/>
      <c r="BY6" s="251"/>
      <c r="BZ6" s="251"/>
    </row>
    <row r="7" spans="1:78" customFormat="1" ht="12.9" customHeight="1">
      <c r="A7" s="212" t="s">
        <v>24</v>
      </c>
      <c r="B7" s="216" t="s">
        <v>24</v>
      </c>
      <c r="C7" s="213" t="s">
        <v>24</v>
      </c>
      <c r="D7" s="213" t="s">
        <v>24</v>
      </c>
      <c r="E7" s="214" t="s">
        <v>24</v>
      </c>
      <c r="F7" s="214" t="s">
        <v>24</v>
      </c>
      <c r="G7" s="215" t="s">
        <v>24</v>
      </c>
      <c r="H7" s="216" t="s">
        <v>24</v>
      </c>
      <c r="I7" s="216" t="s">
        <v>24</v>
      </c>
      <c r="J7" s="216" t="s">
        <v>24</v>
      </c>
      <c r="K7" s="216" t="s">
        <v>24</v>
      </c>
      <c r="L7" s="216" t="s">
        <v>24</v>
      </c>
      <c r="M7" s="216" t="s">
        <v>24</v>
      </c>
      <c r="N7" s="216" t="s">
        <v>24</v>
      </c>
      <c r="O7" s="216" t="s">
        <v>24</v>
      </c>
      <c r="P7" s="216" t="s">
        <v>24</v>
      </c>
      <c r="Q7" s="216" t="s">
        <v>24</v>
      </c>
      <c r="R7" s="216" t="s">
        <v>24</v>
      </c>
      <c r="S7" s="216" t="s">
        <v>24</v>
      </c>
      <c r="T7" s="216" t="s">
        <v>24</v>
      </c>
      <c r="U7" s="216" t="s">
        <v>24</v>
      </c>
      <c r="V7" s="216" t="s">
        <v>24</v>
      </c>
      <c r="W7" s="432" t="str">
        <f t="array" ref="W7">IF(AND(H7:V7=H7:V7,H7:V7="-"),"",MODE(IF(H7:V7="-","",H7:V7)))</f>
        <v/>
      </c>
      <c r="X7" s="225" t="str">
        <f t="array" ref="X7">IF(COUNT(H7:V7)=0,"",COUNT(IF(H7:V7=W7,H7:V7,""))/COUNT(H7:V7))</f>
        <v/>
      </c>
      <c r="Y7" s="217" t="str">
        <f t="array" ref="Y7">IF(AND(H7:V7=H7:V7,H7:V7="-"),"",STDEV(IF(H7:V7="-","",H7:V7))/AVERAGE(IF(H7:V7="-","",H7:V7+0.000000000000001)))</f>
        <v/>
      </c>
      <c r="Z7" s="416"/>
      <c r="AA7" s="417"/>
      <c r="AB7" s="246" t="str">
        <f t="array" ref="AB7">IF(AND(H7:V7=H7:V7,H7:V7="-"),"",AVERAGE(H7:V7))</f>
        <v/>
      </c>
      <c r="AC7" s="218"/>
      <c r="AD7" s="414" t="str">
        <f t="shared" si="0"/>
        <v/>
      </c>
      <c r="AE7" s="504"/>
      <c r="AF7" s="499">
        <v>2</v>
      </c>
      <c r="AG7" s="498">
        <f t="array" ref="AG7">COUNT(IF($W$5:$W$204=$AF7,IF($AD$5:$AD$204="YES",$W$5:$W$204,""),"" ))</f>
        <v>0</v>
      </c>
      <c r="AH7" s="74"/>
      <c r="AI7" s="265"/>
      <c r="AJ7" s="216" t="s">
        <v>24</v>
      </c>
      <c r="AK7" s="216" t="s">
        <v>24</v>
      </c>
      <c r="AL7" s="263" t="str">
        <f t="shared" si="1"/>
        <v/>
      </c>
      <c r="AM7" s="74"/>
      <c r="AN7" s="295"/>
      <c r="AO7" s="295"/>
      <c r="AP7" s="434"/>
      <c r="AQ7" s="435" t="s">
        <v>70</v>
      </c>
      <c r="AR7" s="436">
        <f>COUNT(AL5:AL204)</f>
        <v>0</v>
      </c>
      <c r="AS7" s="295"/>
      <c r="AT7" s="295"/>
      <c r="AU7" s="287"/>
      <c r="AV7" s="287"/>
      <c r="AW7" s="287"/>
      <c r="AX7" s="74"/>
      <c r="AY7" s="74"/>
      <c r="AZ7" s="74"/>
      <c r="BA7" s="74"/>
      <c r="BB7" s="74"/>
      <c r="BC7" s="74"/>
      <c r="BD7" s="74"/>
      <c r="BE7" s="74"/>
      <c r="BF7" s="74"/>
      <c r="BG7" s="74"/>
      <c r="BH7" s="74"/>
      <c r="BI7" s="251"/>
      <c r="BJ7" s="251"/>
      <c r="BK7" s="251"/>
      <c r="BL7" s="251"/>
      <c r="BM7" s="251"/>
      <c r="BN7" s="251"/>
      <c r="BO7" s="251"/>
      <c r="BP7" s="251"/>
      <c r="BQ7" s="251"/>
      <c r="BR7" s="251"/>
      <c r="BS7" s="251"/>
      <c r="BT7" s="251"/>
      <c r="BU7" s="251"/>
      <c r="BV7" s="251"/>
      <c r="BW7" s="251"/>
      <c r="BX7" s="251"/>
      <c r="BY7" s="251"/>
      <c r="BZ7" s="251"/>
    </row>
    <row r="8" spans="1:78" customFormat="1" ht="12.9" customHeight="1">
      <c r="A8" s="212" t="s">
        <v>24</v>
      </c>
      <c r="B8" s="216" t="s">
        <v>24</v>
      </c>
      <c r="C8" s="213" t="s">
        <v>24</v>
      </c>
      <c r="D8" s="213" t="s">
        <v>24</v>
      </c>
      <c r="E8" s="214" t="s">
        <v>24</v>
      </c>
      <c r="F8" s="214" t="s">
        <v>24</v>
      </c>
      <c r="G8" s="215" t="s">
        <v>24</v>
      </c>
      <c r="H8" s="216" t="s">
        <v>24</v>
      </c>
      <c r="I8" s="216" t="s">
        <v>24</v>
      </c>
      <c r="J8" s="216" t="s">
        <v>24</v>
      </c>
      <c r="K8" s="216" t="s">
        <v>24</v>
      </c>
      <c r="L8" s="216" t="s">
        <v>24</v>
      </c>
      <c r="M8" s="216" t="s">
        <v>24</v>
      </c>
      <c r="N8" s="216" t="s">
        <v>24</v>
      </c>
      <c r="O8" s="216" t="s">
        <v>24</v>
      </c>
      <c r="P8" s="216" t="s">
        <v>24</v>
      </c>
      <c r="Q8" s="216" t="s">
        <v>24</v>
      </c>
      <c r="R8" s="216" t="s">
        <v>24</v>
      </c>
      <c r="S8" s="216" t="s">
        <v>24</v>
      </c>
      <c r="T8" s="216" t="s">
        <v>24</v>
      </c>
      <c r="U8" s="216" t="s">
        <v>24</v>
      </c>
      <c r="V8" s="216" t="s">
        <v>24</v>
      </c>
      <c r="W8" s="432" t="str">
        <f t="array" ref="W8">IF(AND(H8:V8=H8:V8,H8:V8="-"),"",MODE(IF(H8:V8="-","",H8:V8)))</f>
        <v/>
      </c>
      <c r="X8" s="225" t="str">
        <f t="array" ref="X8">IF(COUNT(H8:V8)=0,"",COUNT(IF(H8:V8=W8,H8:V8,""))/COUNT(H8:V8))</f>
        <v/>
      </c>
      <c r="Y8" s="217" t="str">
        <f t="array" ref="Y8">IF(AND(H8:V8=H8:V8,H8:V8="-"),"",STDEV(IF(H8:V8="-","",H8:V8))/AVERAGE(IF(H8:V8="-","",H8:V8+0.000000000000001)))</f>
        <v/>
      </c>
      <c r="Z8" s="416"/>
      <c r="AA8" s="417"/>
      <c r="AB8" s="246" t="str">
        <f t="array" ref="AB8">IF(AND(H8:V8=H8:V8,H8:V8="-"),"",AVERAGE(H8:V8))</f>
        <v/>
      </c>
      <c r="AC8" s="218"/>
      <c r="AD8" s="414" t="str">
        <f t="shared" si="0"/>
        <v/>
      </c>
      <c r="AE8" s="504"/>
      <c r="AF8" s="499">
        <v>3</v>
      </c>
      <c r="AG8" s="498">
        <f t="array" ref="AG8">COUNT(IF($W$5:$W$204=$AF8,IF($AD$5:$AD$204="YES",$W$5:$W$204,""),"" ))</f>
        <v>0</v>
      </c>
      <c r="AH8" s="74"/>
      <c r="AI8" s="265"/>
      <c r="AJ8" s="216" t="s">
        <v>24</v>
      </c>
      <c r="AK8" s="216" t="s">
        <v>24</v>
      </c>
      <c r="AL8" s="263" t="str">
        <f t="shared" si="1"/>
        <v/>
      </c>
      <c r="AM8" s="74"/>
      <c r="AN8" s="295"/>
      <c r="AO8" s="295"/>
      <c r="AP8" s="437"/>
      <c r="AQ8" s="288" t="s">
        <v>75</v>
      </c>
      <c r="AR8" s="289">
        <f t="array" ref="AR8">COUNT(IF(AL5:AL204=0,AL5:AL204,"x"))</f>
        <v>0</v>
      </c>
      <c r="AS8" s="295"/>
      <c r="AT8" s="295"/>
      <c r="AU8" s="287"/>
      <c r="AV8" s="287"/>
      <c r="AW8" s="287"/>
      <c r="AX8" s="74"/>
      <c r="AY8" s="74"/>
      <c r="AZ8" s="74"/>
      <c r="BA8" s="74"/>
      <c r="BB8" s="74"/>
      <c r="BC8" s="74"/>
      <c r="BD8" s="74"/>
      <c r="BE8" s="74"/>
      <c r="BF8" s="74"/>
      <c r="BG8" s="74"/>
      <c r="BH8" s="74"/>
      <c r="BI8" s="251"/>
      <c r="BJ8" s="251"/>
      <c r="BK8" s="251"/>
      <c r="BL8" s="251"/>
      <c r="BM8" s="251"/>
      <c r="BN8" s="251"/>
      <c r="BO8" s="251"/>
      <c r="BP8" s="251"/>
      <c r="BQ8" s="251"/>
      <c r="BR8" s="251"/>
      <c r="BS8" s="251"/>
      <c r="BT8" s="251"/>
      <c r="BU8" s="251"/>
      <c r="BV8" s="251"/>
      <c r="BW8" s="251"/>
      <c r="BX8" s="251"/>
      <c r="BY8" s="251"/>
      <c r="BZ8" s="251"/>
    </row>
    <row r="9" spans="1:78" customFormat="1" ht="12.9" customHeight="1">
      <c r="A9" s="212" t="s">
        <v>24</v>
      </c>
      <c r="B9" s="216" t="s">
        <v>24</v>
      </c>
      <c r="C9" s="213" t="s">
        <v>24</v>
      </c>
      <c r="D9" s="213" t="s">
        <v>24</v>
      </c>
      <c r="E9" s="214" t="s">
        <v>24</v>
      </c>
      <c r="F9" s="214" t="s">
        <v>24</v>
      </c>
      <c r="G9" s="215" t="s">
        <v>24</v>
      </c>
      <c r="H9" s="216" t="s">
        <v>24</v>
      </c>
      <c r="I9" s="216" t="s">
        <v>24</v>
      </c>
      <c r="J9" s="216" t="s">
        <v>24</v>
      </c>
      <c r="K9" s="216" t="s">
        <v>24</v>
      </c>
      <c r="L9" s="216" t="s">
        <v>24</v>
      </c>
      <c r="M9" s="216" t="s">
        <v>24</v>
      </c>
      <c r="N9" s="216" t="s">
        <v>24</v>
      </c>
      <c r="O9" s="216" t="s">
        <v>24</v>
      </c>
      <c r="P9" s="216" t="s">
        <v>24</v>
      </c>
      <c r="Q9" s="216" t="s">
        <v>24</v>
      </c>
      <c r="R9" s="216" t="s">
        <v>24</v>
      </c>
      <c r="S9" s="216" t="s">
        <v>24</v>
      </c>
      <c r="T9" s="216" t="s">
        <v>24</v>
      </c>
      <c r="U9" s="216" t="s">
        <v>24</v>
      </c>
      <c r="V9" s="216" t="s">
        <v>24</v>
      </c>
      <c r="W9" s="432" t="str">
        <f t="array" ref="W9">IF(AND(H9:V9=H9:V9,H9:V9="-"),"",MODE(IF(H9:V9="-","",H9:V9)))</f>
        <v/>
      </c>
      <c r="X9" s="225" t="str">
        <f t="array" ref="X9">IF(COUNT(H9:V9)=0,"",COUNT(IF(H9:V9=W9,H9:V9,""))/COUNT(H9:V9))</f>
        <v/>
      </c>
      <c r="Y9" s="217" t="str">
        <f t="array" ref="Y9">IF(AND(H9:V9=H9:V9,H9:V9="-"),"",STDEV(IF(H9:V9="-","",H9:V9))/AVERAGE(IF(H9:V9="-","",H9:V9+0.000000000000001)))</f>
        <v/>
      </c>
      <c r="Z9" s="416"/>
      <c r="AA9" s="417"/>
      <c r="AB9" s="246" t="str">
        <f t="array" ref="AB9">IF(AND(H9:V9=H9:V9,H9:V9="-"),"",AVERAGE(H9:V9))</f>
        <v/>
      </c>
      <c r="AC9" s="218"/>
      <c r="AD9" s="414" t="str">
        <f t="shared" si="0"/>
        <v/>
      </c>
      <c r="AE9" s="504"/>
      <c r="AF9" s="499">
        <v>4</v>
      </c>
      <c r="AG9" s="498">
        <f t="array" ref="AG9">COUNT(IF($W$5:$W$204=$AF9,IF($AD$5:$AD$204="YES",$W$5:$W$204,""),"" ))</f>
        <v>0</v>
      </c>
      <c r="AH9" s="74"/>
      <c r="AI9" s="265"/>
      <c r="AJ9" s="216" t="s">
        <v>24</v>
      </c>
      <c r="AK9" s="216" t="s">
        <v>24</v>
      </c>
      <c r="AL9" s="263" t="str">
        <f t="shared" si="1"/>
        <v/>
      </c>
      <c r="AM9" s="74"/>
      <c r="AN9" s="295"/>
      <c r="AO9" s="295"/>
      <c r="AP9" s="438"/>
      <c r="AQ9" s="439" t="s">
        <v>80</v>
      </c>
      <c r="AR9" s="440">
        <f>AR7-AR8</f>
        <v>0</v>
      </c>
      <c r="AS9" s="295"/>
      <c r="AT9" s="295"/>
      <c r="AU9" s="287"/>
      <c r="AV9" s="287"/>
      <c r="AW9" s="287"/>
      <c r="AX9" s="74"/>
      <c r="AY9" s="74"/>
      <c r="AZ9" s="74"/>
      <c r="BA9" s="74"/>
      <c r="BB9" s="74"/>
      <c r="BC9" s="74"/>
      <c r="BD9" s="74"/>
      <c r="BE9" s="74"/>
      <c r="BF9" s="74"/>
      <c r="BG9" s="74"/>
      <c r="BH9" s="74"/>
      <c r="BI9" s="251"/>
      <c r="BJ9" s="251"/>
      <c r="BK9" s="251"/>
      <c r="BL9" s="251"/>
      <c r="BM9" s="251"/>
      <c r="BN9" s="251"/>
      <c r="BO9" s="251"/>
      <c r="BP9" s="251"/>
      <c r="BQ9" s="251"/>
      <c r="BR9" s="251"/>
      <c r="BS9" s="251"/>
      <c r="BT9" s="251"/>
      <c r="BU9" s="251"/>
      <c r="BV9" s="251"/>
      <c r="BW9" s="251"/>
      <c r="BX9" s="251"/>
      <c r="BY9" s="251"/>
      <c r="BZ9" s="251"/>
    </row>
    <row r="10" spans="1:78" customFormat="1" ht="12.9" customHeight="1">
      <c r="A10" s="212" t="s">
        <v>24</v>
      </c>
      <c r="B10" s="216" t="s">
        <v>24</v>
      </c>
      <c r="C10" s="213" t="s">
        <v>24</v>
      </c>
      <c r="D10" s="213" t="s">
        <v>24</v>
      </c>
      <c r="E10" s="214" t="s">
        <v>24</v>
      </c>
      <c r="F10" s="214" t="s">
        <v>24</v>
      </c>
      <c r="G10" s="215" t="s">
        <v>24</v>
      </c>
      <c r="H10" s="216" t="s">
        <v>24</v>
      </c>
      <c r="I10" s="216" t="s">
        <v>24</v>
      </c>
      <c r="J10" s="216" t="s">
        <v>24</v>
      </c>
      <c r="K10" s="216" t="s">
        <v>24</v>
      </c>
      <c r="L10" s="216" t="s">
        <v>24</v>
      </c>
      <c r="M10" s="216" t="s">
        <v>24</v>
      </c>
      <c r="N10" s="216" t="s">
        <v>24</v>
      </c>
      <c r="O10" s="216" t="s">
        <v>24</v>
      </c>
      <c r="P10" s="216" t="s">
        <v>24</v>
      </c>
      <c r="Q10" s="216" t="s">
        <v>24</v>
      </c>
      <c r="R10" s="216" t="s">
        <v>24</v>
      </c>
      <c r="S10" s="216" t="s">
        <v>24</v>
      </c>
      <c r="T10" s="216" t="s">
        <v>24</v>
      </c>
      <c r="U10" s="216" t="s">
        <v>24</v>
      </c>
      <c r="V10" s="216" t="s">
        <v>24</v>
      </c>
      <c r="W10" s="432" t="str">
        <f t="array" ref="W10">IF(AND(H10:V10=H10:V10,H10:V10="-"),"",MODE(IF(H10:V10="-","",H10:V10)))</f>
        <v/>
      </c>
      <c r="X10" s="225" t="str">
        <f t="array" ref="X10">IF(COUNT(H10:V10)=0,"",COUNT(IF(H10:V10=W10,H10:V10,""))/COUNT(H10:V10))</f>
        <v/>
      </c>
      <c r="Y10" s="217" t="str">
        <f t="array" ref="Y10">IF(AND(H10:V10=H10:V10,H10:V10="-"),"",STDEV(IF(H10:V10="-","",H10:V10))/AVERAGE(IF(H10:V10="-","",H10:V10+0.000000000000001)))</f>
        <v/>
      </c>
      <c r="Z10" s="416"/>
      <c r="AA10" s="417"/>
      <c r="AB10" s="246" t="str">
        <f t="array" ref="AB10">IF(AND(H10:V10=H10:V10,H10:V10="-"),"",AVERAGE(H10:V10))</f>
        <v/>
      </c>
      <c r="AC10" s="218"/>
      <c r="AD10" s="414" t="str">
        <f t="shared" si="0"/>
        <v/>
      </c>
      <c r="AE10" s="504"/>
      <c r="AF10" s="499">
        <v>5</v>
      </c>
      <c r="AG10" s="498">
        <f t="array" ref="AG10">COUNT(IF($W$5:$W$204=$AF10,IF($AD$5:$AD$204="YES",$W$5:$W$204,""),"" ))</f>
        <v>0</v>
      </c>
      <c r="AH10" s="74"/>
      <c r="AI10" s="265"/>
      <c r="AJ10" s="216" t="s">
        <v>24</v>
      </c>
      <c r="AK10" s="216" t="s">
        <v>24</v>
      </c>
      <c r="AL10" s="263" t="str">
        <f t="shared" si="1"/>
        <v/>
      </c>
      <c r="AM10" s="74"/>
      <c r="AN10" s="295"/>
      <c r="AO10" s="295"/>
      <c r="AP10" s="441"/>
      <c r="AQ10" s="295"/>
      <c r="AR10" s="295"/>
      <c r="AS10" s="295"/>
      <c r="AT10" s="295"/>
      <c r="AU10" s="287"/>
      <c r="AV10" s="287"/>
      <c r="AW10" s="287"/>
      <c r="AX10" s="74"/>
      <c r="AY10" s="74"/>
      <c r="AZ10" s="74"/>
      <c r="BA10" s="74"/>
      <c r="BB10" s="74"/>
      <c r="BC10" s="74"/>
      <c r="BD10" s="74"/>
      <c r="BE10" s="74"/>
      <c r="BF10" s="74"/>
      <c r="BG10" s="74"/>
      <c r="BH10" s="74"/>
      <c r="BI10" s="251"/>
      <c r="BJ10" s="251"/>
      <c r="BK10" s="251"/>
      <c r="BL10" s="251"/>
      <c r="BM10" s="251"/>
      <c r="BN10" s="251"/>
      <c r="BO10" s="251"/>
      <c r="BP10" s="251"/>
      <c r="BQ10" s="251"/>
      <c r="BR10" s="251"/>
      <c r="BS10" s="251"/>
      <c r="BT10" s="251"/>
      <c r="BU10" s="251"/>
      <c r="BV10" s="251"/>
      <c r="BW10" s="251"/>
      <c r="BX10" s="251"/>
      <c r="BY10" s="251"/>
      <c r="BZ10" s="251"/>
    </row>
    <row r="11" spans="1:78" customFormat="1" ht="12.9" customHeight="1">
      <c r="A11" s="212" t="s">
        <v>24</v>
      </c>
      <c r="B11" s="216" t="s">
        <v>24</v>
      </c>
      <c r="C11" s="213" t="s">
        <v>24</v>
      </c>
      <c r="D11" s="213" t="s">
        <v>24</v>
      </c>
      <c r="E11" s="214" t="s">
        <v>24</v>
      </c>
      <c r="F11" s="214" t="s">
        <v>24</v>
      </c>
      <c r="G11" s="215" t="s">
        <v>24</v>
      </c>
      <c r="H11" s="216" t="s">
        <v>24</v>
      </c>
      <c r="I11" s="216" t="s">
        <v>24</v>
      </c>
      <c r="J11" s="216" t="s">
        <v>24</v>
      </c>
      <c r="K11" s="216" t="s">
        <v>24</v>
      </c>
      <c r="L11" s="216" t="s">
        <v>24</v>
      </c>
      <c r="M11" s="216" t="s">
        <v>24</v>
      </c>
      <c r="N11" s="216" t="s">
        <v>24</v>
      </c>
      <c r="O11" s="216" t="s">
        <v>24</v>
      </c>
      <c r="P11" s="216" t="s">
        <v>24</v>
      </c>
      <c r="Q11" s="216" t="s">
        <v>24</v>
      </c>
      <c r="R11" s="216" t="s">
        <v>24</v>
      </c>
      <c r="S11" s="216" t="s">
        <v>24</v>
      </c>
      <c r="T11" s="216" t="s">
        <v>24</v>
      </c>
      <c r="U11" s="216" t="s">
        <v>24</v>
      </c>
      <c r="V11" s="216" t="s">
        <v>24</v>
      </c>
      <c r="W11" s="432" t="str">
        <f t="array" ref="W11">IF(AND(H11:V11=H11:V11,H11:V11="-"),"",MODE(IF(H11:V11="-","",H11:V11)))</f>
        <v/>
      </c>
      <c r="X11" s="225" t="str">
        <f t="array" ref="X11">IF(COUNT(H11:V11)=0,"",COUNT(IF(H11:V11=W11,H11:V11,""))/COUNT(H11:V11))</f>
        <v/>
      </c>
      <c r="Y11" s="217" t="str">
        <f t="array" ref="Y11">IF(AND(H11:V11=H11:V11,H11:V11="-"),"",STDEV(IF(H11:V11="-","",H11:V11))/AVERAGE(IF(H11:V11="-","",H11:V11+0.000000000000001)))</f>
        <v/>
      </c>
      <c r="Z11" s="416"/>
      <c r="AA11" s="417"/>
      <c r="AB11" s="246" t="str">
        <f t="array" ref="AB11">IF(AND(H11:V11=H11:V11,H11:V11="-"),"",AVERAGE(H11:V11))</f>
        <v/>
      </c>
      <c r="AC11" s="218"/>
      <c r="AD11" s="414" t="str">
        <f t="shared" si="0"/>
        <v/>
      </c>
      <c r="AE11" s="504"/>
      <c r="AF11" s="499">
        <v>6</v>
      </c>
      <c r="AG11" s="498">
        <f t="array" ref="AG11">COUNT(IF($W$5:$W$204=$AF11,IF($AD$5:$AD$204="YES",$W$5:$W$204,""),"" ))</f>
        <v>0</v>
      </c>
      <c r="AH11" s="74"/>
      <c r="AI11" s="265"/>
      <c r="AJ11" s="216" t="s">
        <v>24</v>
      </c>
      <c r="AK11" s="216" t="s">
        <v>24</v>
      </c>
      <c r="AL11" s="263" t="str">
        <f t="shared" si="1"/>
        <v/>
      </c>
      <c r="AM11" s="74"/>
      <c r="AN11" s="442" t="s">
        <v>73</v>
      </c>
      <c r="AO11" s="443" t="s">
        <v>74</v>
      </c>
      <c r="AP11" s="444" t="s">
        <v>105</v>
      </c>
      <c r="AQ11" s="445"/>
      <c r="AR11" s="442" t="s">
        <v>73</v>
      </c>
      <c r="AS11" s="443" t="s">
        <v>74</v>
      </c>
      <c r="AT11" s="444" t="s">
        <v>105</v>
      </c>
      <c r="AU11" s="287"/>
      <c r="AV11" s="287"/>
      <c r="AW11" s="287"/>
      <c r="AX11" s="74"/>
      <c r="AY11" s="74"/>
      <c r="AZ11" s="74"/>
      <c r="BA11" s="74"/>
      <c r="BB11" s="74"/>
      <c r="BC11" s="74"/>
      <c r="BD11" s="74"/>
      <c r="BE11" s="74"/>
      <c r="BF11" s="74"/>
      <c r="BG11" s="74"/>
      <c r="BH11" s="74"/>
      <c r="BI11" s="251"/>
      <c r="BJ11" s="251"/>
      <c r="BK11" s="251"/>
      <c r="BL11" s="251"/>
      <c r="BM11" s="251"/>
      <c r="BN11" s="251"/>
      <c r="BO11" s="251"/>
      <c r="BP11" s="251"/>
      <c r="BQ11" s="251"/>
      <c r="BR11" s="251"/>
      <c r="BS11" s="251"/>
      <c r="BT11" s="251"/>
      <c r="BU11" s="251"/>
      <c r="BV11" s="251"/>
      <c r="BW11" s="251"/>
      <c r="BX11" s="251"/>
      <c r="BY11" s="251"/>
      <c r="BZ11" s="251"/>
    </row>
    <row r="12" spans="1:78" customFormat="1" ht="12.9" customHeight="1">
      <c r="A12" s="212" t="s">
        <v>24</v>
      </c>
      <c r="B12" s="216" t="s">
        <v>24</v>
      </c>
      <c r="C12" s="213" t="s">
        <v>24</v>
      </c>
      <c r="D12" s="213" t="s">
        <v>24</v>
      </c>
      <c r="E12" s="214" t="s">
        <v>24</v>
      </c>
      <c r="F12" s="214" t="s">
        <v>24</v>
      </c>
      <c r="G12" s="215" t="s">
        <v>24</v>
      </c>
      <c r="H12" s="216" t="s">
        <v>24</v>
      </c>
      <c r="I12" s="216" t="s">
        <v>24</v>
      </c>
      <c r="J12" s="216" t="s">
        <v>24</v>
      </c>
      <c r="K12" s="216" t="s">
        <v>24</v>
      </c>
      <c r="L12" s="216" t="s">
        <v>24</v>
      </c>
      <c r="M12" s="216" t="s">
        <v>24</v>
      </c>
      <c r="N12" s="216" t="s">
        <v>24</v>
      </c>
      <c r="O12" s="216" t="s">
        <v>24</v>
      </c>
      <c r="P12" s="216" t="s">
        <v>24</v>
      </c>
      <c r="Q12" s="216" t="s">
        <v>24</v>
      </c>
      <c r="R12" s="216" t="s">
        <v>24</v>
      </c>
      <c r="S12" s="216" t="s">
        <v>24</v>
      </c>
      <c r="T12" s="216" t="s">
        <v>24</v>
      </c>
      <c r="U12" s="216" t="s">
        <v>24</v>
      </c>
      <c r="V12" s="216" t="s">
        <v>24</v>
      </c>
      <c r="W12" s="432" t="str">
        <f t="array" ref="W12">IF(AND(H12:V12=H12:V12,H12:V12="-"),"",MODE(IF(H12:V12="-","",H12:V12)))</f>
        <v/>
      </c>
      <c r="X12" s="225" t="str">
        <f t="array" ref="X12">IF(COUNT(H12:V12)=0,"",COUNT(IF(H12:V12=W12,H12:V12,""))/COUNT(H12:V12))</f>
        <v/>
      </c>
      <c r="Y12" s="217" t="str">
        <f t="array" ref="Y12">IF(AND(H12:V12=H12:V12,H12:V12="-"),"",STDEV(IF(H12:V12="-","",H12:V12))/AVERAGE(IF(H12:V12="-","",H12:V12+0.000000000000001)))</f>
        <v/>
      </c>
      <c r="Z12" s="416"/>
      <c r="AA12" s="417"/>
      <c r="AB12" s="246" t="str">
        <f t="array" ref="AB12">IF(AND(H12:V12=H12:V12,H12:V12="-"),"",AVERAGE(H12:V12))</f>
        <v/>
      </c>
      <c r="AC12" s="218"/>
      <c r="AD12" s="414" t="str">
        <f t="shared" si="0"/>
        <v/>
      </c>
      <c r="AE12" s="504"/>
      <c r="AF12" s="499">
        <v>7</v>
      </c>
      <c r="AG12" s="498">
        <f t="array" ref="AG12">COUNT(IF($W$5:$W$204=$AF12,IF($AD$5:$AD$204="YES",$W$5:$W$204,""),"" ))</f>
        <v>0</v>
      </c>
      <c r="AH12" s="74"/>
      <c r="AI12" s="265"/>
      <c r="AJ12" s="216" t="s">
        <v>24</v>
      </c>
      <c r="AK12" s="216" t="s">
        <v>24</v>
      </c>
      <c r="AL12" s="263" t="str">
        <f t="shared" si="1"/>
        <v/>
      </c>
      <c r="AM12" s="74"/>
      <c r="AN12" s="446"/>
      <c r="AO12" s="447">
        <v>0</v>
      </c>
      <c r="AP12" s="448"/>
      <c r="AQ12" s="295"/>
      <c r="AR12" s="446"/>
      <c r="AS12" s="447">
        <v>0</v>
      </c>
      <c r="AT12" s="448"/>
      <c r="AU12" s="287"/>
      <c r="AV12" s="287"/>
      <c r="AW12" s="287"/>
      <c r="AX12" s="74"/>
      <c r="AY12" s="74"/>
      <c r="AZ12" s="74"/>
      <c r="BA12" s="74"/>
      <c r="BB12" s="74"/>
      <c r="BC12" s="74"/>
      <c r="BD12" s="74"/>
      <c r="BE12" s="74"/>
      <c r="BF12" s="74"/>
      <c r="BG12" s="74"/>
      <c r="BH12" s="74"/>
      <c r="BI12" s="251"/>
      <c r="BJ12" s="251"/>
      <c r="BK12" s="251"/>
      <c r="BL12" s="251"/>
      <c r="BM12" s="251"/>
      <c r="BN12" s="251"/>
      <c r="BO12" s="251"/>
      <c r="BP12" s="251"/>
      <c r="BQ12" s="251"/>
      <c r="BR12" s="251"/>
      <c r="BS12" s="251"/>
      <c r="BT12" s="251"/>
      <c r="BU12" s="251"/>
      <c r="BV12" s="251"/>
      <c r="BW12" s="251"/>
      <c r="BX12" s="251"/>
      <c r="BY12" s="251"/>
      <c r="BZ12" s="251"/>
    </row>
    <row r="13" spans="1:78" customFormat="1" ht="12.9" customHeight="1">
      <c r="A13" s="212" t="s">
        <v>24</v>
      </c>
      <c r="B13" s="216" t="s">
        <v>24</v>
      </c>
      <c r="C13" s="213" t="s">
        <v>24</v>
      </c>
      <c r="D13" s="213" t="s">
        <v>24</v>
      </c>
      <c r="E13" s="214" t="s">
        <v>24</v>
      </c>
      <c r="F13" s="214" t="s">
        <v>24</v>
      </c>
      <c r="G13" s="215" t="s">
        <v>24</v>
      </c>
      <c r="H13" s="216" t="s">
        <v>24</v>
      </c>
      <c r="I13" s="216" t="s">
        <v>24</v>
      </c>
      <c r="J13" s="216" t="s">
        <v>24</v>
      </c>
      <c r="K13" s="216" t="s">
        <v>24</v>
      </c>
      <c r="L13" s="216" t="s">
        <v>24</v>
      </c>
      <c r="M13" s="216" t="s">
        <v>24</v>
      </c>
      <c r="N13" s="216" t="s">
        <v>24</v>
      </c>
      <c r="O13" s="216" t="s">
        <v>24</v>
      </c>
      <c r="P13" s="216" t="s">
        <v>24</v>
      </c>
      <c r="Q13" s="216" t="s">
        <v>24</v>
      </c>
      <c r="R13" s="216" t="s">
        <v>24</v>
      </c>
      <c r="S13" s="216" t="s">
        <v>24</v>
      </c>
      <c r="T13" s="216" t="s">
        <v>24</v>
      </c>
      <c r="U13" s="216" t="s">
        <v>24</v>
      </c>
      <c r="V13" s="216" t="s">
        <v>24</v>
      </c>
      <c r="W13" s="432" t="str">
        <f t="array" ref="W13">IF(AND(H13:V13=H13:V13,H13:V13="-"),"",MODE(IF(H13:V13="-","",H13:V13)))</f>
        <v/>
      </c>
      <c r="X13" s="225" t="str">
        <f t="array" ref="X13">IF(COUNT(H13:V13)=0,"",COUNT(IF(H13:V13=W13,H13:V13,""))/COUNT(H13:V13))</f>
        <v/>
      </c>
      <c r="Y13" s="217" t="str">
        <f t="array" ref="Y13">IF(AND(H13:V13=H13:V13,H13:V13="-"),"",STDEV(IF(H13:V13="-","",H13:V13))/AVERAGE(IF(H13:V13="-","",H13:V13+0.000000000000001)))</f>
        <v/>
      </c>
      <c r="Z13" s="416"/>
      <c r="AA13" s="417"/>
      <c r="AB13" s="246" t="str">
        <f t="array" ref="AB13">IF(AND(H13:V13=H13:V13,H13:V13="-"),"",AVERAGE(H13:V13))</f>
        <v/>
      </c>
      <c r="AC13" s="218"/>
      <c r="AD13" s="414" t="str">
        <f t="shared" si="0"/>
        <v/>
      </c>
      <c r="AE13" s="504"/>
      <c r="AF13" s="499">
        <v>8</v>
      </c>
      <c r="AG13" s="498">
        <f t="array" ref="AG13">COUNT(IF($W$5:$W$204=$AF13,IF($AD$5:$AD$204="YES",$W$5:$W$204,""),"" ))</f>
        <v>0</v>
      </c>
      <c r="AH13" s="74"/>
      <c r="AI13" s="265"/>
      <c r="AJ13" s="216" t="s">
        <v>24</v>
      </c>
      <c r="AK13" s="216" t="s">
        <v>24</v>
      </c>
      <c r="AL13" s="263" t="str">
        <f t="shared" si="1"/>
        <v/>
      </c>
      <c r="AM13" s="74"/>
      <c r="AN13" s="449">
        <v>-1</v>
      </c>
      <c r="AO13" s="450">
        <f t="array" ref="AO13">COUNT(IF(AL$5:AL$204=$AN13,AL$5:AL$204,"x"))</f>
        <v>0</v>
      </c>
      <c r="AP13" s="451" t="str">
        <f>IF((AO13+AS13)=0,"-",(0.5*(AO13+AS13)+0.5)+(SUM(AO$12:AO12)+SUM(AS$12:AS12)))</f>
        <v>-</v>
      </c>
      <c r="AQ13" s="295"/>
      <c r="AR13" s="449">
        <v>1</v>
      </c>
      <c r="AS13" s="450">
        <f t="array" ref="AS13">COUNT(IF(AL$5:AL$204=$AR13,AL$5:AL$204,"x"))</f>
        <v>0</v>
      </c>
      <c r="AT13" s="452" t="str">
        <f>IF((AO13+AS13)=0,"-",(0.5*(AO13+AS13)+0.5)+(SUM(AO$12:AO12)+SUM(AS$12:AS12)))</f>
        <v>-</v>
      </c>
      <c r="AU13" s="287"/>
      <c r="AV13" s="287"/>
      <c r="AW13" s="287"/>
      <c r="AX13" s="74"/>
      <c r="AY13" s="74"/>
      <c r="AZ13" s="74"/>
      <c r="BA13" s="74"/>
      <c r="BB13" s="74"/>
      <c r="BC13" s="74"/>
      <c r="BD13" s="74"/>
      <c r="BE13" s="74"/>
      <c r="BF13" s="74"/>
      <c r="BG13" s="74"/>
      <c r="BH13" s="74"/>
      <c r="BI13" s="251"/>
      <c r="BJ13" s="251"/>
      <c r="BK13" s="251"/>
      <c r="BL13" s="251"/>
      <c r="BM13" s="251"/>
      <c r="BN13" s="251"/>
      <c r="BO13" s="251"/>
      <c r="BP13" s="251"/>
      <c r="BQ13" s="251"/>
      <c r="BR13" s="251"/>
      <c r="BS13" s="251"/>
      <c r="BT13" s="251"/>
      <c r="BU13" s="251"/>
      <c r="BV13" s="251"/>
      <c r="BW13" s="251"/>
      <c r="BX13" s="251"/>
      <c r="BY13" s="251"/>
      <c r="BZ13" s="251"/>
    </row>
    <row r="14" spans="1:78" customFormat="1" ht="12.9" customHeight="1">
      <c r="A14" s="212" t="s">
        <v>24</v>
      </c>
      <c r="B14" s="216" t="s">
        <v>24</v>
      </c>
      <c r="C14" s="213" t="s">
        <v>24</v>
      </c>
      <c r="D14" s="213" t="s">
        <v>24</v>
      </c>
      <c r="E14" s="214" t="s">
        <v>24</v>
      </c>
      <c r="F14" s="214" t="s">
        <v>24</v>
      </c>
      <c r="G14" s="215" t="s">
        <v>24</v>
      </c>
      <c r="H14" s="216" t="s">
        <v>24</v>
      </c>
      <c r="I14" s="216" t="s">
        <v>24</v>
      </c>
      <c r="J14" s="216" t="s">
        <v>24</v>
      </c>
      <c r="K14" s="216" t="s">
        <v>24</v>
      </c>
      <c r="L14" s="216" t="s">
        <v>24</v>
      </c>
      <c r="M14" s="216" t="s">
        <v>24</v>
      </c>
      <c r="N14" s="216" t="s">
        <v>24</v>
      </c>
      <c r="O14" s="216" t="s">
        <v>24</v>
      </c>
      <c r="P14" s="216" t="s">
        <v>24</v>
      </c>
      <c r="Q14" s="216" t="s">
        <v>24</v>
      </c>
      <c r="R14" s="216" t="s">
        <v>24</v>
      </c>
      <c r="S14" s="216" t="s">
        <v>24</v>
      </c>
      <c r="T14" s="216" t="s">
        <v>24</v>
      </c>
      <c r="U14" s="216" t="s">
        <v>24</v>
      </c>
      <c r="V14" s="216" t="s">
        <v>24</v>
      </c>
      <c r="W14" s="432" t="str">
        <f t="array" ref="W14">IF(AND(H14:V14=H14:V14,H14:V14="-"),"",MODE(IF(H14:V14="-","",H14:V14)))</f>
        <v/>
      </c>
      <c r="X14" s="225" t="str">
        <f t="array" ref="X14">IF(COUNT(H14:V14)=0,"",COUNT(IF(H14:V14=W14,H14:V14,""))/COUNT(H14:V14))</f>
        <v/>
      </c>
      <c r="Y14" s="217" t="str">
        <f t="array" ref="Y14">IF(AND(H14:V14=H14:V14,H14:V14="-"),"",STDEV(IF(H14:V14="-","",H14:V14))/AVERAGE(IF(H14:V14="-","",H14:V14+0.000000000000001)))</f>
        <v/>
      </c>
      <c r="Z14" s="416"/>
      <c r="AA14" s="417"/>
      <c r="AB14" s="246" t="str">
        <f t="array" ref="AB14">IF(AND(H14:V14=H14:V14,H14:V14="-"),"",AVERAGE(H14:V14))</f>
        <v/>
      </c>
      <c r="AC14" s="218"/>
      <c r="AD14" s="414" t="str">
        <f t="shared" si="0"/>
        <v/>
      </c>
      <c r="AE14" s="504"/>
      <c r="AF14" s="499">
        <v>9</v>
      </c>
      <c r="AG14" s="498">
        <f t="array" ref="AG14">COUNT(IF($W$5:$W$204=$AF14,IF($AD$5:$AD$204="YES",$W$5:$W$204,""),"" ))</f>
        <v>0</v>
      </c>
      <c r="AH14" s="74"/>
      <c r="AI14" s="265"/>
      <c r="AJ14" s="216" t="s">
        <v>24</v>
      </c>
      <c r="AK14" s="216" t="s">
        <v>24</v>
      </c>
      <c r="AL14" s="263" t="str">
        <f t="shared" si="1"/>
        <v/>
      </c>
      <c r="AM14" s="74"/>
      <c r="AN14" s="449">
        <v>-2</v>
      </c>
      <c r="AO14" s="450">
        <f t="array" ref="AO14">COUNT(IF(AL$5:AL$204=$AN14,AL$5:AL$204,"x"))</f>
        <v>0</v>
      </c>
      <c r="AP14" s="451" t="str">
        <f>IF((AO14+AS14)=0,"-",(0.5*(AO14+AS14)+0.5)+(SUM(AO$12:AO13)+SUM(AS$12:AS13)))</f>
        <v>-</v>
      </c>
      <c r="AQ14" s="295"/>
      <c r="AR14" s="449">
        <v>2</v>
      </c>
      <c r="AS14" s="450">
        <f t="array" ref="AS14">COUNT(IF(AL$5:AL$204=$AR14,AL$5:AL$204,"x"))</f>
        <v>0</v>
      </c>
      <c r="AT14" s="452" t="str">
        <f>IF((AO14+AS14)=0,"-",(0.5*(AO14+AS14)+0.5)+(SUM(AO$12:AO13)+SUM(AS$12:AS13)))</f>
        <v>-</v>
      </c>
      <c r="AU14" s="287"/>
      <c r="AV14" s="287"/>
      <c r="AW14" s="287"/>
      <c r="AX14" s="74"/>
      <c r="AY14" s="74"/>
      <c r="AZ14" s="74"/>
      <c r="BA14" s="74"/>
      <c r="BB14" s="74"/>
      <c r="BC14" s="74"/>
      <c r="BD14" s="74"/>
      <c r="BE14" s="74"/>
      <c r="BF14" s="74"/>
      <c r="BG14" s="74"/>
      <c r="BH14" s="74"/>
      <c r="BI14" s="251"/>
      <c r="BJ14" s="251"/>
      <c r="BK14" s="251"/>
      <c r="BL14" s="251"/>
      <c r="BM14" s="251"/>
      <c r="BN14" s="251"/>
      <c r="BO14" s="251"/>
      <c r="BP14" s="251"/>
      <c r="BQ14" s="251"/>
      <c r="BR14" s="251"/>
      <c r="BS14" s="251"/>
      <c r="BT14" s="251"/>
      <c r="BU14" s="251"/>
      <c r="BV14" s="251"/>
      <c r="BW14" s="251"/>
      <c r="BX14" s="251"/>
      <c r="BY14" s="251"/>
      <c r="BZ14" s="251"/>
    </row>
    <row r="15" spans="1:78" customFormat="1" ht="12.9" customHeight="1">
      <c r="A15" s="212" t="s">
        <v>24</v>
      </c>
      <c r="B15" s="216" t="s">
        <v>24</v>
      </c>
      <c r="C15" s="213" t="s">
        <v>24</v>
      </c>
      <c r="D15" s="213" t="s">
        <v>24</v>
      </c>
      <c r="E15" s="214" t="s">
        <v>24</v>
      </c>
      <c r="F15" s="214" t="s">
        <v>24</v>
      </c>
      <c r="G15" s="215" t="s">
        <v>24</v>
      </c>
      <c r="H15" s="216" t="s">
        <v>24</v>
      </c>
      <c r="I15" s="216" t="s">
        <v>24</v>
      </c>
      <c r="J15" s="216" t="s">
        <v>24</v>
      </c>
      <c r="K15" s="216" t="s">
        <v>24</v>
      </c>
      <c r="L15" s="216" t="s">
        <v>24</v>
      </c>
      <c r="M15" s="216" t="s">
        <v>24</v>
      </c>
      <c r="N15" s="216" t="s">
        <v>24</v>
      </c>
      <c r="O15" s="216" t="s">
        <v>24</v>
      </c>
      <c r="P15" s="216" t="s">
        <v>24</v>
      </c>
      <c r="Q15" s="216" t="s">
        <v>24</v>
      </c>
      <c r="R15" s="216" t="s">
        <v>24</v>
      </c>
      <c r="S15" s="216" t="s">
        <v>24</v>
      </c>
      <c r="T15" s="216" t="s">
        <v>24</v>
      </c>
      <c r="U15" s="216" t="s">
        <v>24</v>
      </c>
      <c r="V15" s="216" t="s">
        <v>24</v>
      </c>
      <c r="W15" s="432" t="str">
        <f t="array" ref="W15">IF(AND(H15:V15=H15:V15,H15:V15="-"),"",MODE(IF(H15:V15="-","",H15:V15)))</f>
        <v/>
      </c>
      <c r="X15" s="225" t="str">
        <f t="array" ref="X15">IF(COUNT(H15:V15)=0,"",COUNT(IF(H15:V15=W15,H15:V15,""))/COUNT(H15:V15))</f>
        <v/>
      </c>
      <c r="Y15" s="217" t="str">
        <f t="array" ref="Y15">IF(AND(H15:V15=H15:V15,H15:V15="-"),"",STDEV(IF(H15:V15="-","",H15:V15))/AVERAGE(IF(H15:V15="-","",H15:V15+0.000000000000001)))</f>
        <v/>
      </c>
      <c r="Z15" s="416"/>
      <c r="AA15" s="417"/>
      <c r="AB15" s="246" t="str">
        <f t="array" ref="AB15">IF(AND(H15:V15=H15:V15,H15:V15="-"),"",AVERAGE(H15:V15))</f>
        <v/>
      </c>
      <c r="AC15" s="218"/>
      <c r="AD15" s="414" t="str">
        <f t="shared" si="0"/>
        <v/>
      </c>
      <c r="AE15" s="504"/>
      <c r="AF15" s="499">
        <v>10</v>
      </c>
      <c r="AG15" s="498">
        <f t="array" ref="AG15">COUNT(IF($W$5:$W$204=$AF15,IF($AD$5:$AD$204="YES",$W$5:$W$204,""),"" ))</f>
        <v>0</v>
      </c>
      <c r="AH15" s="74"/>
      <c r="AI15" s="265"/>
      <c r="AJ15" s="216" t="s">
        <v>24</v>
      </c>
      <c r="AK15" s="216" t="s">
        <v>24</v>
      </c>
      <c r="AL15" s="263" t="str">
        <f t="shared" si="1"/>
        <v/>
      </c>
      <c r="AM15" s="74"/>
      <c r="AN15" s="449">
        <v>-3</v>
      </c>
      <c r="AO15" s="450">
        <f t="array" ref="AO15">COUNT(IF(AL$5:AL$204=$AN15,AL$5:AL$204,"x"))</f>
        <v>0</v>
      </c>
      <c r="AP15" s="451" t="str">
        <f>IF((AO15+AS15)=0,"-",(0.5*(AO15+AS15)+0.5)+(SUM(AO$12:AO14)+SUM(AS$12:AS14)))</f>
        <v>-</v>
      </c>
      <c r="AQ15" s="295"/>
      <c r="AR15" s="449">
        <v>3</v>
      </c>
      <c r="AS15" s="450">
        <f t="array" ref="AS15">COUNT(IF(AL$5:AL$204=$AR15,AL$5:AL$204,"x"))</f>
        <v>0</v>
      </c>
      <c r="AT15" s="452" t="str">
        <f>IF((AO15+AS15)=0,"-",(0.5*(AO15+AS15)+0.5)+(SUM(AO$12:AO14)+SUM(AS$12:AS14)))</f>
        <v>-</v>
      </c>
      <c r="AU15" s="287"/>
      <c r="AV15" s="287"/>
      <c r="AW15" s="287"/>
      <c r="AX15" s="74"/>
      <c r="AY15" s="74"/>
      <c r="AZ15" s="74"/>
      <c r="BA15" s="74"/>
      <c r="BB15" s="74"/>
      <c r="BC15" s="74"/>
      <c r="BD15" s="74"/>
      <c r="BE15" s="74"/>
      <c r="BF15" s="74"/>
      <c r="BG15" s="74"/>
      <c r="BH15" s="74"/>
      <c r="BI15" s="251"/>
      <c r="BJ15" s="251"/>
      <c r="BK15" s="251"/>
      <c r="BL15" s="251"/>
      <c r="BM15" s="251"/>
      <c r="BN15" s="251"/>
      <c r="BO15" s="251"/>
      <c r="BP15" s="251"/>
      <c r="BQ15" s="251"/>
      <c r="BR15" s="251"/>
      <c r="BS15" s="251"/>
      <c r="BT15" s="251"/>
      <c r="BU15" s="251"/>
      <c r="BV15" s="251"/>
      <c r="BW15" s="251"/>
      <c r="BX15" s="251"/>
      <c r="BY15" s="251"/>
      <c r="BZ15" s="251"/>
    </row>
    <row r="16" spans="1:78" customFormat="1" ht="12.9" customHeight="1">
      <c r="A16" s="212" t="s">
        <v>24</v>
      </c>
      <c r="B16" s="216" t="s">
        <v>24</v>
      </c>
      <c r="C16" s="213" t="s">
        <v>24</v>
      </c>
      <c r="D16" s="213" t="s">
        <v>24</v>
      </c>
      <c r="E16" s="214" t="s">
        <v>24</v>
      </c>
      <c r="F16" s="214" t="s">
        <v>24</v>
      </c>
      <c r="G16" s="215" t="s">
        <v>24</v>
      </c>
      <c r="H16" s="216" t="s">
        <v>24</v>
      </c>
      <c r="I16" s="216" t="s">
        <v>24</v>
      </c>
      <c r="J16" s="216" t="s">
        <v>24</v>
      </c>
      <c r="K16" s="216" t="s">
        <v>24</v>
      </c>
      <c r="L16" s="216" t="s">
        <v>24</v>
      </c>
      <c r="M16" s="216" t="s">
        <v>24</v>
      </c>
      <c r="N16" s="216" t="s">
        <v>24</v>
      </c>
      <c r="O16" s="216" t="s">
        <v>24</v>
      </c>
      <c r="P16" s="216" t="s">
        <v>24</v>
      </c>
      <c r="Q16" s="216" t="s">
        <v>24</v>
      </c>
      <c r="R16" s="216" t="s">
        <v>24</v>
      </c>
      <c r="S16" s="216" t="s">
        <v>24</v>
      </c>
      <c r="T16" s="216" t="s">
        <v>24</v>
      </c>
      <c r="U16" s="216" t="s">
        <v>24</v>
      </c>
      <c r="V16" s="216" t="s">
        <v>24</v>
      </c>
      <c r="W16" s="432" t="str">
        <f t="array" ref="W16">IF(AND(H16:V16=H16:V16,H16:V16="-"),"",MODE(IF(H16:V16="-","",H16:V16)))</f>
        <v/>
      </c>
      <c r="X16" s="225" t="str">
        <f t="array" ref="X16">IF(COUNT(H16:V16)=0,"",COUNT(IF(H16:V16=W16,H16:V16,""))/COUNT(H16:V16))</f>
        <v/>
      </c>
      <c r="Y16" s="217" t="str">
        <f t="array" ref="Y16">IF(AND(H16:V16=H16:V16,H16:V16="-"),"",STDEV(IF(H16:V16="-","",H16:V16))/AVERAGE(IF(H16:V16="-","",H16:V16+0.000000000000001)))</f>
        <v/>
      </c>
      <c r="Z16" s="416"/>
      <c r="AA16" s="417"/>
      <c r="AB16" s="246" t="str">
        <f t="array" ref="AB16">IF(AND(H16:V16=H16:V16,H16:V16="-"),"",AVERAGE(H16:V16))</f>
        <v/>
      </c>
      <c r="AC16" s="218"/>
      <c r="AD16" s="414" t="str">
        <f t="shared" si="0"/>
        <v/>
      </c>
      <c r="AE16" s="504"/>
      <c r="AF16" s="499">
        <v>11</v>
      </c>
      <c r="AG16" s="498">
        <f t="array" ref="AG16">COUNT(IF($W$5:$W$204=$AF16,IF($AD$5:$AD$204="YES",$W$5:$W$204,""),"" ))</f>
        <v>0</v>
      </c>
      <c r="AH16" s="74"/>
      <c r="AI16" s="265"/>
      <c r="AJ16" s="216" t="s">
        <v>24</v>
      </c>
      <c r="AK16" s="216" t="s">
        <v>24</v>
      </c>
      <c r="AL16" s="263" t="str">
        <f t="shared" si="1"/>
        <v/>
      </c>
      <c r="AM16" s="74"/>
      <c r="AN16" s="449">
        <v>-4</v>
      </c>
      <c r="AO16" s="450">
        <f t="array" ref="AO16">COUNT(IF(AL$5:AL$204=$AN16,AL$5:AL$204,"x"))</f>
        <v>0</v>
      </c>
      <c r="AP16" s="451" t="str">
        <f>IF((AO16+AS16)=0,"-",(0.5*(AO16+AS16)+0.5)+(SUM(AO$12:AO15)+SUM(AS$12:AS15)))</f>
        <v>-</v>
      </c>
      <c r="AQ16" s="295"/>
      <c r="AR16" s="449">
        <v>4</v>
      </c>
      <c r="AS16" s="450">
        <f t="array" ref="AS16">COUNT(IF(AL$5:AL$204=$AR16,AL$5:AL$204,"x"))</f>
        <v>0</v>
      </c>
      <c r="AT16" s="452" t="str">
        <f>IF((AO16+AS16)=0,"-",(0.5*(AO16+AS16)+0.5)+(SUM(AO$12:AO15)+SUM(AS$12:AS15)))</f>
        <v>-</v>
      </c>
      <c r="AU16" s="287"/>
      <c r="AV16" s="287"/>
      <c r="AW16" s="287"/>
      <c r="AX16" s="74"/>
      <c r="AY16" s="74"/>
      <c r="AZ16" s="74"/>
      <c r="BA16" s="74"/>
      <c r="BB16" s="74"/>
      <c r="BC16" s="74"/>
      <c r="BD16" s="74"/>
      <c r="BE16" s="74"/>
      <c r="BF16" s="74"/>
      <c r="BG16" s="74"/>
      <c r="BH16" s="74"/>
      <c r="BI16" s="251"/>
      <c r="BJ16" s="251"/>
      <c r="BK16" s="251"/>
      <c r="BL16" s="251"/>
      <c r="BM16" s="251"/>
      <c r="BN16" s="251"/>
      <c r="BO16" s="251"/>
      <c r="BP16" s="251"/>
      <c r="BQ16" s="251"/>
      <c r="BR16" s="251"/>
      <c r="BS16" s="251"/>
      <c r="BT16" s="251"/>
      <c r="BU16" s="251"/>
      <c r="BV16" s="251"/>
      <c r="BW16" s="251"/>
      <c r="BX16" s="251"/>
      <c r="BY16" s="251"/>
      <c r="BZ16" s="251"/>
    </row>
    <row r="17" spans="1:78" customFormat="1" ht="12.9" customHeight="1">
      <c r="A17" s="212" t="s">
        <v>24</v>
      </c>
      <c r="B17" s="216" t="s">
        <v>24</v>
      </c>
      <c r="C17" s="213" t="s">
        <v>24</v>
      </c>
      <c r="D17" s="213" t="s">
        <v>24</v>
      </c>
      <c r="E17" s="214" t="s">
        <v>24</v>
      </c>
      <c r="F17" s="214" t="s">
        <v>24</v>
      </c>
      <c r="G17" s="215" t="s">
        <v>24</v>
      </c>
      <c r="H17" s="216" t="s">
        <v>24</v>
      </c>
      <c r="I17" s="216" t="s">
        <v>24</v>
      </c>
      <c r="J17" s="216" t="s">
        <v>24</v>
      </c>
      <c r="K17" s="216" t="s">
        <v>24</v>
      </c>
      <c r="L17" s="216" t="s">
        <v>24</v>
      </c>
      <c r="M17" s="216" t="s">
        <v>24</v>
      </c>
      <c r="N17" s="216" t="s">
        <v>24</v>
      </c>
      <c r="O17" s="216" t="s">
        <v>24</v>
      </c>
      <c r="P17" s="216" t="s">
        <v>24</v>
      </c>
      <c r="Q17" s="216" t="s">
        <v>24</v>
      </c>
      <c r="R17" s="216" t="s">
        <v>24</v>
      </c>
      <c r="S17" s="216" t="s">
        <v>24</v>
      </c>
      <c r="T17" s="216" t="s">
        <v>24</v>
      </c>
      <c r="U17" s="216" t="s">
        <v>24</v>
      </c>
      <c r="V17" s="216" t="s">
        <v>24</v>
      </c>
      <c r="W17" s="432" t="str">
        <f t="array" ref="W17">IF(AND(H17:V17=H17:V17,H17:V17="-"),"",MODE(IF(H17:V17="-","",H17:V17)))</f>
        <v/>
      </c>
      <c r="X17" s="225" t="str">
        <f t="array" ref="X17">IF(COUNT(H17:V17)=0,"",COUNT(IF(H17:V17=W17,H17:V17,""))/COUNT(H17:V17))</f>
        <v/>
      </c>
      <c r="Y17" s="217" t="str">
        <f t="array" ref="Y17">IF(AND(H17:V17=H17:V17,H17:V17="-"),"",STDEV(IF(H17:V17="-","",H17:V17))/AVERAGE(IF(H17:V17="-","",H17:V17+0.000000000000001)))</f>
        <v/>
      </c>
      <c r="Z17" s="416"/>
      <c r="AA17" s="417"/>
      <c r="AB17" s="246" t="str">
        <f t="array" ref="AB17">IF(AND(H17:V17=H17:V17,H17:V17="-"),"",AVERAGE(H17:V17))</f>
        <v/>
      </c>
      <c r="AC17" s="218"/>
      <c r="AD17" s="414" t="str">
        <f t="shared" si="0"/>
        <v/>
      </c>
      <c r="AE17" s="504"/>
      <c r="AF17" s="499">
        <v>12</v>
      </c>
      <c r="AG17" s="498">
        <f t="array" ref="AG17">COUNT(IF($W$5:$W$204=$AF17,IF($AD$5:$AD$204="YES",$W$5:$W$204,""),"" ))</f>
        <v>0</v>
      </c>
      <c r="AH17" s="74"/>
      <c r="AI17" s="265"/>
      <c r="AJ17" s="216" t="s">
        <v>24</v>
      </c>
      <c r="AK17" s="216" t="s">
        <v>24</v>
      </c>
      <c r="AL17" s="263" t="str">
        <f t="shared" si="1"/>
        <v/>
      </c>
      <c r="AM17" s="74"/>
      <c r="AN17" s="449">
        <v>-5</v>
      </c>
      <c r="AO17" s="450">
        <f t="array" ref="AO17">COUNT(IF(AL$5:AL$204=$AN17,AL$5:AL$204,"x"))</f>
        <v>0</v>
      </c>
      <c r="AP17" s="451" t="str">
        <f>IF((AO17+AS17)=0,"-",(0.5*(AO17+AS17)+0.5)+(SUM(AO$12:AO16)+SUM(AS$12:AS16)))</f>
        <v>-</v>
      </c>
      <c r="AQ17" s="295"/>
      <c r="AR17" s="449">
        <v>5</v>
      </c>
      <c r="AS17" s="450">
        <f t="array" ref="AS17">COUNT(IF(AL$5:AL$204=$AR17,AL$5:AL$204,"x"))</f>
        <v>0</v>
      </c>
      <c r="AT17" s="452" t="str">
        <f>IF((AO17+AS17)=0,"-",(0.5*(AO17+AS17)+0.5)+(SUM(AO$12:AO16)+SUM(AS$12:AS16)))</f>
        <v>-</v>
      </c>
      <c r="AU17" s="287"/>
      <c r="AV17" s="287"/>
      <c r="AW17" s="287"/>
      <c r="AX17" s="74"/>
      <c r="AY17" s="74"/>
      <c r="AZ17" s="74"/>
      <c r="BA17" s="74"/>
      <c r="BB17" s="74"/>
      <c r="BC17" s="74"/>
      <c r="BD17" s="74"/>
      <c r="BE17" s="74"/>
      <c r="BF17" s="74"/>
      <c r="BG17" s="74"/>
      <c r="BH17" s="74"/>
      <c r="BI17" s="251"/>
      <c r="BJ17" s="251"/>
      <c r="BK17" s="251"/>
      <c r="BL17" s="251"/>
      <c r="BM17" s="251"/>
      <c r="BN17" s="251"/>
      <c r="BO17" s="251"/>
      <c r="BP17" s="251"/>
      <c r="BQ17" s="251"/>
      <c r="BR17" s="251"/>
      <c r="BS17" s="251"/>
      <c r="BT17" s="251"/>
      <c r="BU17" s="251"/>
      <c r="BV17" s="251"/>
      <c r="BW17" s="251"/>
      <c r="BX17" s="251"/>
      <c r="BY17" s="251"/>
      <c r="BZ17" s="251"/>
    </row>
    <row r="18" spans="1:78" customFormat="1" ht="12.9" customHeight="1">
      <c r="A18" s="212" t="s">
        <v>24</v>
      </c>
      <c r="B18" s="216" t="s">
        <v>24</v>
      </c>
      <c r="C18" s="213" t="s">
        <v>24</v>
      </c>
      <c r="D18" s="213" t="s">
        <v>24</v>
      </c>
      <c r="E18" s="214" t="s">
        <v>24</v>
      </c>
      <c r="F18" s="214" t="s">
        <v>24</v>
      </c>
      <c r="G18" s="215" t="s">
        <v>24</v>
      </c>
      <c r="H18" s="216" t="s">
        <v>24</v>
      </c>
      <c r="I18" s="216" t="s">
        <v>24</v>
      </c>
      <c r="J18" s="216" t="s">
        <v>24</v>
      </c>
      <c r="K18" s="216" t="s">
        <v>24</v>
      </c>
      <c r="L18" s="216" t="s">
        <v>24</v>
      </c>
      <c r="M18" s="216" t="s">
        <v>24</v>
      </c>
      <c r="N18" s="216" t="s">
        <v>24</v>
      </c>
      <c r="O18" s="216" t="s">
        <v>24</v>
      </c>
      <c r="P18" s="216" t="s">
        <v>24</v>
      </c>
      <c r="Q18" s="216" t="s">
        <v>24</v>
      </c>
      <c r="R18" s="216" t="s">
        <v>24</v>
      </c>
      <c r="S18" s="216" t="s">
        <v>24</v>
      </c>
      <c r="T18" s="216" t="s">
        <v>24</v>
      </c>
      <c r="U18" s="216" t="s">
        <v>24</v>
      </c>
      <c r="V18" s="216" t="s">
        <v>24</v>
      </c>
      <c r="W18" s="432" t="str">
        <f t="array" ref="W18">IF(AND(H18:V18=H18:V18,H18:V18="-"),"",MODE(IF(H18:V18="-","",H18:V18)))</f>
        <v/>
      </c>
      <c r="X18" s="225" t="str">
        <f t="array" ref="X18">IF(COUNT(H18:V18)=0,"",COUNT(IF(H18:V18=W18,H18:V18,""))/COUNT(H18:V18))</f>
        <v/>
      </c>
      <c r="Y18" s="217" t="str">
        <f t="array" ref="Y18">IF(AND(H18:V18=H18:V18,H18:V18="-"),"",STDEV(IF(H18:V18="-","",H18:V18))/AVERAGE(IF(H18:V18="-","",H18:V18+0.000000000000001)))</f>
        <v/>
      </c>
      <c r="Z18" s="218"/>
      <c r="AA18" s="147"/>
      <c r="AB18" s="246" t="str">
        <f t="array" ref="AB18">IF(AND(H18:V18=H18:V18,H18:V18="-"),"",AVERAGE(H18:V18))</f>
        <v/>
      </c>
      <c r="AC18" s="218"/>
      <c r="AD18" s="414" t="str">
        <f t="shared" si="0"/>
        <v/>
      </c>
      <c r="AE18" s="504"/>
      <c r="AF18" s="499">
        <v>13</v>
      </c>
      <c r="AG18" s="498">
        <f t="array" ref="AG18">COUNT(IF($W$5:$W$204=$AF18,IF($AD$5:$AD$204="YES",$W$5:$W$204,""),"" ))</f>
        <v>0</v>
      </c>
      <c r="AH18" s="74"/>
      <c r="AI18" s="265"/>
      <c r="AJ18" s="216" t="s">
        <v>24</v>
      </c>
      <c r="AK18" s="216" t="s">
        <v>24</v>
      </c>
      <c r="AL18" s="263" t="str">
        <f t="shared" si="1"/>
        <v/>
      </c>
      <c r="AM18" s="74"/>
      <c r="AN18" s="449">
        <v>-6</v>
      </c>
      <c r="AO18" s="450">
        <f t="array" ref="AO18">COUNT(IF(AL$5:AL$204=$AN18,AL$5:AL$204,"x"))</f>
        <v>0</v>
      </c>
      <c r="AP18" s="451" t="str">
        <f>IF((AO18+AS18)=0,"-",(0.5*(AO18+AS18)+0.5)+(SUM(AO$12:AO17)+SUM(AS$12:AS17)))</f>
        <v>-</v>
      </c>
      <c r="AQ18" s="295"/>
      <c r="AR18" s="449">
        <v>6</v>
      </c>
      <c r="AS18" s="450">
        <f t="array" ref="AS18">COUNT(IF(AL$5:AL$204=$AR18,AL$5:AL$204,"x"))</f>
        <v>0</v>
      </c>
      <c r="AT18" s="452" t="str">
        <f>IF((AO18+AS18)=0,"-",(0.5*(AO18+AS18)+0.5)+(SUM(AO$12:AO17)+SUM(AS$12:AS17)))</f>
        <v>-</v>
      </c>
      <c r="AU18" s="287"/>
      <c r="AV18" s="287"/>
      <c r="AW18" s="287"/>
      <c r="AX18" s="74"/>
      <c r="AY18" s="74"/>
      <c r="AZ18" s="74"/>
      <c r="BA18" s="74"/>
      <c r="BB18" s="74"/>
      <c r="BC18" s="74"/>
      <c r="BD18" s="74"/>
      <c r="BE18" s="74"/>
      <c r="BF18" s="74"/>
      <c r="BG18" s="74"/>
      <c r="BH18" s="74"/>
      <c r="BI18" s="251"/>
      <c r="BJ18" s="251"/>
      <c r="BK18" s="251"/>
      <c r="BL18" s="251"/>
      <c r="BM18" s="251"/>
      <c r="BN18" s="251"/>
      <c r="BO18" s="251"/>
      <c r="BP18" s="251"/>
      <c r="BQ18" s="251"/>
      <c r="BR18" s="251"/>
      <c r="BS18" s="251"/>
      <c r="BT18" s="251"/>
      <c r="BU18" s="251"/>
      <c r="BV18" s="251"/>
      <c r="BW18" s="251"/>
      <c r="BX18" s="251"/>
      <c r="BY18" s="251"/>
      <c r="BZ18" s="251"/>
    </row>
    <row r="19" spans="1:78" customFormat="1" ht="12.9" customHeight="1">
      <c r="A19" s="212" t="s">
        <v>24</v>
      </c>
      <c r="B19" s="216" t="s">
        <v>24</v>
      </c>
      <c r="C19" s="213" t="s">
        <v>24</v>
      </c>
      <c r="D19" s="213" t="s">
        <v>24</v>
      </c>
      <c r="E19" s="214" t="s">
        <v>24</v>
      </c>
      <c r="F19" s="214" t="s">
        <v>24</v>
      </c>
      <c r="G19" s="215" t="s">
        <v>24</v>
      </c>
      <c r="H19" s="216" t="s">
        <v>24</v>
      </c>
      <c r="I19" s="216" t="s">
        <v>24</v>
      </c>
      <c r="J19" s="216" t="s">
        <v>24</v>
      </c>
      <c r="K19" s="216" t="s">
        <v>24</v>
      </c>
      <c r="L19" s="216" t="s">
        <v>24</v>
      </c>
      <c r="M19" s="216" t="s">
        <v>24</v>
      </c>
      <c r="N19" s="216" t="s">
        <v>24</v>
      </c>
      <c r="O19" s="216" t="s">
        <v>24</v>
      </c>
      <c r="P19" s="216" t="s">
        <v>24</v>
      </c>
      <c r="Q19" s="216" t="s">
        <v>24</v>
      </c>
      <c r="R19" s="216" t="s">
        <v>24</v>
      </c>
      <c r="S19" s="216" t="s">
        <v>24</v>
      </c>
      <c r="T19" s="216" t="s">
        <v>24</v>
      </c>
      <c r="U19" s="216" t="s">
        <v>24</v>
      </c>
      <c r="V19" s="216" t="s">
        <v>24</v>
      </c>
      <c r="W19" s="432" t="str">
        <f t="array" ref="W19">IF(AND(H19:V19=H19:V19,H19:V19="-"),"",MODE(IF(H19:V19="-","",H19:V19)))</f>
        <v/>
      </c>
      <c r="X19" s="225" t="str">
        <f t="array" ref="X19">IF(COUNT(H19:V19)=0,"",COUNT(IF(H19:V19=W19,H19:V19,""))/COUNT(H19:V19))</f>
        <v/>
      </c>
      <c r="Y19" s="217" t="str">
        <f t="array" ref="Y19">IF(AND(H19:V19=H19:V19,H19:V19="-"),"",STDEV(IF(H19:V19="-","",H19:V19))/AVERAGE(IF(H19:V19="-","",H19:V19+0.000000000000001)))</f>
        <v/>
      </c>
      <c r="Z19" s="218"/>
      <c r="AA19" s="147"/>
      <c r="AB19" s="246" t="str">
        <f t="array" ref="AB19">IF(AND(H19:V19=H19:V19,H19:V19="-"),"",AVERAGE(H19:V19))</f>
        <v/>
      </c>
      <c r="AC19" s="218"/>
      <c r="AD19" s="414" t="str">
        <f t="shared" si="0"/>
        <v/>
      </c>
      <c r="AE19" s="504"/>
      <c r="AF19" s="499">
        <v>14</v>
      </c>
      <c r="AG19" s="498">
        <f t="array" ref="AG19">COUNT(IF($W$5:$W$204=$AF19,IF($AD$5:$AD$204="YES",$W$5:$W$204,""),"" ))</f>
        <v>0</v>
      </c>
      <c r="AH19" s="74"/>
      <c r="AI19" s="265"/>
      <c r="AJ19" s="216" t="s">
        <v>24</v>
      </c>
      <c r="AK19" s="216" t="s">
        <v>24</v>
      </c>
      <c r="AL19" s="263" t="str">
        <f t="shared" si="1"/>
        <v/>
      </c>
      <c r="AM19" s="74"/>
      <c r="AN19" s="453">
        <v>-7</v>
      </c>
      <c r="AO19" s="450">
        <f t="array" ref="AO19">COUNT(IF(AL$5:AL$204=$AN19,AL$5:AL$204,"x"))</f>
        <v>0</v>
      </c>
      <c r="AP19" s="451" t="str">
        <f>IF((AO19+AS19)=0,"-",(0.5*(AO19+AS19)+0.5)+(SUM(AO$12:AO18)+SUM(AS$12:AS18)))</f>
        <v>-</v>
      </c>
      <c r="AQ19" s="295"/>
      <c r="AR19" s="453">
        <v>7</v>
      </c>
      <c r="AS19" s="450">
        <f t="array" ref="AS19">COUNT(IF(AL$5:AL$204=$AR19,AL$5:AL$204,"x"))</f>
        <v>0</v>
      </c>
      <c r="AT19" s="452" t="str">
        <f>IF((AO19+AS19)=0,"-",(0.5*(AO19+AS19)+0.5)+(SUM(AO$12:AO18)+SUM(AS$12:AS18)))</f>
        <v>-</v>
      </c>
      <c r="AU19" s="287"/>
      <c r="AV19" s="287"/>
      <c r="AW19" s="287"/>
      <c r="AX19" s="74"/>
      <c r="AY19" s="74"/>
      <c r="AZ19" s="74"/>
      <c r="BA19" s="74"/>
      <c r="BB19" s="74"/>
      <c r="BC19" s="74"/>
      <c r="BD19" s="74"/>
      <c r="BE19" s="74"/>
      <c r="BF19" s="74"/>
      <c r="BG19" s="74"/>
      <c r="BH19" s="74"/>
      <c r="BI19" s="251"/>
      <c r="BJ19" s="251"/>
      <c r="BK19" s="251"/>
      <c r="BL19" s="251"/>
      <c r="BM19" s="251"/>
      <c r="BN19" s="251"/>
      <c r="BO19" s="251"/>
      <c r="BP19" s="251"/>
      <c r="BQ19" s="251"/>
      <c r="BR19" s="251"/>
      <c r="BS19" s="251"/>
      <c r="BT19" s="251"/>
      <c r="BU19" s="251"/>
      <c r="BV19" s="251"/>
      <c r="BW19" s="251"/>
      <c r="BX19" s="251"/>
      <c r="BY19" s="251"/>
      <c r="BZ19" s="251"/>
    </row>
    <row r="20" spans="1:78" customFormat="1" ht="12.9" customHeight="1">
      <c r="A20" s="212" t="s">
        <v>24</v>
      </c>
      <c r="B20" s="216" t="s">
        <v>24</v>
      </c>
      <c r="C20" s="213" t="s">
        <v>24</v>
      </c>
      <c r="D20" s="213" t="s">
        <v>24</v>
      </c>
      <c r="E20" s="214" t="s">
        <v>24</v>
      </c>
      <c r="F20" s="214" t="s">
        <v>24</v>
      </c>
      <c r="G20" s="215" t="s">
        <v>24</v>
      </c>
      <c r="H20" s="216" t="s">
        <v>24</v>
      </c>
      <c r="I20" s="216" t="s">
        <v>24</v>
      </c>
      <c r="J20" s="216" t="s">
        <v>24</v>
      </c>
      <c r="K20" s="216" t="s">
        <v>24</v>
      </c>
      <c r="L20" s="216" t="s">
        <v>24</v>
      </c>
      <c r="M20" s="216" t="s">
        <v>24</v>
      </c>
      <c r="N20" s="216" t="s">
        <v>24</v>
      </c>
      <c r="O20" s="216" t="s">
        <v>24</v>
      </c>
      <c r="P20" s="216" t="s">
        <v>24</v>
      </c>
      <c r="Q20" s="216" t="s">
        <v>24</v>
      </c>
      <c r="R20" s="216" t="s">
        <v>24</v>
      </c>
      <c r="S20" s="216" t="s">
        <v>24</v>
      </c>
      <c r="T20" s="216" t="s">
        <v>24</v>
      </c>
      <c r="U20" s="216" t="s">
        <v>24</v>
      </c>
      <c r="V20" s="216" t="s">
        <v>24</v>
      </c>
      <c r="W20" s="432" t="str">
        <f t="array" ref="W20">IF(AND(H20:V20=H20:V20,H20:V20="-"),"",MODE(IF(H20:V20="-","",H20:V20)))</f>
        <v/>
      </c>
      <c r="X20" s="225" t="str">
        <f t="array" ref="X20">IF(COUNT(H20:V20)=0,"",COUNT(IF(H20:V20=W20,H20:V20,""))/COUNT(H20:V20))</f>
        <v/>
      </c>
      <c r="Y20" s="217" t="str">
        <f t="array" ref="Y20">IF(AND(H20:V20=H20:V20,H20:V20="-"),"",STDEV(IF(H20:V20="-","",H20:V20))/AVERAGE(IF(H20:V20="-","",H20:V20+0.000000000000001)))</f>
        <v/>
      </c>
      <c r="Z20" s="218"/>
      <c r="AA20" s="147"/>
      <c r="AB20" s="246" t="str">
        <f t="array" ref="AB20">IF(AND(H20:V20=H20:V20,H20:V20="-"),"",AVERAGE(H20:V20))</f>
        <v/>
      </c>
      <c r="AC20" s="218"/>
      <c r="AD20" s="414" t="str">
        <f t="shared" si="0"/>
        <v/>
      </c>
      <c r="AE20" s="504"/>
      <c r="AF20" s="499">
        <v>15</v>
      </c>
      <c r="AG20" s="498">
        <f t="array" ref="AG20">COUNT(IF($W$5:$W$204=$AF20,IF($AD$5:$AD$204="YES",$W$5:$W$204,""),"" ))</f>
        <v>0</v>
      </c>
      <c r="AH20" s="74"/>
      <c r="AI20" s="265"/>
      <c r="AJ20" s="216" t="s">
        <v>24</v>
      </c>
      <c r="AK20" s="216" t="s">
        <v>24</v>
      </c>
      <c r="AL20" s="263" t="str">
        <f t="shared" si="1"/>
        <v/>
      </c>
      <c r="AM20" s="74"/>
      <c r="AN20" s="453">
        <v>-8</v>
      </c>
      <c r="AO20" s="450">
        <f t="array" ref="AO20">COUNT(IF(AL$5:AL$204=$AN20,AL$5:AL$204,"x"))</f>
        <v>0</v>
      </c>
      <c r="AP20" s="451" t="str">
        <f>IF((AO20+AS20)=0,"-",(0.5*(AO20+AS20)+0.5)+(SUM(AO$12:AO19)+SUM(AS$12:AS19)))</f>
        <v>-</v>
      </c>
      <c r="AQ20" s="295"/>
      <c r="AR20" s="453">
        <v>8</v>
      </c>
      <c r="AS20" s="450">
        <f t="array" ref="AS20">COUNT(IF(AL$5:AL$204=$AR20,AL$5:AL$204,"x"))</f>
        <v>0</v>
      </c>
      <c r="AT20" s="452" t="str">
        <f>IF((AO20+AS20)=0,"-",(0.5*(AO20+AS20)+0.5)+(SUM(AO$12:AO19)+SUM(AS$12:AS19)))</f>
        <v>-</v>
      </c>
      <c r="AU20" s="287"/>
      <c r="AV20" s="287"/>
      <c r="AW20" s="287"/>
      <c r="AX20" s="74"/>
      <c r="AY20" s="74"/>
      <c r="AZ20" s="74"/>
      <c r="BA20" s="74"/>
      <c r="BB20" s="74"/>
      <c r="BC20" s="74"/>
      <c r="BD20" s="74"/>
      <c r="BE20" s="74"/>
      <c r="BF20" s="74"/>
      <c r="BG20" s="74"/>
      <c r="BH20" s="74"/>
      <c r="BI20" s="251"/>
      <c r="BJ20" s="251"/>
      <c r="BK20" s="251"/>
      <c r="BL20" s="251"/>
      <c r="BM20" s="251"/>
      <c r="BN20" s="251"/>
      <c r="BO20" s="251"/>
      <c r="BP20" s="251"/>
      <c r="BQ20" s="251"/>
      <c r="BR20" s="251"/>
      <c r="BS20" s="251"/>
      <c r="BT20" s="251"/>
      <c r="BU20" s="251"/>
      <c r="BV20" s="251"/>
      <c r="BW20" s="251"/>
      <c r="BX20" s="251"/>
      <c r="BY20" s="251"/>
      <c r="BZ20" s="251"/>
    </row>
    <row r="21" spans="1:78" customFormat="1" ht="12.9" customHeight="1">
      <c r="A21" s="212" t="s">
        <v>24</v>
      </c>
      <c r="B21" s="216" t="s">
        <v>24</v>
      </c>
      <c r="C21" s="213" t="s">
        <v>24</v>
      </c>
      <c r="D21" s="213" t="s">
        <v>24</v>
      </c>
      <c r="E21" s="214" t="s">
        <v>24</v>
      </c>
      <c r="F21" s="214" t="s">
        <v>24</v>
      </c>
      <c r="G21" s="215" t="s">
        <v>24</v>
      </c>
      <c r="H21" s="216" t="s">
        <v>24</v>
      </c>
      <c r="I21" s="216" t="s">
        <v>24</v>
      </c>
      <c r="J21" s="216" t="s">
        <v>24</v>
      </c>
      <c r="K21" s="216" t="s">
        <v>24</v>
      </c>
      <c r="L21" s="216" t="s">
        <v>24</v>
      </c>
      <c r="M21" s="216" t="s">
        <v>24</v>
      </c>
      <c r="N21" s="216" t="s">
        <v>24</v>
      </c>
      <c r="O21" s="216" t="s">
        <v>24</v>
      </c>
      <c r="P21" s="216" t="s">
        <v>24</v>
      </c>
      <c r="Q21" s="216" t="s">
        <v>24</v>
      </c>
      <c r="R21" s="216" t="s">
        <v>24</v>
      </c>
      <c r="S21" s="216" t="s">
        <v>24</v>
      </c>
      <c r="T21" s="216" t="s">
        <v>24</v>
      </c>
      <c r="U21" s="216" t="s">
        <v>24</v>
      </c>
      <c r="V21" s="216" t="s">
        <v>24</v>
      </c>
      <c r="W21" s="432" t="str">
        <f t="array" ref="W21">IF(AND(H21:V21=H21:V21,H21:V21="-"),"",MODE(IF(H21:V21="-","",H21:V21)))</f>
        <v/>
      </c>
      <c r="X21" s="225" t="str">
        <f t="array" ref="X21">IF(COUNT(H21:V21)=0,"",COUNT(IF(H21:V21=W21,H21:V21,""))/COUNT(H21:V21))</f>
        <v/>
      </c>
      <c r="Y21" s="217" t="str">
        <f t="array" ref="Y21">IF(AND(H21:V21=H21:V21,H21:V21="-"),"",STDEV(IF(H21:V21="-","",H21:V21))/AVERAGE(IF(H21:V21="-","",H21:V21+0.000000000000001)))</f>
        <v/>
      </c>
      <c r="Z21" s="218"/>
      <c r="AA21" s="147"/>
      <c r="AB21" s="246" t="str">
        <f t="array" ref="AB21">IF(AND(H21:V21=H21:V21,H21:V21="-"),"",AVERAGE(H21:V21))</f>
        <v/>
      </c>
      <c r="AC21" s="218"/>
      <c r="AD21" s="414" t="str">
        <f t="shared" si="0"/>
        <v/>
      </c>
      <c r="AE21" s="504"/>
      <c r="AF21" s="499">
        <v>16</v>
      </c>
      <c r="AG21" s="498">
        <f t="array" ref="AG21">COUNT(IF($W$5:$W$204=$AF21,IF($AD$5:$AD$204="YES",$W$5:$W$204,""),"" ))</f>
        <v>0</v>
      </c>
      <c r="AH21" s="74"/>
      <c r="AI21" s="265"/>
      <c r="AJ21" s="216" t="s">
        <v>24</v>
      </c>
      <c r="AK21" s="216" t="s">
        <v>24</v>
      </c>
      <c r="AL21" s="263" t="str">
        <f t="shared" si="1"/>
        <v/>
      </c>
      <c r="AM21" s="74"/>
      <c r="AN21" s="453">
        <v>-9</v>
      </c>
      <c r="AO21" s="450">
        <f t="array" ref="AO21">COUNT(IF(AL$5:AL$204=$AN21,AL$5:AL$204,"x"))</f>
        <v>0</v>
      </c>
      <c r="AP21" s="451" t="str">
        <f>IF((AO21+AS21)=0,"-",(0.5*(AO21+AS21)+0.5)+(SUM(AO$12:AO20)+SUM(AS$12:AS20)))</f>
        <v>-</v>
      </c>
      <c r="AQ21" s="295"/>
      <c r="AR21" s="453">
        <v>9</v>
      </c>
      <c r="AS21" s="450">
        <f t="array" ref="AS21">COUNT(IF(AL$5:AL$204=$AR21,AL$5:AL$204,"x"))</f>
        <v>0</v>
      </c>
      <c r="AT21" s="452" t="str">
        <f>IF((AO21+AS21)=0,"-",(0.5*(AO21+AS21)+0.5)+(SUM(AO$12:AO20)+SUM(AS$12:AS20)))</f>
        <v>-</v>
      </c>
      <c r="AU21" s="287"/>
      <c r="AV21" s="287"/>
      <c r="AW21" s="287"/>
      <c r="AX21" s="74"/>
      <c r="AY21" s="74"/>
      <c r="AZ21" s="74"/>
      <c r="BA21" s="74"/>
      <c r="BB21" s="74"/>
      <c r="BC21" s="74"/>
      <c r="BD21" s="74"/>
      <c r="BE21" s="74"/>
      <c r="BF21" s="74"/>
      <c r="BG21" s="74"/>
      <c r="BH21" s="74"/>
      <c r="BI21" s="251"/>
      <c r="BJ21" s="251"/>
      <c r="BK21" s="251"/>
      <c r="BL21" s="251"/>
      <c r="BM21" s="251"/>
      <c r="BN21" s="251"/>
      <c r="BO21" s="251"/>
      <c r="BP21" s="251"/>
      <c r="BQ21" s="251"/>
      <c r="BR21" s="251"/>
      <c r="BS21" s="251"/>
      <c r="BT21" s="251"/>
      <c r="BU21" s="251"/>
      <c r="BV21" s="251"/>
      <c r="BW21" s="251"/>
      <c r="BX21" s="251"/>
      <c r="BY21" s="251"/>
      <c r="BZ21" s="251"/>
    </row>
    <row r="22" spans="1:78" customFormat="1" ht="12.9" customHeight="1">
      <c r="A22" s="212" t="s">
        <v>24</v>
      </c>
      <c r="B22" s="216" t="s">
        <v>24</v>
      </c>
      <c r="C22" s="213" t="s">
        <v>24</v>
      </c>
      <c r="D22" s="213" t="s">
        <v>24</v>
      </c>
      <c r="E22" s="214" t="s">
        <v>24</v>
      </c>
      <c r="F22" s="214" t="s">
        <v>24</v>
      </c>
      <c r="G22" s="215" t="s">
        <v>24</v>
      </c>
      <c r="H22" s="216" t="s">
        <v>24</v>
      </c>
      <c r="I22" s="216" t="s">
        <v>24</v>
      </c>
      <c r="J22" s="216" t="s">
        <v>24</v>
      </c>
      <c r="K22" s="216" t="s">
        <v>24</v>
      </c>
      <c r="L22" s="216" t="s">
        <v>24</v>
      </c>
      <c r="M22" s="216" t="s">
        <v>24</v>
      </c>
      <c r="N22" s="216" t="s">
        <v>24</v>
      </c>
      <c r="O22" s="216" t="s">
        <v>24</v>
      </c>
      <c r="P22" s="216" t="s">
        <v>24</v>
      </c>
      <c r="Q22" s="216" t="s">
        <v>24</v>
      </c>
      <c r="R22" s="216" t="s">
        <v>24</v>
      </c>
      <c r="S22" s="216" t="s">
        <v>24</v>
      </c>
      <c r="T22" s="216" t="s">
        <v>24</v>
      </c>
      <c r="U22" s="216" t="s">
        <v>24</v>
      </c>
      <c r="V22" s="216" t="s">
        <v>24</v>
      </c>
      <c r="W22" s="432" t="str">
        <f t="array" ref="W22">IF(AND(H22:V22=H22:V22,H22:V22="-"),"",MODE(IF(H22:V22="-","",H22:V22)))</f>
        <v/>
      </c>
      <c r="X22" s="225" t="str">
        <f t="array" ref="X22">IF(COUNT(H22:V22)=0,"",COUNT(IF(H22:V22=W22,H22:V22,""))/COUNT(H22:V22))</f>
        <v/>
      </c>
      <c r="Y22" s="217" t="str">
        <f t="array" ref="Y22">IF(AND(H22:V22=H22:V22,H22:V22="-"),"",STDEV(IF(H22:V22="-","",H22:V22))/AVERAGE(IF(H22:V22="-","",H22:V22+0.000000000000001)))</f>
        <v/>
      </c>
      <c r="Z22" s="218"/>
      <c r="AA22" s="147"/>
      <c r="AB22" s="246" t="str">
        <f t="array" ref="AB22">IF(AND(H22:V22=H22:V22,H22:V22="-"),"",AVERAGE(H22:V22))</f>
        <v/>
      </c>
      <c r="AC22" s="218"/>
      <c r="AD22" s="414" t="str">
        <f t="shared" si="0"/>
        <v/>
      </c>
      <c r="AE22" s="504"/>
      <c r="AF22" s="499">
        <v>17</v>
      </c>
      <c r="AG22" s="498">
        <f t="array" ref="AG22">COUNT(IF($W$5:$W$204=$AF22,IF($AD$5:$AD$204="YES",$W$5:$W$204,""),"" ))</f>
        <v>0</v>
      </c>
      <c r="AH22" s="74"/>
      <c r="AI22" s="265"/>
      <c r="AJ22" s="216" t="s">
        <v>24</v>
      </c>
      <c r="AK22" s="216" t="s">
        <v>24</v>
      </c>
      <c r="AL22" s="263" t="str">
        <f t="shared" si="1"/>
        <v/>
      </c>
      <c r="AM22" s="74"/>
      <c r="AN22" s="454">
        <v>-10</v>
      </c>
      <c r="AO22" s="455">
        <f t="array" ref="AO22">COUNT(IF(AL$5:AL$204=$AN22,AL$5:AL$204,"x"))</f>
        <v>0</v>
      </c>
      <c r="AP22" s="456" t="str">
        <f>IF((AO22+AS22)=0,"-",(0.5*(AO22+AS22)+0.5)+(SUM(AO$12:AO21)+SUM(AS$12:AS21)))</f>
        <v>-</v>
      </c>
      <c r="AQ22" s="295"/>
      <c r="AR22" s="454">
        <v>10</v>
      </c>
      <c r="AS22" s="455">
        <f t="array" ref="AS22">COUNT(IF(AL$5:AL$204=$AR22,AL$5:AL$204,"x"))</f>
        <v>0</v>
      </c>
      <c r="AT22" s="457" t="str">
        <f>IF((AO22+AS22)=0,"-",(0.5*(AO22+AS22)+0.5)+(SUM(AO$12:AO21)+SUM(AS$12:AS21)))</f>
        <v>-</v>
      </c>
      <c r="AU22" s="287"/>
      <c r="AV22" s="287"/>
      <c r="AW22" s="287"/>
      <c r="AX22" s="74"/>
      <c r="AY22" s="74"/>
      <c r="AZ22" s="74"/>
      <c r="BA22" s="74"/>
      <c r="BB22" s="74"/>
      <c r="BC22" s="74"/>
      <c r="BD22" s="74"/>
      <c r="BE22" s="74"/>
      <c r="BF22" s="74"/>
      <c r="BG22" s="74"/>
      <c r="BH22" s="74"/>
      <c r="BI22" s="251"/>
      <c r="BJ22" s="251"/>
      <c r="BK22" s="251"/>
      <c r="BL22" s="251"/>
      <c r="BM22" s="251"/>
      <c r="BN22" s="251"/>
      <c r="BO22" s="251"/>
      <c r="BP22" s="251"/>
      <c r="BQ22" s="251"/>
      <c r="BR22" s="251"/>
      <c r="BS22" s="251"/>
      <c r="BT22" s="251"/>
      <c r="BU22" s="251"/>
      <c r="BV22" s="251"/>
      <c r="BW22" s="251"/>
      <c r="BX22" s="251"/>
      <c r="BY22" s="251"/>
      <c r="BZ22" s="251"/>
    </row>
    <row r="23" spans="1:78" customFormat="1" ht="12.9" customHeight="1">
      <c r="A23" s="212" t="s">
        <v>24</v>
      </c>
      <c r="B23" s="216" t="s">
        <v>24</v>
      </c>
      <c r="C23" s="213" t="s">
        <v>24</v>
      </c>
      <c r="D23" s="213" t="s">
        <v>24</v>
      </c>
      <c r="E23" s="214" t="s">
        <v>24</v>
      </c>
      <c r="F23" s="214" t="s">
        <v>24</v>
      </c>
      <c r="G23" s="215" t="s">
        <v>24</v>
      </c>
      <c r="H23" s="216" t="s">
        <v>24</v>
      </c>
      <c r="I23" s="216" t="s">
        <v>24</v>
      </c>
      <c r="J23" s="216" t="s">
        <v>24</v>
      </c>
      <c r="K23" s="216" t="s">
        <v>24</v>
      </c>
      <c r="L23" s="216" t="s">
        <v>24</v>
      </c>
      <c r="M23" s="216" t="s">
        <v>24</v>
      </c>
      <c r="N23" s="216" t="s">
        <v>24</v>
      </c>
      <c r="O23" s="216" t="s">
        <v>24</v>
      </c>
      <c r="P23" s="216" t="s">
        <v>24</v>
      </c>
      <c r="Q23" s="216" t="s">
        <v>24</v>
      </c>
      <c r="R23" s="216" t="s">
        <v>24</v>
      </c>
      <c r="S23" s="216" t="s">
        <v>24</v>
      </c>
      <c r="T23" s="216" t="s">
        <v>24</v>
      </c>
      <c r="U23" s="216" t="s">
        <v>24</v>
      </c>
      <c r="V23" s="216" t="s">
        <v>24</v>
      </c>
      <c r="W23" s="432" t="str">
        <f t="array" ref="W23">IF(AND(H23:V23=H23:V23,H23:V23="-"),"",MODE(IF(H23:V23="-","",H23:V23)))</f>
        <v/>
      </c>
      <c r="X23" s="225" t="str">
        <f t="array" ref="X23">IF(COUNT(H23:V23)=0,"",COUNT(IF(H23:V23=W23,H23:V23,""))/COUNT(H23:V23))</f>
        <v/>
      </c>
      <c r="Y23" s="217" t="str">
        <f t="array" ref="Y23">IF(AND(H23:V23=H23:V23,H23:V23="-"),"",STDEV(IF(H23:V23="-","",H23:V23))/AVERAGE(IF(H23:V23="-","",H23:V23+0.000000000000001)))</f>
        <v/>
      </c>
      <c r="Z23" s="218"/>
      <c r="AA23" s="147"/>
      <c r="AB23" s="246" t="str">
        <f t="array" ref="AB23">IF(AND(H23:V23=H23:V23,H23:V23="-"),"",AVERAGE(H23:V23))</f>
        <v/>
      </c>
      <c r="AC23" s="218"/>
      <c r="AD23" s="414" t="str">
        <f t="shared" si="0"/>
        <v/>
      </c>
      <c r="AE23" s="504"/>
      <c r="AF23" s="499">
        <v>18</v>
      </c>
      <c r="AG23" s="498">
        <f t="array" ref="AG23">COUNT(IF($W$5:$W$204=$AF23,IF($AD$5:$AD$204="YES",$W$5:$W$204,""),"" ))</f>
        <v>0</v>
      </c>
      <c r="AH23" s="74"/>
      <c r="AI23" s="265"/>
      <c r="AJ23" s="216" t="s">
        <v>24</v>
      </c>
      <c r="AK23" s="216" t="s">
        <v>24</v>
      </c>
      <c r="AL23" s="263" t="str">
        <f t="shared" si="1"/>
        <v/>
      </c>
      <c r="AM23" s="74"/>
      <c r="AN23" s="458"/>
      <c r="AO23" s="553" t="s">
        <v>141</v>
      </c>
      <c r="AP23" s="457">
        <f>SUMPRODUCT(AO13:AO22,AP13:AP22)</f>
        <v>0</v>
      </c>
      <c r="AQ23" s="295"/>
      <c r="AR23" s="458"/>
      <c r="AS23" s="553" t="s">
        <v>142</v>
      </c>
      <c r="AT23" s="457">
        <f>SUMPRODUCT(AS13:AS22,AT13:AT22)</f>
        <v>0</v>
      </c>
      <c r="AU23" s="287"/>
      <c r="AV23" s="287"/>
      <c r="AW23" s="287"/>
      <c r="AX23" s="74"/>
      <c r="AY23" s="74"/>
      <c r="AZ23" s="74"/>
      <c r="BA23" s="74"/>
      <c r="BB23" s="74"/>
      <c r="BC23" s="74"/>
      <c r="BD23" s="74"/>
      <c r="BE23" s="74"/>
      <c r="BF23" s="74"/>
      <c r="BG23" s="74"/>
      <c r="BH23" s="74"/>
      <c r="BI23" s="251"/>
      <c r="BJ23" s="251"/>
      <c r="BK23" s="251"/>
      <c r="BL23" s="251"/>
      <c r="BM23" s="251"/>
      <c r="BN23" s="251"/>
      <c r="BO23" s="251"/>
      <c r="BP23" s="251"/>
      <c r="BQ23" s="251"/>
      <c r="BR23" s="251"/>
      <c r="BS23" s="251"/>
      <c r="BT23" s="251"/>
      <c r="BU23" s="251"/>
      <c r="BV23" s="251"/>
      <c r="BW23" s="251"/>
      <c r="BX23" s="251"/>
      <c r="BY23" s="251"/>
      <c r="BZ23" s="251"/>
    </row>
    <row r="24" spans="1:78" customFormat="1" ht="12.9" customHeight="1">
      <c r="A24" s="212" t="s">
        <v>24</v>
      </c>
      <c r="B24" s="216" t="s">
        <v>24</v>
      </c>
      <c r="C24" s="213" t="s">
        <v>24</v>
      </c>
      <c r="D24" s="213" t="s">
        <v>24</v>
      </c>
      <c r="E24" s="214" t="s">
        <v>24</v>
      </c>
      <c r="F24" s="214" t="s">
        <v>24</v>
      </c>
      <c r="G24" s="215" t="s">
        <v>24</v>
      </c>
      <c r="H24" s="216" t="s">
        <v>24</v>
      </c>
      <c r="I24" s="216" t="s">
        <v>24</v>
      </c>
      <c r="J24" s="216" t="s">
        <v>24</v>
      </c>
      <c r="K24" s="216" t="s">
        <v>24</v>
      </c>
      <c r="L24" s="216" t="s">
        <v>24</v>
      </c>
      <c r="M24" s="216" t="s">
        <v>24</v>
      </c>
      <c r="N24" s="216" t="s">
        <v>24</v>
      </c>
      <c r="O24" s="216" t="s">
        <v>24</v>
      </c>
      <c r="P24" s="216" t="s">
        <v>24</v>
      </c>
      <c r="Q24" s="216" t="s">
        <v>24</v>
      </c>
      <c r="R24" s="216" t="s">
        <v>24</v>
      </c>
      <c r="S24" s="216" t="s">
        <v>24</v>
      </c>
      <c r="T24" s="216" t="s">
        <v>24</v>
      </c>
      <c r="U24" s="216" t="s">
        <v>24</v>
      </c>
      <c r="V24" s="216" t="s">
        <v>24</v>
      </c>
      <c r="W24" s="432" t="str">
        <f t="array" ref="W24">IF(AND(H24:V24=H24:V24,H24:V24="-"),"",MODE(IF(H24:V24="-","",H24:V24)))</f>
        <v/>
      </c>
      <c r="X24" s="225" t="str">
        <f t="array" ref="X24">IF(COUNT(H24:V24)=0,"",COUNT(IF(H24:V24=W24,H24:V24,""))/COUNT(H24:V24))</f>
        <v/>
      </c>
      <c r="Y24" s="217" t="str">
        <f t="array" ref="Y24">IF(AND(H24:V24=H24:V24,H24:V24="-"),"",STDEV(IF(H24:V24="-","",H24:V24))/AVERAGE(IF(H24:V24="-","",H24:V24+0.000000000000001)))</f>
        <v/>
      </c>
      <c r="Z24" s="218"/>
      <c r="AA24" s="147"/>
      <c r="AB24" s="246" t="str">
        <f t="array" ref="AB24">IF(AND(H24:V24=H24:V24,H24:V24="-"),"",AVERAGE(H24:V24))</f>
        <v/>
      </c>
      <c r="AC24" s="218"/>
      <c r="AD24" s="414" t="str">
        <f t="shared" si="0"/>
        <v/>
      </c>
      <c r="AE24" s="504"/>
      <c r="AF24" s="499">
        <v>19</v>
      </c>
      <c r="AG24" s="498">
        <f t="array" ref="AG24">COUNT(IF($W$5:$W$204=$AF24,IF($AD$5:$AD$204="YES",$W$5:$W$204,""),"" ))</f>
        <v>0</v>
      </c>
      <c r="AH24" s="74"/>
      <c r="AI24" s="265"/>
      <c r="AJ24" s="216" t="s">
        <v>24</v>
      </c>
      <c r="AK24" s="216" t="s">
        <v>24</v>
      </c>
      <c r="AL24" s="263" t="str">
        <f t="shared" si="1"/>
        <v/>
      </c>
      <c r="AM24" s="74"/>
      <c r="AN24" s="441"/>
      <c r="AO24" s="441"/>
      <c r="AP24" s="441"/>
      <c r="AQ24" s="295"/>
      <c r="AR24" s="295"/>
      <c r="AS24" s="295"/>
      <c r="AT24" s="295"/>
      <c r="AU24" s="211"/>
      <c r="AV24" s="211"/>
      <c r="AW24" s="211"/>
      <c r="AX24" s="74"/>
      <c r="AY24" s="74"/>
      <c r="AZ24" s="74"/>
      <c r="BA24" s="74"/>
      <c r="BB24" s="74"/>
      <c r="BC24" s="74"/>
      <c r="BD24" s="74"/>
      <c r="BE24" s="74"/>
      <c r="BF24" s="74"/>
      <c r="BG24" s="74"/>
      <c r="BH24" s="74"/>
      <c r="BI24" s="251"/>
      <c r="BJ24" s="251"/>
      <c r="BK24" s="251"/>
      <c r="BL24" s="251"/>
      <c r="BM24" s="251"/>
      <c r="BN24" s="251"/>
      <c r="BO24" s="251"/>
      <c r="BP24" s="251"/>
      <c r="BQ24" s="251"/>
      <c r="BR24" s="251"/>
      <c r="BS24" s="251"/>
      <c r="BT24" s="251"/>
      <c r="BU24" s="251"/>
      <c r="BV24" s="251"/>
      <c r="BW24" s="251"/>
      <c r="BX24" s="251"/>
      <c r="BY24" s="251"/>
      <c r="BZ24" s="251"/>
    </row>
    <row r="25" spans="1:78" customFormat="1" ht="12.9" customHeight="1">
      <c r="A25" s="212" t="s">
        <v>24</v>
      </c>
      <c r="B25" s="216" t="s">
        <v>24</v>
      </c>
      <c r="C25" s="213" t="s">
        <v>24</v>
      </c>
      <c r="D25" s="213" t="s">
        <v>24</v>
      </c>
      <c r="E25" s="214" t="s">
        <v>24</v>
      </c>
      <c r="F25" s="214" t="s">
        <v>24</v>
      </c>
      <c r="G25" s="215" t="s">
        <v>24</v>
      </c>
      <c r="H25" s="216" t="s">
        <v>24</v>
      </c>
      <c r="I25" s="216" t="s">
        <v>24</v>
      </c>
      <c r="J25" s="216" t="s">
        <v>24</v>
      </c>
      <c r="K25" s="216" t="s">
        <v>24</v>
      </c>
      <c r="L25" s="216" t="s">
        <v>24</v>
      </c>
      <c r="M25" s="216" t="s">
        <v>24</v>
      </c>
      <c r="N25" s="216" t="s">
        <v>24</v>
      </c>
      <c r="O25" s="216" t="s">
        <v>24</v>
      </c>
      <c r="P25" s="216" t="s">
        <v>24</v>
      </c>
      <c r="Q25" s="216" t="s">
        <v>24</v>
      </c>
      <c r="R25" s="216" t="s">
        <v>24</v>
      </c>
      <c r="S25" s="216" t="s">
        <v>24</v>
      </c>
      <c r="T25" s="216" t="s">
        <v>24</v>
      </c>
      <c r="U25" s="216" t="s">
        <v>24</v>
      </c>
      <c r="V25" s="216" t="s">
        <v>24</v>
      </c>
      <c r="W25" s="432" t="str">
        <f t="array" ref="W25">IF(AND(H25:V25=H25:V25,H25:V25="-"),"",MODE(IF(H25:V25="-","",H25:V25)))</f>
        <v/>
      </c>
      <c r="X25" s="225" t="str">
        <f t="array" ref="X25">IF(COUNT(H25:V25)=0,"",COUNT(IF(H25:V25=W25,H25:V25,""))/COUNT(H25:V25))</f>
        <v/>
      </c>
      <c r="Y25" s="217" t="str">
        <f t="array" ref="Y25">IF(AND(H25:V25=H25:V25,H25:V25="-"),"",STDEV(IF(H25:V25="-","",H25:V25))/AVERAGE(IF(H25:V25="-","",H25:V25+0.000000000000001)))</f>
        <v/>
      </c>
      <c r="Z25" s="218"/>
      <c r="AA25" s="147"/>
      <c r="AB25" s="246" t="str">
        <f t="array" ref="AB25">IF(AND(H25:V25=H25:V25,H25:V25="-"),"",AVERAGE(H25:V25))</f>
        <v/>
      </c>
      <c r="AC25" s="218"/>
      <c r="AD25" s="414" t="str">
        <f t="shared" si="0"/>
        <v/>
      </c>
      <c r="AE25" s="505"/>
      <c r="AF25" s="500">
        <v>20</v>
      </c>
      <c r="AG25" s="506">
        <f t="array" ref="AG25">COUNT(IF($W$5:$W$204=$AF25,IF($AD$5:$AD$204="YES",$W$5:$W$204,""),"" ))</f>
        <v>0</v>
      </c>
      <c r="AH25" s="74"/>
      <c r="AI25" s="265"/>
      <c r="AJ25" s="216" t="s">
        <v>24</v>
      </c>
      <c r="AK25" s="216" t="s">
        <v>24</v>
      </c>
      <c r="AL25" s="263" t="str">
        <f t="shared" si="1"/>
        <v/>
      </c>
      <c r="AM25" s="74"/>
      <c r="AN25" s="441"/>
      <c r="AO25" s="441"/>
      <c r="AP25" s="441"/>
      <c r="AQ25" s="295"/>
      <c r="AR25" s="295"/>
      <c r="AS25" s="295"/>
      <c r="AT25" s="295"/>
      <c r="AU25" s="74"/>
      <c r="AV25" s="74"/>
      <c r="AW25" s="74"/>
      <c r="AX25" s="74"/>
      <c r="AY25" s="74"/>
      <c r="AZ25" s="74"/>
      <c r="BA25" s="74"/>
      <c r="BB25" s="74"/>
      <c r="BC25" s="74"/>
      <c r="BD25" s="74"/>
      <c r="BE25" s="74"/>
      <c r="BF25" s="74"/>
      <c r="BG25" s="74"/>
      <c r="BH25" s="74"/>
      <c r="BI25" s="251"/>
      <c r="BJ25" s="251"/>
      <c r="BK25" s="251"/>
      <c r="BL25" s="251"/>
      <c r="BM25" s="251"/>
      <c r="BN25" s="251"/>
      <c r="BO25" s="251"/>
      <c r="BP25" s="251"/>
      <c r="BQ25" s="251"/>
      <c r="BR25" s="251"/>
      <c r="BS25" s="251"/>
      <c r="BT25" s="251"/>
      <c r="BU25" s="251"/>
      <c r="BV25" s="251"/>
      <c r="BW25" s="251"/>
      <c r="BX25" s="251"/>
      <c r="BY25" s="251"/>
      <c r="BZ25" s="251"/>
    </row>
    <row r="26" spans="1:78" customFormat="1" ht="12.9" customHeight="1">
      <c r="A26" s="212" t="s">
        <v>24</v>
      </c>
      <c r="B26" s="216" t="s">
        <v>24</v>
      </c>
      <c r="C26" s="213" t="s">
        <v>24</v>
      </c>
      <c r="D26" s="213" t="s">
        <v>24</v>
      </c>
      <c r="E26" s="214" t="s">
        <v>24</v>
      </c>
      <c r="F26" s="214" t="s">
        <v>24</v>
      </c>
      <c r="G26" s="215" t="s">
        <v>24</v>
      </c>
      <c r="H26" s="216" t="s">
        <v>24</v>
      </c>
      <c r="I26" s="216" t="s">
        <v>24</v>
      </c>
      <c r="J26" s="216" t="s">
        <v>24</v>
      </c>
      <c r="K26" s="216" t="s">
        <v>24</v>
      </c>
      <c r="L26" s="216" t="s">
        <v>24</v>
      </c>
      <c r="M26" s="216" t="s">
        <v>24</v>
      </c>
      <c r="N26" s="216" t="s">
        <v>24</v>
      </c>
      <c r="O26" s="216" t="s">
        <v>24</v>
      </c>
      <c r="P26" s="216" t="s">
        <v>24</v>
      </c>
      <c r="Q26" s="216" t="s">
        <v>24</v>
      </c>
      <c r="R26" s="216" t="s">
        <v>24</v>
      </c>
      <c r="S26" s="216" t="s">
        <v>24</v>
      </c>
      <c r="T26" s="216" t="s">
        <v>24</v>
      </c>
      <c r="U26" s="216" t="s">
        <v>24</v>
      </c>
      <c r="V26" s="216" t="s">
        <v>24</v>
      </c>
      <c r="W26" s="432" t="str">
        <f t="array" ref="W26">IF(AND(H26:V26=H26:V26,H26:V26="-"),"",MODE(IF(H26:V26="-","",H26:V26)))</f>
        <v/>
      </c>
      <c r="X26" s="225" t="str">
        <f t="array" ref="X26">IF(COUNT(H26:V26)=0,"",COUNT(IF(H26:V26=W26,H26:V26,""))/COUNT(H26:V26))</f>
        <v/>
      </c>
      <c r="Y26" s="217" t="str">
        <f t="array" ref="Y26">IF(AND(H26:V26=H26:V26,H26:V26="-"),"",STDEV(IF(H26:V26="-","",H26:V26))/AVERAGE(IF(H26:V26="-","",H26:V26+0.000000000000001)))</f>
        <v/>
      </c>
      <c r="Z26" s="218"/>
      <c r="AA26" s="147"/>
      <c r="AB26" s="246" t="str">
        <f t="array" ref="AB26">IF(AND(H26:V26=H26:V26,H26:V26="-"),"",AVERAGE(H26:V26))</f>
        <v/>
      </c>
      <c r="AC26" s="218"/>
      <c r="AD26" s="414" t="str">
        <f t="shared" si="0"/>
        <v/>
      </c>
      <c r="AE26" s="501"/>
      <c r="AF26" s="503"/>
      <c r="AG26" s="418">
        <f>SUM(AG5:AG25)</f>
        <v>0</v>
      </c>
      <c r="AH26" s="74"/>
      <c r="AI26" s="265"/>
      <c r="AJ26" s="216" t="s">
        <v>24</v>
      </c>
      <c r="AK26" s="216" t="s">
        <v>24</v>
      </c>
      <c r="AL26" s="263" t="str">
        <f t="shared" si="1"/>
        <v/>
      </c>
      <c r="AM26" s="74"/>
      <c r="AN26" s="259"/>
      <c r="AO26" s="554"/>
      <c r="AP26" s="385"/>
      <c r="AQ26" s="74"/>
      <c r="AR26" s="74"/>
      <c r="AS26" s="74"/>
      <c r="AT26" s="74"/>
      <c r="AU26" s="74"/>
      <c r="AV26" s="74"/>
      <c r="AW26" s="74"/>
      <c r="AX26" s="74"/>
      <c r="AY26" s="74"/>
      <c r="AZ26" s="74"/>
      <c r="BA26" s="74"/>
      <c r="BB26" s="74"/>
      <c r="BC26" s="74"/>
      <c r="BD26" s="74"/>
      <c r="BE26" s="74"/>
      <c r="BF26" s="74"/>
      <c r="BG26" s="74"/>
      <c r="BH26" s="74"/>
      <c r="BI26" s="251"/>
      <c r="BJ26" s="251"/>
      <c r="BK26" s="251"/>
      <c r="BL26" s="251"/>
      <c r="BM26" s="251"/>
      <c r="BN26" s="251"/>
      <c r="BO26" s="251"/>
      <c r="BP26" s="251"/>
      <c r="BQ26" s="251"/>
      <c r="BR26" s="251"/>
      <c r="BS26" s="251"/>
      <c r="BT26" s="251"/>
      <c r="BU26" s="251"/>
      <c r="BV26" s="251"/>
      <c r="BW26" s="251"/>
      <c r="BX26" s="251"/>
      <c r="BY26" s="251"/>
      <c r="BZ26" s="251"/>
    </row>
    <row r="27" spans="1:78" customFormat="1" ht="12.9" customHeight="1">
      <c r="A27" s="212" t="s">
        <v>24</v>
      </c>
      <c r="B27" s="216" t="s">
        <v>24</v>
      </c>
      <c r="C27" s="213" t="s">
        <v>24</v>
      </c>
      <c r="D27" s="213" t="s">
        <v>24</v>
      </c>
      <c r="E27" s="214" t="s">
        <v>24</v>
      </c>
      <c r="F27" s="214" t="s">
        <v>24</v>
      </c>
      <c r="G27" s="215" t="s">
        <v>24</v>
      </c>
      <c r="H27" s="216" t="s">
        <v>24</v>
      </c>
      <c r="I27" s="216" t="s">
        <v>24</v>
      </c>
      <c r="J27" s="216" t="s">
        <v>24</v>
      </c>
      <c r="K27" s="216" t="s">
        <v>24</v>
      </c>
      <c r="L27" s="216" t="s">
        <v>24</v>
      </c>
      <c r="M27" s="216" t="s">
        <v>24</v>
      </c>
      <c r="N27" s="216" t="s">
        <v>24</v>
      </c>
      <c r="O27" s="216" t="s">
        <v>24</v>
      </c>
      <c r="P27" s="216" t="s">
        <v>24</v>
      </c>
      <c r="Q27" s="216" t="s">
        <v>24</v>
      </c>
      <c r="R27" s="216" t="s">
        <v>24</v>
      </c>
      <c r="S27" s="216" t="s">
        <v>24</v>
      </c>
      <c r="T27" s="216" t="s">
        <v>24</v>
      </c>
      <c r="U27" s="216" t="s">
        <v>24</v>
      </c>
      <c r="V27" s="216" t="s">
        <v>24</v>
      </c>
      <c r="W27" s="432" t="str">
        <f t="array" ref="W27">IF(AND(H27:V27=H27:V27,H27:V27="-"),"",MODE(IF(H27:V27="-","",H27:V27)))</f>
        <v/>
      </c>
      <c r="X27" s="225" t="str">
        <f t="array" ref="X27">IF(COUNT(H27:V27)=0,"",COUNT(IF(H27:V27=W27,H27:V27,""))/COUNT(H27:V27))</f>
        <v/>
      </c>
      <c r="Y27" s="217" t="str">
        <f t="array" ref="Y27">IF(AND(H27:V27=H27:V27,H27:V27="-"),"",STDEV(IF(H27:V27="-","",H27:V27))/AVERAGE(IF(H27:V27="-","",H27:V27+0.000000000000001)))</f>
        <v/>
      </c>
      <c r="Z27" s="218"/>
      <c r="AA27" s="147"/>
      <c r="AB27" s="246" t="str">
        <f t="array" ref="AB27">IF(AND(H27:V27=H27:V27,H27:V27="-"),"",AVERAGE(H27:V27))</f>
        <v/>
      </c>
      <c r="AC27" s="218"/>
      <c r="AD27" s="414" t="str">
        <f t="shared" si="0"/>
        <v/>
      </c>
      <c r="AE27" s="74"/>
      <c r="AF27" s="74"/>
      <c r="AG27" s="74"/>
      <c r="AH27" s="74"/>
      <c r="AI27" s="265"/>
      <c r="AJ27" s="216" t="s">
        <v>24</v>
      </c>
      <c r="AK27" s="216" t="s">
        <v>24</v>
      </c>
      <c r="AL27" s="263" t="str">
        <f t="shared" si="1"/>
        <v/>
      </c>
      <c r="AM27" s="74"/>
      <c r="AN27" s="259"/>
      <c r="AO27" s="554"/>
      <c r="AP27" s="385"/>
      <c r="AQ27" s="74"/>
      <c r="AR27" s="74"/>
      <c r="AS27" s="74"/>
      <c r="AT27" s="74"/>
      <c r="AU27" s="74"/>
      <c r="AV27" s="74"/>
      <c r="AW27" s="74"/>
      <c r="AX27" s="74"/>
      <c r="AY27" s="74"/>
      <c r="AZ27" s="74"/>
      <c r="BA27" s="74"/>
      <c r="BB27" s="74"/>
      <c r="BC27" s="74"/>
      <c r="BD27" s="74"/>
      <c r="BE27" s="74"/>
      <c r="BF27" s="74"/>
      <c r="BG27" s="74"/>
      <c r="BH27" s="74"/>
      <c r="BI27" s="251"/>
      <c r="BJ27" s="251"/>
      <c r="BK27" s="251"/>
      <c r="BL27" s="251"/>
      <c r="BM27" s="251"/>
      <c r="BN27" s="251"/>
      <c r="BO27" s="251"/>
      <c r="BP27" s="251"/>
      <c r="BQ27" s="251"/>
      <c r="BR27" s="251"/>
      <c r="BS27" s="251"/>
      <c r="BT27" s="251"/>
      <c r="BU27" s="251"/>
      <c r="BV27" s="251"/>
      <c r="BW27" s="251"/>
      <c r="BX27" s="251"/>
      <c r="BY27" s="251"/>
      <c r="BZ27" s="251"/>
    </row>
    <row r="28" spans="1:78" customFormat="1" ht="12.9" customHeight="1">
      <c r="A28" s="212" t="s">
        <v>24</v>
      </c>
      <c r="B28" s="216" t="s">
        <v>24</v>
      </c>
      <c r="C28" s="213" t="s">
        <v>24</v>
      </c>
      <c r="D28" s="213" t="s">
        <v>24</v>
      </c>
      <c r="E28" s="214" t="s">
        <v>24</v>
      </c>
      <c r="F28" s="214" t="s">
        <v>24</v>
      </c>
      <c r="G28" s="215" t="s">
        <v>24</v>
      </c>
      <c r="H28" s="216" t="s">
        <v>24</v>
      </c>
      <c r="I28" s="216" t="s">
        <v>24</v>
      </c>
      <c r="J28" s="216" t="s">
        <v>24</v>
      </c>
      <c r="K28" s="216" t="s">
        <v>24</v>
      </c>
      <c r="L28" s="216" t="s">
        <v>24</v>
      </c>
      <c r="M28" s="216" t="s">
        <v>24</v>
      </c>
      <c r="N28" s="216" t="s">
        <v>24</v>
      </c>
      <c r="O28" s="216" t="s">
        <v>24</v>
      </c>
      <c r="P28" s="216" t="s">
        <v>24</v>
      </c>
      <c r="Q28" s="216" t="s">
        <v>24</v>
      </c>
      <c r="R28" s="216" t="s">
        <v>24</v>
      </c>
      <c r="S28" s="216" t="s">
        <v>24</v>
      </c>
      <c r="T28" s="216" t="s">
        <v>24</v>
      </c>
      <c r="U28" s="216" t="s">
        <v>24</v>
      </c>
      <c r="V28" s="216" t="s">
        <v>24</v>
      </c>
      <c r="W28" s="432" t="str">
        <f t="array" ref="W28">IF(AND(H28:V28=H28:V28,H28:V28="-"),"",MODE(IF(H28:V28="-","",H28:V28)))</f>
        <v/>
      </c>
      <c r="X28" s="225" t="str">
        <f t="array" ref="X28">IF(COUNT(H28:V28)=0,"",COUNT(IF(H28:V28=W28,H28:V28,""))/COUNT(H28:V28))</f>
        <v/>
      </c>
      <c r="Y28" s="217" t="str">
        <f t="array" ref="Y28">IF(AND(H28:V28=H28:V28,H28:V28="-"),"",STDEV(IF(H28:V28="-","",H28:V28))/AVERAGE(IF(H28:V28="-","",H28:V28+0.000000000000001)))</f>
        <v/>
      </c>
      <c r="Z28" s="218"/>
      <c r="AA28" s="147"/>
      <c r="AB28" s="246" t="str">
        <f t="array" ref="AB28">IF(AND(H28:V28=H28:V28,H28:V28="-"),"",AVERAGE(H28:V28))</f>
        <v/>
      </c>
      <c r="AC28" s="218"/>
      <c r="AD28" s="414" t="str">
        <f t="shared" si="0"/>
        <v/>
      </c>
      <c r="AE28" s="74"/>
      <c r="AF28" s="74"/>
      <c r="AG28" s="74"/>
      <c r="AH28" s="74"/>
      <c r="AI28" s="265"/>
      <c r="AJ28" s="216" t="s">
        <v>24</v>
      </c>
      <c r="AK28" s="216" t="s">
        <v>24</v>
      </c>
      <c r="AL28" s="263" t="str">
        <f t="shared" si="1"/>
        <v/>
      </c>
      <c r="AM28" s="74"/>
      <c r="AN28" s="259"/>
      <c r="AO28" s="259"/>
      <c r="AP28" s="259"/>
      <c r="AQ28" s="74"/>
      <c r="AR28" s="74"/>
      <c r="AS28" s="74"/>
      <c r="AT28" s="74"/>
      <c r="AU28" s="74"/>
      <c r="AV28" s="74"/>
      <c r="AW28" s="74"/>
      <c r="AX28" s="74"/>
      <c r="AY28" s="74"/>
      <c r="AZ28" s="74"/>
      <c r="BA28" s="74"/>
      <c r="BB28" s="74"/>
      <c r="BC28" s="74"/>
      <c r="BD28" s="74"/>
      <c r="BE28" s="74"/>
      <c r="BF28" s="74"/>
      <c r="BG28" s="74"/>
      <c r="BH28" s="74"/>
      <c r="BI28" s="251"/>
      <c r="BJ28" s="251"/>
      <c r="BK28" s="251"/>
      <c r="BL28" s="251"/>
      <c r="BM28" s="251"/>
      <c r="BN28" s="251"/>
      <c r="BO28" s="251"/>
      <c r="BP28" s="251"/>
      <c r="BQ28" s="251"/>
      <c r="BR28" s="251"/>
      <c r="BS28" s="251"/>
      <c r="BT28" s="251"/>
      <c r="BU28" s="251"/>
      <c r="BV28" s="251"/>
      <c r="BW28" s="251"/>
      <c r="BX28" s="251"/>
      <c r="BY28" s="251"/>
      <c r="BZ28" s="251"/>
    </row>
    <row r="29" spans="1:78" customFormat="1" ht="12.9" customHeight="1">
      <c r="A29" s="212" t="s">
        <v>24</v>
      </c>
      <c r="B29" s="216" t="s">
        <v>24</v>
      </c>
      <c r="C29" s="213" t="s">
        <v>24</v>
      </c>
      <c r="D29" s="213" t="s">
        <v>24</v>
      </c>
      <c r="E29" s="214" t="s">
        <v>24</v>
      </c>
      <c r="F29" s="214" t="s">
        <v>24</v>
      </c>
      <c r="G29" s="215" t="s">
        <v>24</v>
      </c>
      <c r="H29" s="216" t="s">
        <v>24</v>
      </c>
      <c r="I29" s="216" t="s">
        <v>24</v>
      </c>
      <c r="J29" s="216" t="s">
        <v>24</v>
      </c>
      <c r="K29" s="216" t="s">
        <v>24</v>
      </c>
      <c r="L29" s="216" t="s">
        <v>24</v>
      </c>
      <c r="M29" s="216" t="s">
        <v>24</v>
      </c>
      <c r="N29" s="216" t="s">
        <v>24</v>
      </c>
      <c r="O29" s="216" t="s">
        <v>24</v>
      </c>
      <c r="P29" s="216" t="s">
        <v>24</v>
      </c>
      <c r="Q29" s="216" t="s">
        <v>24</v>
      </c>
      <c r="R29" s="216" t="s">
        <v>24</v>
      </c>
      <c r="S29" s="216" t="s">
        <v>24</v>
      </c>
      <c r="T29" s="216" t="s">
        <v>24</v>
      </c>
      <c r="U29" s="216" t="s">
        <v>24</v>
      </c>
      <c r="V29" s="216" t="s">
        <v>24</v>
      </c>
      <c r="W29" s="432" t="str">
        <f t="array" ref="W29">IF(AND(H29:V29=H29:V29,H29:V29="-"),"",MODE(IF(H29:V29="-","",H29:V29)))</f>
        <v/>
      </c>
      <c r="X29" s="225" t="str">
        <f t="array" ref="X29">IF(COUNT(H29:V29)=0,"",COUNT(IF(H29:V29=W29,H29:V29,""))/COUNT(H29:V29))</f>
        <v/>
      </c>
      <c r="Y29" s="217" t="str">
        <f t="array" ref="Y29">IF(AND(H29:V29=H29:V29,H29:V29="-"),"",STDEV(IF(H29:V29="-","",H29:V29))/AVERAGE(IF(H29:V29="-","",H29:V29+0.000000000000001)))</f>
        <v/>
      </c>
      <c r="Z29" s="218"/>
      <c r="AA29" s="147"/>
      <c r="AB29" s="246" t="str">
        <f t="array" ref="AB29">IF(AND(H29:V29=H29:V29,H29:V29="-"),"",AVERAGE(H29:V29))</f>
        <v/>
      </c>
      <c r="AC29" s="218"/>
      <c r="AD29" s="414" t="str">
        <f t="shared" si="0"/>
        <v/>
      </c>
      <c r="AE29" s="74"/>
      <c r="AF29" s="74"/>
      <c r="AG29" s="74"/>
      <c r="AH29" s="74"/>
      <c r="AI29" s="265"/>
      <c r="AJ29" s="216" t="s">
        <v>24</v>
      </c>
      <c r="AK29" s="216" t="s">
        <v>24</v>
      </c>
      <c r="AL29" s="263" t="str">
        <f t="shared" si="1"/>
        <v/>
      </c>
      <c r="AM29" s="74"/>
      <c r="AN29" s="259"/>
      <c r="AO29" s="259"/>
      <c r="AP29" s="259"/>
      <c r="AQ29" s="74"/>
      <c r="AR29" s="74"/>
      <c r="AS29" s="74"/>
      <c r="AT29" s="74"/>
      <c r="AU29" s="74"/>
      <c r="AV29" s="74"/>
      <c r="AW29" s="74"/>
      <c r="AX29" s="74"/>
      <c r="AY29" s="74"/>
      <c r="AZ29" s="74"/>
      <c r="BA29" s="74"/>
      <c r="BB29" s="74"/>
      <c r="BC29" s="74"/>
      <c r="BD29" s="74"/>
      <c r="BE29" s="74"/>
      <c r="BF29" s="74"/>
      <c r="BG29" s="74"/>
      <c r="BH29" s="74"/>
      <c r="BI29" s="251"/>
      <c r="BJ29" s="251"/>
      <c r="BK29" s="251"/>
      <c r="BL29" s="251"/>
      <c r="BM29" s="251"/>
      <c r="BN29" s="251"/>
      <c r="BO29" s="251"/>
      <c r="BP29" s="251"/>
      <c r="BQ29" s="251"/>
      <c r="BR29" s="251"/>
      <c r="BS29" s="251"/>
      <c r="BT29" s="251"/>
      <c r="BU29" s="251"/>
      <c r="BV29" s="251"/>
      <c r="BW29" s="251"/>
      <c r="BX29" s="251"/>
      <c r="BY29" s="251"/>
      <c r="BZ29" s="251"/>
    </row>
    <row r="30" spans="1:78" customFormat="1" ht="12.9" customHeight="1">
      <c r="A30" s="212" t="s">
        <v>24</v>
      </c>
      <c r="B30" s="216" t="s">
        <v>24</v>
      </c>
      <c r="C30" s="213" t="s">
        <v>24</v>
      </c>
      <c r="D30" s="213" t="s">
        <v>24</v>
      </c>
      <c r="E30" s="214" t="s">
        <v>24</v>
      </c>
      <c r="F30" s="214" t="s">
        <v>24</v>
      </c>
      <c r="G30" s="215" t="s">
        <v>24</v>
      </c>
      <c r="H30" s="216" t="s">
        <v>24</v>
      </c>
      <c r="I30" s="216" t="s">
        <v>24</v>
      </c>
      <c r="J30" s="216" t="s">
        <v>24</v>
      </c>
      <c r="K30" s="216" t="s">
        <v>24</v>
      </c>
      <c r="L30" s="216" t="s">
        <v>24</v>
      </c>
      <c r="M30" s="216" t="s">
        <v>24</v>
      </c>
      <c r="N30" s="216" t="s">
        <v>24</v>
      </c>
      <c r="O30" s="216" t="s">
        <v>24</v>
      </c>
      <c r="P30" s="216" t="s">
        <v>24</v>
      </c>
      <c r="Q30" s="216" t="s">
        <v>24</v>
      </c>
      <c r="R30" s="216" t="s">
        <v>24</v>
      </c>
      <c r="S30" s="216" t="s">
        <v>24</v>
      </c>
      <c r="T30" s="216" t="s">
        <v>24</v>
      </c>
      <c r="U30" s="216" t="s">
        <v>24</v>
      </c>
      <c r="V30" s="216" t="s">
        <v>24</v>
      </c>
      <c r="W30" s="432" t="str">
        <f t="array" ref="W30">IF(AND(H30:V30=H30:V30,H30:V30="-"),"",MODE(IF(H30:V30="-","",H30:V30)))</f>
        <v/>
      </c>
      <c r="X30" s="225" t="str">
        <f t="array" ref="X30">IF(COUNT(H30:V30)=0,"",COUNT(IF(H30:V30=W30,H30:V30,""))/COUNT(H30:V30))</f>
        <v/>
      </c>
      <c r="Y30" s="217" t="str">
        <f t="array" ref="Y30">IF(AND(H30:V30=H30:V30,H30:V30="-"),"",STDEV(IF(H30:V30="-","",H30:V30))/AVERAGE(IF(H30:V30="-","",H30:V30+0.000000000000001)))</f>
        <v/>
      </c>
      <c r="Z30" s="218"/>
      <c r="AA30" s="147"/>
      <c r="AB30" s="246" t="str">
        <f t="array" ref="AB30">IF(AND(H30:V30=H30:V30,H30:V30="-"),"",AVERAGE(H30:V30))</f>
        <v/>
      </c>
      <c r="AC30" s="218"/>
      <c r="AD30" s="414" t="str">
        <f t="shared" si="0"/>
        <v/>
      </c>
      <c r="AE30" s="74"/>
      <c r="AF30" s="74"/>
      <c r="AG30" s="74"/>
      <c r="AH30" s="74"/>
      <c r="AI30" s="265"/>
      <c r="AJ30" s="216" t="s">
        <v>24</v>
      </c>
      <c r="AK30" s="216" t="s">
        <v>24</v>
      </c>
      <c r="AL30" s="263" t="str">
        <f t="shared" si="1"/>
        <v/>
      </c>
      <c r="AM30" s="74"/>
      <c r="AN30" s="259"/>
      <c r="AO30" s="259"/>
      <c r="AP30" s="259"/>
      <c r="AQ30" s="74"/>
      <c r="AR30" s="74"/>
      <c r="AS30" s="74"/>
      <c r="AT30" s="74"/>
      <c r="AU30" s="74"/>
      <c r="AV30" s="74"/>
      <c r="AW30" s="74"/>
      <c r="AX30" s="74"/>
      <c r="AY30" s="74"/>
      <c r="AZ30" s="74"/>
      <c r="BA30" s="74"/>
      <c r="BB30" s="74"/>
      <c r="BC30" s="74"/>
      <c r="BD30" s="74"/>
      <c r="BE30" s="74"/>
      <c r="BF30" s="74"/>
      <c r="BG30" s="74"/>
      <c r="BH30" s="74"/>
      <c r="BI30" s="251"/>
      <c r="BJ30" s="251"/>
      <c r="BK30" s="251"/>
      <c r="BL30" s="251"/>
      <c r="BM30" s="251"/>
      <c r="BN30" s="251"/>
      <c r="BO30" s="251"/>
      <c r="BP30" s="251"/>
      <c r="BQ30" s="251"/>
      <c r="BR30" s="251"/>
      <c r="BS30" s="251"/>
      <c r="BT30" s="251"/>
      <c r="BU30" s="251"/>
      <c r="BV30" s="251"/>
      <c r="BW30" s="251"/>
      <c r="BX30" s="251"/>
      <c r="BY30" s="251"/>
      <c r="BZ30" s="251"/>
    </row>
    <row r="31" spans="1:78" customFormat="1" ht="12.9" customHeight="1">
      <c r="A31" s="212" t="s">
        <v>24</v>
      </c>
      <c r="B31" s="216" t="s">
        <v>24</v>
      </c>
      <c r="C31" s="213" t="s">
        <v>24</v>
      </c>
      <c r="D31" s="213" t="s">
        <v>24</v>
      </c>
      <c r="E31" s="214" t="s">
        <v>24</v>
      </c>
      <c r="F31" s="214" t="s">
        <v>24</v>
      </c>
      <c r="G31" s="215" t="s">
        <v>24</v>
      </c>
      <c r="H31" s="216" t="s">
        <v>24</v>
      </c>
      <c r="I31" s="216" t="s">
        <v>24</v>
      </c>
      <c r="J31" s="216" t="s">
        <v>24</v>
      </c>
      <c r="K31" s="216" t="s">
        <v>24</v>
      </c>
      <c r="L31" s="216" t="s">
        <v>24</v>
      </c>
      <c r="M31" s="216" t="s">
        <v>24</v>
      </c>
      <c r="N31" s="216" t="s">
        <v>24</v>
      </c>
      <c r="O31" s="216" t="s">
        <v>24</v>
      </c>
      <c r="P31" s="216" t="s">
        <v>24</v>
      </c>
      <c r="Q31" s="216" t="s">
        <v>24</v>
      </c>
      <c r="R31" s="216" t="s">
        <v>24</v>
      </c>
      <c r="S31" s="216" t="s">
        <v>24</v>
      </c>
      <c r="T31" s="216" t="s">
        <v>24</v>
      </c>
      <c r="U31" s="216" t="s">
        <v>24</v>
      </c>
      <c r="V31" s="216" t="s">
        <v>24</v>
      </c>
      <c r="W31" s="432" t="str">
        <f t="array" ref="W31">IF(AND(H31:V31=H31:V31,H31:V31="-"),"",MODE(IF(H31:V31="-","",H31:V31)))</f>
        <v/>
      </c>
      <c r="X31" s="225" t="str">
        <f t="array" ref="X31">IF(COUNT(H31:V31)=0,"",COUNT(IF(H31:V31=W31,H31:V31,""))/COUNT(H31:V31))</f>
        <v/>
      </c>
      <c r="Y31" s="217" t="str">
        <f t="array" ref="Y31">IF(AND(H31:V31=H31:V31,H31:V31="-"),"",STDEV(IF(H31:V31="-","",H31:V31))/AVERAGE(IF(H31:V31="-","",H31:V31+0.000000000000001)))</f>
        <v/>
      </c>
      <c r="Z31" s="218"/>
      <c r="AA31" s="147"/>
      <c r="AB31" s="246" t="str">
        <f t="array" ref="AB31">IF(AND(H31:V31=H31:V31,H31:V31="-"),"",AVERAGE(H31:V31))</f>
        <v/>
      </c>
      <c r="AC31" s="218"/>
      <c r="AD31" s="414" t="str">
        <f t="shared" si="0"/>
        <v/>
      </c>
      <c r="AE31" s="74"/>
      <c r="AF31" s="74"/>
      <c r="AG31" s="74"/>
      <c r="AH31" s="74"/>
      <c r="AI31" s="265"/>
      <c r="AJ31" s="216" t="s">
        <v>24</v>
      </c>
      <c r="AK31" s="216" t="s">
        <v>24</v>
      </c>
      <c r="AL31" s="263" t="str">
        <f t="shared" si="1"/>
        <v/>
      </c>
      <c r="AM31" s="74"/>
      <c r="AN31" s="259"/>
      <c r="AO31" s="259"/>
      <c r="AP31" s="259"/>
      <c r="AQ31" s="74"/>
      <c r="AR31" s="74"/>
      <c r="AS31" s="74"/>
      <c r="AT31" s="74"/>
      <c r="AU31" s="74"/>
      <c r="AV31" s="74"/>
      <c r="AW31" s="74"/>
      <c r="AX31" s="74"/>
      <c r="AY31" s="74"/>
      <c r="AZ31" s="74"/>
      <c r="BA31" s="74"/>
      <c r="BB31" s="74"/>
      <c r="BC31" s="74"/>
      <c r="BD31" s="74"/>
      <c r="BE31" s="74"/>
      <c r="BF31" s="74"/>
      <c r="BG31" s="74"/>
      <c r="BH31" s="74"/>
      <c r="BI31" s="251"/>
      <c r="BJ31" s="251"/>
      <c r="BK31" s="251"/>
      <c r="BL31" s="251"/>
      <c r="BM31" s="251"/>
      <c r="BN31" s="251"/>
      <c r="BO31" s="251"/>
      <c r="BP31" s="251"/>
      <c r="BQ31" s="251"/>
      <c r="BR31" s="251"/>
      <c r="BS31" s="251"/>
      <c r="BT31" s="251"/>
      <c r="BU31" s="251"/>
      <c r="BV31" s="251"/>
      <c r="BW31" s="251"/>
      <c r="BX31" s="251"/>
      <c r="BY31" s="251"/>
      <c r="BZ31" s="251"/>
    </row>
    <row r="32" spans="1:78" customFormat="1" ht="12.9" customHeight="1">
      <c r="A32" s="212" t="s">
        <v>24</v>
      </c>
      <c r="B32" s="216" t="s">
        <v>24</v>
      </c>
      <c r="C32" s="213" t="s">
        <v>24</v>
      </c>
      <c r="D32" s="213" t="s">
        <v>24</v>
      </c>
      <c r="E32" s="214" t="s">
        <v>24</v>
      </c>
      <c r="F32" s="214" t="s">
        <v>24</v>
      </c>
      <c r="G32" s="215" t="s">
        <v>24</v>
      </c>
      <c r="H32" s="216" t="s">
        <v>24</v>
      </c>
      <c r="I32" s="216" t="s">
        <v>24</v>
      </c>
      <c r="J32" s="216" t="s">
        <v>24</v>
      </c>
      <c r="K32" s="216" t="s">
        <v>24</v>
      </c>
      <c r="L32" s="216" t="s">
        <v>24</v>
      </c>
      <c r="M32" s="216" t="s">
        <v>24</v>
      </c>
      <c r="N32" s="216" t="s">
        <v>24</v>
      </c>
      <c r="O32" s="216" t="s">
        <v>24</v>
      </c>
      <c r="P32" s="216" t="s">
        <v>24</v>
      </c>
      <c r="Q32" s="216" t="s">
        <v>24</v>
      </c>
      <c r="R32" s="216" t="s">
        <v>24</v>
      </c>
      <c r="S32" s="216" t="s">
        <v>24</v>
      </c>
      <c r="T32" s="216" t="s">
        <v>24</v>
      </c>
      <c r="U32" s="216" t="s">
        <v>24</v>
      </c>
      <c r="V32" s="216" t="s">
        <v>24</v>
      </c>
      <c r="W32" s="432" t="str">
        <f t="array" ref="W32">IF(AND(H32:V32=H32:V32,H32:V32="-"),"",MODE(IF(H32:V32="-","",H32:V32)))</f>
        <v/>
      </c>
      <c r="X32" s="225" t="str">
        <f t="array" ref="X32">IF(COUNT(H32:V32)=0,"",COUNT(IF(H32:V32=W32,H32:V32,""))/COUNT(H32:V32))</f>
        <v/>
      </c>
      <c r="Y32" s="217" t="str">
        <f t="array" ref="Y32">IF(AND(H32:V32=H32:V32,H32:V32="-"),"",STDEV(IF(H32:V32="-","",H32:V32))/AVERAGE(IF(H32:V32="-","",H32:V32+0.000000000000001)))</f>
        <v/>
      </c>
      <c r="Z32" s="218"/>
      <c r="AA32" s="147"/>
      <c r="AB32" s="246" t="str">
        <f t="array" ref="AB32">IF(AND(H32:V32=H32:V32,H32:V32="-"),"",AVERAGE(H32:V32))</f>
        <v/>
      </c>
      <c r="AC32" s="218"/>
      <c r="AD32" s="414" t="str">
        <f t="shared" si="0"/>
        <v/>
      </c>
      <c r="AE32" s="74"/>
      <c r="AF32" s="74"/>
      <c r="AG32" s="74"/>
      <c r="AH32" s="74"/>
      <c r="AI32" s="265"/>
      <c r="AJ32" s="216" t="s">
        <v>24</v>
      </c>
      <c r="AK32" s="216" t="s">
        <v>24</v>
      </c>
      <c r="AL32" s="263" t="str">
        <f t="shared" si="1"/>
        <v/>
      </c>
      <c r="AM32" s="74"/>
      <c r="AN32" s="259"/>
      <c r="AO32" s="259"/>
      <c r="AP32" s="259"/>
      <c r="AQ32" s="74"/>
      <c r="AR32" s="74"/>
      <c r="AS32" s="74"/>
      <c r="AT32" s="74"/>
      <c r="AU32" s="74"/>
      <c r="AV32" s="74"/>
      <c r="AW32" s="74"/>
      <c r="AX32" s="74"/>
      <c r="AY32" s="74"/>
      <c r="AZ32" s="74"/>
      <c r="BA32" s="74"/>
      <c r="BB32" s="74"/>
      <c r="BC32" s="74"/>
      <c r="BD32" s="74"/>
      <c r="BE32" s="74"/>
      <c r="BF32" s="74"/>
      <c r="BG32" s="74"/>
      <c r="BH32" s="74"/>
      <c r="BI32" s="251"/>
      <c r="BJ32" s="251"/>
      <c r="BK32" s="251"/>
      <c r="BL32" s="251"/>
      <c r="BM32" s="251"/>
      <c r="BN32" s="251"/>
      <c r="BO32" s="251"/>
      <c r="BP32" s="251"/>
      <c r="BQ32" s="251"/>
      <c r="BR32" s="251"/>
      <c r="BS32" s="251"/>
      <c r="BT32" s="251"/>
      <c r="BU32" s="251"/>
      <c r="BV32" s="251"/>
      <c r="BW32" s="251"/>
      <c r="BX32" s="251"/>
      <c r="BY32" s="251"/>
      <c r="BZ32" s="251"/>
    </row>
    <row r="33" spans="1:78" customFormat="1" ht="12.9" customHeight="1">
      <c r="A33" s="212" t="s">
        <v>24</v>
      </c>
      <c r="B33" s="216" t="s">
        <v>24</v>
      </c>
      <c r="C33" s="213" t="s">
        <v>24</v>
      </c>
      <c r="D33" s="213" t="s">
        <v>24</v>
      </c>
      <c r="E33" s="214" t="s">
        <v>24</v>
      </c>
      <c r="F33" s="214" t="s">
        <v>24</v>
      </c>
      <c r="G33" s="215" t="s">
        <v>24</v>
      </c>
      <c r="H33" s="216" t="s">
        <v>24</v>
      </c>
      <c r="I33" s="216" t="s">
        <v>24</v>
      </c>
      <c r="J33" s="216" t="s">
        <v>24</v>
      </c>
      <c r="K33" s="216" t="s">
        <v>24</v>
      </c>
      <c r="L33" s="216" t="s">
        <v>24</v>
      </c>
      <c r="M33" s="216" t="s">
        <v>24</v>
      </c>
      <c r="N33" s="216" t="s">
        <v>24</v>
      </c>
      <c r="O33" s="216" t="s">
        <v>24</v>
      </c>
      <c r="P33" s="216" t="s">
        <v>24</v>
      </c>
      <c r="Q33" s="216" t="s">
        <v>24</v>
      </c>
      <c r="R33" s="216" t="s">
        <v>24</v>
      </c>
      <c r="S33" s="216" t="s">
        <v>24</v>
      </c>
      <c r="T33" s="216" t="s">
        <v>24</v>
      </c>
      <c r="U33" s="216" t="s">
        <v>24</v>
      </c>
      <c r="V33" s="216" t="s">
        <v>24</v>
      </c>
      <c r="W33" s="432" t="str">
        <f t="array" ref="W33">IF(AND(H33:V33=H33:V33,H33:V33="-"),"",MODE(IF(H33:V33="-","",H33:V33)))</f>
        <v/>
      </c>
      <c r="X33" s="225" t="str">
        <f t="array" ref="X33">IF(COUNT(H33:V33)=0,"",COUNT(IF(H33:V33=W33,H33:V33,""))/COUNT(H33:V33))</f>
        <v/>
      </c>
      <c r="Y33" s="217" t="str">
        <f t="array" ref="Y33">IF(AND(H33:V33=H33:V33,H33:V33="-"),"",STDEV(IF(H33:V33="-","",H33:V33))/AVERAGE(IF(H33:V33="-","",H33:V33+0.000000000000001)))</f>
        <v/>
      </c>
      <c r="Z33" s="218"/>
      <c r="AA33" s="147"/>
      <c r="AB33" s="246" t="str">
        <f t="array" ref="AB33">IF(AND(H33:V33=H33:V33,H33:V33="-"),"",AVERAGE(H33:V33))</f>
        <v/>
      </c>
      <c r="AC33" s="218"/>
      <c r="AD33" s="414" t="str">
        <f t="shared" si="0"/>
        <v/>
      </c>
      <c r="AE33" s="74"/>
      <c r="AF33" s="74"/>
      <c r="AG33" s="74"/>
      <c r="AH33" s="74"/>
      <c r="AI33" s="265"/>
      <c r="AJ33" s="216" t="s">
        <v>24</v>
      </c>
      <c r="AK33" s="216" t="s">
        <v>24</v>
      </c>
      <c r="AL33" s="263" t="str">
        <f t="shared" si="1"/>
        <v/>
      </c>
      <c r="AM33" s="74"/>
      <c r="AN33" s="259"/>
      <c r="AO33" s="259"/>
      <c r="AP33" s="259"/>
      <c r="AQ33" s="74"/>
      <c r="AR33" s="74"/>
      <c r="AS33" s="74"/>
      <c r="AT33" s="74"/>
      <c r="AU33" s="74"/>
      <c r="AV33" s="74"/>
      <c r="AW33" s="74"/>
      <c r="AX33" s="74"/>
      <c r="AY33" s="74"/>
      <c r="AZ33" s="74"/>
      <c r="BA33" s="74"/>
      <c r="BB33" s="74"/>
      <c r="BC33" s="74"/>
      <c r="BD33" s="74"/>
      <c r="BE33" s="74"/>
      <c r="BF33" s="74"/>
      <c r="BG33" s="74"/>
      <c r="BH33" s="74"/>
      <c r="BI33" s="251"/>
      <c r="BJ33" s="251"/>
      <c r="BK33" s="251"/>
      <c r="BL33" s="251"/>
      <c r="BM33" s="251"/>
      <c r="BN33" s="251"/>
      <c r="BO33" s="251"/>
      <c r="BP33" s="251"/>
      <c r="BQ33" s="251"/>
      <c r="BR33" s="251"/>
      <c r="BS33" s="251"/>
      <c r="BT33" s="251"/>
      <c r="BU33" s="251"/>
      <c r="BV33" s="251"/>
      <c r="BW33" s="251"/>
      <c r="BX33" s="251"/>
      <c r="BY33" s="251"/>
      <c r="BZ33" s="251"/>
    </row>
    <row r="34" spans="1:78" customFormat="1" ht="12.9" customHeight="1">
      <c r="A34" s="212" t="s">
        <v>24</v>
      </c>
      <c r="B34" s="216" t="s">
        <v>24</v>
      </c>
      <c r="C34" s="213" t="s">
        <v>24</v>
      </c>
      <c r="D34" s="213" t="s">
        <v>24</v>
      </c>
      <c r="E34" s="214" t="s">
        <v>24</v>
      </c>
      <c r="F34" s="214" t="s">
        <v>24</v>
      </c>
      <c r="G34" s="215" t="s">
        <v>24</v>
      </c>
      <c r="H34" s="216" t="s">
        <v>24</v>
      </c>
      <c r="I34" s="216" t="s">
        <v>24</v>
      </c>
      <c r="J34" s="216" t="s">
        <v>24</v>
      </c>
      <c r="K34" s="216" t="s">
        <v>24</v>
      </c>
      <c r="L34" s="216" t="s">
        <v>24</v>
      </c>
      <c r="M34" s="216" t="s">
        <v>24</v>
      </c>
      <c r="N34" s="216" t="s">
        <v>24</v>
      </c>
      <c r="O34" s="216" t="s">
        <v>24</v>
      </c>
      <c r="P34" s="216" t="s">
        <v>24</v>
      </c>
      <c r="Q34" s="216" t="s">
        <v>24</v>
      </c>
      <c r="R34" s="216" t="s">
        <v>24</v>
      </c>
      <c r="S34" s="216" t="s">
        <v>24</v>
      </c>
      <c r="T34" s="216" t="s">
        <v>24</v>
      </c>
      <c r="U34" s="216" t="s">
        <v>24</v>
      </c>
      <c r="V34" s="216" t="s">
        <v>24</v>
      </c>
      <c r="W34" s="432" t="str">
        <f t="array" ref="W34">IF(AND(H34:V34=H34:V34,H34:V34="-"),"",MODE(IF(H34:V34="-","",H34:V34)))</f>
        <v/>
      </c>
      <c r="X34" s="225" t="str">
        <f t="array" ref="X34">IF(COUNT(H34:V34)=0,"",COUNT(IF(H34:V34=W34,H34:V34,""))/COUNT(H34:V34))</f>
        <v/>
      </c>
      <c r="Y34" s="217" t="str">
        <f t="array" ref="Y34">IF(AND(H34:V34=H34:V34,H34:V34="-"),"",STDEV(IF(H34:V34="-","",H34:V34))/AVERAGE(IF(H34:V34="-","",H34:V34+0.000000000000001)))</f>
        <v/>
      </c>
      <c r="Z34" s="218"/>
      <c r="AA34" s="147"/>
      <c r="AB34" s="246" t="str">
        <f t="array" ref="AB34">IF(AND(H34:V34=H34:V34,H34:V34="-"),"",AVERAGE(H34:V34))</f>
        <v/>
      </c>
      <c r="AC34" s="218"/>
      <c r="AD34" s="414" t="str">
        <f t="shared" si="0"/>
        <v/>
      </c>
      <c r="AE34" s="74"/>
      <c r="AF34" s="74"/>
      <c r="AG34" s="74"/>
      <c r="AH34" s="74"/>
      <c r="AI34" s="265"/>
      <c r="AJ34" s="216" t="s">
        <v>24</v>
      </c>
      <c r="AK34" s="216" t="s">
        <v>24</v>
      </c>
      <c r="AL34" s="263" t="str">
        <f t="shared" si="1"/>
        <v/>
      </c>
      <c r="AM34" s="74"/>
      <c r="AN34" s="259"/>
      <c r="AO34" s="259"/>
      <c r="AP34" s="259"/>
      <c r="AQ34" s="74"/>
      <c r="AR34" s="74"/>
      <c r="AS34" s="74"/>
      <c r="AT34" s="74"/>
      <c r="AU34" s="74"/>
      <c r="AV34" s="74"/>
      <c r="AW34" s="74"/>
      <c r="AX34" s="74"/>
      <c r="AY34" s="74"/>
      <c r="AZ34" s="74"/>
      <c r="BA34" s="74"/>
      <c r="BB34" s="74"/>
      <c r="BC34" s="74"/>
      <c r="BD34" s="74"/>
      <c r="BE34" s="74"/>
      <c r="BF34" s="74"/>
      <c r="BG34" s="74"/>
      <c r="BH34" s="74"/>
      <c r="BI34" s="251"/>
      <c r="BJ34" s="251"/>
      <c r="BK34" s="251"/>
      <c r="BL34" s="251"/>
      <c r="BM34" s="251"/>
      <c r="BN34" s="251"/>
      <c r="BO34" s="251"/>
      <c r="BP34" s="251"/>
      <c r="BQ34" s="251"/>
      <c r="BR34" s="251"/>
      <c r="BS34" s="251"/>
      <c r="BT34" s="251"/>
      <c r="BU34" s="251"/>
      <c r="BV34" s="251"/>
      <c r="BW34" s="251"/>
      <c r="BX34" s="251"/>
      <c r="BY34" s="251"/>
      <c r="BZ34" s="251"/>
    </row>
    <row r="35" spans="1:78" customFormat="1" ht="12.9" customHeight="1">
      <c r="A35" s="212" t="s">
        <v>24</v>
      </c>
      <c r="B35" s="216" t="s">
        <v>24</v>
      </c>
      <c r="C35" s="213" t="s">
        <v>24</v>
      </c>
      <c r="D35" s="213" t="s">
        <v>24</v>
      </c>
      <c r="E35" s="214" t="s">
        <v>24</v>
      </c>
      <c r="F35" s="214" t="s">
        <v>24</v>
      </c>
      <c r="G35" s="215" t="s">
        <v>24</v>
      </c>
      <c r="H35" s="216" t="s">
        <v>24</v>
      </c>
      <c r="I35" s="216" t="s">
        <v>24</v>
      </c>
      <c r="J35" s="216" t="s">
        <v>24</v>
      </c>
      <c r="K35" s="216" t="s">
        <v>24</v>
      </c>
      <c r="L35" s="216" t="s">
        <v>24</v>
      </c>
      <c r="M35" s="216" t="s">
        <v>24</v>
      </c>
      <c r="N35" s="216" t="s">
        <v>24</v>
      </c>
      <c r="O35" s="216" t="s">
        <v>24</v>
      </c>
      <c r="P35" s="216" t="s">
        <v>24</v>
      </c>
      <c r="Q35" s="216" t="s">
        <v>24</v>
      </c>
      <c r="R35" s="216" t="s">
        <v>24</v>
      </c>
      <c r="S35" s="216" t="s">
        <v>24</v>
      </c>
      <c r="T35" s="216" t="s">
        <v>24</v>
      </c>
      <c r="U35" s="216" t="s">
        <v>24</v>
      </c>
      <c r="V35" s="216" t="s">
        <v>24</v>
      </c>
      <c r="W35" s="432" t="str">
        <f t="array" ref="W35">IF(AND(H35:V35=H35:V35,H35:V35="-"),"",MODE(IF(H35:V35="-","",H35:V35)))</f>
        <v/>
      </c>
      <c r="X35" s="225" t="str">
        <f t="array" ref="X35">IF(COUNT(H35:V35)=0,"",COUNT(IF(H35:V35=W35,H35:V35,""))/COUNT(H35:V35))</f>
        <v/>
      </c>
      <c r="Y35" s="217" t="str">
        <f t="array" ref="Y35">IF(AND(H35:V35=H35:V35,H35:V35="-"),"",STDEV(IF(H35:V35="-","",H35:V35))/AVERAGE(IF(H35:V35="-","",H35:V35+0.000000000000001)))</f>
        <v/>
      </c>
      <c r="Z35" s="218"/>
      <c r="AA35" s="147"/>
      <c r="AB35" s="246" t="str">
        <f t="array" ref="AB35">IF(AND(H35:V35=H35:V35,H35:V35="-"),"",AVERAGE(H35:V35))</f>
        <v/>
      </c>
      <c r="AC35" s="218"/>
      <c r="AD35" s="414" t="str">
        <f t="shared" si="0"/>
        <v/>
      </c>
      <c r="AE35" s="74"/>
      <c r="AF35" s="74"/>
      <c r="AG35" s="74"/>
      <c r="AH35" s="74"/>
      <c r="AI35" s="265"/>
      <c r="AJ35" s="216" t="s">
        <v>24</v>
      </c>
      <c r="AK35" s="216" t="s">
        <v>24</v>
      </c>
      <c r="AL35" s="263" t="str">
        <f t="shared" si="1"/>
        <v/>
      </c>
      <c r="AM35" s="74"/>
      <c r="AN35" s="259"/>
      <c r="AO35" s="259"/>
      <c r="AP35" s="259"/>
      <c r="AQ35" s="74"/>
      <c r="AR35" s="74"/>
      <c r="AS35" s="74"/>
      <c r="AT35" s="74"/>
      <c r="AU35" s="74"/>
      <c r="AV35" s="74"/>
      <c r="AW35" s="74"/>
      <c r="AX35" s="74"/>
      <c r="AY35" s="74"/>
      <c r="AZ35" s="74"/>
      <c r="BA35" s="74"/>
      <c r="BB35" s="74"/>
      <c r="BC35" s="74"/>
      <c r="BD35" s="74"/>
      <c r="BE35" s="74"/>
      <c r="BF35" s="74"/>
      <c r="BG35" s="74"/>
      <c r="BH35" s="74"/>
      <c r="BI35" s="251"/>
      <c r="BJ35" s="251"/>
      <c r="BK35" s="251"/>
      <c r="BL35" s="251"/>
      <c r="BM35" s="251"/>
      <c r="BN35" s="251"/>
      <c r="BO35" s="251"/>
      <c r="BP35" s="251"/>
      <c r="BQ35" s="251"/>
      <c r="BR35" s="251"/>
      <c r="BS35" s="251"/>
      <c r="BT35" s="251"/>
      <c r="BU35" s="251"/>
      <c r="BV35" s="251"/>
      <c r="BW35" s="251"/>
      <c r="BX35" s="251"/>
      <c r="BY35" s="251"/>
      <c r="BZ35" s="251"/>
    </row>
    <row r="36" spans="1:78" customFormat="1" ht="12.9" customHeight="1">
      <c r="A36" s="212" t="s">
        <v>24</v>
      </c>
      <c r="B36" s="216" t="s">
        <v>24</v>
      </c>
      <c r="C36" s="213" t="s">
        <v>24</v>
      </c>
      <c r="D36" s="213" t="s">
        <v>24</v>
      </c>
      <c r="E36" s="214" t="s">
        <v>24</v>
      </c>
      <c r="F36" s="214" t="s">
        <v>24</v>
      </c>
      <c r="G36" s="215" t="s">
        <v>24</v>
      </c>
      <c r="H36" s="216" t="s">
        <v>24</v>
      </c>
      <c r="I36" s="216" t="s">
        <v>24</v>
      </c>
      <c r="J36" s="216" t="s">
        <v>24</v>
      </c>
      <c r="K36" s="216" t="s">
        <v>24</v>
      </c>
      <c r="L36" s="216" t="s">
        <v>24</v>
      </c>
      <c r="M36" s="216" t="s">
        <v>24</v>
      </c>
      <c r="N36" s="216" t="s">
        <v>24</v>
      </c>
      <c r="O36" s="216" t="s">
        <v>24</v>
      </c>
      <c r="P36" s="216" t="s">
        <v>24</v>
      </c>
      <c r="Q36" s="216" t="s">
        <v>24</v>
      </c>
      <c r="R36" s="216" t="s">
        <v>24</v>
      </c>
      <c r="S36" s="216" t="s">
        <v>24</v>
      </c>
      <c r="T36" s="216" t="s">
        <v>24</v>
      </c>
      <c r="U36" s="216" t="s">
        <v>24</v>
      </c>
      <c r="V36" s="216" t="s">
        <v>24</v>
      </c>
      <c r="W36" s="432" t="str">
        <f t="array" ref="W36">IF(AND(H36:V36=H36:V36,H36:V36="-"),"",MODE(IF(H36:V36="-","",H36:V36)))</f>
        <v/>
      </c>
      <c r="X36" s="225" t="str">
        <f t="array" ref="X36">IF(COUNT(H36:V36)=0,"",COUNT(IF(H36:V36=W36,H36:V36,""))/COUNT(H36:V36))</f>
        <v/>
      </c>
      <c r="Y36" s="217" t="str">
        <f t="array" ref="Y36">IF(AND(H36:V36=H36:V36,H36:V36="-"),"",STDEV(IF(H36:V36="-","",H36:V36))/AVERAGE(IF(H36:V36="-","",H36:V36+0.000000000000001)))</f>
        <v/>
      </c>
      <c r="Z36" s="218"/>
      <c r="AA36" s="147"/>
      <c r="AB36" s="246" t="str">
        <f t="array" ref="AB36">IF(AND(H36:V36=H36:V36,H36:V36="-"),"",AVERAGE(H36:V36))</f>
        <v/>
      </c>
      <c r="AC36" s="218"/>
      <c r="AD36" s="414" t="str">
        <f t="shared" si="0"/>
        <v/>
      </c>
      <c r="AE36" s="74"/>
      <c r="AF36" s="74"/>
      <c r="AG36" s="74"/>
      <c r="AH36" s="74"/>
      <c r="AI36" s="265"/>
      <c r="AJ36" s="216" t="s">
        <v>24</v>
      </c>
      <c r="AK36" s="216" t="s">
        <v>24</v>
      </c>
      <c r="AL36" s="263" t="str">
        <f t="shared" si="1"/>
        <v/>
      </c>
      <c r="AM36" s="74"/>
      <c r="AN36" s="75"/>
      <c r="AO36" s="75"/>
      <c r="AP36" s="75"/>
      <c r="AQ36" s="74"/>
      <c r="AR36" s="74"/>
      <c r="AS36" s="74"/>
      <c r="AT36" s="74"/>
      <c r="AU36" s="74"/>
      <c r="AV36" s="74"/>
      <c r="AW36" s="74"/>
      <c r="AX36" s="74"/>
      <c r="AY36" s="74"/>
      <c r="AZ36" s="74"/>
      <c r="BA36" s="74"/>
      <c r="BB36" s="74"/>
      <c r="BC36" s="74"/>
      <c r="BD36" s="74"/>
      <c r="BE36" s="74"/>
      <c r="BF36" s="74"/>
      <c r="BG36" s="74"/>
      <c r="BH36" s="74"/>
      <c r="BI36" s="251"/>
      <c r="BJ36" s="251"/>
      <c r="BK36" s="251"/>
      <c r="BL36" s="251"/>
      <c r="BM36" s="251"/>
      <c r="BN36" s="251"/>
      <c r="BO36" s="251"/>
      <c r="BP36" s="251"/>
      <c r="BQ36" s="251"/>
      <c r="BR36" s="251"/>
      <c r="BS36" s="251"/>
      <c r="BT36" s="251"/>
      <c r="BU36" s="251"/>
      <c r="BV36" s="251"/>
      <c r="BW36" s="251"/>
      <c r="BX36" s="251"/>
      <c r="BY36" s="251"/>
      <c r="BZ36" s="251"/>
    </row>
    <row r="37" spans="1:78" customFormat="1" ht="12.9" customHeight="1">
      <c r="A37" s="212" t="s">
        <v>24</v>
      </c>
      <c r="B37" s="216" t="s">
        <v>24</v>
      </c>
      <c r="C37" s="213" t="s">
        <v>24</v>
      </c>
      <c r="D37" s="213" t="s">
        <v>24</v>
      </c>
      <c r="E37" s="214" t="s">
        <v>24</v>
      </c>
      <c r="F37" s="214" t="s">
        <v>24</v>
      </c>
      <c r="G37" s="215" t="s">
        <v>24</v>
      </c>
      <c r="H37" s="216" t="s">
        <v>24</v>
      </c>
      <c r="I37" s="216" t="s">
        <v>24</v>
      </c>
      <c r="J37" s="216" t="s">
        <v>24</v>
      </c>
      <c r="K37" s="216" t="s">
        <v>24</v>
      </c>
      <c r="L37" s="216" t="s">
        <v>24</v>
      </c>
      <c r="M37" s="216" t="s">
        <v>24</v>
      </c>
      <c r="N37" s="216" t="s">
        <v>24</v>
      </c>
      <c r="O37" s="216" t="s">
        <v>24</v>
      </c>
      <c r="P37" s="216" t="s">
        <v>24</v>
      </c>
      <c r="Q37" s="216" t="s">
        <v>24</v>
      </c>
      <c r="R37" s="216" t="s">
        <v>24</v>
      </c>
      <c r="S37" s="216" t="s">
        <v>24</v>
      </c>
      <c r="T37" s="216" t="s">
        <v>24</v>
      </c>
      <c r="U37" s="216" t="s">
        <v>24</v>
      </c>
      <c r="V37" s="216" t="s">
        <v>24</v>
      </c>
      <c r="W37" s="432" t="str">
        <f t="array" ref="W37">IF(AND(H37:V37=H37:V37,H37:V37="-"),"",MODE(IF(H37:V37="-","",H37:V37)))</f>
        <v/>
      </c>
      <c r="X37" s="225" t="str">
        <f t="array" ref="X37">IF(COUNT(H37:V37)=0,"",COUNT(IF(H37:V37=W37,H37:V37,""))/COUNT(H37:V37))</f>
        <v/>
      </c>
      <c r="Y37" s="217" t="str">
        <f t="array" ref="Y37">IF(AND(H37:V37=H37:V37,H37:V37="-"),"",STDEV(IF(H37:V37="-","",H37:V37))/AVERAGE(IF(H37:V37="-","",H37:V37+0.000000000000001)))</f>
        <v/>
      </c>
      <c r="Z37" s="218"/>
      <c r="AA37" s="147"/>
      <c r="AB37" s="246" t="str">
        <f t="array" ref="AB37">IF(AND(H37:V37=H37:V37,H37:V37="-"),"",AVERAGE(H37:V37))</f>
        <v/>
      </c>
      <c r="AC37" s="218"/>
      <c r="AD37" s="414" t="str">
        <f t="shared" ref="AD37:AD69" si="2">IF(X37="","",IF(X37&gt;=80%,"YES","NO"))</f>
        <v/>
      </c>
      <c r="AE37" s="74"/>
      <c r="AF37" s="74"/>
      <c r="AG37" s="74"/>
      <c r="AH37" s="74"/>
      <c r="AI37" s="265"/>
      <c r="AJ37" s="216" t="s">
        <v>24</v>
      </c>
      <c r="AK37" s="216" t="s">
        <v>24</v>
      </c>
      <c r="AL37" s="263" t="str">
        <f t="shared" si="1"/>
        <v/>
      </c>
      <c r="AM37" s="74"/>
      <c r="AN37" s="75"/>
      <c r="AO37" s="75"/>
      <c r="AP37" s="75"/>
      <c r="AQ37" s="75"/>
      <c r="AR37" s="74"/>
      <c r="AS37" s="74"/>
      <c r="AT37" s="74"/>
      <c r="AU37" s="74"/>
      <c r="AV37" s="74"/>
      <c r="AW37" s="74"/>
      <c r="AX37" s="74"/>
      <c r="AY37" s="74"/>
      <c r="AZ37" s="74"/>
      <c r="BA37" s="74"/>
      <c r="BB37" s="74"/>
      <c r="BC37" s="74"/>
      <c r="BD37" s="74"/>
      <c r="BE37" s="74"/>
      <c r="BF37" s="74"/>
      <c r="BG37" s="74"/>
      <c r="BH37" s="74"/>
      <c r="BI37" s="251"/>
      <c r="BJ37" s="251"/>
      <c r="BK37" s="251"/>
      <c r="BL37" s="251"/>
      <c r="BM37" s="251"/>
      <c r="BN37" s="251"/>
      <c r="BO37" s="251"/>
      <c r="BP37" s="251"/>
      <c r="BQ37" s="251"/>
      <c r="BR37" s="251"/>
      <c r="BS37" s="251"/>
      <c r="BT37" s="251"/>
      <c r="BU37" s="251"/>
      <c r="BV37" s="251"/>
      <c r="BW37" s="251"/>
      <c r="BX37" s="251"/>
      <c r="BY37" s="251"/>
      <c r="BZ37" s="251"/>
    </row>
    <row r="38" spans="1:78" customFormat="1" ht="12.9" customHeight="1">
      <c r="A38" s="212" t="s">
        <v>24</v>
      </c>
      <c r="B38" s="216" t="s">
        <v>24</v>
      </c>
      <c r="C38" s="213" t="s">
        <v>24</v>
      </c>
      <c r="D38" s="213" t="s">
        <v>24</v>
      </c>
      <c r="E38" s="214" t="s">
        <v>24</v>
      </c>
      <c r="F38" s="214" t="s">
        <v>24</v>
      </c>
      <c r="G38" s="215" t="s">
        <v>24</v>
      </c>
      <c r="H38" s="216" t="s">
        <v>24</v>
      </c>
      <c r="I38" s="216" t="s">
        <v>24</v>
      </c>
      <c r="J38" s="216" t="s">
        <v>24</v>
      </c>
      <c r="K38" s="216" t="s">
        <v>24</v>
      </c>
      <c r="L38" s="216" t="s">
        <v>24</v>
      </c>
      <c r="M38" s="216" t="s">
        <v>24</v>
      </c>
      <c r="N38" s="216" t="s">
        <v>24</v>
      </c>
      <c r="O38" s="216" t="s">
        <v>24</v>
      </c>
      <c r="P38" s="216" t="s">
        <v>24</v>
      </c>
      <c r="Q38" s="216" t="s">
        <v>24</v>
      </c>
      <c r="R38" s="216" t="s">
        <v>24</v>
      </c>
      <c r="S38" s="216" t="s">
        <v>24</v>
      </c>
      <c r="T38" s="216" t="s">
        <v>24</v>
      </c>
      <c r="U38" s="216" t="s">
        <v>24</v>
      </c>
      <c r="V38" s="216" t="s">
        <v>24</v>
      </c>
      <c r="W38" s="432" t="str">
        <f t="array" ref="W38">IF(AND(H38:V38=H38:V38,H38:V38="-"),"",MODE(IF(H38:V38="-","",H38:V38)))</f>
        <v/>
      </c>
      <c r="X38" s="225" t="str">
        <f t="array" ref="X38">IF(COUNT(H38:V38)=0,"",COUNT(IF(H38:V38=W38,H38:V38,""))/COUNT(H38:V38))</f>
        <v/>
      </c>
      <c r="Y38" s="217" t="str">
        <f t="array" ref="Y38">IF(AND(H38:V38=H38:V38,H38:V38="-"),"",STDEV(IF(H38:V38="-","",H38:V38))/AVERAGE(IF(H38:V38="-","",H38:V38+0.000000000000001)))</f>
        <v/>
      </c>
      <c r="Z38" s="218"/>
      <c r="AA38" s="147"/>
      <c r="AB38" s="246" t="str">
        <f t="array" ref="AB38">IF(AND(H38:V38=H38:V38,H38:V38="-"),"",AVERAGE(H38:V38))</f>
        <v/>
      </c>
      <c r="AC38" s="218"/>
      <c r="AD38" s="414" t="str">
        <f t="shared" si="2"/>
        <v/>
      </c>
      <c r="AE38" s="74"/>
      <c r="AF38" s="74"/>
      <c r="AG38" s="74"/>
      <c r="AH38" s="74"/>
      <c r="AI38" s="265"/>
      <c r="AJ38" s="216" t="s">
        <v>24</v>
      </c>
      <c r="AK38" s="216" t="s">
        <v>24</v>
      </c>
      <c r="AL38" s="263" t="str">
        <f t="shared" si="1"/>
        <v/>
      </c>
      <c r="AM38" s="74"/>
      <c r="AN38" s="75"/>
      <c r="AO38" s="75"/>
      <c r="AP38" s="75"/>
      <c r="AQ38" s="75"/>
      <c r="AR38" s="74"/>
      <c r="AS38" s="74"/>
      <c r="AT38" s="74"/>
      <c r="AU38" s="74"/>
      <c r="AV38" s="74"/>
      <c r="AW38" s="74"/>
      <c r="AX38" s="74"/>
      <c r="AY38" s="74"/>
      <c r="AZ38" s="74"/>
      <c r="BA38" s="74"/>
      <c r="BB38" s="74"/>
      <c r="BC38" s="74"/>
      <c r="BD38" s="74"/>
      <c r="BE38" s="74"/>
      <c r="BF38" s="74"/>
      <c r="BG38" s="74"/>
      <c r="BH38" s="74"/>
      <c r="BI38" s="251"/>
      <c r="BJ38" s="251"/>
      <c r="BK38" s="251"/>
      <c r="BL38" s="251"/>
      <c r="BM38" s="251"/>
      <c r="BN38" s="251"/>
      <c r="BO38" s="251"/>
      <c r="BP38" s="251"/>
      <c r="BQ38" s="251"/>
      <c r="BR38" s="251"/>
      <c r="BS38" s="251"/>
      <c r="BT38" s="251"/>
      <c r="BU38" s="251"/>
      <c r="BV38" s="251"/>
      <c r="BW38" s="251"/>
      <c r="BX38" s="251"/>
      <c r="BY38" s="251"/>
      <c r="BZ38" s="251"/>
    </row>
    <row r="39" spans="1:78" customFormat="1" ht="12.9" customHeight="1">
      <c r="A39" s="212" t="s">
        <v>24</v>
      </c>
      <c r="B39" s="216" t="s">
        <v>24</v>
      </c>
      <c r="C39" s="213" t="s">
        <v>24</v>
      </c>
      <c r="D39" s="213" t="s">
        <v>24</v>
      </c>
      <c r="E39" s="214" t="s">
        <v>24</v>
      </c>
      <c r="F39" s="214" t="s">
        <v>24</v>
      </c>
      <c r="G39" s="215" t="s">
        <v>24</v>
      </c>
      <c r="H39" s="216" t="s">
        <v>24</v>
      </c>
      <c r="I39" s="216" t="s">
        <v>24</v>
      </c>
      <c r="J39" s="216" t="s">
        <v>24</v>
      </c>
      <c r="K39" s="216" t="s">
        <v>24</v>
      </c>
      <c r="L39" s="216" t="s">
        <v>24</v>
      </c>
      <c r="M39" s="216" t="s">
        <v>24</v>
      </c>
      <c r="N39" s="216" t="s">
        <v>24</v>
      </c>
      <c r="O39" s="216" t="s">
        <v>24</v>
      </c>
      <c r="P39" s="216" t="s">
        <v>24</v>
      </c>
      <c r="Q39" s="216" t="s">
        <v>24</v>
      </c>
      <c r="R39" s="216" t="s">
        <v>24</v>
      </c>
      <c r="S39" s="216" t="s">
        <v>24</v>
      </c>
      <c r="T39" s="216" t="s">
        <v>24</v>
      </c>
      <c r="U39" s="216" t="s">
        <v>24</v>
      </c>
      <c r="V39" s="216" t="s">
        <v>24</v>
      </c>
      <c r="W39" s="432" t="str">
        <f t="array" ref="W39">IF(AND(H39:V39=H39:V39,H39:V39="-"),"",MODE(IF(H39:V39="-","",H39:V39)))</f>
        <v/>
      </c>
      <c r="X39" s="225" t="str">
        <f t="array" ref="X39">IF(COUNT(H39:V39)=0,"",COUNT(IF(H39:V39=W39,H39:V39,""))/COUNT(H39:V39))</f>
        <v/>
      </c>
      <c r="Y39" s="217" t="str">
        <f t="array" ref="Y39">IF(AND(H39:V39=H39:V39,H39:V39="-"),"",STDEV(IF(H39:V39="-","",H39:V39))/AVERAGE(IF(H39:V39="-","",H39:V39+0.000000000000001)))</f>
        <v/>
      </c>
      <c r="Z39" s="218"/>
      <c r="AA39" s="147"/>
      <c r="AB39" s="246" t="str">
        <f t="array" ref="AB39">IF(AND(H39:V39=H39:V39,H39:V39="-"),"",AVERAGE(H39:V39))</f>
        <v/>
      </c>
      <c r="AC39" s="218"/>
      <c r="AD39" s="414" t="str">
        <f t="shared" si="2"/>
        <v/>
      </c>
      <c r="AE39" s="74"/>
      <c r="AF39" s="74"/>
      <c r="AG39" s="74"/>
      <c r="AH39" s="74"/>
      <c r="AI39" s="265"/>
      <c r="AJ39" s="216" t="s">
        <v>24</v>
      </c>
      <c r="AK39" s="216" t="s">
        <v>24</v>
      </c>
      <c r="AL39" s="263" t="str">
        <f t="shared" si="1"/>
        <v/>
      </c>
      <c r="AM39" s="74"/>
      <c r="AN39" s="75"/>
      <c r="AO39" s="75"/>
      <c r="AP39" s="75"/>
      <c r="AQ39" s="75"/>
      <c r="AR39" s="74"/>
      <c r="AS39" s="74"/>
      <c r="AT39" s="74"/>
      <c r="AU39" s="74"/>
      <c r="AV39" s="74"/>
      <c r="AW39" s="74"/>
      <c r="AX39" s="74"/>
      <c r="AY39" s="74"/>
      <c r="AZ39" s="74"/>
      <c r="BA39" s="74"/>
      <c r="BB39" s="74"/>
      <c r="BC39" s="74"/>
      <c r="BD39" s="74"/>
      <c r="BE39" s="74"/>
      <c r="BF39" s="74"/>
      <c r="BG39" s="74"/>
      <c r="BH39" s="74"/>
      <c r="BI39" s="251"/>
      <c r="BJ39" s="251"/>
      <c r="BK39" s="251"/>
      <c r="BL39" s="251"/>
      <c r="BM39" s="251"/>
      <c r="BN39" s="251"/>
      <c r="BO39" s="251"/>
      <c r="BP39" s="251"/>
      <c r="BQ39" s="251"/>
      <c r="BR39" s="251"/>
      <c r="BS39" s="251"/>
      <c r="BT39" s="251"/>
      <c r="BU39" s="251"/>
      <c r="BV39" s="251"/>
      <c r="BW39" s="251"/>
      <c r="BX39" s="251"/>
      <c r="BY39" s="251"/>
      <c r="BZ39" s="251"/>
    </row>
    <row r="40" spans="1:78" customFormat="1" ht="12.9" customHeight="1">
      <c r="A40" s="212" t="s">
        <v>24</v>
      </c>
      <c r="B40" s="216" t="s">
        <v>24</v>
      </c>
      <c r="C40" s="213" t="s">
        <v>24</v>
      </c>
      <c r="D40" s="213" t="s">
        <v>24</v>
      </c>
      <c r="E40" s="214" t="s">
        <v>24</v>
      </c>
      <c r="F40" s="214" t="s">
        <v>24</v>
      </c>
      <c r="G40" s="215" t="s">
        <v>24</v>
      </c>
      <c r="H40" s="216" t="s">
        <v>24</v>
      </c>
      <c r="I40" s="216" t="s">
        <v>24</v>
      </c>
      <c r="J40" s="216" t="s">
        <v>24</v>
      </c>
      <c r="K40" s="216" t="s">
        <v>24</v>
      </c>
      <c r="L40" s="216" t="s">
        <v>24</v>
      </c>
      <c r="M40" s="216" t="s">
        <v>24</v>
      </c>
      <c r="N40" s="216" t="s">
        <v>24</v>
      </c>
      <c r="O40" s="216" t="s">
        <v>24</v>
      </c>
      <c r="P40" s="216" t="s">
        <v>24</v>
      </c>
      <c r="Q40" s="216" t="s">
        <v>24</v>
      </c>
      <c r="R40" s="216" t="s">
        <v>24</v>
      </c>
      <c r="S40" s="216" t="s">
        <v>24</v>
      </c>
      <c r="T40" s="216" t="s">
        <v>24</v>
      </c>
      <c r="U40" s="216" t="s">
        <v>24</v>
      </c>
      <c r="V40" s="216" t="s">
        <v>24</v>
      </c>
      <c r="W40" s="432" t="str">
        <f t="array" ref="W40">IF(AND(H40:V40=H40:V40,H40:V40="-"),"",MODE(IF(H40:V40="-","",H40:V40)))</f>
        <v/>
      </c>
      <c r="X40" s="225" t="str">
        <f t="array" ref="X40">IF(COUNT(H40:V40)=0,"",COUNT(IF(H40:V40=W40,H40:V40,""))/COUNT(H40:V40))</f>
        <v/>
      </c>
      <c r="Y40" s="217" t="str">
        <f t="array" ref="Y40">IF(AND(H40:V40=H40:V40,H40:V40="-"),"",STDEV(IF(H40:V40="-","",H40:V40))/AVERAGE(IF(H40:V40="-","",H40:V40+0.000000000000001)))</f>
        <v/>
      </c>
      <c r="Z40" s="218"/>
      <c r="AA40" s="147"/>
      <c r="AB40" s="246" t="str">
        <f t="array" ref="AB40">IF(AND(H40:V40=H40:V40,H40:V40="-"),"",AVERAGE(H40:V40))</f>
        <v/>
      </c>
      <c r="AC40" s="218"/>
      <c r="AD40" s="414" t="str">
        <f t="shared" si="2"/>
        <v/>
      </c>
      <c r="AE40" s="74"/>
      <c r="AF40" s="74"/>
      <c r="AG40" s="74"/>
      <c r="AH40" s="74"/>
      <c r="AI40" s="265"/>
      <c r="AJ40" s="216" t="s">
        <v>24</v>
      </c>
      <c r="AK40" s="216" t="s">
        <v>24</v>
      </c>
      <c r="AL40" s="263" t="str">
        <f t="shared" si="1"/>
        <v/>
      </c>
      <c r="AM40" s="74"/>
      <c r="AN40" s="75"/>
      <c r="AO40" s="75"/>
      <c r="AP40" s="75"/>
      <c r="AQ40" s="74"/>
      <c r="AR40" s="74"/>
      <c r="AS40" s="74"/>
      <c r="AT40" s="74"/>
      <c r="AU40" s="74"/>
      <c r="AV40" s="74"/>
      <c r="AW40" s="74"/>
      <c r="AX40" s="74"/>
      <c r="AY40" s="74"/>
      <c r="AZ40" s="74"/>
      <c r="BA40" s="74"/>
      <c r="BB40" s="74"/>
      <c r="BC40" s="74"/>
      <c r="BD40" s="74"/>
      <c r="BE40" s="74"/>
      <c r="BF40" s="74"/>
      <c r="BG40" s="74"/>
      <c r="BH40" s="74"/>
      <c r="BI40" s="251"/>
      <c r="BJ40" s="251"/>
      <c r="BK40" s="251"/>
      <c r="BL40" s="251"/>
      <c r="BM40" s="251"/>
      <c r="BN40" s="251"/>
      <c r="BO40" s="251"/>
      <c r="BP40" s="251"/>
      <c r="BQ40" s="251"/>
      <c r="BR40" s="251"/>
      <c r="BS40" s="251"/>
      <c r="BT40" s="251"/>
      <c r="BU40" s="251"/>
      <c r="BV40" s="251"/>
      <c r="BW40" s="251"/>
      <c r="BX40" s="251"/>
      <c r="BY40" s="251"/>
      <c r="BZ40" s="251"/>
    </row>
    <row r="41" spans="1:78" customFormat="1" ht="12.9" customHeight="1">
      <c r="A41" s="212" t="s">
        <v>24</v>
      </c>
      <c r="B41" s="216" t="s">
        <v>24</v>
      </c>
      <c r="C41" s="213" t="s">
        <v>24</v>
      </c>
      <c r="D41" s="213" t="s">
        <v>24</v>
      </c>
      <c r="E41" s="214" t="s">
        <v>24</v>
      </c>
      <c r="F41" s="214" t="s">
        <v>24</v>
      </c>
      <c r="G41" s="215" t="s">
        <v>24</v>
      </c>
      <c r="H41" s="216" t="s">
        <v>24</v>
      </c>
      <c r="I41" s="216" t="s">
        <v>24</v>
      </c>
      <c r="J41" s="216" t="s">
        <v>24</v>
      </c>
      <c r="K41" s="216" t="s">
        <v>24</v>
      </c>
      <c r="L41" s="216" t="s">
        <v>24</v>
      </c>
      <c r="M41" s="216" t="s">
        <v>24</v>
      </c>
      <c r="N41" s="216" t="s">
        <v>24</v>
      </c>
      <c r="O41" s="216" t="s">
        <v>24</v>
      </c>
      <c r="P41" s="216" t="s">
        <v>24</v>
      </c>
      <c r="Q41" s="216" t="s">
        <v>24</v>
      </c>
      <c r="R41" s="216" t="s">
        <v>24</v>
      </c>
      <c r="S41" s="216" t="s">
        <v>24</v>
      </c>
      <c r="T41" s="216" t="s">
        <v>24</v>
      </c>
      <c r="U41" s="216" t="s">
        <v>24</v>
      </c>
      <c r="V41" s="216" t="s">
        <v>24</v>
      </c>
      <c r="W41" s="432" t="str">
        <f t="array" ref="W41">IF(AND(H41:V41=H41:V41,H41:V41="-"),"",MODE(IF(H41:V41="-","",H41:V41)))</f>
        <v/>
      </c>
      <c r="X41" s="225" t="str">
        <f t="array" ref="X41">IF(COUNT(H41:V41)=0,"",COUNT(IF(H41:V41=W41,H41:V41,""))/COUNT(H41:V41))</f>
        <v/>
      </c>
      <c r="Y41" s="217" t="str">
        <f t="array" ref="Y41">IF(AND(H41:V41=H41:V41,H41:V41="-"),"",STDEV(IF(H41:V41="-","",H41:V41))/AVERAGE(IF(H41:V41="-","",H41:V41+0.000000000000001)))</f>
        <v/>
      </c>
      <c r="Z41" s="218"/>
      <c r="AA41" s="147"/>
      <c r="AB41" s="246" t="str">
        <f t="array" ref="AB41">IF(AND(H41:V41=H41:V41,H41:V41="-"),"",AVERAGE(H41:V41))</f>
        <v/>
      </c>
      <c r="AC41" s="218"/>
      <c r="AD41" s="414" t="str">
        <f t="shared" si="2"/>
        <v/>
      </c>
      <c r="AE41" s="74"/>
      <c r="AF41" s="74"/>
      <c r="AG41" s="74"/>
      <c r="AH41" s="74"/>
      <c r="AI41" s="265"/>
      <c r="AJ41" s="216" t="s">
        <v>24</v>
      </c>
      <c r="AK41" s="216" t="s">
        <v>24</v>
      </c>
      <c r="AL41" s="263" t="str">
        <f t="shared" si="1"/>
        <v/>
      </c>
      <c r="AM41" s="74"/>
      <c r="AN41" s="74"/>
      <c r="AO41" s="74"/>
      <c r="AP41" s="74"/>
      <c r="AQ41" s="74"/>
      <c r="AR41" s="74"/>
      <c r="AS41" s="74"/>
      <c r="AT41" s="74"/>
      <c r="AU41" s="74"/>
      <c r="AV41" s="74"/>
      <c r="AW41" s="74"/>
      <c r="AX41" s="74"/>
      <c r="AY41" s="74"/>
      <c r="AZ41" s="74"/>
      <c r="BA41" s="74"/>
      <c r="BB41" s="74"/>
      <c r="BC41" s="74"/>
      <c r="BD41" s="74"/>
      <c r="BE41" s="74"/>
      <c r="BF41" s="74"/>
      <c r="BG41" s="74"/>
      <c r="BH41" s="74"/>
      <c r="BI41" s="251"/>
      <c r="BJ41" s="251"/>
      <c r="BK41" s="251"/>
      <c r="BL41" s="251"/>
      <c r="BM41" s="251"/>
      <c r="BN41" s="251"/>
      <c r="BO41" s="251"/>
      <c r="BP41" s="251"/>
      <c r="BQ41" s="251"/>
      <c r="BR41" s="251"/>
      <c r="BS41" s="251"/>
      <c r="BT41" s="251"/>
      <c r="BU41" s="251"/>
      <c r="BV41" s="251"/>
      <c r="BW41" s="251"/>
      <c r="BX41" s="251"/>
      <c r="BY41" s="251"/>
      <c r="BZ41" s="251"/>
    </row>
    <row r="42" spans="1:78" customFormat="1" ht="12.9" customHeight="1">
      <c r="A42" s="212" t="s">
        <v>24</v>
      </c>
      <c r="B42" s="216" t="s">
        <v>24</v>
      </c>
      <c r="C42" s="213" t="s">
        <v>24</v>
      </c>
      <c r="D42" s="213" t="s">
        <v>24</v>
      </c>
      <c r="E42" s="214" t="s">
        <v>24</v>
      </c>
      <c r="F42" s="214" t="s">
        <v>24</v>
      </c>
      <c r="G42" s="215" t="s">
        <v>24</v>
      </c>
      <c r="H42" s="216" t="s">
        <v>24</v>
      </c>
      <c r="I42" s="216" t="s">
        <v>24</v>
      </c>
      <c r="J42" s="216" t="s">
        <v>24</v>
      </c>
      <c r="K42" s="216" t="s">
        <v>24</v>
      </c>
      <c r="L42" s="216" t="s">
        <v>24</v>
      </c>
      <c r="M42" s="216" t="s">
        <v>24</v>
      </c>
      <c r="N42" s="216" t="s">
        <v>24</v>
      </c>
      <c r="O42" s="216" t="s">
        <v>24</v>
      </c>
      <c r="P42" s="216" t="s">
        <v>24</v>
      </c>
      <c r="Q42" s="216" t="s">
        <v>24</v>
      </c>
      <c r="R42" s="216" t="s">
        <v>24</v>
      </c>
      <c r="S42" s="216" t="s">
        <v>24</v>
      </c>
      <c r="T42" s="216" t="s">
        <v>24</v>
      </c>
      <c r="U42" s="216" t="s">
        <v>24</v>
      </c>
      <c r="V42" s="216" t="s">
        <v>24</v>
      </c>
      <c r="W42" s="432" t="str">
        <f t="array" ref="W42">IF(AND(H42:V42=H42:V42,H42:V42="-"),"",MODE(IF(H42:V42="-","",H42:V42)))</f>
        <v/>
      </c>
      <c r="X42" s="225" t="str">
        <f t="array" ref="X42">IF(COUNT(H42:V42)=0,"",COUNT(IF(H42:V42=W42,H42:V42,""))/COUNT(H42:V42))</f>
        <v/>
      </c>
      <c r="Y42" s="217" t="str">
        <f t="array" ref="Y42">IF(AND(H42:V42=H42:V42,H42:V42="-"),"",STDEV(IF(H42:V42="-","",H42:V42))/AVERAGE(IF(H42:V42="-","",H42:V42+0.000000000000001)))</f>
        <v/>
      </c>
      <c r="Z42" s="218"/>
      <c r="AA42" s="147"/>
      <c r="AB42" s="246" t="str">
        <f t="array" ref="AB42">IF(AND(H42:V42=H42:V42,H42:V42="-"),"",AVERAGE(H42:V42))</f>
        <v/>
      </c>
      <c r="AC42" s="218"/>
      <c r="AD42" s="414" t="str">
        <f t="shared" si="2"/>
        <v/>
      </c>
      <c r="AE42" s="74"/>
      <c r="AF42" s="74"/>
      <c r="AG42" s="74"/>
      <c r="AH42" s="74"/>
      <c r="AI42" s="265"/>
      <c r="AJ42" s="216" t="s">
        <v>24</v>
      </c>
      <c r="AK42" s="216" t="s">
        <v>24</v>
      </c>
      <c r="AL42" s="263" t="str">
        <f t="shared" si="1"/>
        <v/>
      </c>
      <c r="AM42" s="74"/>
      <c r="AN42" s="74"/>
      <c r="AO42" s="74"/>
      <c r="AP42" s="74"/>
      <c r="AQ42" s="74"/>
      <c r="AR42" s="74"/>
      <c r="AS42" s="74"/>
      <c r="AT42" s="74"/>
      <c r="AU42" s="74"/>
      <c r="AV42" s="74"/>
      <c r="AW42" s="74"/>
      <c r="AX42" s="74"/>
      <c r="AY42" s="74"/>
      <c r="AZ42" s="74"/>
      <c r="BA42" s="74"/>
      <c r="BB42" s="74"/>
      <c r="BC42" s="74"/>
      <c r="BD42" s="74"/>
      <c r="BE42" s="74"/>
      <c r="BF42" s="74"/>
      <c r="BG42" s="74"/>
      <c r="BH42" s="74"/>
      <c r="BI42" s="251"/>
      <c r="BJ42" s="251"/>
      <c r="BK42" s="251"/>
      <c r="BL42" s="251"/>
      <c r="BM42" s="251"/>
      <c r="BN42" s="251"/>
      <c r="BO42" s="251"/>
      <c r="BP42" s="251"/>
      <c r="BQ42" s="251"/>
      <c r="BR42" s="251"/>
      <c r="BS42" s="251"/>
      <c r="BT42" s="251"/>
      <c r="BU42" s="251"/>
      <c r="BV42" s="251"/>
      <c r="BW42" s="251"/>
      <c r="BX42" s="251"/>
      <c r="BY42" s="251"/>
      <c r="BZ42" s="251"/>
    </row>
    <row r="43" spans="1:78" customFormat="1" ht="12.9" customHeight="1">
      <c r="A43" s="212" t="s">
        <v>24</v>
      </c>
      <c r="B43" s="216" t="s">
        <v>24</v>
      </c>
      <c r="C43" s="213" t="s">
        <v>24</v>
      </c>
      <c r="D43" s="213" t="s">
        <v>24</v>
      </c>
      <c r="E43" s="214" t="s">
        <v>24</v>
      </c>
      <c r="F43" s="214" t="s">
        <v>24</v>
      </c>
      <c r="G43" s="215" t="s">
        <v>24</v>
      </c>
      <c r="H43" s="216" t="s">
        <v>24</v>
      </c>
      <c r="I43" s="216" t="s">
        <v>24</v>
      </c>
      <c r="J43" s="216" t="s">
        <v>24</v>
      </c>
      <c r="K43" s="216" t="s">
        <v>24</v>
      </c>
      <c r="L43" s="216" t="s">
        <v>24</v>
      </c>
      <c r="M43" s="216" t="s">
        <v>24</v>
      </c>
      <c r="N43" s="216" t="s">
        <v>24</v>
      </c>
      <c r="O43" s="216" t="s">
        <v>24</v>
      </c>
      <c r="P43" s="216" t="s">
        <v>24</v>
      </c>
      <c r="Q43" s="216" t="s">
        <v>24</v>
      </c>
      <c r="R43" s="216" t="s">
        <v>24</v>
      </c>
      <c r="S43" s="216" t="s">
        <v>24</v>
      </c>
      <c r="T43" s="216" t="s">
        <v>24</v>
      </c>
      <c r="U43" s="216" t="s">
        <v>24</v>
      </c>
      <c r="V43" s="216" t="s">
        <v>24</v>
      </c>
      <c r="W43" s="432" t="str">
        <f t="array" ref="W43">IF(AND(H43:V43=H43:V43,H43:V43="-"),"",MODE(IF(H43:V43="-","",H43:V43)))</f>
        <v/>
      </c>
      <c r="X43" s="225" t="str">
        <f t="array" ref="X43">IF(COUNT(H43:V43)=0,"",COUNT(IF(H43:V43=W43,H43:V43,""))/COUNT(H43:V43))</f>
        <v/>
      </c>
      <c r="Y43" s="217" t="str">
        <f t="array" ref="Y43">IF(AND(H43:V43=H43:V43,H43:V43="-"),"",STDEV(IF(H43:V43="-","",H43:V43))/AVERAGE(IF(H43:V43="-","",H43:V43+0.000000000000001)))</f>
        <v/>
      </c>
      <c r="Z43" s="218"/>
      <c r="AA43" s="147"/>
      <c r="AB43" s="246" t="str">
        <f t="array" ref="AB43">IF(AND(H43:V43=H43:V43,H43:V43="-"),"",AVERAGE(H43:V43))</f>
        <v/>
      </c>
      <c r="AC43" s="218"/>
      <c r="AD43" s="414" t="str">
        <f t="shared" si="2"/>
        <v/>
      </c>
      <c r="AE43" s="74"/>
      <c r="AF43" s="74"/>
      <c r="AG43" s="74"/>
      <c r="AH43" s="74"/>
      <c r="AI43" s="265"/>
      <c r="AJ43" s="216" t="s">
        <v>24</v>
      </c>
      <c r="AK43" s="216" t="s">
        <v>24</v>
      </c>
      <c r="AL43" s="263" t="str">
        <f t="shared" si="1"/>
        <v/>
      </c>
      <c r="AM43" s="74"/>
      <c r="AN43" s="74"/>
      <c r="AO43" s="74"/>
      <c r="AP43" s="74"/>
      <c r="AQ43" s="74"/>
      <c r="AR43" s="74"/>
      <c r="AS43" s="74"/>
      <c r="AT43" s="74"/>
      <c r="AU43" s="74"/>
      <c r="AV43" s="74"/>
      <c r="AW43" s="74"/>
      <c r="AX43" s="74"/>
      <c r="AY43" s="74"/>
      <c r="AZ43" s="74"/>
      <c r="BA43" s="74"/>
      <c r="BB43" s="74"/>
      <c r="BC43" s="74"/>
      <c r="BD43" s="74"/>
      <c r="BE43" s="74"/>
      <c r="BF43" s="74"/>
      <c r="BG43" s="74"/>
      <c r="BH43" s="74"/>
      <c r="BI43" s="251"/>
      <c r="BJ43" s="251"/>
      <c r="BK43" s="251"/>
      <c r="BL43" s="251"/>
      <c r="BM43" s="251"/>
      <c r="BN43" s="251"/>
      <c r="BO43" s="251"/>
      <c r="BP43" s="251"/>
      <c r="BQ43" s="251"/>
      <c r="BR43" s="251"/>
      <c r="BS43" s="251"/>
      <c r="BT43" s="251"/>
      <c r="BU43" s="251"/>
      <c r="BV43" s="251"/>
      <c r="BW43" s="251"/>
      <c r="BX43" s="251"/>
      <c r="BY43" s="251"/>
      <c r="BZ43" s="251"/>
    </row>
    <row r="44" spans="1:78" customFormat="1" ht="12.9" customHeight="1">
      <c r="A44" s="212" t="s">
        <v>24</v>
      </c>
      <c r="B44" s="216" t="s">
        <v>24</v>
      </c>
      <c r="C44" s="213" t="s">
        <v>24</v>
      </c>
      <c r="D44" s="213" t="s">
        <v>24</v>
      </c>
      <c r="E44" s="214" t="s">
        <v>24</v>
      </c>
      <c r="F44" s="214" t="s">
        <v>24</v>
      </c>
      <c r="G44" s="215" t="s">
        <v>24</v>
      </c>
      <c r="H44" s="216" t="s">
        <v>24</v>
      </c>
      <c r="I44" s="216" t="s">
        <v>24</v>
      </c>
      <c r="J44" s="216" t="s">
        <v>24</v>
      </c>
      <c r="K44" s="216" t="s">
        <v>24</v>
      </c>
      <c r="L44" s="216" t="s">
        <v>24</v>
      </c>
      <c r="M44" s="216" t="s">
        <v>24</v>
      </c>
      <c r="N44" s="216" t="s">
        <v>24</v>
      </c>
      <c r="O44" s="216" t="s">
        <v>24</v>
      </c>
      <c r="P44" s="216" t="s">
        <v>24</v>
      </c>
      <c r="Q44" s="216" t="s">
        <v>24</v>
      </c>
      <c r="R44" s="216" t="s">
        <v>24</v>
      </c>
      <c r="S44" s="216" t="s">
        <v>24</v>
      </c>
      <c r="T44" s="216" t="s">
        <v>24</v>
      </c>
      <c r="U44" s="216" t="s">
        <v>24</v>
      </c>
      <c r="V44" s="216" t="s">
        <v>24</v>
      </c>
      <c r="W44" s="432" t="str">
        <f t="array" ref="W44">IF(AND(H44:V44=H44:V44,H44:V44="-"),"",MODE(IF(H44:V44="-","",H44:V44)))</f>
        <v/>
      </c>
      <c r="X44" s="225" t="str">
        <f t="array" ref="X44">IF(COUNT(H44:V44)=0,"",COUNT(IF(H44:V44=W44,H44:V44,""))/COUNT(H44:V44))</f>
        <v/>
      </c>
      <c r="Y44" s="217" t="str">
        <f t="array" ref="Y44">IF(AND(H44:V44=H44:V44,H44:V44="-"),"",STDEV(IF(H44:V44="-","",H44:V44))/AVERAGE(IF(H44:V44="-","",H44:V44+0.000000000000001)))</f>
        <v/>
      </c>
      <c r="Z44" s="218"/>
      <c r="AA44" s="147"/>
      <c r="AB44" s="246" t="str">
        <f t="array" ref="AB44">IF(AND(H44:V44=H44:V44,H44:V44="-"),"",AVERAGE(H44:V44))</f>
        <v/>
      </c>
      <c r="AC44" s="218"/>
      <c r="AD44" s="414" t="str">
        <f t="shared" si="2"/>
        <v/>
      </c>
      <c r="AE44" s="74"/>
      <c r="AF44" s="74"/>
      <c r="AG44" s="74"/>
      <c r="AH44" s="74"/>
      <c r="AI44" s="265"/>
      <c r="AJ44" s="216" t="s">
        <v>24</v>
      </c>
      <c r="AK44" s="216" t="s">
        <v>24</v>
      </c>
      <c r="AL44" s="263" t="str">
        <f t="shared" si="1"/>
        <v/>
      </c>
      <c r="AM44" s="74"/>
      <c r="AN44" s="74"/>
      <c r="AO44" s="74"/>
      <c r="AP44" s="74"/>
      <c r="AQ44" s="74"/>
      <c r="AR44" s="74"/>
      <c r="AS44" s="74"/>
      <c r="AT44" s="74"/>
      <c r="AU44" s="74"/>
      <c r="AV44" s="74"/>
      <c r="AW44" s="74"/>
      <c r="AX44" s="74"/>
      <c r="AY44" s="74"/>
      <c r="AZ44" s="74"/>
      <c r="BA44" s="74"/>
      <c r="BB44" s="74"/>
      <c r="BC44" s="74"/>
      <c r="BD44" s="74"/>
      <c r="BE44" s="74"/>
      <c r="BF44" s="74"/>
      <c r="BG44" s="74"/>
      <c r="BH44" s="74"/>
      <c r="BI44" s="251"/>
      <c r="BJ44" s="251"/>
      <c r="BK44" s="251"/>
      <c r="BL44" s="251"/>
      <c r="BM44" s="251"/>
      <c r="BN44" s="251"/>
      <c r="BO44" s="251"/>
      <c r="BP44" s="251"/>
      <c r="BQ44" s="251"/>
      <c r="BR44" s="251"/>
      <c r="BS44" s="251"/>
      <c r="BT44" s="251"/>
      <c r="BU44" s="251"/>
      <c r="BV44" s="251"/>
      <c r="BW44" s="251"/>
      <c r="BX44" s="251"/>
      <c r="BY44" s="251"/>
      <c r="BZ44" s="251"/>
    </row>
    <row r="45" spans="1:78" customFormat="1" ht="12.9" customHeight="1">
      <c r="A45" s="212" t="s">
        <v>24</v>
      </c>
      <c r="B45" s="216" t="s">
        <v>24</v>
      </c>
      <c r="C45" s="213" t="s">
        <v>24</v>
      </c>
      <c r="D45" s="213" t="s">
        <v>24</v>
      </c>
      <c r="E45" s="214" t="s">
        <v>24</v>
      </c>
      <c r="F45" s="214" t="s">
        <v>24</v>
      </c>
      <c r="G45" s="215" t="s">
        <v>24</v>
      </c>
      <c r="H45" s="216" t="s">
        <v>24</v>
      </c>
      <c r="I45" s="216" t="s">
        <v>24</v>
      </c>
      <c r="J45" s="216" t="s">
        <v>24</v>
      </c>
      <c r="K45" s="216" t="s">
        <v>24</v>
      </c>
      <c r="L45" s="216" t="s">
        <v>24</v>
      </c>
      <c r="M45" s="216" t="s">
        <v>24</v>
      </c>
      <c r="N45" s="216" t="s">
        <v>24</v>
      </c>
      <c r="O45" s="216" t="s">
        <v>24</v>
      </c>
      <c r="P45" s="216" t="s">
        <v>24</v>
      </c>
      <c r="Q45" s="216" t="s">
        <v>24</v>
      </c>
      <c r="R45" s="216" t="s">
        <v>24</v>
      </c>
      <c r="S45" s="216" t="s">
        <v>24</v>
      </c>
      <c r="T45" s="216" t="s">
        <v>24</v>
      </c>
      <c r="U45" s="216" t="s">
        <v>24</v>
      </c>
      <c r="V45" s="216" t="s">
        <v>24</v>
      </c>
      <c r="W45" s="432" t="str">
        <f t="array" ref="W45">IF(AND(H45:V45=H45:V45,H45:V45="-"),"",MODE(IF(H45:V45="-","",H45:V45)))</f>
        <v/>
      </c>
      <c r="X45" s="225" t="str">
        <f t="array" ref="X45">IF(COUNT(H45:V45)=0,"",COUNT(IF(H45:V45=W45,H45:V45,""))/COUNT(H45:V45))</f>
        <v/>
      </c>
      <c r="Y45" s="217" t="str">
        <f t="array" ref="Y45">IF(AND(H45:V45=H45:V45,H45:V45="-"),"",STDEV(IF(H45:V45="-","",H45:V45))/AVERAGE(IF(H45:V45="-","",H45:V45+0.000000000000001)))</f>
        <v/>
      </c>
      <c r="Z45" s="218"/>
      <c r="AA45" s="147"/>
      <c r="AB45" s="246" t="str">
        <f t="array" ref="AB45">IF(AND(H45:V45=H45:V45,H45:V45="-"),"",AVERAGE(H45:V45))</f>
        <v/>
      </c>
      <c r="AC45" s="218"/>
      <c r="AD45" s="414" t="str">
        <f t="shared" si="2"/>
        <v/>
      </c>
      <c r="AE45" s="74"/>
      <c r="AF45" s="74"/>
      <c r="AG45" s="74"/>
      <c r="AH45" s="74"/>
      <c r="AI45" s="265"/>
      <c r="AJ45" s="216" t="s">
        <v>24</v>
      </c>
      <c r="AK45" s="216" t="s">
        <v>24</v>
      </c>
      <c r="AL45" s="263" t="str">
        <f t="shared" si="1"/>
        <v/>
      </c>
      <c r="AM45" s="74"/>
      <c r="AN45" s="74"/>
      <c r="AO45" s="74"/>
      <c r="AP45" s="74"/>
      <c r="AQ45" s="74"/>
      <c r="AR45" s="74"/>
      <c r="AS45" s="74"/>
      <c r="AT45" s="74"/>
      <c r="AU45" s="74"/>
      <c r="AV45" s="74"/>
      <c r="AW45" s="74"/>
      <c r="AX45" s="74"/>
      <c r="AY45" s="74"/>
      <c r="AZ45" s="74"/>
      <c r="BA45" s="74"/>
      <c r="BB45" s="74"/>
      <c r="BC45" s="74"/>
      <c r="BD45" s="74"/>
      <c r="BE45" s="74"/>
      <c r="BF45" s="74"/>
      <c r="BG45" s="74"/>
      <c r="BH45" s="74"/>
      <c r="BI45" s="251"/>
      <c r="BJ45" s="251"/>
      <c r="BK45" s="251"/>
      <c r="BL45" s="251"/>
      <c r="BM45" s="251"/>
      <c r="BN45" s="251"/>
      <c r="BO45" s="251"/>
      <c r="BP45" s="251"/>
      <c r="BQ45" s="251"/>
      <c r="BR45" s="251"/>
      <c r="BS45" s="251"/>
      <c r="BT45" s="251"/>
      <c r="BU45" s="251"/>
      <c r="BV45" s="251"/>
      <c r="BW45" s="251"/>
      <c r="BX45" s="251"/>
      <c r="BY45" s="251"/>
      <c r="BZ45" s="251"/>
    </row>
    <row r="46" spans="1:78" customFormat="1" ht="12.9" customHeight="1">
      <c r="A46" s="212" t="s">
        <v>24</v>
      </c>
      <c r="B46" s="216" t="s">
        <v>24</v>
      </c>
      <c r="C46" s="213" t="s">
        <v>24</v>
      </c>
      <c r="D46" s="213" t="s">
        <v>24</v>
      </c>
      <c r="E46" s="214" t="s">
        <v>24</v>
      </c>
      <c r="F46" s="214" t="s">
        <v>24</v>
      </c>
      <c r="G46" s="215" t="s">
        <v>24</v>
      </c>
      <c r="H46" s="216" t="s">
        <v>24</v>
      </c>
      <c r="I46" s="216" t="s">
        <v>24</v>
      </c>
      <c r="J46" s="216" t="s">
        <v>24</v>
      </c>
      <c r="K46" s="216" t="s">
        <v>24</v>
      </c>
      <c r="L46" s="216" t="s">
        <v>24</v>
      </c>
      <c r="M46" s="216" t="s">
        <v>24</v>
      </c>
      <c r="N46" s="216" t="s">
        <v>24</v>
      </c>
      <c r="O46" s="216" t="s">
        <v>24</v>
      </c>
      <c r="P46" s="216" t="s">
        <v>24</v>
      </c>
      <c r="Q46" s="216" t="s">
        <v>24</v>
      </c>
      <c r="R46" s="216" t="s">
        <v>24</v>
      </c>
      <c r="S46" s="216" t="s">
        <v>24</v>
      </c>
      <c r="T46" s="216" t="s">
        <v>24</v>
      </c>
      <c r="U46" s="216" t="s">
        <v>24</v>
      </c>
      <c r="V46" s="216" t="s">
        <v>24</v>
      </c>
      <c r="W46" s="432" t="str">
        <f t="array" ref="W46">IF(AND(H46:V46=H46:V46,H46:V46="-"),"",MODE(IF(H46:V46="-","",H46:V46)))</f>
        <v/>
      </c>
      <c r="X46" s="225" t="str">
        <f t="array" ref="X46">IF(COUNT(H46:V46)=0,"",COUNT(IF(H46:V46=W46,H46:V46,""))/COUNT(H46:V46))</f>
        <v/>
      </c>
      <c r="Y46" s="217" t="str">
        <f t="array" ref="Y46">IF(AND(H46:V46=H46:V46,H46:V46="-"),"",STDEV(IF(H46:V46="-","",H46:V46))/AVERAGE(IF(H46:V46="-","",H46:V46+0.000000000000001)))</f>
        <v/>
      </c>
      <c r="Z46" s="218"/>
      <c r="AA46" s="147"/>
      <c r="AB46" s="246" t="str">
        <f t="array" ref="AB46">IF(AND(H46:V46=H46:V46,H46:V46="-"),"",AVERAGE(H46:V46))</f>
        <v/>
      </c>
      <c r="AC46" s="218"/>
      <c r="AD46" s="414" t="str">
        <f t="shared" si="2"/>
        <v/>
      </c>
      <c r="AE46" s="74"/>
      <c r="AF46" s="74"/>
      <c r="AG46" s="74"/>
      <c r="AH46" s="74"/>
      <c r="AI46" s="265"/>
      <c r="AJ46" s="216" t="s">
        <v>24</v>
      </c>
      <c r="AK46" s="216" t="s">
        <v>24</v>
      </c>
      <c r="AL46" s="263" t="str">
        <f t="shared" si="1"/>
        <v/>
      </c>
      <c r="AM46" s="74"/>
      <c r="AN46" s="74"/>
      <c r="AO46" s="74"/>
      <c r="AP46" s="74"/>
      <c r="AQ46" s="74"/>
      <c r="AR46" s="74"/>
      <c r="AS46" s="74"/>
      <c r="AT46" s="74"/>
      <c r="AU46" s="74"/>
      <c r="AV46" s="74"/>
      <c r="AW46" s="74"/>
      <c r="AX46" s="74"/>
      <c r="AY46" s="74"/>
      <c r="AZ46" s="74"/>
      <c r="BA46" s="74"/>
      <c r="BB46" s="74"/>
      <c r="BC46" s="74"/>
      <c r="BD46" s="74"/>
      <c r="BE46" s="74"/>
      <c r="BF46" s="74"/>
      <c r="BG46" s="74"/>
      <c r="BH46" s="74"/>
      <c r="BI46" s="251"/>
      <c r="BJ46" s="251"/>
      <c r="BK46" s="251"/>
      <c r="BL46" s="251"/>
      <c r="BM46" s="251"/>
      <c r="BN46" s="251"/>
      <c r="BO46" s="251"/>
      <c r="BP46" s="251"/>
      <c r="BQ46" s="251"/>
      <c r="BR46" s="251"/>
      <c r="BS46" s="251"/>
      <c r="BT46" s="251"/>
      <c r="BU46" s="251"/>
      <c r="BV46" s="251"/>
      <c r="BW46" s="251"/>
      <c r="BX46" s="251"/>
      <c r="BY46" s="251"/>
      <c r="BZ46" s="251"/>
    </row>
    <row r="47" spans="1:78" customFormat="1" ht="12.9" customHeight="1">
      <c r="A47" s="212" t="s">
        <v>24</v>
      </c>
      <c r="B47" s="216" t="s">
        <v>24</v>
      </c>
      <c r="C47" s="213" t="s">
        <v>24</v>
      </c>
      <c r="D47" s="213" t="s">
        <v>24</v>
      </c>
      <c r="E47" s="214" t="s">
        <v>24</v>
      </c>
      <c r="F47" s="214" t="s">
        <v>24</v>
      </c>
      <c r="G47" s="215" t="s">
        <v>24</v>
      </c>
      <c r="H47" s="216" t="s">
        <v>24</v>
      </c>
      <c r="I47" s="216" t="s">
        <v>24</v>
      </c>
      <c r="J47" s="216" t="s">
        <v>24</v>
      </c>
      <c r="K47" s="216" t="s">
        <v>24</v>
      </c>
      <c r="L47" s="216" t="s">
        <v>24</v>
      </c>
      <c r="M47" s="216" t="s">
        <v>24</v>
      </c>
      <c r="N47" s="216" t="s">
        <v>24</v>
      </c>
      <c r="O47" s="216" t="s">
        <v>24</v>
      </c>
      <c r="P47" s="216" t="s">
        <v>24</v>
      </c>
      <c r="Q47" s="216" t="s">
        <v>24</v>
      </c>
      <c r="R47" s="216" t="s">
        <v>24</v>
      </c>
      <c r="S47" s="216" t="s">
        <v>24</v>
      </c>
      <c r="T47" s="216" t="s">
        <v>24</v>
      </c>
      <c r="U47" s="216" t="s">
        <v>24</v>
      </c>
      <c r="V47" s="216" t="s">
        <v>24</v>
      </c>
      <c r="W47" s="432" t="str">
        <f t="array" ref="W47">IF(AND(H47:V47=H47:V47,H47:V47="-"),"",MODE(IF(H47:V47="-","",H47:V47)))</f>
        <v/>
      </c>
      <c r="X47" s="225" t="str">
        <f t="array" ref="X47">IF(COUNT(H47:V47)=0,"",COUNT(IF(H47:V47=W47,H47:V47,""))/COUNT(H47:V47))</f>
        <v/>
      </c>
      <c r="Y47" s="217" t="str">
        <f t="array" ref="Y47">IF(AND(H47:V47=H47:V47,H47:V47="-"),"",STDEV(IF(H47:V47="-","",H47:V47))/AVERAGE(IF(H47:V47="-","",H47:V47+0.000000000000001)))</f>
        <v/>
      </c>
      <c r="Z47" s="218"/>
      <c r="AA47" s="147"/>
      <c r="AB47" s="246" t="str">
        <f t="array" ref="AB47">IF(AND(H47:V47=H47:V47,H47:V47="-"),"",AVERAGE(H47:V47))</f>
        <v/>
      </c>
      <c r="AC47" s="218"/>
      <c r="AD47" s="414" t="str">
        <f t="shared" si="2"/>
        <v/>
      </c>
      <c r="AE47" s="74"/>
      <c r="AF47" s="74"/>
      <c r="AG47" s="74"/>
      <c r="AH47" s="74"/>
      <c r="AI47" s="265"/>
      <c r="AJ47" s="216" t="s">
        <v>24</v>
      </c>
      <c r="AK47" s="216" t="s">
        <v>24</v>
      </c>
      <c r="AL47" s="263" t="str">
        <f t="shared" si="1"/>
        <v/>
      </c>
      <c r="AM47" s="74"/>
      <c r="AN47" s="74"/>
      <c r="AO47" s="74"/>
      <c r="AP47" s="74"/>
      <c r="AQ47" s="74"/>
      <c r="AR47" s="74"/>
      <c r="AS47" s="74"/>
      <c r="AT47" s="74"/>
      <c r="AU47" s="74"/>
      <c r="AV47" s="74"/>
      <c r="AW47" s="74"/>
      <c r="AX47" s="74"/>
      <c r="AY47" s="74"/>
      <c r="AZ47" s="74"/>
      <c r="BA47" s="74"/>
      <c r="BB47" s="74"/>
      <c r="BC47" s="74"/>
      <c r="BD47" s="74"/>
      <c r="BE47" s="74"/>
      <c r="BF47" s="74"/>
      <c r="BG47" s="74"/>
      <c r="BH47" s="74"/>
      <c r="BI47" s="251"/>
      <c r="BJ47" s="251"/>
      <c r="BK47" s="251"/>
      <c r="BL47" s="251"/>
      <c r="BM47" s="251"/>
      <c r="BN47" s="251"/>
      <c r="BO47" s="251"/>
      <c r="BP47" s="251"/>
      <c r="BQ47" s="251"/>
      <c r="BR47" s="251"/>
      <c r="BS47" s="251"/>
      <c r="BT47" s="251"/>
      <c r="BU47" s="251"/>
      <c r="BV47" s="251"/>
      <c r="BW47" s="251"/>
      <c r="BX47" s="251"/>
      <c r="BY47" s="251"/>
      <c r="BZ47" s="251"/>
    </row>
    <row r="48" spans="1:78" customFormat="1" ht="12.9" customHeight="1">
      <c r="A48" s="212" t="s">
        <v>24</v>
      </c>
      <c r="B48" s="216" t="s">
        <v>24</v>
      </c>
      <c r="C48" s="213" t="s">
        <v>24</v>
      </c>
      <c r="D48" s="213" t="s">
        <v>24</v>
      </c>
      <c r="E48" s="214" t="s">
        <v>24</v>
      </c>
      <c r="F48" s="214" t="s">
        <v>24</v>
      </c>
      <c r="G48" s="215" t="s">
        <v>24</v>
      </c>
      <c r="H48" s="216" t="s">
        <v>24</v>
      </c>
      <c r="I48" s="216" t="s">
        <v>24</v>
      </c>
      <c r="J48" s="216" t="s">
        <v>24</v>
      </c>
      <c r="K48" s="216" t="s">
        <v>24</v>
      </c>
      <c r="L48" s="216" t="s">
        <v>24</v>
      </c>
      <c r="M48" s="216" t="s">
        <v>24</v>
      </c>
      <c r="N48" s="216" t="s">
        <v>24</v>
      </c>
      <c r="O48" s="216" t="s">
        <v>24</v>
      </c>
      <c r="P48" s="216" t="s">
        <v>24</v>
      </c>
      <c r="Q48" s="216" t="s">
        <v>24</v>
      </c>
      <c r="R48" s="216" t="s">
        <v>24</v>
      </c>
      <c r="S48" s="216" t="s">
        <v>24</v>
      </c>
      <c r="T48" s="216" t="s">
        <v>24</v>
      </c>
      <c r="U48" s="216" t="s">
        <v>24</v>
      </c>
      <c r="V48" s="216" t="s">
        <v>24</v>
      </c>
      <c r="W48" s="432" t="str">
        <f t="array" ref="W48">IF(AND(H48:V48=H48:V48,H48:V48="-"),"",MODE(IF(H48:V48="-","",H48:V48)))</f>
        <v/>
      </c>
      <c r="X48" s="225" t="str">
        <f t="array" ref="X48">IF(COUNT(H48:V48)=0,"",COUNT(IF(H48:V48=W48,H48:V48,""))/COUNT(H48:V48))</f>
        <v/>
      </c>
      <c r="Y48" s="217" t="str">
        <f t="array" ref="Y48">IF(AND(H48:V48=H48:V48,H48:V48="-"),"",STDEV(IF(H48:V48="-","",H48:V48))/AVERAGE(IF(H48:V48="-","",H48:V48+0.000000000000001)))</f>
        <v/>
      </c>
      <c r="Z48" s="218"/>
      <c r="AA48" s="147"/>
      <c r="AB48" s="246" t="str">
        <f t="array" ref="AB48">IF(AND(H48:V48=H48:V48,H48:V48="-"),"",AVERAGE(H48:V48))</f>
        <v/>
      </c>
      <c r="AC48" s="218"/>
      <c r="AD48" s="414" t="str">
        <f t="shared" si="2"/>
        <v/>
      </c>
      <c r="AE48" s="74"/>
      <c r="AF48" s="74"/>
      <c r="AG48" s="74"/>
      <c r="AH48" s="74"/>
      <c r="AI48" s="265"/>
      <c r="AJ48" s="216" t="s">
        <v>24</v>
      </c>
      <c r="AK48" s="216" t="s">
        <v>24</v>
      </c>
      <c r="AL48" s="263" t="str">
        <f t="shared" si="1"/>
        <v/>
      </c>
      <c r="AM48" s="74"/>
      <c r="AN48" s="74"/>
      <c r="AO48" s="74"/>
      <c r="AP48" s="74"/>
      <c r="AQ48" s="74"/>
      <c r="AR48" s="74"/>
      <c r="AS48" s="74"/>
      <c r="AT48" s="74"/>
      <c r="AU48" s="74"/>
      <c r="AV48" s="74"/>
      <c r="AW48" s="74"/>
      <c r="AX48" s="74"/>
      <c r="AY48" s="74"/>
      <c r="AZ48" s="74"/>
      <c r="BA48" s="74"/>
      <c r="BB48" s="74"/>
      <c r="BC48" s="74"/>
      <c r="BD48" s="74"/>
      <c r="BE48" s="74"/>
      <c r="BF48" s="74"/>
      <c r="BG48" s="74"/>
      <c r="BH48" s="74"/>
      <c r="BI48" s="251"/>
      <c r="BJ48" s="251"/>
      <c r="BK48" s="251"/>
      <c r="BL48" s="251"/>
      <c r="BM48" s="251"/>
      <c r="BN48" s="251"/>
      <c r="BO48" s="251"/>
      <c r="BP48" s="251"/>
      <c r="BQ48" s="251"/>
      <c r="BR48" s="251"/>
      <c r="BS48" s="251"/>
      <c r="BT48" s="251"/>
      <c r="BU48" s="251"/>
      <c r="BV48" s="251"/>
      <c r="BW48" s="251"/>
      <c r="BX48" s="251"/>
      <c r="BY48" s="251"/>
      <c r="BZ48" s="251"/>
    </row>
    <row r="49" spans="1:78" customFormat="1" ht="12.9" customHeight="1">
      <c r="A49" s="212" t="s">
        <v>24</v>
      </c>
      <c r="B49" s="216" t="s">
        <v>24</v>
      </c>
      <c r="C49" s="213" t="s">
        <v>24</v>
      </c>
      <c r="D49" s="213" t="s">
        <v>24</v>
      </c>
      <c r="E49" s="214" t="s">
        <v>24</v>
      </c>
      <c r="F49" s="214" t="s">
        <v>24</v>
      </c>
      <c r="G49" s="215" t="s">
        <v>24</v>
      </c>
      <c r="H49" s="216" t="s">
        <v>24</v>
      </c>
      <c r="I49" s="216" t="s">
        <v>24</v>
      </c>
      <c r="J49" s="216" t="s">
        <v>24</v>
      </c>
      <c r="K49" s="216" t="s">
        <v>24</v>
      </c>
      <c r="L49" s="216" t="s">
        <v>24</v>
      </c>
      <c r="M49" s="216" t="s">
        <v>24</v>
      </c>
      <c r="N49" s="216" t="s">
        <v>24</v>
      </c>
      <c r="O49" s="216" t="s">
        <v>24</v>
      </c>
      <c r="P49" s="216" t="s">
        <v>24</v>
      </c>
      <c r="Q49" s="216" t="s">
        <v>24</v>
      </c>
      <c r="R49" s="216" t="s">
        <v>24</v>
      </c>
      <c r="S49" s="216" t="s">
        <v>24</v>
      </c>
      <c r="T49" s="216" t="s">
        <v>24</v>
      </c>
      <c r="U49" s="216" t="s">
        <v>24</v>
      </c>
      <c r="V49" s="216" t="s">
        <v>24</v>
      </c>
      <c r="W49" s="432" t="str">
        <f t="array" ref="W49">IF(AND(H49:V49=H49:V49,H49:V49="-"),"",MODE(IF(H49:V49="-","",H49:V49)))</f>
        <v/>
      </c>
      <c r="X49" s="225" t="str">
        <f t="array" ref="X49">IF(COUNT(H49:V49)=0,"",COUNT(IF(H49:V49=W49,H49:V49,""))/COUNT(H49:V49))</f>
        <v/>
      </c>
      <c r="Y49" s="217" t="str">
        <f t="array" ref="Y49">IF(AND(H49:V49=H49:V49,H49:V49="-"),"",STDEV(IF(H49:V49="-","",H49:V49))/AVERAGE(IF(H49:V49="-","",H49:V49+0.000000000000001)))</f>
        <v/>
      </c>
      <c r="Z49" s="218"/>
      <c r="AA49" s="147"/>
      <c r="AB49" s="246" t="str">
        <f t="array" ref="AB49">IF(AND(H49:V49=H49:V49,H49:V49="-"),"",AVERAGE(H49:V49))</f>
        <v/>
      </c>
      <c r="AC49" s="218"/>
      <c r="AD49" s="414" t="str">
        <f t="shared" si="2"/>
        <v/>
      </c>
      <c r="AE49" s="74"/>
      <c r="AF49" s="74"/>
      <c r="AG49" s="74"/>
      <c r="AH49" s="74"/>
      <c r="AI49" s="265"/>
      <c r="AJ49" s="216" t="s">
        <v>24</v>
      </c>
      <c r="AK49" s="216" t="s">
        <v>24</v>
      </c>
      <c r="AL49" s="263" t="str">
        <f t="shared" si="1"/>
        <v/>
      </c>
      <c r="AM49" s="74"/>
      <c r="AN49" s="74"/>
      <c r="AO49" s="74"/>
      <c r="AP49" s="74"/>
      <c r="AQ49" s="74"/>
      <c r="AR49" s="74"/>
      <c r="AS49" s="74"/>
      <c r="AT49" s="74"/>
      <c r="AU49" s="74"/>
      <c r="AV49" s="74"/>
      <c r="AW49" s="74"/>
      <c r="AX49" s="74"/>
      <c r="AY49" s="74"/>
      <c r="AZ49" s="74"/>
      <c r="BA49" s="74"/>
      <c r="BB49" s="74"/>
      <c r="BC49" s="74"/>
      <c r="BD49" s="74"/>
      <c r="BE49" s="74"/>
      <c r="BF49" s="74"/>
      <c r="BG49" s="74"/>
      <c r="BH49" s="74"/>
      <c r="BI49" s="251"/>
      <c r="BJ49" s="251"/>
      <c r="BK49" s="251"/>
      <c r="BL49" s="251"/>
      <c r="BM49" s="251"/>
      <c r="BN49" s="251"/>
      <c r="BO49" s="251"/>
      <c r="BP49" s="251"/>
      <c r="BQ49" s="251"/>
      <c r="BR49" s="251"/>
      <c r="BS49" s="251"/>
      <c r="BT49" s="251"/>
      <c r="BU49" s="251"/>
      <c r="BV49" s="251"/>
      <c r="BW49" s="251"/>
      <c r="BX49" s="251"/>
      <c r="BY49" s="251"/>
      <c r="BZ49" s="251"/>
    </row>
    <row r="50" spans="1:78" customFormat="1" ht="12.9" customHeight="1">
      <c r="A50" s="212" t="s">
        <v>24</v>
      </c>
      <c r="B50" s="216" t="s">
        <v>24</v>
      </c>
      <c r="C50" s="213" t="s">
        <v>24</v>
      </c>
      <c r="D50" s="213" t="s">
        <v>24</v>
      </c>
      <c r="E50" s="214" t="s">
        <v>24</v>
      </c>
      <c r="F50" s="214" t="s">
        <v>24</v>
      </c>
      <c r="G50" s="215" t="s">
        <v>24</v>
      </c>
      <c r="H50" s="216" t="s">
        <v>24</v>
      </c>
      <c r="I50" s="216" t="s">
        <v>24</v>
      </c>
      <c r="J50" s="216" t="s">
        <v>24</v>
      </c>
      <c r="K50" s="216" t="s">
        <v>24</v>
      </c>
      <c r="L50" s="216" t="s">
        <v>24</v>
      </c>
      <c r="M50" s="216" t="s">
        <v>24</v>
      </c>
      <c r="N50" s="216" t="s">
        <v>24</v>
      </c>
      <c r="O50" s="216" t="s">
        <v>24</v>
      </c>
      <c r="P50" s="216" t="s">
        <v>24</v>
      </c>
      <c r="Q50" s="216" t="s">
        <v>24</v>
      </c>
      <c r="R50" s="216" t="s">
        <v>24</v>
      </c>
      <c r="S50" s="216" t="s">
        <v>24</v>
      </c>
      <c r="T50" s="216" t="s">
        <v>24</v>
      </c>
      <c r="U50" s="216" t="s">
        <v>24</v>
      </c>
      <c r="V50" s="216" t="s">
        <v>24</v>
      </c>
      <c r="W50" s="432" t="str">
        <f t="array" ref="W50">IF(AND(H50:V50=H50:V50,H50:V50="-"),"",MODE(IF(H50:V50="-","",H50:V50)))</f>
        <v/>
      </c>
      <c r="X50" s="225" t="str">
        <f t="array" ref="X50">IF(COUNT(H50:V50)=0,"",COUNT(IF(H50:V50=W50,H50:V50,""))/COUNT(H50:V50))</f>
        <v/>
      </c>
      <c r="Y50" s="217" t="str">
        <f t="array" ref="Y50">IF(AND(H50:V50=H50:V50,H50:V50="-"),"",STDEV(IF(H50:V50="-","",H50:V50))/AVERAGE(IF(H50:V50="-","",H50:V50+0.000000000000001)))</f>
        <v/>
      </c>
      <c r="Z50" s="218"/>
      <c r="AA50" s="147"/>
      <c r="AB50" s="246" t="str">
        <f t="array" ref="AB50">IF(AND(H50:V50=H50:V50,H50:V50="-"),"",AVERAGE(H50:V50))</f>
        <v/>
      </c>
      <c r="AC50" s="218"/>
      <c r="AD50" s="414" t="str">
        <f t="shared" si="2"/>
        <v/>
      </c>
      <c r="AE50" s="74"/>
      <c r="AF50" s="74"/>
      <c r="AG50" s="74"/>
      <c r="AH50" s="74"/>
      <c r="AI50" s="265"/>
      <c r="AJ50" s="216" t="s">
        <v>24</v>
      </c>
      <c r="AK50" s="216" t="s">
        <v>24</v>
      </c>
      <c r="AL50" s="263" t="str">
        <f t="shared" si="1"/>
        <v/>
      </c>
      <c r="AM50" s="74"/>
      <c r="AN50" s="74"/>
      <c r="AO50" s="74"/>
      <c r="AP50" s="74"/>
      <c r="AQ50" s="74"/>
      <c r="AR50" s="74"/>
      <c r="AS50" s="74"/>
      <c r="AT50" s="74"/>
      <c r="AU50" s="74"/>
      <c r="AV50" s="74"/>
      <c r="AW50" s="74"/>
      <c r="AX50" s="74"/>
      <c r="AY50" s="74"/>
      <c r="AZ50" s="74"/>
      <c r="BA50" s="74"/>
      <c r="BB50" s="74"/>
      <c r="BC50" s="74"/>
      <c r="BD50" s="74"/>
      <c r="BE50" s="74"/>
      <c r="BF50" s="74"/>
      <c r="BG50" s="74"/>
      <c r="BH50" s="74"/>
      <c r="BI50" s="251"/>
      <c r="BJ50" s="251"/>
      <c r="BK50" s="251"/>
      <c r="BL50" s="251"/>
      <c r="BM50" s="251"/>
      <c r="BN50" s="251"/>
      <c r="BO50" s="251"/>
      <c r="BP50" s="251"/>
      <c r="BQ50" s="251"/>
      <c r="BR50" s="251"/>
      <c r="BS50" s="251"/>
      <c r="BT50" s="251"/>
      <c r="BU50" s="251"/>
      <c r="BV50" s="251"/>
      <c r="BW50" s="251"/>
      <c r="BX50" s="251"/>
      <c r="BY50" s="251"/>
      <c r="BZ50" s="251"/>
    </row>
    <row r="51" spans="1:78" customFormat="1" ht="12.9" customHeight="1">
      <c r="A51" s="212" t="s">
        <v>24</v>
      </c>
      <c r="B51" s="216" t="s">
        <v>24</v>
      </c>
      <c r="C51" s="213" t="s">
        <v>24</v>
      </c>
      <c r="D51" s="213" t="s">
        <v>24</v>
      </c>
      <c r="E51" s="214" t="s">
        <v>24</v>
      </c>
      <c r="F51" s="214" t="s">
        <v>24</v>
      </c>
      <c r="G51" s="215" t="s">
        <v>24</v>
      </c>
      <c r="H51" s="216" t="s">
        <v>24</v>
      </c>
      <c r="I51" s="216" t="s">
        <v>24</v>
      </c>
      <c r="J51" s="216" t="s">
        <v>24</v>
      </c>
      <c r="K51" s="216" t="s">
        <v>24</v>
      </c>
      <c r="L51" s="216" t="s">
        <v>24</v>
      </c>
      <c r="M51" s="216" t="s">
        <v>24</v>
      </c>
      <c r="N51" s="216" t="s">
        <v>24</v>
      </c>
      <c r="O51" s="216" t="s">
        <v>24</v>
      </c>
      <c r="P51" s="216" t="s">
        <v>24</v>
      </c>
      <c r="Q51" s="216" t="s">
        <v>24</v>
      </c>
      <c r="R51" s="216" t="s">
        <v>24</v>
      </c>
      <c r="S51" s="216" t="s">
        <v>24</v>
      </c>
      <c r="T51" s="216" t="s">
        <v>24</v>
      </c>
      <c r="U51" s="216" t="s">
        <v>24</v>
      </c>
      <c r="V51" s="216" t="s">
        <v>24</v>
      </c>
      <c r="W51" s="432" t="str">
        <f t="array" ref="W51">IF(AND(H51:V51=H51:V51,H51:V51="-"),"",MODE(IF(H51:V51="-","",H51:V51)))</f>
        <v/>
      </c>
      <c r="X51" s="225" t="str">
        <f t="array" ref="X51">IF(COUNT(H51:V51)=0,"",COUNT(IF(H51:V51=W51,H51:V51,""))/COUNT(H51:V51))</f>
        <v/>
      </c>
      <c r="Y51" s="217" t="str">
        <f t="array" ref="Y51">IF(AND(H51:V51=H51:V51,H51:V51="-"),"",STDEV(IF(H51:V51="-","",H51:V51))/AVERAGE(IF(H51:V51="-","",H51:V51+0.000000000000001)))</f>
        <v/>
      </c>
      <c r="Z51" s="218"/>
      <c r="AA51" s="147"/>
      <c r="AB51" s="246" t="str">
        <f t="array" ref="AB51">IF(AND(H51:V51=H51:V51,H51:V51="-"),"",AVERAGE(H51:V51))</f>
        <v/>
      </c>
      <c r="AC51" s="218"/>
      <c r="AD51" s="414" t="str">
        <f t="shared" si="2"/>
        <v/>
      </c>
      <c r="AE51" s="74"/>
      <c r="AF51" s="74"/>
      <c r="AG51" s="74"/>
      <c r="AH51" s="74"/>
      <c r="AI51" s="265"/>
      <c r="AJ51" s="216" t="s">
        <v>24</v>
      </c>
      <c r="AK51" s="216" t="s">
        <v>24</v>
      </c>
      <c r="AL51" s="263" t="str">
        <f t="shared" si="1"/>
        <v/>
      </c>
      <c r="AM51" s="74"/>
      <c r="AN51" s="74"/>
      <c r="AO51" s="74"/>
      <c r="AP51" s="74"/>
      <c r="AQ51" s="74"/>
      <c r="AR51" s="74"/>
      <c r="AS51" s="74"/>
      <c r="AT51" s="74"/>
      <c r="AU51" s="74"/>
      <c r="AV51" s="74"/>
      <c r="AW51" s="74"/>
      <c r="AX51" s="74"/>
      <c r="AY51" s="74"/>
      <c r="AZ51" s="74"/>
      <c r="BA51" s="74"/>
      <c r="BB51" s="74"/>
      <c r="BC51" s="74"/>
      <c r="BD51" s="74"/>
      <c r="BE51" s="74"/>
      <c r="BF51" s="74"/>
      <c r="BG51" s="74"/>
      <c r="BH51" s="74"/>
      <c r="BI51" s="251"/>
      <c r="BJ51" s="251"/>
      <c r="BK51" s="251"/>
      <c r="BL51" s="251"/>
      <c r="BM51" s="251"/>
      <c r="BN51" s="251"/>
      <c r="BO51" s="251"/>
      <c r="BP51" s="251"/>
      <c r="BQ51" s="251"/>
      <c r="BR51" s="251"/>
      <c r="BS51" s="251"/>
      <c r="BT51" s="251"/>
      <c r="BU51" s="251"/>
      <c r="BV51" s="251"/>
      <c r="BW51" s="251"/>
      <c r="BX51" s="251"/>
      <c r="BY51" s="251"/>
      <c r="BZ51" s="251"/>
    </row>
    <row r="52" spans="1:78" customFormat="1" ht="12.9" customHeight="1">
      <c r="A52" s="212" t="s">
        <v>24</v>
      </c>
      <c r="B52" s="216" t="s">
        <v>24</v>
      </c>
      <c r="C52" s="213" t="s">
        <v>24</v>
      </c>
      <c r="D52" s="213" t="s">
        <v>24</v>
      </c>
      <c r="E52" s="214" t="s">
        <v>24</v>
      </c>
      <c r="F52" s="214" t="s">
        <v>24</v>
      </c>
      <c r="G52" s="215" t="s">
        <v>24</v>
      </c>
      <c r="H52" s="216" t="s">
        <v>24</v>
      </c>
      <c r="I52" s="216" t="s">
        <v>24</v>
      </c>
      <c r="J52" s="216" t="s">
        <v>24</v>
      </c>
      <c r="K52" s="216" t="s">
        <v>24</v>
      </c>
      <c r="L52" s="216" t="s">
        <v>24</v>
      </c>
      <c r="M52" s="216" t="s">
        <v>24</v>
      </c>
      <c r="N52" s="216" t="s">
        <v>24</v>
      </c>
      <c r="O52" s="216" t="s">
        <v>24</v>
      </c>
      <c r="P52" s="216" t="s">
        <v>24</v>
      </c>
      <c r="Q52" s="216" t="s">
        <v>24</v>
      </c>
      <c r="R52" s="216" t="s">
        <v>24</v>
      </c>
      <c r="S52" s="216" t="s">
        <v>24</v>
      </c>
      <c r="T52" s="216" t="s">
        <v>24</v>
      </c>
      <c r="U52" s="216" t="s">
        <v>24</v>
      </c>
      <c r="V52" s="216" t="s">
        <v>24</v>
      </c>
      <c r="W52" s="432" t="str">
        <f t="array" ref="W52">IF(AND(H52:V52=H52:V52,H52:V52="-"),"",MODE(IF(H52:V52="-","",H52:V52)))</f>
        <v/>
      </c>
      <c r="X52" s="225" t="str">
        <f t="array" ref="X52">IF(COUNT(H52:V52)=0,"",COUNT(IF(H52:V52=W52,H52:V52,""))/COUNT(H52:V52))</f>
        <v/>
      </c>
      <c r="Y52" s="217" t="str">
        <f t="array" ref="Y52">IF(AND(H52:V52=H52:V52,H52:V52="-"),"",STDEV(IF(H52:V52="-","",H52:V52))/AVERAGE(IF(H52:V52="-","",H52:V52+0.000000000000001)))</f>
        <v/>
      </c>
      <c r="Z52" s="218"/>
      <c r="AA52" s="147"/>
      <c r="AB52" s="246" t="str">
        <f t="array" ref="AB52">IF(AND(H52:V52=H52:V52,H52:V52="-"),"",AVERAGE(H52:V52))</f>
        <v/>
      </c>
      <c r="AC52" s="218"/>
      <c r="AD52" s="414" t="str">
        <f t="shared" si="2"/>
        <v/>
      </c>
      <c r="AE52" s="74"/>
      <c r="AF52" s="74"/>
      <c r="AG52" s="74"/>
      <c r="AH52" s="74"/>
      <c r="AI52" s="265"/>
      <c r="AJ52" s="216" t="s">
        <v>24</v>
      </c>
      <c r="AK52" s="216" t="s">
        <v>24</v>
      </c>
      <c r="AL52" s="263" t="str">
        <f t="shared" si="1"/>
        <v/>
      </c>
      <c r="AM52" s="74"/>
      <c r="AN52" s="74"/>
      <c r="AO52" s="74"/>
      <c r="AP52" s="74"/>
      <c r="AQ52" s="74"/>
      <c r="AR52" s="74"/>
      <c r="AS52" s="74"/>
      <c r="AT52" s="74"/>
      <c r="AU52" s="74"/>
      <c r="AV52" s="74"/>
      <c r="AW52" s="74"/>
      <c r="AX52" s="74"/>
      <c r="AY52" s="74"/>
      <c r="AZ52" s="74"/>
      <c r="BA52" s="74"/>
      <c r="BB52" s="74"/>
      <c r="BC52" s="74"/>
      <c r="BD52" s="74"/>
      <c r="BE52" s="74"/>
      <c r="BF52" s="74"/>
      <c r="BG52" s="74"/>
      <c r="BH52" s="74"/>
      <c r="BI52" s="251"/>
      <c r="BJ52" s="251"/>
      <c r="BK52" s="251"/>
      <c r="BL52" s="251"/>
      <c r="BM52" s="251"/>
      <c r="BN52" s="251"/>
      <c r="BO52" s="251"/>
      <c r="BP52" s="251"/>
      <c r="BQ52" s="251"/>
      <c r="BR52" s="251"/>
      <c r="BS52" s="251"/>
      <c r="BT52" s="251"/>
      <c r="BU52" s="251"/>
      <c r="BV52" s="251"/>
      <c r="BW52" s="251"/>
      <c r="BX52" s="251"/>
      <c r="BY52" s="251"/>
      <c r="BZ52" s="251"/>
    </row>
    <row r="53" spans="1:78" customFormat="1" ht="12.9" customHeight="1">
      <c r="A53" s="212" t="s">
        <v>24</v>
      </c>
      <c r="B53" s="216" t="s">
        <v>24</v>
      </c>
      <c r="C53" s="213" t="s">
        <v>24</v>
      </c>
      <c r="D53" s="213" t="s">
        <v>24</v>
      </c>
      <c r="E53" s="214" t="s">
        <v>24</v>
      </c>
      <c r="F53" s="214" t="s">
        <v>24</v>
      </c>
      <c r="G53" s="215" t="s">
        <v>24</v>
      </c>
      <c r="H53" s="216" t="s">
        <v>24</v>
      </c>
      <c r="I53" s="216" t="s">
        <v>24</v>
      </c>
      <c r="J53" s="216" t="s">
        <v>24</v>
      </c>
      <c r="K53" s="216" t="s">
        <v>24</v>
      </c>
      <c r="L53" s="216" t="s">
        <v>24</v>
      </c>
      <c r="M53" s="216" t="s">
        <v>24</v>
      </c>
      <c r="N53" s="216" t="s">
        <v>24</v>
      </c>
      <c r="O53" s="216" t="s">
        <v>24</v>
      </c>
      <c r="P53" s="216" t="s">
        <v>24</v>
      </c>
      <c r="Q53" s="216" t="s">
        <v>24</v>
      </c>
      <c r="R53" s="216" t="s">
        <v>24</v>
      </c>
      <c r="S53" s="216" t="s">
        <v>24</v>
      </c>
      <c r="T53" s="216" t="s">
        <v>24</v>
      </c>
      <c r="U53" s="216" t="s">
        <v>24</v>
      </c>
      <c r="V53" s="216" t="s">
        <v>24</v>
      </c>
      <c r="W53" s="432" t="str">
        <f t="array" ref="W53">IF(AND(H53:V53=H53:V53,H53:V53="-"),"",MODE(IF(H53:V53="-","",H53:V53)))</f>
        <v/>
      </c>
      <c r="X53" s="225" t="str">
        <f t="array" ref="X53">IF(COUNT(H53:V53)=0,"",COUNT(IF(H53:V53=W53,H53:V53,""))/COUNT(H53:V53))</f>
        <v/>
      </c>
      <c r="Y53" s="217" t="str">
        <f t="array" ref="Y53">IF(AND(H53:V53=H53:V53,H53:V53="-"),"",STDEV(IF(H53:V53="-","",H53:V53))/AVERAGE(IF(H53:V53="-","",H53:V53+0.000000000000001)))</f>
        <v/>
      </c>
      <c r="Z53" s="218"/>
      <c r="AA53" s="147"/>
      <c r="AB53" s="246" t="str">
        <f t="array" ref="AB53">IF(AND(H53:V53=H53:V53,H53:V53="-"),"",AVERAGE(H53:V53))</f>
        <v/>
      </c>
      <c r="AC53" s="218"/>
      <c r="AD53" s="414" t="str">
        <f t="shared" si="2"/>
        <v/>
      </c>
      <c r="AE53" s="74"/>
      <c r="AF53" s="74"/>
      <c r="AG53" s="74"/>
      <c r="AH53" s="74"/>
      <c r="AI53" s="265"/>
      <c r="AJ53" s="216" t="s">
        <v>24</v>
      </c>
      <c r="AK53" s="216" t="s">
        <v>24</v>
      </c>
      <c r="AL53" s="263" t="str">
        <f t="shared" si="1"/>
        <v/>
      </c>
      <c r="AM53" s="74"/>
      <c r="AN53" s="74"/>
      <c r="AO53" s="74"/>
      <c r="AP53" s="74"/>
      <c r="AQ53" s="74"/>
      <c r="AR53" s="74"/>
      <c r="AS53" s="74"/>
      <c r="AT53" s="74"/>
      <c r="AU53" s="74"/>
      <c r="AV53" s="74"/>
      <c r="AW53" s="74"/>
      <c r="AX53" s="74"/>
      <c r="AY53" s="74"/>
      <c r="AZ53" s="74"/>
      <c r="BA53" s="74"/>
      <c r="BB53" s="74"/>
      <c r="BC53" s="74"/>
      <c r="BD53" s="74"/>
      <c r="BE53" s="74"/>
      <c r="BF53" s="74"/>
      <c r="BG53" s="74"/>
      <c r="BH53" s="74"/>
      <c r="BI53" s="251"/>
      <c r="BJ53" s="251"/>
      <c r="BK53" s="251"/>
      <c r="BL53" s="251"/>
      <c r="BM53" s="251"/>
      <c r="BN53" s="251"/>
      <c r="BO53" s="251"/>
      <c r="BP53" s="251"/>
      <c r="BQ53" s="251"/>
      <c r="BR53" s="251"/>
      <c r="BS53" s="251"/>
      <c r="BT53" s="251"/>
      <c r="BU53" s="251"/>
      <c r="BV53" s="251"/>
      <c r="BW53" s="251"/>
      <c r="BX53" s="251"/>
      <c r="BY53" s="251"/>
      <c r="BZ53" s="251"/>
    </row>
    <row r="54" spans="1:78" customFormat="1" ht="12.9" customHeight="1">
      <c r="A54" s="212" t="s">
        <v>24</v>
      </c>
      <c r="B54" s="216" t="s">
        <v>24</v>
      </c>
      <c r="C54" s="213" t="s">
        <v>24</v>
      </c>
      <c r="D54" s="213" t="s">
        <v>24</v>
      </c>
      <c r="E54" s="214" t="s">
        <v>24</v>
      </c>
      <c r="F54" s="214" t="s">
        <v>24</v>
      </c>
      <c r="G54" s="215" t="s">
        <v>24</v>
      </c>
      <c r="H54" s="216" t="s">
        <v>24</v>
      </c>
      <c r="I54" s="216" t="s">
        <v>24</v>
      </c>
      <c r="J54" s="216" t="s">
        <v>24</v>
      </c>
      <c r="K54" s="216" t="s">
        <v>24</v>
      </c>
      <c r="L54" s="216" t="s">
        <v>24</v>
      </c>
      <c r="M54" s="216" t="s">
        <v>24</v>
      </c>
      <c r="N54" s="216" t="s">
        <v>24</v>
      </c>
      <c r="O54" s="216" t="s">
        <v>24</v>
      </c>
      <c r="P54" s="216" t="s">
        <v>24</v>
      </c>
      <c r="Q54" s="216" t="s">
        <v>24</v>
      </c>
      <c r="R54" s="216" t="s">
        <v>24</v>
      </c>
      <c r="S54" s="216" t="s">
        <v>24</v>
      </c>
      <c r="T54" s="216" t="s">
        <v>24</v>
      </c>
      <c r="U54" s="216" t="s">
        <v>24</v>
      </c>
      <c r="V54" s="216" t="s">
        <v>24</v>
      </c>
      <c r="W54" s="432" t="str">
        <f t="array" ref="W54">IF(AND(H54:V54=H54:V54,H54:V54="-"),"",MODE(IF(H54:V54="-","",H54:V54)))</f>
        <v/>
      </c>
      <c r="X54" s="225" t="str">
        <f t="array" ref="X54">IF(COUNT(H54:V54)=0,"",COUNT(IF(H54:V54=W54,H54:V54,""))/COUNT(H54:V54))</f>
        <v/>
      </c>
      <c r="Y54" s="217" t="str">
        <f t="array" ref="Y54">IF(AND(H54:V54=H54:V54,H54:V54="-"),"",STDEV(IF(H54:V54="-","",H54:V54))/AVERAGE(IF(H54:V54="-","",H54:V54+0.000000000000001)))</f>
        <v/>
      </c>
      <c r="Z54" s="218"/>
      <c r="AA54" s="147"/>
      <c r="AB54" s="246" t="str">
        <f t="array" ref="AB54">IF(AND(H54:V54=H54:V54,H54:V54="-"),"",AVERAGE(H54:V54))</f>
        <v/>
      </c>
      <c r="AC54" s="218"/>
      <c r="AD54" s="414" t="str">
        <f t="shared" si="2"/>
        <v/>
      </c>
      <c r="AE54" s="74"/>
      <c r="AF54" s="74"/>
      <c r="AG54" s="74"/>
      <c r="AH54" s="74"/>
      <c r="AI54" s="265"/>
      <c r="AJ54" s="216" t="s">
        <v>24</v>
      </c>
      <c r="AK54" s="216" t="s">
        <v>24</v>
      </c>
      <c r="AL54" s="263" t="str">
        <f t="shared" si="1"/>
        <v/>
      </c>
      <c r="AM54" s="74"/>
      <c r="AN54" s="74"/>
      <c r="AO54" s="74"/>
      <c r="AP54" s="74"/>
      <c r="AQ54" s="74"/>
      <c r="AR54" s="74"/>
      <c r="AS54" s="74"/>
      <c r="AT54" s="74"/>
      <c r="AU54" s="74"/>
      <c r="AV54" s="74"/>
      <c r="AW54" s="74"/>
      <c r="AX54" s="74"/>
      <c r="AY54" s="74"/>
      <c r="AZ54" s="74"/>
      <c r="BA54" s="74"/>
      <c r="BB54" s="74"/>
      <c r="BC54" s="74"/>
      <c r="BD54" s="74"/>
      <c r="BE54" s="74"/>
      <c r="BF54" s="74"/>
      <c r="BG54" s="74"/>
      <c r="BH54" s="74"/>
      <c r="BI54" s="251"/>
      <c r="BJ54" s="251"/>
      <c r="BK54" s="251"/>
      <c r="BL54" s="251"/>
      <c r="BM54" s="251"/>
      <c r="BN54" s="251"/>
      <c r="BO54" s="251"/>
      <c r="BP54" s="251"/>
      <c r="BQ54" s="251"/>
      <c r="BR54" s="251"/>
      <c r="BS54" s="251"/>
      <c r="BT54" s="251"/>
      <c r="BU54" s="251"/>
      <c r="BV54" s="251"/>
      <c r="BW54" s="251"/>
      <c r="BX54" s="251"/>
      <c r="BY54" s="251"/>
      <c r="BZ54" s="251"/>
    </row>
    <row r="55" spans="1:78" customFormat="1" ht="12.9" customHeight="1">
      <c r="A55" s="212" t="s">
        <v>24</v>
      </c>
      <c r="B55" s="216" t="s">
        <v>24</v>
      </c>
      <c r="C55" s="213" t="s">
        <v>24</v>
      </c>
      <c r="D55" s="213" t="s">
        <v>24</v>
      </c>
      <c r="E55" s="214" t="s">
        <v>24</v>
      </c>
      <c r="F55" s="214" t="s">
        <v>24</v>
      </c>
      <c r="G55" s="215" t="s">
        <v>24</v>
      </c>
      <c r="H55" s="216" t="s">
        <v>24</v>
      </c>
      <c r="I55" s="216" t="s">
        <v>24</v>
      </c>
      <c r="J55" s="216" t="s">
        <v>24</v>
      </c>
      <c r="K55" s="216" t="s">
        <v>24</v>
      </c>
      <c r="L55" s="216" t="s">
        <v>24</v>
      </c>
      <c r="M55" s="216" t="s">
        <v>24</v>
      </c>
      <c r="N55" s="216" t="s">
        <v>24</v>
      </c>
      <c r="O55" s="216" t="s">
        <v>24</v>
      </c>
      <c r="P55" s="216" t="s">
        <v>24</v>
      </c>
      <c r="Q55" s="216" t="s">
        <v>24</v>
      </c>
      <c r="R55" s="216" t="s">
        <v>24</v>
      </c>
      <c r="S55" s="216" t="s">
        <v>24</v>
      </c>
      <c r="T55" s="216" t="s">
        <v>24</v>
      </c>
      <c r="U55" s="216" t="s">
        <v>24</v>
      </c>
      <c r="V55" s="216" t="s">
        <v>24</v>
      </c>
      <c r="W55" s="432" t="str">
        <f t="array" ref="W55">IF(AND(H55:V55=H55:V55,H55:V55="-"),"",MODE(IF(H55:V55="-","",H55:V55)))</f>
        <v/>
      </c>
      <c r="X55" s="225" t="str">
        <f t="array" ref="X55">IF(COUNT(H55:V55)=0,"",COUNT(IF(H55:V55=W55,H55:V55,""))/COUNT(H55:V55))</f>
        <v/>
      </c>
      <c r="Y55" s="217" t="str">
        <f t="array" ref="Y55">IF(AND(H55:V55=H55:V55,H55:V55="-"),"",STDEV(IF(H55:V55="-","",H55:V55))/AVERAGE(IF(H55:V55="-","",H55:V55+0.000000000000001)))</f>
        <v/>
      </c>
      <c r="Z55" s="218"/>
      <c r="AA55" s="147"/>
      <c r="AB55" s="246" t="str">
        <f t="array" ref="AB55">IF(AND(H55:V55=H55:V55,H55:V55="-"),"",AVERAGE(H55:V55))</f>
        <v/>
      </c>
      <c r="AC55" s="218"/>
      <c r="AD55" s="414" t="str">
        <f t="shared" si="2"/>
        <v/>
      </c>
      <c r="AE55" s="74"/>
      <c r="AF55" s="74"/>
      <c r="AG55" s="74"/>
      <c r="AH55" s="74"/>
      <c r="AI55" s="265"/>
      <c r="AJ55" s="216" t="s">
        <v>24</v>
      </c>
      <c r="AK55" s="216" t="s">
        <v>24</v>
      </c>
      <c r="AL55" s="263" t="str">
        <f t="shared" si="1"/>
        <v/>
      </c>
      <c r="AM55" s="74"/>
      <c r="AN55" s="74"/>
      <c r="AO55" s="74"/>
      <c r="AP55" s="74"/>
      <c r="AQ55" s="74"/>
      <c r="AR55" s="74"/>
      <c r="AS55" s="74"/>
      <c r="AT55" s="74"/>
      <c r="AU55" s="74"/>
      <c r="AV55" s="74"/>
      <c r="AW55" s="74"/>
      <c r="AX55" s="74"/>
      <c r="AY55" s="74"/>
      <c r="AZ55" s="74"/>
      <c r="BA55" s="74"/>
      <c r="BB55" s="74"/>
      <c r="BC55" s="74"/>
      <c r="BD55" s="74"/>
      <c r="BE55" s="74"/>
      <c r="BF55" s="74"/>
      <c r="BG55" s="74"/>
      <c r="BH55" s="74"/>
      <c r="BI55" s="251"/>
      <c r="BJ55" s="251"/>
      <c r="BK55" s="251"/>
      <c r="BL55" s="251"/>
      <c r="BM55" s="251"/>
      <c r="BN55" s="251"/>
      <c r="BO55" s="251"/>
      <c r="BP55" s="251"/>
      <c r="BQ55" s="251"/>
      <c r="BR55" s="251"/>
      <c r="BS55" s="251"/>
      <c r="BT55" s="251"/>
      <c r="BU55" s="251"/>
      <c r="BV55" s="251"/>
      <c r="BW55" s="251"/>
      <c r="BX55" s="251"/>
      <c r="BY55" s="251"/>
      <c r="BZ55" s="251"/>
    </row>
    <row r="56" spans="1:78" customFormat="1" ht="12.9" customHeight="1">
      <c r="A56" s="212" t="s">
        <v>24</v>
      </c>
      <c r="B56" s="216" t="s">
        <v>24</v>
      </c>
      <c r="C56" s="213" t="s">
        <v>24</v>
      </c>
      <c r="D56" s="213" t="s">
        <v>24</v>
      </c>
      <c r="E56" s="214" t="s">
        <v>24</v>
      </c>
      <c r="F56" s="214" t="s">
        <v>24</v>
      </c>
      <c r="G56" s="215" t="s">
        <v>24</v>
      </c>
      <c r="H56" s="216" t="s">
        <v>24</v>
      </c>
      <c r="I56" s="216" t="s">
        <v>24</v>
      </c>
      <c r="J56" s="216" t="s">
        <v>24</v>
      </c>
      <c r="K56" s="216" t="s">
        <v>24</v>
      </c>
      <c r="L56" s="216" t="s">
        <v>24</v>
      </c>
      <c r="M56" s="216" t="s">
        <v>24</v>
      </c>
      <c r="N56" s="216" t="s">
        <v>24</v>
      </c>
      <c r="O56" s="216" t="s">
        <v>24</v>
      </c>
      <c r="P56" s="216" t="s">
        <v>24</v>
      </c>
      <c r="Q56" s="216" t="s">
        <v>24</v>
      </c>
      <c r="R56" s="216" t="s">
        <v>24</v>
      </c>
      <c r="S56" s="216" t="s">
        <v>24</v>
      </c>
      <c r="T56" s="216" t="s">
        <v>24</v>
      </c>
      <c r="U56" s="216" t="s">
        <v>24</v>
      </c>
      <c r="V56" s="216" t="s">
        <v>24</v>
      </c>
      <c r="W56" s="432" t="str">
        <f t="array" ref="W56">IF(AND(H56:V56=H56:V56,H56:V56="-"),"",MODE(IF(H56:V56="-","",H56:V56)))</f>
        <v/>
      </c>
      <c r="X56" s="225" t="str">
        <f t="array" ref="X56">IF(COUNT(H56:V56)=0,"",COUNT(IF(H56:V56=W56,H56:V56,""))/COUNT(H56:V56))</f>
        <v/>
      </c>
      <c r="Y56" s="217" t="str">
        <f t="array" ref="Y56">IF(AND(H56:V56=H56:V56,H56:V56="-"),"",STDEV(IF(H56:V56="-","",H56:V56))/AVERAGE(IF(H56:V56="-","",H56:V56+0.000000000000001)))</f>
        <v/>
      </c>
      <c r="Z56" s="218"/>
      <c r="AA56" s="147"/>
      <c r="AB56" s="246" t="str">
        <f t="array" ref="AB56">IF(AND(H56:V56=H56:V56,H56:V56="-"),"",AVERAGE(H56:V56))</f>
        <v/>
      </c>
      <c r="AC56" s="218"/>
      <c r="AD56" s="414" t="str">
        <f t="shared" si="2"/>
        <v/>
      </c>
      <c r="AE56" s="74"/>
      <c r="AF56" s="74"/>
      <c r="AG56" s="74"/>
      <c r="AH56" s="74"/>
      <c r="AI56" s="265"/>
      <c r="AJ56" s="216" t="s">
        <v>24</v>
      </c>
      <c r="AK56" s="216" t="s">
        <v>24</v>
      </c>
      <c r="AL56" s="263" t="str">
        <f t="shared" si="1"/>
        <v/>
      </c>
      <c r="AM56" s="74"/>
      <c r="AN56" s="74"/>
      <c r="AO56" s="74"/>
      <c r="AP56" s="74"/>
      <c r="AQ56" s="74"/>
      <c r="AR56" s="74"/>
      <c r="AS56" s="74"/>
      <c r="AT56" s="74"/>
      <c r="AU56" s="74"/>
      <c r="AV56" s="74"/>
      <c r="AW56" s="74"/>
      <c r="AX56" s="74"/>
      <c r="AY56" s="74"/>
      <c r="AZ56" s="74"/>
      <c r="BA56" s="74"/>
      <c r="BB56" s="74"/>
      <c r="BC56" s="74"/>
      <c r="BD56" s="74"/>
      <c r="BE56" s="74"/>
      <c r="BF56" s="74"/>
      <c r="BG56" s="74"/>
      <c r="BH56" s="74"/>
      <c r="BI56" s="251"/>
      <c r="BJ56" s="251"/>
      <c r="BK56" s="251"/>
      <c r="BL56" s="251"/>
      <c r="BM56" s="251"/>
      <c r="BN56" s="251"/>
      <c r="BO56" s="251"/>
      <c r="BP56" s="251"/>
      <c r="BQ56" s="251"/>
      <c r="BR56" s="251"/>
      <c r="BS56" s="251"/>
      <c r="BT56" s="251"/>
      <c r="BU56" s="251"/>
      <c r="BV56" s="251"/>
      <c r="BW56" s="251"/>
      <c r="BX56" s="251"/>
      <c r="BY56" s="251"/>
      <c r="BZ56" s="251"/>
    </row>
    <row r="57" spans="1:78" customFormat="1" ht="12.9" customHeight="1">
      <c r="A57" s="212" t="s">
        <v>24</v>
      </c>
      <c r="B57" s="216" t="s">
        <v>24</v>
      </c>
      <c r="C57" s="213" t="s">
        <v>24</v>
      </c>
      <c r="D57" s="213" t="s">
        <v>24</v>
      </c>
      <c r="E57" s="214" t="s">
        <v>24</v>
      </c>
      <c r="F57" s="214" t="s">
        <v>24</v>
      </c>
      <c r="G57" s="215" t="s">
        <v>24</v>
      </c>
      <c r="H57" s="216" t="s">
        <v>24</v>
      </c>
      <c r="I57" s="216" t="s">
        <v>24</v>
      </c>
      <c r="J57" s="216" t="s">
        <v>24</v>
      </c>
      <c r="K57" s="216" t="s">
        <v>24</v>
      </c>
      <c r="L57" s="216" t="s">
        <v>24</v>
      </c>
      <c r="M57" s="216" t="s">
        <v>24</v>
      </c>
      <c r="N57" s="216" t="s">
        <v>24</v>
      </c>
      <c r="O57" s="216" t="s">
        <v>24</v>
      </c>
      <c r="P57" s="216" t="s">
        <v>24</v>
      </c>
      <c r="Q57" s="216" t="s">
        <v>24</v>
      </c>
      <c r="R57" s="216" t="s">
        <v>24</v>
      </c>
      <c r="S57" s="216" t="s">
        <v>24</v>
      </c>
      <c r="T57" s="216" t="s">
        <v>24</v>
      </c>
      <c r="U57" s="216" t="s">
        <v>24</v>
      </c>
      <c r="V57" s="216" t="s">
        <v>24</v>
      </c>
      <c r="W57" s="432" t="str">
        <f t="array" ref="W57">IF(AND(H57:V57=H57:V57,H57:V57="-"),"",MODE(IF(H57:V57="-","",H57:V57)))</f>
        <v/>
      </c>
      <c r="X57" s="225" t="str">
        <f t="array" ref="X57">IF(COUNT(H57:V57)=0,"",COUNT(IF(H57:V57=W57,H57:V57,""))/COUNT(H57:V57))</f>
        <v/>
      </c>
      <c r="Y57" s="217" t="str">
        <f t="array" ref="Y57">IF(AND(H57:V57=H57:V57,H57:V57="-"),"",STDEV(IF(H57:V57="-","",H57:V57))/AVERAGE(IF(H57:V57="-","",H57:V57+0.000000000000001)))</f>
        <v/>
      </c>
      <c r="Z57" s="218"/>
      <c r="AA57" s="147"/>
      <c r="AB57" s="246" t="str">
        <f t="array" ref="AB57">IF(AND(H57:V57=H57:V57,H57:V57="-"),"",AVERAGE(H57:V57))</f>
        <v/>
      </c>
      <c r="AC57" s="218"/>
      <c r="AD57" s="414" t="str">
        <f t="shared" si="2"/>
        <v/>
      </c>
      <c r="AE57" s="74"/>
      <c r="AF57" s="74"/>
      <c r="AG57" s="74"/>
      <c r="AH57" s="74"/>
      <c r="AI57" s="265"/>
      <c r="AJ57" s="216" t="s">
        <v>24</v>
      </c>
      <c r="AK57" s="216" t="s">
        <v>24</v>
      </c>
      <c r="AL57" s="263" t="str">
        <f t="shared" si="1"/>
        <v/>
      </c>
      <c r="AM57" s="74"/>
      <c r="AN57" s="74"/>
      <c r="AO57" s="74"/>
      <c r="AP57" s="74"/>
      <c r="AQ57" s="74"/>
      <c r="AR57" s="74"/>
      <c r="AS57" s="74"/>
      <c r="AT57" s="74"/>
      <c r="AU57" s="74"/>
      <c r="AV57" s="74"/>
      <c r="AW57" s="74"/>
      <c r="AX57" s="74"/>
      <c r="AY57" s="74"/>
      <c r="AZ57" s="74"/>
      <c r="BA57" s="74"/>
      <c r="BB57" s="74"/>
      <c r="BC57" s="74"/>
      <c r="BD57" s="74"/>
      <c r="BE57" s="74"/>
      <c r="BF57" s="74"/>
      <c r="BG57" s="74"/>
      <c r="BH57" s="74"/>
      <c r="BI57" s="251"/>
      <c r="BJ57" s="251"/>
      <c r="BK57" s="251"/>
      <c r="BL57" s="251"/>
      <c r="BM57" s="251"/>
      <c r="BN57" s="251"/>
      <c r="BO57" s="251"/>
      <c r="BP57" s="251"/>
      <c r="BQ57" s="251"/>
      <c r="BR57" s="251"/>
      <c r="BS57" s="251"/>
      <c r="BT57" s="251"/>
      <c r="BU57" s="251"/>
      <c r="BV57" s="251"/>
      <c r="BW57" s="251"/>
      <c r="BX57" s="251"/>
      <c r="BY57" s="251"/>
      <c r="BZ57" s="251"/>
    </row>
    <row r="58" spans="1:78" customFormat="1" ht="12.9" customHeight="1">
      <c r="A58" s="212" t="s">
        <v>24</v>
      </c>
      <c r="B58" s="216" t="s">
        <v>24</v>
      </c>
      <c r="C58" s="213" t="s">
        <v>24</v>
      </c>
      <c r="D58" s="213" t="s">
        <v>24</v>
      </c>
      <c r="E58" s="214" t="s">
        <v>24</v>
      </c>
      <c r="F58" s="214" t="s">
        <v>24</v>
      </c>
      <c r="G58" s="215" t="s">
        <v>24</v>
      </c>
      <c r="H58" s="216" t="s">
        <v>24</v>
      </c>
      <c r="I58" s="216" t="s">
        <v>24</v>
      </c>
      <c r="J58" s="216" t="s">
        <v>24</v>
      </c>
      <c r="K58" s="216" t="s">
        <v>24</v>
      </c>
      <c r="L58" s="216" t="s">
        <v>24</v>
      </c>
      <c r="M58" s="216" t="s">
        <v>24</v>
      </c>
      <c r="N58" s="216" t="s">
        <v>24</v>
      </c>
      <c r="O58" s="216" t="s">
        <v>24</v>
      </c>
      <c r="P58" s="216" t="s">
        <v>24</v>
      </c>
      <c r="Q58" s="216" t="s">
        <v>24</v>
      </c>
      <c r="R58" s="216" t="s">
        <v>24</v>
      </c>
      <c r="S58" s="216" t="s">
        <v>24</v>
      </c>
      <c r="T58" s="216" t="s">
        <v>24</v>
      </c>
      <c r="U58" s="216" t="s">
        <v>24</v>
      </c>
      <c r="V58" s="216" t="s">
        <v>24</v>
      </c>
      <c r="W58" s="432" t="str">
        <f t="array" ref="W58">IF(AND(H58:V58=H58:V58,H58:V58="-"),"",MODE(IF(H58:V58="-","",H58:V58)))</f>
        <v/>
      </c>
      <c r="X58" s="225" t="str">
        <f t="array" ref="X58">IF(COUNT(H58:V58)=0,"",COUNT(IF(H58:V58=W58,H58:V58,""))/COUNT(H58:V58))</f>
        <v/>
      </c>
      <c r="Y58" s="217" t="str">
        <f t="array" ref="Y58">IF(AND(H58:V58=H58:V58,H58:V58="-"),"",STDEV(IF(H58:V58="-","",H58:V58))/AVERAGE(IF(H58:V58="-","",H58:V58+0.000000000000001)))</f>
        <v/>
      </c>
      <c r="Z58" s="218"/>
      <c r="AA58" s="147"/>
      <c r="AB58" s="246" t="str">
        <f t="array" ref="AB58">IF(AND(H58:V58=H58:V58,H58:V58="-"),"",AVERAGE(H58:V58))</f>
        <v/>
      </c>
      <c r="AC58" s="218"/>
      <c r="AD58" s="414" t="str">
        <f t="shared" si="2"/>
        <v/>
      </c>
      <c r="AE58" s="74"/>
      <c r="AF58" s="74"/>
      <c r="AG58" s="74"/>
      <c r="AH58" s="74"/>
      <c r="AI58" s="265"/>
      <c r="AJ58" s="216" t="s">
        <v>24</v>
      </c>
      <c r="AK58" s="216" t="s">
        <v>24</v>
      </c>
      <c r="AL58" s="263" t="str">
        <f t="shared" si="1"/>
        <v/>
      </c>
      <c r="AM58" s="74"/>
      <c r="AN58" s="74"/>
      <c r="AO58" s="74"/>
      <c r="AP58" s="74"/>
      <c r="AQ58" s="74"/>
      <c r="AR58" s="74"/>
      <c r="AS58" s="74"/>
      <c r="AT58" s="74"/>
      <c r="AU58" s="74"/>
      <c r="AV58" s="74"/>
      <c r="AW58" s="74"/>
      <c r="AX58" s="74"/>
      <c r="AY58" s="74"/>
      <c r="AZ58" s="74"/>
      <c r="BA58" s="74"/>
      <c r="BB58" s="74"/>
      <c r="BC58" s="74"/>
      <c r="BD58" s="74"/>
      <c r="BE58" s="74"/>
      <c r="BF58" s="74"/>
      <c r="BG58" s="74"/>
      <c r="BH58" s="74"/>
      <c r="BI58" s="251"/>
      <c r="BJ58" s="251"/>
      <c r="BK58" s="251"/>
      <c r="BL58" s="251"/>
      <c r="BM58" s="251"/>
      <c r="BN58" s="251"/>
      <c r="BO58" s="251"/>
      <c r="BP58" s="251"/>
      <c r="BQ58" s="251"/>
      <c r="BR58" s="251"/>
      <c r="BS58" s="251"/>
      <c r="BT58" s="251"/>
      <c r="BU58" s="251"/>
      <c r="BV58" s="251"/>
      <c r="BW58" s="251"/>
      <c r="BX58" s="251"/>
      <c r="BY58" s="251"/>
      <c r="BZ58" s="251"/>
    </row>
    <row r="59" spans="1:78" customFormat="1" ht="12.9" customHeight="1">
      <c r="A59" s="212" t="s">
        <v>24</v>
      </c>
      <c r="B59" s="216" t="s">
        <v>24</v>
      </c>
      <c r="C59" s="213" t="s">
        <v>24</v>
      </c>
      <c r="D59" s="213" t="s">
        <v>24</v>
      </c>
      <c r="E59" s="214" t="s">
        <v>24</v>
      </c>
      <c r="F59" s="214" t="s">
        <v>24</v>
      </c>
      <c r="G59" s="215" t="s">
        <v>24</v>
      </c>
      <c r="H59" s="216" t="s">
        <v>24</v>
      </c>
      <c r="I59" s="216" t="s">
        <v>24</v>
      </c>
      <c r="J59" s="216" t="s">
        <v>24</v>
      </c>
      <c r="K59" s="216" t="s">
        <v>24</v>
      </c>
      <c r="L59" s="216" t="s">
        <v>24</v>
      </c>
      <c r="M59" s="216" t="s">
        <v>24</v>
      </c>
      <c r="N59" s="216" t="s">
        <v>24</v>
      </c>
      <c r="O59" s="216" t="s">
        <v>24</v>
      </c>
      <c r="P59" s="216" t="s">
        <v>24</v>
      </c>
      <c r="Q59" s="216" t="s">
        <v>24</v>
      </c>
      <c r="R59" s="216" t="s">
        <v>24</v>
      </c>
      <c r="S59" s="216" t="s">
        <v>24</v>
      </c>
      <c r="T59" s="216" t="s">
        <v>24</v>
      </c>
      <c r="U59" s="216" t="s">
        <v>24</v>
      </c>
      <c r="V59" s="216" t="s">
        <v>24</v>
      </c>
      <c r="W59" s="432" t="str">
        <f t="array" ref="W59">IF(AND(H59:V59=H59:V59,H59:V59="-"),"",MODE(IF(H59:V59="-","",H59:V59)))</f>
        <v/>
      </c>
      <c r="X59" s="225" t="str">
        <f t="array" ref="X59">IF(COUNT(H59:V59)=0,"",COUNT(IF(H59:V59=W59,H59:V59,""))/COUNT(H59:V59))</f>
        <v/>
      </c>
      <c r="Y59" s="217" t="str">
        <f t="array" ref="Y59">IF(AND(H59:V59=H59:V59,H59:V59="-"),"",STDEV(IF(H59:V59="-","",H59:V59))/AVERAGE(IF(H59:V59="-","",H59:V59+0.000000000000001)))</f>
        <v/>
      </c>
      <c r="Z59" s="218"/>
      <c r="AA59" s="147"/>
      <c r="AB59" s="246" t="str">
        <f t="array" ref="AB59">IF(AND(H59:V59=H59:V59,H59:V59="-"),"",AVERAGE(H59:V59))</f>
        <v/>
      </c>
      <c r="AC59" s="218"/>
      <c r="AD59" s="414" t="str">
        <f t="shared" si="2"/>
        <v/>
      </c>
      <c r="AE59" s="74"/>
      <c r="AF59" s="74"/>
      <c r="AG59" s="74"/>
      <c r="AH59" s="74"/>
      <c r="AI59" s="265"/>
      <c r="AJ59" s="216" t="s">
        <v>24</v>
      </c>
      <c r="AK59" s="216" t="s">
        <v>24</v>
      </c>
      <c r="AL59" s="263" t="str">
        <f t="shared" si="1"/>
        <v/>
      </c>
      <c r="AM59" s="74"/>
      <c r="AN59" s="74"/>
      <c r="AO59" s="74"/>
      <c r="AP59" s="74"/>
      <c r="AQ59" s="74"/>
      <c r="AR59" s="74"/>
      <c r="AS59" s="74"/>
      <c r="AT59" s="74"/>
      <c r="AU59" s="74"/>
      <c r="AV59" s="74"/>
      <c r="AW59" s="74"/>
      <c r="AX59" s="74"/>
      <c r="AY59" s="74"/>
      <c r="AZ59" s="74"/>
      <c r="BA59" s="74"/>
      <c r="BB59" s="74"/>
      <c r="BC59" s="74"/>
      <c r="BD59" s="74"/>
      <c r="BE59" s="74"/>
      <c r="BF59" s="74"/>
      <c r="BG59" s="74"/>
      <c r="BH59" s="74"/>
      <c r="BI59" s="251"/>
      <c r="BJ59" s="251"/>
      <c r="BK59" s="251"/>
      <c r="BL59" s="251"/>
      <c r="BM59" s="251"/>
      <c r="BN59" s="251"/>
      <c r="BO59" s="251"/>
      <c r="BP59" s="251"/>
      <c r="BQ59" s="251"/>
      <c r="BR59" s="251"/>
      <c r="BS59" s="251"/>
      <c r="BT59" s="251"/>
      <c r="BU59" s="251"/>
      <c r="BV59" s="251"/>
      <c r="BW59" s="251"/>
      <c r="BX59" s="251"/>
      <c r="BY59" s="251"/>
      <c r="BZ59" s="251"/>
    </row>
    <row r="60" spans="1:78" customFormat="1" ht="12.9" customHeight="1">
      <c r="A60" s="212" t="s">
        <v>24</v>
      </c>
      <c r="B60" s="216" t="s">
        <v>24</v>
      </c>
      <c r="C60" s="213" t="s">
        <v>24</v>
      </c>
      <c r="D60" s="213" t="s">
        <v>24</v>
      </c>
      <c r="E60" s="214" t="s">
        <v>24</v>
      </c>
      <c r="F60" s="214" t="s">
        <v>24</v>
      </c>
      <c r="G60" s="215" t="s">
        <v>24</v>
      </c>
      <c r="H60" s="216" t="s">
        <v>24</v>
      </c>
      <c r="I60" s="216" t="s">
        <v>24</v>
      </c>
      <c r="J60" s="216" t="s">
        <v>24</v>
      </c>
      <c r="K60" s="216" t="s">
        <v>24</v>
      </c>
      <c r="L60" s="216" t="s">
        <v>24</v>
      </c>
      <c r="M60" s="216" t="s">
        <v>24</v>
      </c>
      <c r="N60" s="216" t="s">
        <v>24</v>
      </c>
      <c r="O60" s="216" t="s">
        <v>24</v>
      </c>
      <c r="P60" s="216" t="s">
        <v>24</v>
      </c>
      <c r="Q60" s="216" t="s">
        <v>24</v>
      </c>
      <c r="R60" s="216" t="s">
        <v>24</v>
      </c>
      <c r="S60" s="216" t="s">
        <v>24</v>
      </c>
      <c r="T60" s="216" t="s">
        <v>24</v>
      </c>
      <c r="U60" s="216" t="s">
        <v>24</v>
      </c>
      <c r="V60" s="216" t="s">
        <v>24</v>
      </c>
      <c r="W60" s="432" t="str">
        <f t="array" ref="W60">IF(AND(H60:V60=H60:V60,H60:V60="-"),"",MODE(IF(H60:V60="-","",H60:V60)))</f>
        <v/>
      </c>
      <c r="X60" s="225" t="str">
        <f t="array" ref="X60">IF(COUNT(H60:V60)=0,"",COUNT(IF(H60:V60=W60,H60:V60,""))/COUNT(H60:V60))</f>
        <v/>
      </c>
      <c r="Y60" s="217" t="str">
        <f t="array" ref="Y60">IF(AND(H60:V60=H60:V60,H60:V60="-"),"",STDEV(IF(H60:V60="-","",H60:V60))/AVERAGE(IF(H60:V60="-","",H60:V60+0.000000000000001)))</f>
        <v/>
      </c>
      <c r="Z60" s="218"/>
      <c r="AA60" s="147"/>
      <c r="AB60" s="246" t="str">
        <f t="array" ref="AB60">IF(AND(H60:V60=H60:V60,H60:V60="-"),"",AVERAGE(H60:V60))</f>
        <v/>
      </c>
      <c r="AC60" s="218"/>
      <c r="AD60" s="414" t="str">
        <f t="shared" si="2"/>
        <v/>
      </c>
      <c r="AE60" s="74"/>
      <c r="AF60" s="74"/>
      <c r="AG60" s="74"/>
      <c r="AH60" s="74"/>
      <c r="AI60" s="265"/>
      <c r="AJ60" s="216" t="s">
        <v>24</v>
      </c>
      <c r="AK60" s="216" t="s">
        <v>24</v>
      </c>
      <c r="AL60" s="263" t="str">
        <f t="shared" si="1"/>
        <v/>
      </c>
      <c r="AM60" s="74"/>
      <c r="AN60" s="74"/>
      <c r="AO60" s="74"/>
      <c r="AP60" s="74"/>
      <c r="AQ60" s="74"/>
      <c r="AR60" s="74"/>
      <c r="AS60" s="74"/>
      <c r="AT60" s="74"/>
      <c r="AU60" s="74"/>
      <c r="AV60" s="74"/>
      <c r="AW60" s="74"/>
      <c r="AX60" s="74"/>
      <c r="AY60" s="74"/>
      <c r="AZ60" s="74"/>
      <c r="BA60" s="74"/>
      <c r="BB60" s="74"/>
      <c r="BC60" s="74"/>
      <c r="BD60" s="74"/>
      <c r="BE60" s="74"/>
      <c r="BF60" s="74"/>
      <c r="BG60" s="74"/>
      <c r="BH60" s="74"/>
      <c r="BI60" s="251"/>
      <c r="BJ60" s="251"/>
      <c r="BK60" s="251"/>
      <c r="BL60" s="251"/>
      <c r="BM60" s="251"/>
      <c r="BN60" s="251"/>
      <c r="BO60" s="251"/>
      <c r="BP60" s="251"/>
      <c r="BQ60" s="251"/>
      <c r="BR60" s="251"/>
      <c r="BS60" s="251"/>
      <c r="BT60" s="251"/>
      <c r="BU60" s="251"/>
      <c r="BV60" s="251"/>
      <c r="BW60" s="251"/>
      <c r="BX60" s="251"/>
      <c r="BY60" s="251"/>
      <c r="BZ60" s="251"/>
    </row>
    <row r="61" spans="1:78" customFormat="1" ht="12.9" customHeight="1">
      <c r="A61" s="212" t="s">
        <v>24</v>
      </c>
      <c r="B61" s="216" t="s">
        <v>24</v>
      </c>
      <c r="C61" s="213" t="s">
        <v>24</v>
      </c>
      <c r="D61" s="213" t="s">
        <v>24</v>
      </c>
      <c r="E61" s="214" t="s">
        <v>24</v>
      </c>
      <c r="F61" s="214" t="s">
        <v>24</v>
      </c>
      <c r="G61" s="215" t="s">
        <v>24</v>
      </c>
      <c r="H61" s="216" t="s">
        <v>24</v>
      </c>
      <c r="I61" s="216" t="s">
        <v>24</v>
      </c>
      <c r="J61" s="216" t="s">
        <v>24</v>
      </c>
      <c r="K61" s="216" t="s">
        <v>24</v>
      </c>
      <c r="L61" s="216" t="s">
        <v>24</v>
      </c>
      <c r="M61" s="216" t="s">
        <v>24</v>
      </c>
      <c r="N61" s="216" t="s">
        <v>24</v>
      </c>
      <c r="O61" s="216" t="s">
        <v>24</v>
      </c>
      <c r="P61" s="216" t="s">
        <v>24</v>
      </c>
      <c r="Q61" s="216" t="s">
        <v>24</v>
      </c>
      <c r="R61" s="216" t="s">
        <v>24</v>
      </c>
      <c r="S61" s="216" t="s">
        <v>24</v>
      </c>
      <c r="T61" s="216" t="s">
        <v>24</v>
      </c>
      <c r="U61" s="216" t="s">
        <v>24</v>
      </c>
      <c r="V61" s="216" t="s">
        <v>24</v>
      </c>
      <c r="W61" s="432" t="str">
        <f t="array" ref="W61">IF(AND(H61:V61=H61:V61,H61:V61="-"),"",MODE(IF(H61:V61="-","",H61:V61)))</f>
        <v/>
      </c>
      <c r="X61" s="225" t="str">
        <f t="array" ref="X61">IF(COUNT(H61:V61)=0,"",COUNT(IF(H61:V61=W61,H61:V61,""))/COUNT(H61:V61))</f>
        <v/>
      </c>
      <c r="Y61" s="217" t="str">
        <f t="array" ref="Y61">IF(AND(H61:V61=H61:V61,H61:V61="-"),"",STDEV(IF(H61:V61="-","",H61:V61))/AVERAGE(IF(H61:V61="-","",H61:V61+0.000000000000001)))</f>
        <v/>
      </c>
      <c r="Z61" s="218"/>
      <c r="AA61" s="147"/>
      <c r="AB61" s="246" t="str">
        <f t="array" ref="AB61">IF(AND(H61:V61=H61:V61,H61:V61="-"),"",AVERAGE(H61:V61))</f>
        <v/>
      </c>
      <c r="AC61" s="218"/>
      <c r="AD61" s="414" t="str">
        <f t="shared" si="2"/>
        <v/>
      </c>
      <c r="AE61" s="74"/>
      <c r="AF61" s="74"/>
      <c r="AG61" s="74"/>
      <c r="AH61" s="74"/>
      <c r="AI61" s="265"/>
      <c r="AJ61" s="216" t="s">
        <v>24</v>
      </c>
      <c r="AK61" s="216" t="s">
        <v>24</v>
      </c>
      <c r="AL61" s="263" t="str">
        <f t="shared" si="1"/>
        <v/>
      </c>
      <c r="AM61" s="74"/>
      <c r="AN61" s="74"/>
      <c r="AO61" s="74"/>
      <c r="AP61" s="74"/>
      <c r="AQ61" s="74"/>
      <c r="AR61" s="74"/>
      <c r="AS61" s="74"/>
      <c r="AT61" s="74"/>
      <c r="AU61" s="74"/>
      <c r="AV61" s="74"/>
      <c r="AW61" s="74"/>
      <c r="AX61" s="74"/>
      <c r="AY61" s="74"/>
      <c r="AZ61" s="74"/>
      <c r="BA61" s="74"/>
      <c r="BB61" s="74"/>
      <c r="BC61" s="74"/>
      <c r="BD61" s="74"/>
      <c r="BE61" s="74"/>
      <c r="BF61" s="74"/>
      <c r="BG61" s="74"/>
      <c r="BH61" s="74"/>
      <c r="BI61" s="251"/>
      <c r="BJ61" s="251"/>
      <c r="BK61" s="251"/>
      <c r="BL61" s="251"/>
      <c r="BM61" s="251"/>
      <c r="BN61" s="251"/>
      <c r="BO61" s="251"/>
      <c r="BP61" s="251"/>
      <c r="BQ61" s="251"/>
      <c r="BR61" s="251"/>
      <c r="BS61" s="251"/>
      <c r="BT61" s="251"/>
      <c r="BU61" s="251"/>
      <c r="BV61" s="251"/>
      <c r="BW61" s="251"/>
      <c r="BX61" s="251"/>
      <c r="BY61" s="251"/>
      <c r="BZ61" s="251"/>
    </row>
    <row r="62" spans="1:78" customFormat="1" ht="12.9" customHeight="1">
      <c r="A62" s="212" t="s">
        <v>24</v>
      </c>
      <c r="B62" s="216" t="s">
        <v>24</v>
      </c>
      <c r="C62" s="213" t="s">
        <v>24</v>
      </c>
      <c r="D62" s="213" t="s">
        <v>24</v>
      </c>
      <c r="E62" s="214" t="s">
        <v>24</v>
      </c>
      <c r="F62" s="214" t="s">
        <v>24</v>
      </c>
      <c r="G62" s="215" t="s">
        <v>24</v>
      </c>
      <c r="H62" s="216" t="s">
        <v>24</v>
      </c>
      <c r="I62" s="216" t="s">
        <v>24</v>
      </c>
      <c r="J62" s="216" t="s">
        <v>24</v>
      </c>
      <c r="K62" s="216" t="s">
        <v>24</v>
      </c>
      <c r="L62" s="216" t="s">
        <v>24</v>
      </c>
      <c r="M62" s="216" t="s">
        <v>24</v>
      </c>
      <c r="N62" s="216" t="s">
        <v>24</v>
      </c>
      <c r="O62" s="216" t="s">
        <v>24</v>
      </c>
      <c r="P62" s="216" t="s">
        <v>24</v>
      </c>
      <c r="Q62" s="216" t="s">
        <v>24</v>
      </c>
      <c r="R62" s="216" t="s">
        <v>24</v>
      </c>
      <c r="S62" s="216" t="s">
        <v>24</v>
      </c>
      <c r="T62" s="216" t="s">
        <v>24</v>
      </c>
      <c r="U62" s="216" t="s">
        <v>24</v>
      </c>
      <c r="V62" s="216" t="s">
        <v>24</v>
      </c>
      <c r="W62" s="432" t="str">
        <f t="array" ref="W62">IF(AND(H62:V62=H62:V62,H62:V62="-"),"",MODE(IF(H62:V62="-","",H62:V62)))</f>
        <v/>
      </c>
      <c r="X62" s="225" t="str">
        <f t="array" ref="X62">IF(COUNT(H62:V62)=0,"",COUNT(IF(H62:V62=W62,H62:V62,""))/COUNT(H62:V62))</f>
        <v/>
      </c>
      <c r="Y62" s="217" t="str">
        <f t="array" ref="Y62">IF(AND(H62:V62=H62:V62,H62:V62="-"),"",STDEV(IF(H62:V62="-","",H62:V62))/AVERAGE(IF(H62:V62="-","",H62:V62+0.000000000000001)))</f>
        <v/>
      </c>
      <c r="Z62" s="218"/>
      <c r="AA62" s="147"/>
      <c r="AB62" s="246" t="str">
        <f t="array" ref="AB62">IF(AND(H62:V62=H62:V62,H62:V62="-"),"",AVERAGE(H62:V62))</f>
        <v/>
      </c>
      <c r="AC62" s="218"/>
      <c r="AD62" s="414" t="str">
        <f t="shared" si="2"/>
        <v/>
      </c>
      <c r="AE62" s="74"/>
      <c r="AF62" s="74"/>
      <c r="AG62" s="74"/>
      <c r="AH62" s="74"/>
      <c r="AI62" s="265"/>
      <c r="AJ62" s="216" t="s">
        <v>24</v>
      </c>
      <c r="AK62" s="216" t="s">
        <v>24</v>
      </c>
      <c r="AL62" s="263" t="str">
        <f t="shared" si="1"/>
        <v/>
      </c>
      <c r="AM62" s="74"/>
      <c r="AN62" s="74"/>
      <c r="AO62" s="74"/>
      <c r="AP62" s="74"/>
      <c r="AQ62" s="74"/>
      <c r="AR62" s="74"/>
      <c r="AS62" s="74"/>
      <c r="AT62" s="74"/>
      <c r="AU62" s="74"/>
      <c r="AV62" s="74"/>
      <c r="AW62" s="74"/>
      <c r="AX62" s="74"/>
      <c r="AY62" s="74"/>
      <c r="AZ62" s="74"/>
      <c r="BA62" s="74"/>
      <c r="BB62" s="74"/>
      <c r="BC62" s="74"/>
      <c r="BD62" s="74"/>
      <c r="BE62" s="74"/>
      <c r="BF62" s="74"/>
      <c r="BG62" s="74"/>
      <c r="BH62" s="74"/>
      <c r="BI62" s="251"/>
      <c r="BJ62" s="251"/>
      <c r="BK62" s="251"/>
      <c r="BL62" s="251"/>
      <c r="BM62" s="251"/>
      <c r="BN62" s="251"/>
      <c r="BO62" s="251"/>
      <c r="BP62" s="251"/>
      <c r="BQ62" s="251"/>
      <c r="BR62" s="251"/>
      <c r="BS62" s="251"/>
      <c r="BT62" s="251"/>
      <c r="BU62" s="251"/>
      <c r="BV62" s="251"/>
      <c r="BW62" s="251"/>
      <c r="BX62" s="251"/>
      <c r="BY62" s="251"/>
      <c r="BZ62" s="251"/>
    </row>
    <row r="63" spans="1:78" customFormat="1" ht="12.9" customHeight="1">
      <c r="A63" s="212" t="s">
        <v>24</v>
      </c>
      <c r="B63" s="216" t="s">
        <v>24</v>
      </c>
      <c r="C63" s="213" t="s">
        <v>24</v>
      </c>
      <c r="D63" s="213" t="s">
        <v>24</v>
      </c>
      <c r="E63" s="214" t="s">
        <v>24</v>
      </c>
      <c r="F63" s="214" t="s">
        <v>24</v>
      </c>
      <c r="G63" s="215" t="s">
        <v>24</v>
      </c>
      <c r="H63" s="216" t="s">
        <v>24</v>
      </c>
      <c r="I63" s="216" t="s">
        <v>24</v>
      </c>
      <c r="J63" s="216" t="s">
        <v>24</v>
      </c>
      <c r="K63" s="216" t="s">
        <v>24</v>
      </c>
      <c r="L63" s="216" t="s">
        <v>24</v>
      </c>
      <c r="M63" s="216" t="s">
        <v>24</v>
      </c>
      <c r="N63" s="216" t="s">
        <v>24</v>
      </c>
      <c r="O63" s="216" t="s">
        <v>24</v>
      </c>
      <c r="P63" s="216" t="s">
        <v>24</v>
      </c>
      <c r="Q63" s="216" t="s">
        <v>24</v>
      </c>
      <c r="R63" s="216" t="s">
        <v>24</v>
      </c>
      <c r="S63" s="216" t="s">
        <v>24</v>
      </c>
      <c r="T63" s="216" t="s">
        <v>24</v>
      </c>
      <c r="U63" s="216" t="s">
        <v>24</v>
      </c>
      <c r="V63" s="216" t="s">
        <v>24</v>
      </c>
      <c r="W63" s="432" t="str">
        <f t="array" ref="W63">IF(AND(H63:V63=H63:V63,H63:V63="-"),"",MODE(IF(H63:V63="-","",H63:V63)))</f>
        <v/>
      </c>
      <c r="X63" s="225" t="str">
        <f t="array" ref="X63">IF(COUNT(H63:V63)=0,"",COUNT(IF(H63:V63=W63,H63:V63,""))/COUNT(H63:V63))</f>
        <v/>
      </c>
      <c r="Y63" s="217" t="str">
        <f t="array" ref="Y63">IF(AND(H63:V63=H63:V63,H63:V63="-"),"",STDEV(IF(H63:V63="-","",H63:V63))/AVERAGE(IF(H63:V63="-","",H63:V63+0.000000000000001)))</f>
        <v/>
      </c>
      <c r="Z63" s="218"/>
      <c r="AA63" s="147"/>
      <c r="AB63" s="246" t="str">
        <f t="array" ref="AB63">IF(AND(H63:V63=H63:V63,H63:V63="-"),"",AVERAGE(H63:V63))</f>
        <v/>
      </c>
      <c r="AC63" s="218"/>
      <c r="AD63" s="414" t="str">
        <f t="shared" si="2"/>
        <v/>
      </c>
      <c r="AE63" s="74"/>
      <c r="AF63" s="74"/>
      <c r="AG63" s="74"/>
      <c r="AH63" s="74"/>
      <c r="AI63" s="265"/>
      <c r="AJ63" s="216" t="s">
        <v>24</v>
      </c>
      <c r="AK63" s="216" t="s">
        <v>24</v>
      </c>
      <c r="AL63" s="263" t="str">
        <f t="shared" si="1"/>
        <v/>
      </c>
      <c r="AM63" s="74"/>
      <c r="AN63" s="74"/>
      <c r="AO63" s="74"/>
      <c r="AP63" s="74"/>
      <c r="AQ63" s="74"/>
      <c r="AR63" s="74"/>
      <c r="AS63" s="74"/>
      <c r="AT63" s="74"/>
      <c r="AU63" s="74"/>
      <c r="AV63" s="74"/>
      <c r="AW63" s="74"/>
      <c r="AX63" s="74"/>
      <c r="AY63" s="74"/>
      <c r="AZ63" s="74"/>
      <c r="BA63" s="74"/>
      <c r="BB63" s="74"/>
      <c r="BC63" s="74"/>
      <c r="BD63" s="74"/>
      <c r="BE63" s="74"/>
      <c r="BF63" s="74"/>
      <c r="BG63" s="74"/>
      <c r="BH63" s="74"/>
      <c r="BI63" s="251"/>
      <c r="BJ63" s="251"/>
      <c r="BK63" s="251"/>
      <c r="BL63" s="251"/>
      <c r="BM63" s="251"/>
      <c r="BN63" s="251"/>
      <c r="BO63" s="251"/>
      <c r="BP63" s="251"/>
      <c r="BQ63" s="251"/>
      <c r="BR63" s="251"/>
      <c r="BS63" s="251"/>
      <c r="BT63" s="251"/>
      <c r="BU63" s="251"/>
      <c r="BV63" s="251"/>
      <c r="BW63" s="251"/>
      <c r="BX63" s="251"/>
      <c r="BY63" s="251"/>
      <c r="BZ63" s="251"/>
    </row>
    <row r="64" spans="1:78" customFormat="1" ht="12.9" customHeight="1">
      <c r="A64" s="212" t="s">
        <v>24</v>
      </c>
      <c r="B64" s="216" t="s">
        <v>24</v>
      </c>
      <c r="C64" s="213" t="s">
        <v>24</v>
      </c>
      <c r="D64" s="213" t="s">
        <v>24</v>
      </c>
      <c r="E64" s="214" t="s">
        <v>24</v>
      </c>
      <c r="F64" s="214" t="s">
        <v>24</v>
      </c>
      <c r="G64" s="215" t="s">
        <v>24</v>
      </c>
      <c r="H64" s="216" t="s">
        <v>24</v>
      </c>
      <c r="I64" s="216" t="s">
        <v>24</v>
      </c>
      <c r="J64" s="216" t="s">
        <v>24</v>
      </c>
      <c r="K64" s="216" t="s">
        <v>24</v>
      </c>
      <c r="L64" s="216" t="s">
        <v>24</v>
      </c>
      <c r="M64" s="216" t="s">
        <v>24</v>
      </c>
      <c r="N64" s="216" t="s">
        <v>24</v>
      </c>
      <c r="O64" s="216" t="s">
        <v>24</v>
      </c>
      <c r="P64" s="216" t="s">
        <v>24</v>
      </c>
      <c r="Q64" s="216" t="s">
        <v>24</v>
      </c>
      <c r="R64" s="216" t="s">
        <v>24</v>
      </c>
      <c r="S64" s="216" t="s">
        <v>24</v>
      </c>
      <c r="T64" s="216" t="s">
        <v>24</v>
      </c>
      <c r="U64" s="216" t="s">
        <v>24</v>
      </c>
      <c r="V64" s="216" t="s">
        <v>24</v>
      </c>
      <c r="W64" s="432" t="str">
        <f t="array" ref="W64">IF(AND(H64:V64=H64:V64,H64:V64="-"),"",MODE(IF(H64:V64="-","",H64:V64)))</f>
        <v/>
      </c>
      <c r="X64" s="225" t="str">
        <f t="array" ref="X64">IF(COUNT(H64:V64)=0,"",COUNT(IF(H64:V64=W64,H64:V64,""))/COUNT(H64:V64))</f>
        <v/>
      </c>
      <c r="Y64" s="217" t="str">
        <f t="array" ref="Y64">IF(AND(H64:V64=H64:V64,H64:V64="-"),"",STDEV(IF(H64:V64="-","",H64:V64))/AVERAGE(IF(H64:V64="-","",H64:V64+0.000000000000001)))</f>
        <v/>
      </c>
      <c r="Z64" s="218"/>
      <c r="AA64" s="147"/>
      <c r="AB64" s="246" t="str">
        <f t="array" ref="AB64">IF(AND(H64:V64=H64:V64,H64:V64="-"),"",AVERAGE(H64:V64))</f>
        <v/>
      </c>
      <c r="AC64" s="218"/>
      <c r="AD64" s="414" t="str">
        <f t="shared" si="2"/>
        <v/>
      </c>
      <c r="AE64" s="74"/>
      <c r="AF64" s="74"/>
      <c r="AG64" s="74"/>
      <c r="AH64" s="74"/>
      <c r="AI64" s="265"/>
      <c r="AJ64" s="216" t="s">
        <v>24</v>
      </c>
      <c r="AK64" s="216" t="s">
        <v>24</v>
      </c>
      <c r="AL64" s="263" t="str">
        <f t="shared" si="1"/>
        <v/>
      </c>
      <c r="AM64" s="74"/>
      <c r="AN64" s="74"/>
      <c r="AO64" s="74"/>
      <c r="AP64" s="74"/>
      <c r="AQ64" s="74"/>
      <c r="AR64" s="74"/>
      <c r="AS64" s="74"/>
      <c r="AT64" s="74"/>
      <c r="AU64" s="74"/>
      <c r="AV64" s="74"/>
      <c r="AW64" s="74"/>
      <c r="AX64" s="74"/>
      <c r="AY64" s="74"/>
      <c r="AZ64" s="74"/>
      <c r="BA64" s="74"/>
      <c r="BB64" s="74"/>
      <c r="BC64" s="74"/>
      <c r="BD64" s="74"/>
      <c r="BE64" s="74"/>
      <c r="BF64" s="74"/>
      <c r="BG64" s="74"/>
      <c r="BH64" s="74"/>
      <c r="BI64" s="251"/>
      <c r="BJ64" s="251"/>
      <c r="BK64" s="251"/>
      <c r="BL64" s="251"/>
      <c r="BM64" s="251"/>
      <c r="BN64" s="251"/>
      <c r="BO64" s="251"/>
      <c r="BP64" s="251"/>
      <c r="BQ64" s="251"/>
      <c r="BR64" s="251"/>
      <c r="BS64" s="251"/>
      <c r="BT64" s="251"/>
      <c r="BU64" s="251"/>
      <c r="BV64" s="251"/>
      <c r="BW64" s="251"/>
      <c r="BX64" s="251"/>
      <c r="BY64" s="251"/>
      <c r="BZ64" s="251"/>
    </row>
    <row r="65" spans="1:78" customFormat="1" ht="12.9" customHeight="1">
      <c r="A65" s="212" t="s">
        <v>24</v>
      </c>
      <c r="B65" s="216" t="s">
        <v>24</v>
      </c>
      <c r="C65" s="213" t="s">
        <v>24</v>
      </c>
      <c r="D65" s="213" t="s">
        <v>24</v>
      </c>
      <c r="E65" s="214" t="s">
        <v>24</v>
      </c>
      <c r="F65" s="214" t="s">
        <v>24</v>
      </c>
      <c r="G65" s="215" t="s">
        <v>24</v>
      </c>
      <c r="H65" s="216" t="s">
        <v>24</v>
      </c>
      <c r="I65" s="216" t="s">
        <v>24</v>
      </c>
      <c r="J65" s="216" t="s">
        <v>24</v>
      </c>
      <c r="K65" s="216" t="s">
        <v>24</v>
      </c>
      <c r="L65" s="216" t="s">
        <v>24</v>
      </c>
      <c r="M65" s="216" t="s">
        <v>24</v>
      </c>
      <c r="N65" s="216" t="s">
        <v>24</v>
      </c>
      <c r="O65" s="216" t="s">
        <v>24</v>
      </c>
      <c r="P65" s="216" t="s">
        <v>24</v>
      </c>
      <c r="Q65" s="216" t="s">
        <v>24</v>
      </c>
      <c r="R65" s="216" t="s">
        <v>24</v>
      </c>
      <c r="S65" s="216" t="s">
        <v>24</v>
      </c>
      <c r="T65" s="216" t="s">
        <v>24</v>
      </c>
      <c r="U65" s="216" t="s">
        <v>24</v>
      </c>
      <c r="V65" s="216" t="s">
        <v>24</v>
      </c>
      <c r="W65" s="432" t="str">
        <f t="array" ref="W65">IF(AND(H65:V65=H65:V65,H65:V65="-"),"",MODE(IF(H65:V65="-","",H65:V65)))</f>
        <v/>
      </c>
      <c r="X65" s="225" t="str">
        <f t="array" ref="X65">IF(COUNT(H65:V65)=0,"",COUNT(IF(H65:V65=W65,H65:V65,""))/COUNT(H65:V65))</f>
        <v/>
      </c>
      <c r="Y65" s="217" t="str">
        <f t="array" ref="Y65">IF(AND(H65:V65=H65:V65,H65:V65="-"),"",STDEV(IF(H65:V65="-","",H65:V65))/AVERAGE(IF(H65:V65="-","",H65:V65+0.000000000000001)))</f>
        <v/>
      </c>
      <c r="Z65" s="218"/>
      <c r="AA65" s="147"/>
      <c r="AB65" s="246" t="str">
        <f t="array" ref="AB65">IF(AND(H65:V65=H65:V65,H65:V65="-"),"",AVERAGE(H65:V65))</f>
        <v/>
      </c>
      <c r="AC65" s="218"/>
      <c r="AD65" s="414" t="str">
        <f t="shared" si="2"/>
        <v/>
      </c>
      <c r="AE65" s="74"/>
      <c r="AF65" s="74"/>
      <c r="AG65" s="74"/>
      <c r="AH65" s="74"/>
      <c r="AI65" s="265"/>
      <c r="AJ65" s="216" t="s">
        <v>24</v>
      </c>
      <c r="AK65" s="216" t="s">
        <v>24</v>
      </c>
      <c r="AL65" s="263" t="str">
        <f t="shared" si="1"/>
        <v/>
      </c>
      <c r="AM65" s="74"/>
      <c r="AN65" s="74"/>
      <c r="AO65" s="74"/>
      <c r="AP65" s="74"/>
      <c r="AQ65" s="74"/>
      <c r="AR65" s="74"/>
      <c r="AS65" s="74"/>
      <c r="AT65" s="74"/>
      <c r="AU65" s="74"/>
      <c r="AV65" s="74"/>
      <c r="AW65" s="74"/>
      <c r="AX65" s="74"/>
      <c r="AY65" s="74"/>
      <c r="AZ65" s="74"/>
      <c r="BA65" s="74"/>
      <c r="BB65" s="74"/>
      <c r="BC65" s="74"/>
      <c r="BD65" s="74"/>
      <c r="BE65" s="74"/>
      <c r="BF65" s="74"/>
      <c r="BG65" s="74"/>
      <c r="BH65" s="74"/>
      <c r="BI65" s="251"/>
      <c r="BJ65" s="251"/>
      <c r="BK65" s="251"/>
      <c r="BL65" s="251"/>
      <c r="BM65" s="251"/>
      <c r="BN65" s="251"/>
      <c r="BO65" s="251"/>
      <c r="BP65" s="251"/>
      <c r="BQ65" s="251"/>
      <c r="BR65" s="251"/>
      <c r="BS65" s="251"/>
      <c r="BT65" s="251"/>
      <c r="BU65" s="251"/>
      <c r="BV65" s="251"/>
      <c r="BW65" s="251"/>
      <c r="BX65" s="251"/>
      <c r="BY65" s="251"/>
      <c r="BZ65" s="251"/>
    </row>
    <row r="66" spans="1:78" customFormat="1" ht="12.9" customHeight="1">
      <c r="A66" s="212" t="s">
        <v>24</v>
      </c>
      <c r="B66" s="216" t="s">
        <v>24</v>
      </c>
      <c r="C66" s="213" t="s">
        <v>24</v>
      </c>
      <c r="D66" s="213" t="s">
        <v>24</v>
      </c>
      <c r="E66" s="214" t="s">
        <v>24</v>
      </c>
      <c r="F66" s="214" t="s">
        <v>24</v>
      </c>
      <c r="G66" s="215" t="s">
        <v>24</v>
      </c>
      <c r="H66" s="216" t="s">
        <v>24</v>
      </c>
      <c r="I66" s="216" t="s">
        <v>24</v>
      </c>
      <c r="J66" s="216" t="s">
        <v>24</v>
      </c>
      <c r="K66" s="216" t="s">
        <v>24</v>
      </c>
      <c r="L66" s="216" t="s">
        <v>24</v>
      </c>
      <c r="M66" s="216" t="s">
        <v>24</v>
      </c>
      <c r="N66" s="216" t="s">
        <v>24</v>
      </c>
      <c r="O66" s="216" t="s">
        <v>24</v>
      </c>
      <c r="P66" s="216" t="s">
        <v>24</v>
      </c>
      <c r="Q66" s="216" t="s">
        <v>24</v>
      </c>
      <c r="R66" s="216" t="s">
        <v>24</v>
      </c>
      <c r="S66" s="216" t="s">
        <v>24</v>
      </c>
      <c r="T66" s="216" t="s">
        <v>24</v>
      </c>
      <c r="U66" s="216" t="s">
        <v>24</v>
      </c>
      <c r="V66" s="216" t="s">
        <v>24</v>
      </c>
      <c r="W66" s="432" t="str">
        <f t="array" ref="W66">IF(AND(H66:V66=H66:V66,H66:V66="-"),"",MODE(IF(H66:V66="-","",H66:V66)))</f>
        <v/>
      </c>
      <c r="X66" s="225" t="str">
        <f t="array" ref="X66">IF(COUNT(H66:V66)=0,"",COUNT(IF(H66:V66=W66,H66:V66,""))/COUNT(H66:V66))</f>
        <v/>
      </c>
      <c r="Y66" s="217" t="str">
        <f t="array" ref="Y66">IF(AND(H66:V66=H66:V66,H66:V66="-"),"",STDEV(IF(H66:V66="-","",H66:V66))/AVERAGE(IF(H66:V66="-","",H66:V66+0.000000000000001)))</f>
        <v/>
      </c>
      <c r="Z66" s="218"/>
      <c r="AA66" s="147"/>
      <c r="AB66" s="246" t="str">
        <f t="array" ref="AB66">IF(AND(H66:V66=H66:V66,H66:V66="-"),"",AVERAGE(H66:V66))</f>
        <v/>
      </c>
      <c r="AC66" s="218"/>
      <c r="AD66" s="414" t="str">
        <f t="shared" si="2"/>
        <v/>
      </c>
      <c r="AE66" s="74"/>
      <c r="AF66" s="74"/>
      <c r="AG66" s="74"/>
      <c r="AH66" s="74"/>
      <c r="AI66" s="265"/>
      <c r="AJ66" s="216" t="s">
        <v>24</v>
      </c>
      <c r="AK66" s="216" t="s">
        <v>24</v>
      </c>
      <c r="AL66" s="263" t="str">
        <f t="shared" si="1"/>
        <v/>
      </c>
      <c r="AM66" s="74"/>
      <c r="AN66" s="74"/>
      <c r="AO66" s="74"/>
      <c r="AP66" s="74"/>
      <c r="AQ66" s="74"/>
      <c r="AR66" s="74"/>
      <c r="AS66" s="74"/>
      <c r="AT66" s="74"/>
      <c r="AU66" s="74"/>
      <c r="AV66" s="74"/>
      <c r="AW66" s="74"/>
      <c r="AX66" s="74"/>
      <c r="AY66" s="74"/>
      <c r="AZ66" s="74"/>
      <c r="BA66" s="74"/>
      <c r="BB66" s="74"/>
      <c r="BC66" s="74"/>
      <c r="BD66" s="74"/>
      <c r="BE66" s="74"/>
      <c r="BF66" s="74"/>
      <c r="BG66" s="74"/>
      <c r="BH66" s="74"/>
      <c r="BI66" s="251"/>
      <c r="BJ66" s="251"/>
      <c r="BK66" s="251"/>
      <c r="BL66" s="251"/>
      <c r="BM66" s="251"/>
      <c r="BN66" s="251"/>
      <c r="BO66" s="251"/>
      <c r="BP66" s="251"/>
      <c r="BQ66" s="251"/>
      <c r="BR66" s="251"/>
      <c r="BS66" s="251"/>
      <c r="BT66" s="251"/>
      <c r="BU66" s="251"/>
      <c r="BV66" s="251"/>
      <c r="BW66" s="251"/>
      <c r="BX66" s="251"/>
      <c r="BY66" s="251"/>
      <c r="BZ66" s="251"/>
    </row>
    <row r="67" spans="1:78" customFormat="1" ht="12.9" customHeight="1">
      <c r="A67" s="212" t="s">
        <v>24</v>
      </c>
      <c r="B67" s="216" t="s">
        <v>24</v>
      </c>
      <c r="C67" s="213" t="s">
        <v>24</v>
      </c>
      <c r="D67" s="213" t="s">
        <v>24</v>
      </c>
      <c r="E67" s="214" t="s">
        <v>24</v>
      </c>
      <c r="F67" s="214" t="s">
        <v>24</v>
      </c>
      <c r="G67" s="215" t="s">
        <v>24</v>
      </c>
      <c r="H67" s="216" t="s">
        <v>24</v>
      </c>
      <c r="I67" s="216" t="s">
        <v>24</v>
      </c>
      <c r="J67" s="216" t="s">
        <v>24</v>
      </c>
      <c r="K67" s="216" t="s">
        <v>24</v>
      </c>
      <c r="L67" s="216" t="s">
        <v>24</v>
      </c>
      <c r="M67" s="216" t="s">
        <v>24</v>
      </c>
      <c r="N67" s="216" t="s">
        <v>24</v>
      </c>
      <c r="O67" s="216" t="s">
        <v>24</v>
      </c>
      <c r="P67" s="216" t="s">
        <v>24</v>
      </c>
      <c r="Q67" s="216" t="s">
        <v>24</v>
      </c>
      <c r="R67" s="216" t="s">
        <v>24</v>
      </c>
      <c r="S67" s="216" t="s">
        <v>24</v>
      </c>
      <c r="T67" s="216" t="s">
        <v>24</v>
      </c>
      <c r="U67" s="216" t="s">
        <v>24</v>
      </c>
      <c r="V67" s="216" t="s">
        <v>24</v>
      </c>
      <c r="W67" s="432" t="str">
        <f t="array" ref="W67">IF(AND(H67:V67=H67:V67,H67:V67="-"),"",MODE(IF(H67:V67="-","",H67:V67)))</f>
        <v/>
      </c>
      <c r="X67" s="225" t="str">
        <f t="array" ref="X67">IF(COUNT(H67:V67)=0,"",COUNT(IF(H67:V67=W67,H67:V67,""))/COUNT(H67:V67))</f>
        <v/>
      </c>
      <c r="Y67" s="217" t="str">
        <f t="array" ref="Y67">IF(AND(H67:V67=H67:V67,H67:V67="-"),"",STDEV(IF(H67:V67="-","",H67:V67))/AVERAGE(IF(H67:V67="-","",H67:V67+0.000000000000001)))</f>
        <v/>
      </c>
      <c r="Z67" s="218"/>
      <c r="AA67" s="147"/>
      <c r="AB67" s="246" t="str">
        <f t="array" ref="AB67">IF(AND(H67:V67=H67:V67,H67:V67="-"),"",AVERAGE(H67:V67))</f>
        <v/>
      </c>
      <c r="AC67" s="218"/>
      <c r="AD67" s="414" t="str">
        <f t="shared" si="2"/>
        <v/>
      </c>
      <c r="AE67" s="74"/>
      <c r="AF67" s="74"/>
      <c r="AG67" s="74"/>
      <c r="AH67" s="74"/>
      <c r="AI67" s="265"/>
      <c r="AJ67" s="216" t="s">
        <v>24</v>
      </c>
      <c r="AK67" s="216" t="s">
        <v>24</v>
      </c>
      <c r="AL67" s="263" t="str">
        <f t="shared" si="1"/>
        <v/>
      </c>
      <c r="AM67" s="74"/>
      <c r="AN67" s="74"/>
      <c r="AO67" s="74"/>
      <c r="AP67" s="74"/>
      <c r="AQ67" s="74"/>
      <c r="AR67" s="74"/>
      <c r="AS67" s="74"/>
      <c r="AT67" s="74"/>
      <c r="AU67" s="74"/>
      <c r="AV67" s="74"/>
      <c r="AW67" s="74"/>
      <c r="AX67" s="74"/>
      <c r="AY67" s="74"/>
      <c r="AZ67" s="74"/>
      <c r="BA67" s="74"/>
      <c r="BB67" s="74"/>
      <c r="BC67" s="74"/>
      <c r="BD67" s="74"/>
      <c r="BE67" s="74"/>
      <c r="BF67" s="74"/>
      <c r="BG67" s="74"/>
      <c r="BH67" s="74"/>
      <c r="BI67" s="251"/>
      <c r="BJ67" s="251"/>
      <c r="BK67" s="251"/>
      <c r="BL67" s="251"/>
      <c r="BM67" s="251"/>
      <c r="BN67" s="251"/>
      <c r="BO67" s="251"/>
      <c r="BP67" s="251"/>
      <c r="BQ67" s="251"/>
      <c r="BR67" s="251"/>
      <c r="BS67" s="251"/>
      <c r="BT67" s="251"/>
      <c r="BU67" s="251"/>
      <c r="BV67" s="251"/>
      <c r="BW67" s="251"/>
      <c r="BX67" s="251"/>
      <c r="BY67" s="251"/>
      <c r="BZ67" s="251"/>
    </row>
    <row r="68" spans="1:78" customFormat="1" ht="12.9" customHeight="1">
      <c r="A68" s="212" t="s">
        <v>24</v>
      </c>
      <c r="B68" s="216" t="s">
        <v>24</v>
      </c>
      <c r="C68" s="213" t="s">
        <v>24</v>
      </c>
      <c r="D68" s="213" t="s">
        <v>24</v>
      </c>
      <c r="E68" s="214" t="s">
        <v>24</v>
      </c>
      <c r="F68" s="214" t="s">
        <v>24</v>
      </c>
      <c r="G68" s="215" t="s">
        <v>24</v>
      </c>
      <c r="H68" s="216" t="s">
        <v>24</v>
      </c>
      <c r="I68" s="216" t="s">
        <v>24</v>
      </c>
      <c r="J68" s="216" t="s">
        <v>24</v>
      </c>
      <c r="K68" s="216" t="s">
        <v>24</v>
      </c>
      <c r="L68" s="216" t="s">
        <v>24</v>
      </c>
      <c r="M68" s="216" t="s">
        <v>24</v>
      </c>
      <c r="N68" s="216" t="s">
        <v>24</v>
      </c>
      <c r="O68" s="216" t="s">
        <v>24</v>
      </c>
      <c r="P68" s="216" t="s">
        <v>24</v>
      </c>
      <c r="Q68" s="216" t="s">
        <v>24</v>
      </c>
      <c r="R68" s="216" t="s">
        <v>24</v>
      </c>
      <c r="S68" s="216" t="s">
        <v>24</v>
      </c>
      <c r="T68" s="216" t="s">
        <v>24</v>
      </c>
      <c r="U68" s="216" t="s">
        <v>24</v>
      </c>
      <c r="V68" s="216" t="s">
        <v>24</v>
      </c>
      <c r="W68" s="432" t="str">
        <f t="array" ref="W68">IF(AND(H68:V68=H68:V68,H68:V68="-"),"",MODE(IF(H68:V68="-","",H68:V68)))</f>
        <v/>
      </c>
      <c r="X68" s="225" t="str">
        <f t="array" ref="X68">IF(COUNT(H68:V68)=0,"",COUNT(IF(H68:V68=W68,H68:V68,""))/COUNT(H68:V68))</f>
        <v/>
      </c>
      <c r="Y68" s="217" t="str">
        <f t="array" ref="Y68">IF(AND(H68:V68=H68:V68,H68:V68="-"),"",STDEV(IF(H68:V68="-","",H68:V68))/AVERAGE(IF(H68:V68="-","",H68:V68+0.000000000000001)))</f>
        <v/>
      </c>
      <c r="Z68" s="218"/>
      <c r="AA68" s="147"/>
      <c r="AB68" s="246" t="str">
        <f t="array" ref="AB68">IF(AND(H68:V68=H68:V68,H68:V68="-"),"",AVERAGE(H68:V68))</f>
        <v/>
      </c>
      <c r="AC68" s="218"/>
      <c r="AD68" s="414" t="str">
        <f t="shared" si="2"/>
        <v/>
      </c>
      <c r="AE68" s="74"/>
      <c r="AF68" s="74"/>
      <c r="AG68" s="74"/>
      <c r="AH68" s="74"/>
      <c r="AI68" s="265"/>
      <c r="AJ68" s="216" t="s">
        <v>24</v>
      </c>
      <c r="AK68" s="216" t="s">
        <v>24</v>
      </c>
      <c r="AL68" s="263" t="str">
        <f t="shared" si="1"/>
        <v/>
      </c>
      <c r="AM68" s="74"/>
      <c r="AN68" s="74"/>
      <c r="AO68" s="74"/>
      <c r="AP68" s="74"/>
      <c r="AQ68" s="74"/>
      <c r="AR68" s="74"/>
      <c r="AS68" s="74"/>
      <c r="AT68" s="74"/>
      <c r="AU68" s="74"/>
      <c r="AV68" s="74"/>
      <c r="AW68" s="74"/>
      <c r="AX68" s="74"/>
      <c r="AY68" s="74"/>
      <c r="AZ68" s="74"/>
      <c r="BA68" s="74"/>
      <c r="BB68" s="74"/>
      <c r="BC68" s="74"/>
      <c r="BD68" s="74"/>
      <c r="BE68" s="74"/>
      <c r="BF68" s="74"/>
      <c r="BG68" s="74"/>
      <c r="BH68" s="74"/>
      <c r="BI68" s="251"/>
      <c r="BJ68" s="251"/>
      <c r="BK68" s="251"/>
      <c r="BL68" s="251"/>
      <c r="BM68" s="251"/>
      <c r="BN68" s="251"/>
      <c r="BO68" s="251"/>
      <c r="BP68" s="251"/>
      <c r="BQ68" s="251"/>
      <c r="BR68" s="251"/>
      <c r="BS68" s="251"/>
      <c r="BT68" s="251"/>
      <c r="BU68" s="251"/>
      <c r="BV68" s="251"/>
      <c r="BW68" s="251"/>
      <c r="BX68" s="251"/>
      <c r="BY68" s="251"/>
      <c r="BZ68" s="251"/>
    </row>
    <row r="69" spans="1:78" customFormat="1" ht="12.9" customHeight="1">
      <c r="A69" s="212" t="s">
        <v>24</v>
      </c>
      <c r="B69" s="216" t="s">
        <v>24</v>
      </c>
      <c r="C69" s="213" t="s">
        <v>24</v>
      </c>
      <c r="D69" s="213" t="s">
        <v>24</v>
      </c>
      <c r="E69" s="214" t="s">
        <v>24</v>
      </c>
      <c r="F69" s="214" t="s">
        <v>24</v>
      </c>
      <c r="G69" s="215" t="s">
        <v>24</v>
      </c>
      <c r="H69" s="216" t="s">
        <v>24</v>
      </c>
      <c r="I69" s="216" t="s">
        <v>24</v>
      </c>
      <c r="J69" s="216" t="s">
        <v>24</v>
      </c>
      <c r="K69" s="216" t="s">
        <v>24</v>
      </c>
      <c r="L69" s="216" t="s">
        <v>24</v>
      </c>
      <c r="M69" s="216" t="s">
        <v>24</v>
      </c>
      <c r="N69" s="216" t="s">
        <v>24</v>
      </c>
      <c r="O69" s="216" t="s">
        <v>24</v>
      </c>
      <c r="P69" s="216" t="s">
        <v>24</v>
      </c>
      <c r="Q69" s="216" t="s">
        <v>24</v>
      </c>
      <c r="R69" s="216" t="s">
        <v>24</v>
      </c>
      <c r="S69" s="216" t="s">
        <v>24</v>
      </c>
      <c r="T69" s="216" t="s">
        <v>24</v>
      </c>
      <c r="U69" s="216" t="s">
        <v>24</v>
      </c>
      <c r="V69" s="216" t="s">
        <v>24</v>
      </c>
      <c r="W69" s="432" t="str">
        <f t="array" ref="W69">IF(AND(H69:V69=H69:V69,H69:V69="-"),"",MODE(IF(H69:V69="-","",H69:V69)))</f>
        <v/>
      </c>
      <c r="X69" s="225" t="str">
        <f t="array" ref="X69">IF(COUNT(H69:V69)=0,"",COUNT(IF(H69:V69=W69,H69:V69,""))/COUNT(H69:V69))</f>
        <v/>
      </c>
      <c r="Y69" s="217" t="str">
        <f t="array" ref="Y69">IF(AND(H69:V69=H69:V69,H69:V69="-"),"",STDEV(IF(H69:V69="-","",H69:V69))/AVERAGE(IF(H69:V69="-","",H69:V69+0.000000000000001)))</f>
        <v/>
      </c>
      <c r="Z69" s="218"/>
      <c r="AA69" s="147"/>
      <c r="AB69" s="246" t="str">
        <f t="array" ref="AB69">IF(AND(H69:V69=H69:V69,H69:V69="-"),"",AVERAGE(H69:V69))</f>
        <v/>
      </c>
      <c r="AC69" s="218"/>
      <c r="AD69" s="414" t="str">
        <f t="shared" si="2"/>
        <v/>
      </c>
      <c r="AE69" s="74"/>
      <c r="AF69" s="74"/>
      <c r="AG69" s="74"/>
      <c r="AH69" s="74"/>
      <c r="AI69" s="265"/>
      <c r="AJ69" s="216" t="s">
        <v>24</v>
      </c>
      <c r="AK69" s="216" t="s">
        <v>24</v>
      </c>
      <c r="AL69" s="263" t="str">
        <f t="shared" si="1"/>
        <v/>
      </c>
      <c r="AM69" s="74"/>
      <c r="AN69" s="74"/>
      <c r="AO69" s="74"/>
      <c r="AP69" s="74"/>
      <c r="AQ69" s="74"/>
      <c r="AR69" s="74"/>
      <c r="AS69" s="74"/>
      <c r="AT69" s="74"/>
      <c r="AU69" s="74"/>
      <c r="AV69" s="74"/>
      <c r="AW69" s="74"/>
      <c r="AX69" s="74"/>
      <c r="AY69" s="74"/>
      <c r="AZ69" s="74"/>
      <c r="BA69" s="74"/>
      <c r="BB69" s="74"/>
      <c r="BC69" s="74"/>
      <c r="BD69" s="74"/>
      <c r="BE69" s="74"/>
      <c r="BF69" s="74"/>
      <c r="BG69" s="74"/>
      <c r="BH69" s="74"/>
      <c r="BI69" s="251"/>
      <c r="BJ69" s="251"/>
      <c r="BK69" s="251"/>
      <c r="BL69" s="251"/>
      <c r="BM69" s="251"/>
      <c r="BN69" s="251"/>
      <c r="BO69" s="251"/>
      <c r="BP69" s="251"/>
      <c r="BQ69" s="251"/>
      <c r="BR69" s="251"/>
      <c r="BS69" s="251"/>
      <c r="BT69" s="251"/>
      <c r="BU69" s="251"/>
      <c r="BV69" s="251"/>
      <c r="BW69" s="251"/>
      <c r="BX69" s="251"/>
      <c r="BY69" s="251"/>
      <c r="BZ69" s="251"/>
    </row>
    <row r="70" spans="1:78" customFormat="1" ht="12.9" customHeight="1">
      <c r="A70" s="212" t="s">
        <v>24</v>
      </c>
      <c r="B70" s="216" t="s">
        <v>24</v>
      </c>
      <c r="C70" s="213" t="s">
        <v>24</v>
      </c>
      <c r="D70" s="213" t="s">
        <v>24</v>
      </c>
      <c r="E70" s="214" t="s">
        <v>24</v>
      </c>
      <c r="F70" s="214" t="s">
        <v>24</v>
      </c>
      <c r="G70" s="215" t="s">
        <v>24</v>
      </c>
      <c r="H70" s="216" t="s">
        <v>24</v>
      </c>
      <c r="I70" s="216" t="s">
        <v>24</v>
      </c>
      <c r="J70" s="216" t="s">
        <v>24</v>
      </c>
      <c r="K70" s="216" t="s">
        <v>24</v>
      </c>
      <c r="L70" s="216" t="s">
        <v>24</v>
      </c>
      <c r="M70" s="216" t="s">
        <v>24</v>
      </c>
      <c r="N70" s="216" t="s">
        <v>24</v>
      </c>
      <c r="O70" s="216" t="s">
        <v>24</v>
      </c>
      <c r="P70" s="216" t="s">
        <v>24</v>
      </c>
      <c r="Q70" s="216" t="s">
        <v>24</v>
      </c>
      <c r="R70" s="216" t="s">
        <v>24</v>
      </c>
      <c r="S70" s="216" t="s">
        <v>24</v>
      </c>
      <c r="T70" s="216" t="s">
        <v>24</v>
      </c>
      <c r="U70" s="216" t="s">
        <v>24</v>
      </c>
      <c r="V70" s="216" t="s">
        <v>24</v>
      </c>
      <c r="W70" s="432" t="str">
        <f t="array" ref="W70">IF(AND(H70:V70=H70:V70,H70:V70="-"),"",MODE(IF(H70:V70="-","",H70:V70)))</f>
        <v/>
      </c>
      <c r="X70" s="225" t="str">
        <f t="array" ref="X70">IF(COUNT(H70:V70)=0,"",COUNT(IF(H70:V70=W70,H70:V70,""))/COUNT(H70:V70))</f>
        <v/>
      </c>
      <c r="Y70" s="217" t="str">
        <f t="array" ref="Y70">IF(AND(H70:V70=H70:V70,H70:V70="-"),"",STDEV(IF(H70:V70="-","",H70:V70))/AVERAGE(IF(H70:V70="-","",H70:V70+0.000000000000001)))</f>
        <v/>
      </c>
      <c r="Z70" s="218"/>
      <c r="AA70" s="147"/>
      <c r="AB70" s="246" t="str">
        <f t="array" ref="AB70">IF(AND(H70:V70=H70:V70,H70:V70="-"),"",AVERAGE(H70:V70))</f>
        <v/>
      </c>
      <c r="AC70" s="218"/>
      <c r="AD70" s="414" t="str">
        <f t="shared" ref="AD70:AD133" si="3">IF(X70="","",IF(X70&gt;=80%,"YES","NO"))</f>
        <v/>
      </c>
      <c r="AE70" s="74"/>
      <c r="AF70" s="74"/>
      <c r="AG70" s="74"/>
      <c r="AH70" s="74"/>
      <c r="AI70" s="265"/>
      <c r="AJ70" s="216" t="s">
        <v>24</v>
      </c>
      <c r="AK70" s="216" t="s">
        <v>24</v>
      </c>
      <c r="AL70" s="263" t="str">
        <f t="shared" ref="AL70:AL133" si="4">IF(OR(AJ70="-",AK70="-"),"",AJ70-AK70)</f>
        <v/>
      </c>
      <c r="AM70" s="74"/>
      <c r="AN70" s="74"/>
      <c r="AO70" s="74"/>
      <c r="AP70" s="74"/>
      <c r="AQ70" s="74"/>
      <c r="AR70" s="74"/>
      <c r="AS70" s="74"/>
      <c r="AT70" s="74"/>
      <c r="AU70" s="74"/>
      <c r="AV70" s="74"/>
      <c r="AW70" s="74"/>
      <c r="AX70" s="74"/>
      <c r="AY70" s="74"/>
      <c r="AZ70" s="74"/>
      <c r="BA70" s="74"/>
      <c r="BB70" s="74"/>
      <c r="BC70" s="74"/>
      <c r="BD70" s="74"/>
      <c r="BE70" s="74"/>
      <c r="BF70" s="74"/>
      <c r="BG70" s="74"/>
      <c r="BH70" s="74"/>
      <c r="BI70" s="251"/>
      <c r="BJ70" s="251"/>
      <c r="BK70" s="251"/>
      <c r="BL70" s="251"/>
      <c r="BM70" s="251"/>
      <c r="BN70" s="251"/>
      <c r="BO70" s="251"/>
      <c r="BP70" s="251"/>
      <c r="BQ70" s="251"/>
      <c r="BR70" s="251"/>
      <c r="BS70" s="251"/>
      <c r="BT70" s="251"/>
      <c r="BU70" s="251"/>
      <c r="BV70" s="251"/>
      <c r="BW70" s="251"/>
      <c r="BX70" s="251"/>
      <c r="BY70" s="251"/>
      <c r="BZ70" s="251"/>
    </row>
    <row r="71" spans="1:78" customFormat="1" ht="12.9" customHeight="1">
      <c r="A71" s="212" t="s">
        <v>24</v>
      </c>
      <c r="B71" s="216" t="s">
        <v>24</v>
      </c>
      <c r="C71" s="213" t="s">
        <v>24</v>
      </c>
      <c r="D71" s="213" t="s">
        <v>24</v>
      </c>
      <c r="E71" s="214" t="s">
        <v>24</v>
      </c>
      <c r="F71" s="214" t="s">
        <v>24</v>
      </c>
      <c r="G71" s="215" t="s">
        <v>24</v>
      </c>
      <c r="H71" s="216" t="s">
        <v>24</v>
      </c>
      <c r="I71" s="216" t="s">
        <v>24</v>
      </c>
      <c r="J71" s="216" t="s">
        <v>24</v>
      </c>
      <c r="K71" s="216" t="s">
        <v>24</v>
      </c>
      <c r="L71" s="216" t="s">
        <v>24</v>
      </c>
      <c r="M71" s="216" t="s">
        <v>24</v>
      </c>
      <c r="N71" s="216" t="s">
        <v>24</v>
      </c>
      <c r="O71" s="216" t="s">
        <v>24</v>
      </c>
      <c r="P71" s="216" t="s">
        <v>24</v>
      </c>
      <c r="Q71" s="216" t="s">
        <v>24</v>
      </c>
      <c r="R71" s="216" t="s">
        <v>24</v>
      </c>
      <c r="S71" s="216" t="s">
        <v>24</v>
      </c>
      <c r="T71" s="216" t="s">
        <v>24</v>
      </c>
      <c r="U71" s="216" t="s">
        <v>24</v>
      </c>
      <c r="V71" s="216" t="s">
        <v>24</v>
      </c>
      <c r="W71" s="432" t="str">
        <f t="array" ref="W71">IF(AND(H71:V71=H71:V71,H71:V71="-"),"",MODE(IF(H71:V71="-","",H71:V71)))</f>
        <v/>
      </c>
      <c r="X71" s="225" t="str">
        <f t="array" ref="X71">IF(COUNT(H71:V71)=0,"",COUNT(IF(H71:V71=W71,H71:V71,""))/COUNT(H71:V71))</f>
        <v/>
      </c>
      <c r="Y71" s="217" t="str">
        <f t="array" ref="Y71">IF(AND(H71:V71=H71:V71,H71:V71="-"),"",STDEV(IF(H71:V71="-","",H71:V71))/AVERAGE(IF(H71:V71="-","",H71:V71+0.000000000000001)))</f>
        <v/>
      </c>
      <c r="Z71" s="218"/>
      <c r="AA71" s="147"/>
      <c r="AB71" s="246" t="str">
        <f t="array" ref="AB71">IF(AND(H71:V71=H71:V71,H71:V71="-"),"",AVERAGE(H71:V71))</f>
        <v/>
      </c>
      <c r="AC71" s="218"/>
      <c r="AD71" s="414" t="str">
        <f t="shared" si="3"/>
        <v/>
      </c>
      <c r="AE71" s="74"/>
      <c r="AF71" s="74"/>
      <c r="AG71" s="74"/>
      <c r="AH71" s="74"/>
      <c r="AI71" s="265"/>
      <c r="AJ71" s="216" t="s">
        <v>24</v>
      </c>
      <c r="AK71" s="216" t="s">
        <v>24</v>
      </c>
      <c r="AL71" s="263" t="str">
        <f t="shared" si="4"/>
        <v/>
      </c>
      <c r="AM71" s="74"/>
      <c r="AN71" s="74"/>
      <c r="AO71" s="74"/>
      <c r="AP71" s="74"/>
      <c r="AQ71" s="74"/>
      <c r="AR71" s="74"/>
      <c r="AS71" s="74"/>
      <c r="AT71" s="74"/>
      <c r="AU71" s="74"/>
      <c r="AV71" s="74"/>
      <c r="AW71" s="74"/>
      <c r="AX71" s="74"/>
      <c r="AY71" s="74"/>
      <c r="AZ71" s="74"/>
      <c r="BA71" s="74"/>
      <c r="BB71" s="74"/>
      <c r="BC71" s="74"/>
      <c r="BD71" s="74"/>
      <c r="BE71" s="74"/>
      <c r="BF71" s="74"/>
      <c r="BG71" s="74"/>
      <c r="BH71" s="74"/>
      <c r="BI71" s="251"/>
      <c r="BJ71" s="251"/>
      <c r="BK71" s="251"/>
      <c r="BL71" s="251"/>
      <c r="BM71" s="251"/>
      <c r="BN71" s="251"/>
      <c r="BO71" s="251"/>
      <c r="BP71" s="251"/>
      <c r="BQ71" s="251"/>
      <c r="BR71" s="251"/>
      <c r="BS71" s="251"/>
      <c r="BT71" s="251"/>
      <c r="BU71" s="251"/>
      <c r="BV71" s="251"/>
      <c r="BW71" s="251"/>
      <c r="BX71" s="251"/>
      <c r="BY71" s="251"/>
      <c r="BZ71" s="251"/>
    </row>
    <row r="72" spans="1:78" customFormat="1" ht="12.9" customHeight="1">
      <c r="A72" s="212" t="s">
        <v>24</v>
      </c>
      <c r="B72" s="216" t="s">
        <v>24</v>
      </c>
      <c r="C72" s="213" t="s">
        <v>24</v>
      </c>
      <c r="D72" s="213" t="s">
        <v>24</v>
      </c>
      <c r="E72" s="214" t="s">
        <v>24</v>
      </c>
      <c r="F72" s="214" t="s">
        <v>24</v>
      </c>
      <c r="G72" s="215" t="s">
        <v>24</v>
      </c>
      <c r="H72" s="216" t="s">
        <v>24</v>
      </c>
      <c r="I72" s="216" t="s">
        <v>24</v>
      </c>
      <c r="J72" s="216" t="s">
        <v>24</v>
      </c>
      <c r="K72" s="216" t="s">
        <v>24</v>
      </c>
      <c r="L72" s="216" t="s">
        <v>24</v>
      </c>
      <c r="M72" s="216" t="s">
        <v>24</v>
      </c>
      <c r="N72" s="216" t="s">
        <v>24</v>
      </c>
      <c r="O72" s="216" t="s">
        <v>24</v>
      </c>
      <c r="P72" s="216" t="s">
        <v>24</v>
      </c>
      <c r="Q72" s="216" t="s">
        <v>24</v>
      </c>
      <c r="R72" s="216" t="s">
        <v>24</v>
      </c>
      <c r="S72" s="216" t="s">
        <v>24</v>
      </c>
      <c r="T72" s="216" t="s">
        <v>24</v>
      </c>
      <c r="U72" s="216" t="s">
        <v>24</v>
      </c>
      <c r="V72" s="216" t="s">
        <v>24</v>
      </c>
      <c r="W72" s="432" t="str">
        <f t="array" ref="W72">IF(AND(H72:V72=H72:V72,H72:V72="-"),"",MODE(IF(H72:V72="-","",H72:V72)))</f>
        <v/>
      </c>
      <c r="X72" s="225" t="str">
        <f t="array" ref="X72">IF(COUNT(H72:V72)=0,"",COUNT(IF(H72:V72=W72,H72:V72,""))/COUNT(H72:V72))</f>
        <v/>
      </c>
      <c r="Y72" s="217" t="str">
        <f t="array" ref="Y72">IF(AND(H72:V72=H72:V72,H72:V72="-"),"",STDEV(IF(H72:V72="-","",H72:V72))/AVERAGE(IF(H72:V72="-","",H72:V72+0.000000000000001)))</f>
        <v/>
      </c>
      <c r="Z72" s="218"/>
      <c r="AA72" s="147"/>
      <c r="AB72" s="246" t="str">
        <f t="array" ref="AB72">IF(AND(H72:V72=H72:V72,H72:V72="-"),"",AVERAGE(H72:V72))</f>
        <v/>
      </c>
      <c r="AC72" s="218"/>
      <c r="AD72" s="414" t="str">
        <f t="shared" si="3"/>
        <v/>
      </c>
      <c r="AE72" s="74"/>
      <c r="AF72" s="74"/>
      <c r="AG72" s="74"/>
      <c r="AH72" s="74"/>
      <c r="AI72" s="265"/>
      <c r="AJ72" s="216" t="s">
        <v>24</v>
      </c>
      <c r="AK72" s="216" t="s">
        <v>24</v>
      </c>
      <c r="AL72" s="263" t="str">
        <f t="shared" si="4"/>
        <v/>
      </c>
      <c r="AM72" s="74"/>
      <c r="AN72" s="74"/>
      <c r="AO72" s="74"/>
      <c r="AP72" s="74"/>
      <c r="AQ72" s="74"/>
      <c r="AR72" s="74"/>
      <c r="AS72" s="74"/>
      <c r="AT72" s="74"/>
      <c r="AU72" s="74"/>
      <c r="AV72" s="74"/>
      <c r="AW72" s="74"/>
      <c r="AX72" s="74"/>
      <c r="AY72" s="74"/>
      <c r="AZ72" s="74"/>
      <c r="BA72" s="74"/>
      <c r="BB72" s="74"/>
      <c r="BC72" s="74"/>
      <c r="BD72" s="74"/>
      <c r="BE72" s="74"/>
      <c r="BF72" s="74"/>
      <c r="BG72" s="74"/>
      <c r="BH72" s="74"/>
      <c r="BI72" s="251"/>
      <c r="BJ72" s="251"/>
      <c r="BK72" s="251"/>
      <c r="BL72" s="251"/>
      <c r="BM72" s="251"/>
      <c r="BN72" s="251"/>
      <c r="BO72" s="251"/>
      <c r="BP72" s="251"/>
      <c r="BQ72" s="251"/>
      <c r="BR72" s="251"/>
      <c r="BS72" s="251"/>
      <c r="BT72" s="251"/>
      <c r="BU72" s="251"/>
      <c r="BV72" s="251"/>
      <c r="BW72" s="251"/>
      <c r="BX72" s="251"/>
      <c r="BY72" s="251"/>
      <c r="BZ72" s="251"/>
    </row>
    <row r="73" spans="1:78" customFormat="1" ht="12.9" customHeight="1">
      <c r="A73" s="212" t="s">
        <v>24</v>
      </c>
      <c r="B73" s="216" t="s">
        <v>24</v>
      </c>
      <c r="C73" s="213" t="s">
        <v>24</v>
      </c>
      <c r="D73" s="213" t="s">
        <v>24</v>
      </c>
      <c r="E73" s="214" t="s">
        <v>24</v>
      </c>
      <c r="F73" s="214" t="s">
        <v>24</v>
      </c>
      <c r="G73" s="215" t="s">
        <v>24</v>
      </c>
      <c r="H73" s="216" t="s">
        <v>24</v>
      </c>
      <c r="I73" s="216" t="s">
        <v>24</v>
      </c>
      <c r="J73" s="216" t="s">
        <v>24</v>
      </c>
      <c r="K73" s="216" t="s">
        <v>24</v>
      </c>
      <c r="L73" s="216" t="s">
        <v>24</v>
      </c>
      <c r="M73" s="216" t="s">
        <v>24</v>
      </c>
      <c r="N73" s="216" t="s">
        <v>24</v>
      </c>
      <c r="O73" s="216" t="s">
        <v>24</v>
      </c>
      <c r="P73" s="216" t="s">
        <v>24</v>
      </c>
      <c r="Q73" s="216" t="s">
        <v>24</v>
      </c>
      <c r="R73" s="216" t="s">
        <v>24</v>
      </c>
      <c r="S73" s="216" t="s">
        <v>24</v>
      </c>
      <c r="T73" s="216" t="s">
        <v>24</v>
      </c>
      <c r="U73" s="216" t="s">
        <v>24</v>
      </c>
      <c r="V73" s="216" t="s">
        <v>24</v>
      </c>
      <c r="W73" s="432" t="str">
        <f t="array" ref="W73">IF(AND(H73:V73=H73:V73,H73:V73="-"),"",MODE(IF(H73:V73="-","",H73:V73)))</f>
        <v/>
      </c>
      <c r="X73" s="225" t="str">
        <f t="array" ref="X73">IF(COUNT(H73:V73)=0,"",COUNT(IF(H73:V73=W73,H73:V73,""))/COUNT(H73:V73))</f>
        <v/>
      </c>
      <c r="Y73" s="217" t="str">
        <f t="array" ref="Y73">IF(AND(H73:V73=H73:V73,H73:V73="-"),"",STDEV(IF(H73:V73="-","",H73:V73))/AVERAGE(IF(H73:V73="-","",H73:V73+0.000000000000001)))</f>
        <v/>
      </c>
      <c r="Z73" s="218"/>
      <c r="AA73" s="147"/>
      <c r="AB73" s="246" t="str">
        <f t="array" ref="AB73">IF(AND(H73:V73=H73:V73,H73:V73="-"),"",AVERAGE(H73:V73))</f>
        <v/>
      </c>
      <c r="AC73" s="218"/>
      <c r="AD73" s="414" t="str">
        <f t="shared" si="3"/>
        <v/>
      </c>
      <c r="AE73" s="74"/>
      <c r="AF73" s="74"/>
      <c r="AG73" s="74"/>
      <c r="AH73" s="74"/>
      <c r="AI73" s="265"/>
      <c r="AJ73" s="216" t="s">
        <v>24</v>
      </c>
      <c r="AK73" s="216" t="s">
        <v>24</v>
      </c>
      <c r="AL73" s="263" t="str">
        <f t="shared" si="4"/>
        <v/>
      </c>
      <c r="AM73" s="74"/>
      <c r="AN73" s="74"/>
      <c r="AO73" s="74"/>
      <c r="AP73" s="74"/>
      <c r="AQ73" s="74"/>
      <c r="AR73" s="74"/>
      <c r="AS73" s="74"/>
      <c r="AT73" s="74"/>
      <c r="AU73" s="74"/>
      <c r="AV73" s="74"/>
      <c r="AW73" s="74"/>
      <c r="AX73" s="74"/>
      <c r="AY73" s="74"/>
      <c r="AZ73" s="74"/>
      <c r="BA73" s="74"/>
      <c r="BB73" s="74"/>
      <c r="BC73" s="74"/>
      <c r="BD73" s="74"/>
      <c r="BE73" s="74"/>
      <c r="BF73" s="74"/>
      <c r="BG73" s="74"/>
      <c r="BH73" s="74"/>
      <c r="BI73" s="251"/>
      <c r="BJ73" s="251"/>
      <c r="BK73" s="251"/>
      <c r="BL73" s="251"/>
      <c r="BM73" s="251"/>
      <c r="BN73" s="251"/>
      <c r="BO73" s="251"/>
      <c r="BP73" s="251"/>
      <c r="BQ73" s="251"/>
      <c r="BR73" s="251"/>
      <c r="BS73" s="251"/>
      <c r="BT73" s="251"/>
      <c r="BU73" s="251"/>
      <c r="BV73" s="251"/>
      <c r="BW73" s="251"/>
      <c r="BX73" s="251"/>
      <c r="BY73" s="251"/>
      <c r="BZ73" s="251"/>
    </row>
    <row r="74" spans="1:78" customFormat="1" ht="12.9" customHeight="1">
      <c r="A74" s="212" t="s">
        <v>24</v>
      </c>
      <c r="B74" s="216" t="s">
        <v>24</v>
      </c>
      <c r="C74" s="213" t="s">
        <v>24</v>
      </c>
      <c r="D74" s="213" t="s">
        <v>24</v>
      </c>
      <c r="E74" s="214" t="s">
        <v>24</v>
      </c>
      <c r="F74" s="214" t="s">
        <v>24</v>
      </c>
      <c r="G74" s="215" t="s">
        <v>24</v>
      </c>
      <c r="H74" s="216" t="s">
        <v>24</v>
      </c>
      <c r="I74" s="216" t="s">
        <v>24</v>
      </c>
      <c r="J74" s="216" t="s">
        <v>24</v>
      </c>
      <c r="K74" s="216" t="s">
        <v>24</v>
      </c>
      <c r="L74" s="216" t="s">
        <v>24</v>
      </c>
      <c r="M74" s="216" t="s">
        <v>24</v>
      </c>
      <c r="N74" s="216" t="s">
        <v>24</v>
      </c>
      <c r="O74" s="216" t="s">
        <v>24</v>
      </c>
      <c r="P74" s="216" t="s">
        <v>24</v>
      </c>
      <c r="Q74" s="216" t="s">
        <v>24</v>
      </c>
      <c r="R74" s="216" t="s">
        <v>24</v>
      </c>
      <c r="S74" s="216" t="s">
        <v>24</v>
      </c>
      <c r="T74" s="216" t="s">
        <v>24</v>
      </c>
      <c r="U74" s="216" t="s">
        <v>24</v>
      </c>
      <c r="V74" s="216" t="s">
        <v>24</v>
      </c>
      <c r="W74" s="432" t="str">
        <f t="array" ref="W74">IF(AND(H74:V74=H74:V74,H74:V74="-"),"",MODE(IF(H74:V74="-","",H74:V74)))</f>
        <v/>
      </c>
      <c r="X74" s="225" t="str">
        <f t="array" ref="X74">IF(COUNT(H74:V74)=0,"",COUNT(IF(H74:V74=W74,H74:V74,""))/COUNT(H74:V74))</f>
        <v/>
      </c>
      <c r="Y74" s="217" t="str">
        <f t="array" ref="Y74">IF(AND(H74:V74=H74:V74,H74:V74="-"),"",STDEV(IF(H74:V74="-","",H74:V74))/AVERAGE(IF(H74:V74="-","",H74:V74+0.000000000000001)))</f>
        <v/>
      </c>
      <c r="Z74" s="218"/>
      <c r="AA74" s="147"/>
      <c r="AB74" s="246" t="str">
        <f t="array" ref="AB74">IF(AND(H74:V74=H74:V74,H74:V74="-"),"",AVERAGE(H74:V74))</f>
        <v/>
      </c>
      <c r="AC74" s="218"/>
      <c r="AD74" s="414" t="str">
        <f t="shared" si="3"/>
        <v/>
      </c>
      <c r="AE74" s="74"/>
      <c r="AF74" s="74"/>
      <c r="AG74" s="74"/>
      <c r="AH74" s="74"/>
      <c r="AI74" s="265"/>
      <c r="AJ74" s="216" t="s">
        <v>24</v>
      </c>
      <c r="AK74" s="216" t="s">
        <v>24</v>
      </c>
      <c r="AL74" s="263" t="str">
        <f t="shared" si="4"/>
        <v/>
      </c>
      <c r="AM74" s="74"/>
      <c r="AN74" s="74"/>
      <c r="AO74" s="74"/>
      <c r="AP74" s="74"/>
      <c r="AQ74" s="74"/>
      <c r="AR74" s="74"/>
      <c r="AS74" s="74"/>
      <c r="AT74" s="74"/>
      <c r="AU74" s="74"/>
      <c r="AV74" s="74"/>
      <c r="AW74" s="74"/>
      <c r="AX74" s="74"/>
      <c r="AY74" s="74"/>
      <c r="AZ74" s="74"/>
      <c r="BA74" s="74"/>
      <c r="BB74" s="74"/>
      <c r="BC74" s="74"/>
      <c r="BD74" s="74"/>
      <c r="BE74" s="74"/>
      <c r="BF74" s="74"/>
      <c r="BG74" s="74"/>
      <c r="BH74" s="74"/>
      <c r="BI74" s="251"/>
      <c r="BJ74" s="251"/>
      <c r="BK74" s="251"/>
      <c r="BL74" s="251"/>
      <c r="BM74" s="251"/>
      <c r="BN74" s="251"/>
      <c r="BO74" s="251"/>
      <c r="BP74" s="251"/>
      <c r="BQ74" s="251"/>
      <c r="BR74" s="251"/>
      <c r="BS74" s="251"/>
      <c r="BT74" s="251"/>
      <c r="BU74" s="251"/>
      <c r="BV74" s="251"/>
      <c r="BW74" s="251"/>
      <c r="BX74" s="251"/>
      <c r="BY74" s="251"/>
      <c r="BZ74" s="251"/>
    </row>
    <row r="75" spans="1:78" customFormat="1" ht="12.9" customHeight="1">
      <c r="A75" s="212" t="s">
        <v>24</v>
      </c>
      <c r="B75" s="216" t="s">
        <v>24</v>
      </c>
      <c r="C75" s="213" t="s">
        <v>24</v>
      </c>
      <c r="D75" s="213" t="s">
        <v>24</v>
      </c>
      <c r="E75" s="214" t="s">
        <v>24</v>
      </c>
      <c r="F75" s="214" t="s">
        <v>24</v>
      </c>
      <c r="G75" s="215" t="s">
        <v>24</v>
      </c>
      <c r="H75" s="216" t="s">
        <v>24</v>
      </c>
      <c r="I75" s="216" t="s">
        <v>24</v>
      </c>
      <c r="J75" s="216" t="s">
        <v>24</v>
      </c>
      <c r="K75" s="216" t="s">
        <v>24</v>
      </c>
      <c r="L75" s="216" t="s">
        <v>24</v>
      </c>
      <c r="M75" s="216" t="s">
        <v>24</v>
      </c>
      <c r="N75" s="216" t="s">
        <v>24</v>
      </c>
      <c r="O75" s="216" t="s">
        <v>24</v>
      </c>
      <c r="P75" s="216" t="s">
        <v>24</v>
      </c>
      <c r="Q75" s="216" t="s">
        <v>24</v>
      </c>
      <c r="R75" s="216" t="s">
        <v>24</v>
      </c>
      <c r="S75" s="216" t="s">
        <v>24</v>
      </c>
      <c r="T75" s="216" t="s">
        <v>24</v>
      </c>
      <c r="U75" s="216" t="s">
        <v>24</v>
      </c>
      <c r="V75" s="216" t="s">
        <v>24</v>
      </c>
      <c r="W75" s="432" t="str">
        <f t="array" ref="W75">IF(AND(H75:V75=H75:V75,H75:V75="-"),"",MODE(IF(H75:V75="-","",H75:V75)))</f>
        <v/>
      </c>
      <c r="X75" s="225" t="str">
        <f t="array" ref="X75">IF(COUNT(H75:V75)=0,"",COUNT(IF(H75:V75=W75,H75:V75,""))/COUNT(H75:V75))</f>
        <v/>
      </c>
      <c r="Y75" s="217" t="str">
        <f t="array" ref="Y75">IF(AND(H75:V75=H75:V75,H75:V75="-"),"",STDEV(IF(H75:V75="-","",H75:V75))/AVERAGE(IF(H75:V75="-","",H75:V75+0.000000000000001)))</f>
        <v/>
      </c>
      <c r="Z75" s="218"/>
      <c r="AA75" s="147"/>
      <c r="AB75" s="246" t="str">
        <f t="array" ref="AB75">IF(AND(H75:V75=H75:V75,H75:V75="-"),"",AVERAGE(H75:V75))</f>
        <v/>
      </c>
      <c r="AC75" s="218"/>
      <c r="AD75" s="414" t="str">
        <f t="shared" si="3"/>
        <v/>
      </c>
      <c r="AE75" s="74"/>
      <c r="AF75" s="74"/>
      <c r="AG75" s="74"/>
      <c r="AH75" s="74"/>
      <c r="AI75" s="265"/>
      <c r="AJ75" s="216" t="s">
        <v>24</v>
      </c>
      <c r="AK75" s="216" t="s">
        <v>24</v>
      </c>
      <c r="AL75" s="263" t="str">
        <f t="shared" si="4"/>
        <v/>
      </c>
      <c r="AM75" s="74"/>
      <c r="AN75" s="74"/>
      <c r="AO75" s="74"/>
      <c r="AP75" s="74"/>
      <c r="AQ75" s="74"/>
      <c r="AR75" s="74"/>
      <c r="AS75" s="74"/>
      <c r="AT75" s="74"/>
      <c r="AU75" s="74"/>
      <c r="AV75" s="74"/>
      <c r="AW75" s="74"/>
      <c r="AX75" s="74"/>
      <c r="AY75" s="74"/>
      <c r="AZ75" s="74"/>
      <c r="BA75" s="74"/>
      <c r="BB75" s="74"/>
      <c r="BC75" s="74"/>
      <c r="BD75" s="74"/>
      <c r="BE75" s="74"/>
      <c r="BF75" s="74"/>
      <c r="BG75" s="74"/>
      <c r="BH75" s="74"/>
      <c r="BI75" s="251"/>
      <c r="BJ75" s="251"/>
      <c r="BK75" s="251"/>
      <c r="BL75" s="251"/>
      <c r="BM75" s="251"/>
      <c r="BN75" s="251"/>
      <c r="BO75" s="251"/>
      <c r="BP75" s="251"/>
      <c r="BQ75" s="251"/>
      <c r="BR75" s="251"/>
      <c r="BS75" s="251"/>
      <c r="BT75" s="251"/>
      <c r="BU75" s="251"/>
      <c r="BV75" s="251"/>
      <c r="BW75" s="251"/>
      <c r="BX75" s="251"/>
      <c r="BY75" s="251"/>
      <c r="BZ75" s="251"/>
    </row>
    <row r="76" spans="1:78" customFormat="1" ht="12.9" customHeight="1">
      <c r="A76" s="212" t="s">
        <v>24</v>
      </c>
      <c r="B76" s="216" t="s">
        <v>24</v>
      </c>
      <c r="C76" s="213" t="s">
        <v>24</v>
      </c>
      <c r="D76" s="213" t="s">
        <v>24</v>
      </c>
      <c r="E76" s="214" t="s">
        <v>24</v>
      </c>
      <c r="F76" s="214" t="s">
        <v>24</v>
      </c>
      <c r="G76" s="215" t="s">
        <v>24</v>
      </c>
      <c r="H76" s="216" t="s">
        <v>24</v>
      </c>
      <c r="I76" s="216" t="s">
        <v>24</v>
      </c>
      <c r="J76" s="216" t="s">
        <v>24</v>
      </c>
      <c r="K76" s="216" t="s">
        <v>24</v>
      </c>
      <c r="L76" s="216" t="s">
        <v>24</v>
      </c>
      <c r="M76" s="216" t="s">
        <v>24</v>
      </c>
      <c r="N76" s="216" t="s">
        <v>24</v>
      </c>
      <c r="O76" s="216" t="s">
        <v>24</v>
      </c>
      <c r="P76" s="216" t="s">
        <v>24</v>
      </c>
      <c r="Q76" s="216" t="s">
        <v>24</v>
      </c>
      <c r="R76" s="216" t="s">
        <v>24</v>
      </c>
      <c r="S76" s="216" t="s">
        <v>24</v>
      </c>
      <c r="T76" s="216" t="s">
        <v>24</v>
      </c>
      <c r="U76" s="216" t="s">
        <v>24</v>
      </c>
      <c r="V76" s="216" t="s">
        <v>24</v>
      </c>
      <c r="W76" s="432" t="str">
        <f t="array" ref="W76">IF(AND(H76:V76=H76:V76,H76:V76="-"),"",MODE(IF(H76:V76="-","",H76:V76)))</f>
        <v/>
      </c>
      <c r="X76" s="225" t="str">
        <f t="array" ref="X76">IF(COUNT(H76:V76)=0,"",COUNT(IF(H76:V76=W76,H76:V76,""))/COUNT(H76:V76))</f>
        <v/>
      </c>
      <c r="Y76" s="217" t="str">
        <f t="array" ref="Y76">IF(AND(H76:V76=H76:V76,H76:V76="-"),"",STDEV(IF(H76:V76="-","",H76:V76))/AVERAGE(IF(H76:V76="-","",H76:V76+0.000000000000001)))</f>
        <v/>
      </c>
      <c r="Z76" s="218"/>
      <c r="AA76" s="147"/>
      <c r="AB76" s="246" t="str">
        <f t="array" ref="AB76">IF(AND(H76:V76=H76:V76,H76:V76="-"),"",AVERAGE(H76:V76))</f>
        <v/>
      </c>
      <c r="AC76" s="218"/>
      <c r="AD76" s="414" t="str">
        <f t="shared" si="3"/>
        <v/>
      </c>
      <c r="AE76" s="74"/>
      <c r="AF76" s="74"/>
      <c r="AG76" s="74"/>
      <c r="AH76" s="74"/>
      <c r="AI76" s="265"/>
      <c r="AJ76" s="216" t="s">
        <v>24</v>
      </c>
      <c r="AK76" s="216" t="s">
        <v>24</v>
      </c>
      <c r="AL76" s="263" t="str">
        <f t="shared" si="4"/>
        <v/>
      </c>
      <c r="AM76" s="74"/>
      <c r="AN76" s="74"/>
      <c r="AO76" s="74"/>
      <c r="AP76" s="74"/>
      <c r="AQ76" s="74"/>
      <c r="AR76" s="74"/>
      <c r="AS76" s="74"/>
      <c r="AT76" s="74"/>
      <c r="AU76" s="74"/>
      <c r="AV76" s="74"/>
      <c r="AW76" s="74"/>
      <c r="AX76" s="74"/>
      <c r="AY76" s="74"/>
      <c r="AZ76" s="74"/>
      <c r="BA76" s="74"/>
      <c r="BB76" s="74"/>
      <c r="BC76" s="74"/>
      <c r="BD76" s="74"/>
      <c r="BE76" s="74"/>
      <c r="BF76" s="74"/>
      <c r="BG76" s="74"/>
      <c r="BH76" s="74"/>
      <c r="BI76" s="251"/>
      <c r="BJ76" s="251"/>
      <c r="BK76" s="251"/>
      <c r="BL76" s="251"/>
      <c r="BM76" s="251"/>
      <c r="BN76" s="251"/>
      <c r="BO76" s="251"/>
      <c r="BP76" s="251"/>
      <c r="BQ76" s="251"/>
      <c r="BR76" s="251"/>
      <c r="BS76" s="251"/>
      <c r="BT76" s="251"/>
      <c r="BU76" s="251"/>
      <c r="BV76" s="251"/>
      <c r="BW76" s="251"/>
      <c r="BX76" s="251"/>
      <c r="BY76" s="251"/>
      <c r="BZ76" s="251"/>
    </row>
    <row r="77" spans="1:78" customFormat="1" ht="12.9" customHeight="1">
      <c r="A77" s="212" t="s">
        <v>24</v>
      </c>
      <c r="B77" s="216" t="s">
        <v>24</v>
      </c>
      <c r="C77" s="213" t="s">
        <v>24</v>
      </c>
      <c r="D77" s="213" t="s">
        <v>24</v>
      </c>
      <c r="E77" s="214" t="s">
        <v>24</v>
      </c>
      <c r="F77" s="214" t="s">
        <v>24</v>
      </c>
      <c r="G77" s="215" t="s">
        <v>24</v>
      </c>
      <c r="H77" s="216" t="s">
        <v>24</v>
      </c>
      <c r="I77" s="216" t="s">
        <v>24</v>
      </c>
      <c r="J77" s="216" t="s">
        <v>24</v>
      </c>
      <c r="K77" s="216" t="s">
        <v>24</v>
      </c>
      <c r="L77" s="216" t="s">
        <v>24</v>
      </c>
      <c r="M77" s="216" t="s">
        <v>24</v>
      </c>
      <c r="N77" s="216" t="s">
        <v>24</v>
      </c>
      <c r="O77" s="216" t="s">
        <v>24</v>
      </c>
      <c r="P77" s="216" t="s">
        <v>24</v>
      </c>
      <c r="Q77" s="216" t="s">
        <v>24</v>
      </c>
      <c r="R77" s="216" t="s">
        <v>24</v>
      </c>
      <c r="S77" s="216" t="s">
        <v>24</v>
      </c>
      <c r="T77" s="216" t="s">
        <v>24</v>
      </c>
      <c r="U77" s="216" t="s">
        <v>24</v>
      </c>
      <c r="V77" s="216" t="s">
        <v>24</v>
      </c>
      <c r="W77" s="432" t="str">
        <f t="array" ref="W77">IF(AND(H77:V77=H77:V77,H77:V77="-"),"",MODE(IF(H77:V77="-","",H77:V77)))</f>
        <v/>
      </c>
      <c r="X77" s="225" t="str">
        <f t="array" ref="X77">IF(COUNT(H77:V77)=0,"",COUNT(IF(H77:V77=W77,H77:V77,""))/COUNT(H77:V77))</f>
        <v/>
      </c>
      <c r="Y77" s="217" t="str">
        <f t="array" ref="Y77">IF(AND(H77:V77=H77:V77,H77:V77="-"),"",STDEV(IF(H77:V77="-","",H77:V77))/AVERAGE(IF(H77:V77="-","",H77:V77+0.000000000000001)))</f>
        <v/>
      </c>
      <c r="Z77" s="218"/>
      <c r="AA77" s="147"/>
      <c r="AB77" s="246" t="str">
        <f t="array" ref="AB77">IF(AND(H77:V77=H77:V77,H77:V77="-"),"",AVERAGE(H77:V77))</f>
        <v/>
      </c>
      <c r="AC77" s="218"/>
      <c r="AD77" s="414" t="str">
        <f t="shared" si="3"/>
        <v/>
      </c>
      <c r="AE77" s="74"/>
      <c r="AF77" s="74"/>
      <c r="AG77" s="74"/>
      <c r="AH77" s="74"/>
      <c r="AI77" s="265"/>
      <c r="AJ77" s="216" t="s">
        <v>24</v>
      </c>
      <c r="AK77" s="216" t="s">
        <v>24</v>
      </c>
      <c r="AL77" s="263" t="str">
        <f t="shared" si="4"/>
        <v/>
      </c>
      <c r="AM77" s="74"/>
      <c r="AN77" s="74"/>
      <c r="AO77" s="74"/>
      <c r="AP77" s="74"/>
      <c r="AQ77" s="74"/>
      <c r="AR77" s="74"/>
      <c r="AS77" s="74"/>
      <c r="AT77" s="74"/>
      <c r="AU77" s="74"/>
      <c r="AV77" s="74"/>
      <c r="AW77" s="74"/>
      <c r="AX77" s="74"/>
      <c r="AY77" s="74"/>
      <c r="AZ77" s="74"/>
      <c r="BA77" s="74"/>
      <c r="BB77" s="74"/>
      <c r="BC77" s="74"/>
      <c r="BD77" s="74"/>
      <c r="BE77" s="74"/>
      <c r="BF77" s="74"/>
      <c r="BG77" s="74"/>
      <c r="BH77" s="74"/>
      <c r="BI77" s="251"/>
      <c r="BJ77" s="251"/>
      <c r="BK77" s="251"/>
      <c r="BL77" s="251"/>
      <c r="BM77" s="251"/>
      <c r="BN77" s="251"/>
      <c r="BO77" s="251"/>
      <c r="BP77" s="251"/>
      <c r="BQ77" s="251"/>
      <c r="BR77" s="251"/>
      <c r="BS77" s="251"/>
      <c r="BT77" s="251"/>
      <c r="BU77" s="251"/>
      <c r="BV77" s="251"/>
      <c r="BW77" s="251"/>
      <c r="BX77" s="251"/>
      <c r="BY77" s="251"/>
      <c r="BZ77" s="251"/>
    </row>
    <row r="78" spans="1:78" customFormat="1" ht="12.9" customHeight="1">
      <c r="A78" s="212" t="s">
        <v>24</v>
      </c>
      <c r="B78" s="216" t="s">
        <v>24</v>
      </c>
      <c r="C78" s="213" t="s">
        <v>24</v>
      </c>
      <c r="D78" s="213" t="s">
        <v>24</v>
      </c>
      <c r="E78" s="214" t="s">
        <v>24</v>
      </c>
      <c r="F78" s="214" t="s">
        <v>24</v>
      </c>
      <c r="G78" s="215" t="s">
        <v>24</v>
      </c>
      <c r="H78" s="216" t="s">
        <v>24</v>
      </c>
      <c r="I78" s="216" t="s">
        <v>24</v>
      </c>
      <c r="J78" s="216" t="s">
        <v>24</v>
      </c>
      <c r="K78" s="216" t="s">
        <v>24</v>
      </c>
      <c r="L78" s="216" t="s">
        <v>24</v>
      </c>
      <c r="M78" s="216" t="s">
        <v>24</v>
      </c>
      <c r="N78" s="216" t="s">
        <v>24</v>
      </c>
      <c r="O78" s="216" t="s">
        <v>24</v>
      </c>
      <c r="P78" s="216" t="s">
        <v>24</v>
      </c>
      <c r="Q78" s="216" t="s">
        <v>24</v>
      </c>
      <c r="R78" s="216" t="s">
        <v>24</v>
      </c>
      <c r="S78" s="216" t="s">
        <v>24</v>
      </c>
      <c r="T78" s="216" t="s">
        <v>24</v>
      </c>
      <c r="U78" s="216" t="s">
        <v>24</v>
      </c>
      <c r="V78" s="216" t="s">
        <v>24</v>
      </c>
      <c r="W78" s="432" t="str">
        <f t="array" ref="W78">IF(AND(H78:V78=H78:V78,H78:V78="-"),"",MODE(IF(H78:V78="-","",H78:V78)))</f>
        <v/>
      </c>
      <c r="X78" s="225" t="str">
        <f t="array" ref="X78">IF(COUNT(H78:V78)=0,"",COUNT(IF(H78:V78=W78,H78:V78,""))/COUNT(H78:V78))</f>
        <v/>
      </c>
      <c r="Y78" s="217" t="str">
        <f t="array" ref="Y78">IF(AND(H78:V78=H78:V78,H78:V78="-"),"",STDEV(IF(H78:V78="-","",H78:V78))/AVERAGE(IF(H78:V78="-","",H78:V78+0.000000000000001)))</f>
        <v/>
      </c>
      <c r="Z78" s="218"/>
      <c r="AA78" s="147"/>
      <c r="AB78" s="246" t="str">
        <f t="array" ref="AB78">IF(AND(H78:V78=H78:V78,H78:V78="-"),"",AVERAGE(H78:V78))</f>
        <v/>
      </c>
      <c r="AC78" s="218"/>
      <c r="AD78" s="414" t="str">
        <f t="shared" si="3"/>
        <v/>
      </c>
      <c r="AE78" s="74"/>
      <c r="AF78" s="74"/>
      <c r="AG78" s="74"/>
      <c r="AH78" s="74"/>
      <c r="AI78" s="265"/>
      <c r="AJ78" s="216" t="s">
        <v>24</v>
      </c>
      <c r="AK78" s="216" t="s">
        <v>24</v>
      </c>
      <c r="AL78" s="263" t="str">
        <f t="shared" si="4"/>
        <v/>
      </c>
      <c r="AM78" s="74"/>
      <c r="AN78" s="74"/>
      <c r="AO78" s="74"/>
      <c r="AP78" s="74"/>
      <c r="AQ78" s="74"/>
      <c r="AR78" s="74"/>
      <c r="AS78" s="74"/>
      <c r="AT78" s="74"/>
      <c r="AU78" s="74"/>
      <c r="AV78" s="74"/>
      <c r="AW78" s="74"/>
      <c r="AX78" s="74"/>
      <c r="AY78" s="74"/>
      <c r="AZ78" s="74"/>
      <c r="BA78" s="74"/>
      <c r="BB78" s="74"/>
      <c r="BC78" s="74"/>
      <c r="BD78" s="74"/>
      <c r="BE78" s="74"/>
      <c r="BF78" s="74"/>
      <c r="BG78" s="74"/>
      <c r="BH78" s="74"/>
      <c r="BI78" s="251"/>
      <c r="BJ78" s="251"/>
      <c r="BK78" s="251"/>
      <c r="BL78" s="251"/>
      <c r="BM78" s="251"/>
      <c r="BN78" s="251"/>
      <c r="BO78" s="251"/>
      <c r="BP78" s="251"/>
      <c r="BQ78" s="251"/>
      <c r="BR78" s="251"/>
      <c r="BS78" s="251"/>
      <c r="BT78" s="251"/>
      <c r="BU78" s="251"/>
      <c r="BV78" s="251"/>
      <c r="BW78" s="251"/>
      <c r="BX78" s="251"/>
      <c r="BY78" s="251"/>
      <c r="BZ78" s="251"/>
    </row>
    <row r="79" spans="1:78" customFormat="1" ht="12.9" customHeight="1">
      <c r="A79" s="212" t="s">
        <v>24</v>
      </c>
      <c r="B79" s="216" t="s">
        <v>24</v>
      </c>
      <c r="C79" s="213" t="s">
        <v>24</v>
      </c>
      <c r="D79" s="213" t="s">
        <v>24</v>
      </c>
      <c r="E79" s="214" t="s">
        <v>24</v>
      </c>
      <c r="F79" s="214" t="s">
        <v>24</v>
      </c>
      <c r="G79" s="215" t="s">
        <v>24</v>
      </c>
      <c r="H79" s="216" t="s">
        <v>24</v>
      </c>
      <c r="I79" s="216" t="s">
        <v>24</v>
      </c>
      <c r="J79" s="216" t="s">
        <v>24</v>
      </c>
      <c r="K79" s="216" t="s">
        <v>24</v>
      </c>
      <c r="L79" s="216" t="s">
        <v>24</v>
      </c>
      <c r="M79" s="216" t="s">
        <v>24</v>
      </c>
      <c r="N79" s="216" t="s">
        <v>24</v>
      </c>
      <c r="O79" s="216" t="s">
        <v>24</v>
      </c>
      <c r="P79" s="216" t="s">
        <v>24</v>
      </c>
      <c r="Q79" s="216" t="s">
        <v>24</v>
      </c>
      <c r="R79" s="216" t="s">
        <v>24</v>
      </c>
      <c r="S79" s="216" t="s">
        <v>24</v>
      </c>
      <c r="T79" s="216" t="s">
        <v>24</v>
      </c>
      <c r="U79" s="216" t="s">
        <v>24</v>
      </c>
      <c r="V79" s="216" t="s">
        <v>24</v>
      </c>
      <c r="W79" s="432" t="str">
        <f t="array" ref="W79">IF(AND(H79:V79=H79:V79,H79:V79="-"),"",MODE(IF(H79:V79="-","",H79:V79)))</f>
        <v/>
      </c>
      <c r="X79" s="225" t="str">
        <f t="array" ref="X79">IF(COUNT(H79:V79)=0,"",COUNT(IF(H79:V79=W79,H79:V79,""))/COUNT(H79:V79))</f>
        <v/>
      </c>
      <c r="Y79" s="217" t="str">
        <f t="array" ref="Y79">IF(AND(H79:V79=H79:V79,H79:V79="-"),"",STDEV(IF(H79:V79="-","",H79:V79))/AVERAGE(IF(H79:V79="-","",H79:V79+0.000000000000001)))</f>
        <v/>
      </c>
      <c r="Z79" s="218"/>
      <c r="AA79" s="147"/>
      <c r="AB79" s="246" t="str">
        <f t="array" ref="AB79">IF(AND(H79:V79=H79:V79,H79:V79="-"),"",AVERAGE(H79:V79))</f>
        <v/>
      </c>
      <c r="AC79" s="218"/>
      <c r="AD79" s="414" t="str">
        <f t="shared" si="3"/>
        <v/>
      </c>
      <c r="AE79" s="74"/>
      <c r="AF79" s="74"/>
      <c r="AG79" s="74"/>
      <c r="AH79" s="74"/>
      <c r="AI79" s="265"/>
      <c r="AJ79" s="216" t="s">
        <v>24</v>
      </c>
      <c r="AK79" s="216" t="s">
        <v>24</v>
      </c>
      <c r="AL79" s="263" t="str">
        <f t="shared" si="4"/>
        <v/>
      </c>
      <c r="AM79" s="74"/>
      <c r="AN79" s="74"/>
      <c r="AO79" s="74"/>
      <c r="AP79" s="74"/>
      <c r="AQ79" s="74"/>
      <c r="AR79" s="74"/>
      <c r="AS79" s="74"/>
      <c r="AT79" s="74"/>
      <c r="AU79" s="74"/>
      <c r="AV79" s="74"/>
      <c r="AW79" s="74"/>
      <c r="AX79" s="74"/>
      <c r="AY79" s="74"/>
      <c r="AZ79" s="74"/>
      <c r="BA79" s="74"/>
      <c r="BB79" s="74"/>
      <c r="BC79" s="74"/>
      <c r="BD79" s="74"/>
      <c r="BE79" s="74"/>
      <c r="BF79" s="74"/>
      <c r="BG79" s="74"/>
      <c r="BH79" s="74"/>
      <c r="BI79" s="251"/>
      <c r="BJ79" s="251"/>
      <c r="BK79" s="251"/>
      <c r="BL79" s="251"/>
      <c r="BM79" s="251"/>
      <c r="BN79" s="251"/>
      <c r="BO79" s="251"/>
      <c r="BP79" s="251"/>
      <c r="BQ79" s="251"/>
      <c r="BR79" s="251"/>
      <c r="BS79" s="251"/>
      <c r="BT79" s="251"/>
      <c r="BU79" s="251"/>
      <c r="BV79" s="251"/>
      <c r="BW79" s="251"/>
      <c r="BX79" s="251"/>
      <c r="BY79" s="251"/>
      <c r="BZ79" s="251"/>
    </row>
    <row r="80" spans="1:78" customFormat="1" ht="12.9" customHeight="1">
      <c r="A80" s="212" t="s">
        <v>24</v>
      </c>
      <c r="B80" s="216" t="s">
        <v>24</v>
      </c>
      <c r="C80" s="213" t="s">
        <v>24</v>
      </c>
      <c r="D80" s="213" t="s">
        <v>24</v>
      </c>
      <c r="E80" s="214" t="s">
        <v>24</v>
      </c>
      <c r="F80" s="214" t="s">
        <v>24</v>
      </c>
      <c r="G80" s="215" t="s">
        <v>24</v>
      </c>
      <c r="H80" s="216" t="s">
        <v>24</v>
      </c>
      <c r="I80" s="216" t="s">
        <v>24</v>
      </c>
      <c r="J80" s="216" t="s">
        <v>24</v>
      </c>
      <c r="K80" s="216" t="s">
        <v>24</v>
      </c>
      <c r="L80" s="216" t="s">
        <v>24</v>
      </c>
      <c r="M80" s="216" t="s">
        <v>24</v>
      </c>
      <c r="N80" s="216" t="s">
        <v>24</v>
      </c>
      <c r="O80" s="216" t="s">
        <v>24</v>
      </c>
      <c r="P80" s="216" t="s">
        <v>24</v>
      </c>
      <c r="Q80" s="216" t="s">
        <v>24</v>
      </c>
      <c r="R80" s="216" t="s">
        <v>24</v>
      </c>
      <c r="S80" s="216" t="s">
        <v>24</v>
      </c>
      <c r="T80" s="216" t="s">
        <v>24</v>
      </c>
      <c r="U80" s="216" t="s">
        <v>24</v>
      </c>
      <c r="V80" s="216" t="s">
        <v>24</v>
      </c>
      <c r="W80" s="432" t="str">
        <f t="array" ref="W80">IF(AND(H80:V80=H80:V80,H80:V80="-"),"",MODE(IF(H80:V80="-","",H80:V80)))</f>
        <v/>
      </c>
      <c r="X80" s="225" t="str">
        <f t="array" ref="X80">IF(COUNT(H80:V80)=0,"",COUNT(IF(H80:V80=W80,H80:V80,""))/COUNT(H80:V80))</f>
        <v/>
      </c>
      <c r="Y80" s="217" t="str">
        <f t="array" ref="Y80">IF(AND(H80:V80=H80:V80,H80:V80="-"),"",STDEV(IF(H80:V80="-","",H80:V80))/AVERAGE(IF(H80:V80="-","",H80:V80+0.000000000000001)))</f>
        <v/>
      </c>
      <c r="Z80" s="218"/>
      <c r="AA80" s="147"/>
      <c r="AB80" s="246" t="str">
        <f t="array" ref="AB80">IF(AND(H80:V80=H80:V80,H80:V80="-"),"",AVERAGE(H80:V80))</f>
        <v/>
      </c>
      <c r="AC80" s="218"/>
      <c r="AD80" s="414" t="str">
        <f t="shared" si="3"/>
        <v/>
      </c>
      <c r="AE80" s="74"/>
      <c r="AF80" s="74"/>
      <c r="AG80" s="74"/>
      <c r="AH80" s="74"/>
      <c r="AI80" s="265"/>
      <c r="AJ80" s="216" t="s">
        <v>24</v>
      </c>
      <c r="AK80" s="216" t="s">
        <v>24</v>
      </c>
      <c r="AL80" s="263" t="str">
        <f t="shared" si="4"/>
        <v/>
      </c>
      <c r="AM80" s="74"/>
      <c r="AN80" s="74"/>
      <c r="AO80" s="74"/>
      <c r="AP80" s="74"/>
      <c r="AQ80" s="74"/>
      <c r="AR80" s="74"/>
      <c r="AS80" s="74"/>
      <c r="AT80" s="74"/>
      <c r="AU80" s="74"/>
      <c r="AV80" s="74"/>
      <c r="AW80" s="74"/>
      <c r="AX80" s="74"/>
      <c r="AY80" s="74"/>
      <c r="AZ80" s="74"/>
      <c r="BA80" s="74"/>
      <c r="BB80" s="74"/>
      <c r="BC80" s="74"/>
      <c r="BD80" s="74"/>
      <c r="BE80" s="74"/>
      <c r="BF80" s="74"/>
      <c r="BG80" s="74"/>
      <c r="BH80" s="74"/>
      <c r="BI80" s="251"/>
      <c r="BJ80" s="251"/>
      <c r="BK80" s="251"/>
      <c r="BL80" s="251"/>
      <c r="BM80" s="251"/>
      <c r="BN80" s="251"/>
      <c r="BO80" s="251"/>
      <c r="BP80" s="251"/>
      <c r="BQ80" s="251"/>
      <c r="BR80" s="251"/>
      <c r="BS80" s="251"/>
      <c r="BT80" s="251"/>
      <c r="BU80" s="251"/>
      <c r="BV80" s="251"/>
      <c r="BW80" s="251"/>
      <c r="BX80" s="251"/>
      <c r="BY80" s="251"/>
      <c r="BZ80" s="251"/>
    </row>
    <row r="81" spans="1:78" customFormat="1" ht="12.9" customHeight="1">
      <c r="A81" s="212" t="s">
        <v>24</v>
      </c>
      <c r="B81" s="216" t="s">
        <v>24</v>
      </c>
      <c r="C81" s="213" t="s">
        <v>24</v>
      </c>
      <c r="D81" s="213" t="s">
        <v>24</v>
      </c>
      <c r="E81" s="214" t="s">
        <v>24</v>
      </c>
      <c r="F81" s="214" t="s">
        <v>24</v>
      </c>
      <c r="G81" s="215" t="s">
        <v>24</v>
      </c>
      <c r="H81" s="216" t="s">
        <v>24</v>
      </c>
      <c r="I81" s="216" t="s">
        <v>24</v>
      </c>
      <c r="J81" s="216" t="s">
        <v>24</v>
      </c>
      <c r="K81" s="216" t="s">
        <v>24</v>
      </c>
      <c r="L81" s="216" t="s">
        <v>24</v>
      </c>
      <c r="M81" s="216" t="s">
        <v>24</v>
      </c>
      <c r="N81" s="216" t="s">
        <v>24</v>
      </c>
      <c r="O81" s="216" t="s">
        <v>24</v>
      </c>
      <c r="P81" s="216" t="s">
        <v>24</v>
      </c>
      <c r="Q81" s="216" t="s">
        <v>24</v>
      </c>
      <c r="R81" s="216" t="s">
        <v>24</v>
      </c>
      <c r="S81" s="216" t="s">
        <v>24</v>
      </c>
      <c r="T81" s="216" t="s">
        <v>24</v>
      </c>
      <c r="U81" s="216" t="s">
        <v>24</v>
      </c>
      <c r="V81" s="216" t="s">
        <v>24</v>
      </c>
      <c r="W81" s="432" t="str">
        <f t="array" ref="W81">IF(AND(H81:V81=H81:V81,H81:V81="-"),"",MODE(IF(H81:V81="-","",H81:V81)))</f>
        <v/>
      </c>
      <c r="X81" s="225" t="str">
        <f t="array" ref="X81">IF(COUNT(H81:V81)=0,"",COUNT(IF(H81:V81=W81,H81:V81,""))/COUNT(H81:V81))</f>
        <v/>
      </c>
      <c r="Y81" s="217" t="str">
        <f t="array" ref="Y81">IF(AND(H81:V81=H81:V81,H81:V81="-"),"",STDEV(IF(H81:V81="-","",H81:V81))/AVERAGE(IF(H81:V81="-","",H81:V81+0.000000000000001)))</f>
        <v/>
      </c>
      <c r="Z81" s="218"/>
      <c r="AA81" s="147"/>
      <c r="AB81" s="246" t="str">
        <f t="array" ref="AB81">IF(AND(H81:V81=H81:V81,H81:V81="-"),"",AVERAGE(H81:V81))</f>
        <v/>
      </c>
      <c r="AC81" s="218"/>
      <c r="AD81" s="414" t="str">
        <f t="shared" si="3"/>
        <v/>
      </c>
      <c r="AE81" s="74"/>
      <c r="AF81" s="74"/>
      <c r="AG81" s="74"/>
      <c r="AH81" s="74"/>
      <c r="AI81" s="265"/>
      <c r="AJ81" s="216" t="s">
        <v>24</v>
      </c>
      <c r="AK81" s="216" t="s">
        <v>24</v>
      </c>
      <c r="AL81" s="263" t="str">
        <f t="shared" si="4"/>
        <v/>
      </c>
      <c r="AM81" s="74"/>
      <c r="AN81" s="74"/>
      <c r="AO81" s="74"/>
      <c r="AP81" s="74"/>
      <c r="AQ81" s="74"/>
      <c r="AR81" s="74"/>
      <c r="AS81" s="74"/>
      <c r="AT81" s="74"/>
      <c r="AU81" s="74"/>
      <c r="AV81" s="74"/>
      <c r="AW81" s="74"/>
      <c r="AX81" s="74"/>
      <c r="AY81" s="74"/>
      <c r="AZ81" s="74"/>
      <c r="BA81" s="74"/>
      <c r="BB81" s="74"/>
      <c r="BC81" s="74"/>
      <c r="BD81" s="74"/>
      <c r="BE81" s="74"/>
      <c r="BF81" s="74"/>
      <c r="BG81" s="74"/>
      <c r="BH81" s="74"/>
      <c r="BI81" s="251"/>
      <c r="BJ81" s="251"/>
      <c r="BK81" s="251"/>
      <c r="BL81" s="251"/>
      <c r="BM81" s="251"/>
      <c r="BN81" s="251"/>
      <c r="BO81" s="251"/>
      <c r="BP81" s="251"/>
      <c r="BQ81" s="251"/>
      <c r="BR81" s="251"/>
      <c r="BS81" s="251"/>
      <c r="BT81" s="251"/>
      <c r="BU81" s="251"/>
      <c r="BV81" s="251"/>
      <c r="BW81" s="251"/>
      <c r="BX81" s="251"/>
      <c r="BY81" s="251"/>
      <c r="BZ81" s="251"/>
    </row>
    <row r="82" spans="1:78" customFormat="1" ht="12.9" customHeight="1">
      <c r="A82" s="212" t="s">
        <v>24</v>
      </c>
      <c r="B82" s="216" t="s">
        <v>24</v>
      </c>
      <c r="C82" s="213" t="s">
        <v>24</v>
      </c>
      <c r="D82" s="213" t="s">
        <v>24</v>
      </c>
      <c r="E82" s="214" t="s">
        <v>24</v>
      </c>
      <c r="F82" s="214" t="s">
        <v>24</v>
      </c>
      <c r="G82" s="215" t="s">
        <v>24</v>
      </c>
      <c r="H82" s="216" t="s">
        <v>24</v>
      </c>
      <c r="I82" s="216" t="s">
        <v>24</v>
      </c>
      <c r="J82" s="216" t="s">
        <v>24</v>
      </c>
      <c r="K82" s="216" t="s">
        <v>24</v>
      </c>
      <c r="L82" s="216" t="s">
        <v>24</v>
      </c>
      <c r="M82" s="216" t="s">
        <v>24</v>
      </c>
      <c r="N82" s="216" t="s">
        <v>24</v>
      </c>
      <c r="O82" s="216" t="s">
        <v>24</v>
      </c>
      <c r="P82" s="216" t="s">
        <v>24</v>
      </c>
      <c r="Q82" s="216" t="s">
        <v>24</v>
      </c>
      <c r="R82" s="216" t="s">
        <v>24</v>
      </c>
      <c r="S82" s="216" t="s">
        <v>24</v>
      </c>
      <c r="T82" s="216" t="s">
        <v>24</v>
      </c>
      <c r="U82" s="216" t="s">
        <v>24</v>
      </c>
      <c r="V82" s="216" t="s">
        <v>24</v>
      </c>
      <c r="W82" s="432" t="str">
        <f t="array" ref="W82">IF(AND(H82:V82=H82:V82,H82:V82="-"),"",MODE(IF(H82:V82="-","",H82:V82)))</f>
        <v/>
      </c>
      <c r="X82" s="225" t="str">
        <f t="array" ref="X82">IF(COUNT(H82:V82)=0,"",COUNT(IF(H82:V82=W82,H82:V82,""))/COUNT(H82:V82))</f>
        <v/>
      </c>
      <c r="Y82" s="217" t="str">
        <f t="array" ref="Y82">IF(AND(H82:V82=H82:V82,H82:V82="-"),"",STDEV(IF(H82:V82="-","",H82:V82))/AVERAGE(IF(H82:V82="-","",H82:V82+0.000000000000001)))</f>
        <v/>
      </c>
      <c r="Z82" s="218"/>
      <c r="AA82" s="147"/>
      <c r="AB82" s="246" t="str">
        <f t="array" ref="AB82">IF(AND(H82:V82=H82:V82,H82:V82="-"),"",AVERAGE(H82:V82))</f>
        <v/>
      </c>
      <c r="AC82" s="218"/>
      <c r="AD82" s="414" t="str">
        <f t="shared" si="3"/>
        <v/>
      </c>
      <c r="AE82" s="74"/>
      <c r="AF82" s="74"/>
      <c r="AG82" s="74"/>
      <c r="AH82" s="74"/>
      <c r="AI82" s="265"/>
      <c r="AJ82" s="216" t="s">
        <v>24</v>
      </c>
      <c r="AK82" s="216" t="s">
        <v>24</v>
      </c>
      <c r="AL82" s="263" t="str">
        <f t="shared" si="4"/>
        <v/>
      </c>
      <c r="AM82" s="74"/>
      <c r="AN82" s="74"/>
      <c r="AO82" s="74"/>
      <c r="AP82" s="74"/>
      <c r="AQ82" s="74"/>
      <c r="AR82" s="74"/>
      <c r="AS82" s="74"/>
      <c r="AT82" s="74"/>
      <c r="AU82" s="74"/>
      <c r="AV82" s="74"/>
      <c r="AW82" s="74"/>
      <c r="AX82" s="74"/>
      <c r="AY82" s="74"/>
      <c r="AZ82" s="74"/>
      <c r="BA82" s="74"/>
      <c r="BB82" s="74"/>
      <c r="BC82" s="74"/>
      <c r="BD82" s="74"/>
      <c r="BE82" s="74"/>
      <c r="BF82" s="74"/>
      <c r="BG82" s="74"/>
      <c r="BH82" s="74"/>
      <c r="BI82" s="251"/>
      <c r="BJ82" s="251"/>
      <c r="BK82" s="251"/>
      <c r="BL82" s="251"/>
      <c r="BM82" s="251"/>
      <c r="BN82" s="251"/>
      <c r="BO82" s="251"/>
      <c r="BP82" s="251"/>
      <c r="BQ82" s="251"/>
      <c r="BR82" s="251"/>
      <c r="BS82" s="251"/>
      <c r="BT82" s="251"/>
      <c r="BU82" s="251"/>
      <c r="BV82" s="251"/>
      <c r="BW82" s="251"/>
      <c r="BX82" s="251"/>
      <c r="BY82" s="251"/>
      <c r="BZ82" s="251"/>
    </row>
    <row r="83" spans="1:78" customFormat="1" ht="12.9" customHeight="1">
      <c r="A83" s="212" t="s">
        <v>24</v>
      </c>
      <c r="B83" s="216" t="s">
        <v>24</v>
      </c>
      <c r="C83" s="213" t="s">
        <v>24</v>
      </c>
      <c r="D83" s="213" t="s">
        <v>24</v>
      </c>
      <c r="E83" s="214" t="s">
        <v>24</v>
      </c>
      <c r="F83" s="214" t="s">
        <v>24</v>
      </c>
      <c r="G83" s="215" t="s">
        <v>24</v>
      </c>
      <c r="H83" s="216" t="s">
        <v>24</v>
      </c>
      <c r="I83" s="216" t="s">
        <v>24</v>
      </c>
      <c r="J83" s="216" t="s">
        <v>24</v>
      </c>
      <c r="K83" s="216" t="s">
        <v>24</v>
      </c>
      <c r="L83" s="216" t="s">
        <v>24</v>
      </c>
      <c r="M83" s="216" t="s">
        <v>24</v>
      </c>
      <c r="N83" s="216" t="s">
        <v>24</v>
      </c>
      <c r="O83" s="216" t="s">
        <v>24</v>
      </c>
      <c r="P83" s="216" t="s">
        <v>24</v>
      </c>
      <c r="Q83" s="216" t="s">
        <v>24</v>
      </c>
      <c r="R83" s="216" t="s">
        <v>24</v>
      </c>
      <c r="S83" s="216" t="s">
        <v>24</v>
      </c>
      <c r="T83" s="216" t="s">
        <v>24</v>
      </c>
      <c r="U83" s="216" t="s">
        <v>24</v>
      </c>
      <c r="V83" s="216" t="s">
        <v>24</v>
      </c>
      <c r="W83" s="432" t="str">
        <f t="array" ref="W83">IF(AND(H83:V83=H83:V83,H83:V83="-"),"",MODE(IF(H83:V83="-","",H83:V83)))</f>
        <v/>
      </c>
      <c r="X83" s="225" t="str">
        <f t="array" ref="X83">IF(COUNT(H83:V83)=0,"",COUNT(IF(H83:V83=W83,H83:V83,""))/COUNT(H83:V83))</f>
        <v/>
      </c>
      <c r="Y83" s="217" t="str">
        <f t="array" ref="Y83">IF(AND(H83:V83=H83:V83,H83:V83="-"),"",STDEV(IF(H83:V83="-","",H83:V83))/AVERAGE(IF(H83:V83="-","",H83:V83+0.000000000000001)))</f>
        <v/>
      </c>
      <c r="Z83" s="218"/>
      <c r="AA83" s="147"/>
      <c r="AB83" s="246" t="str">
        <f t="array" ref="AB83">IF(AND(H83:V83=H83:V83,H83:V83="-"),"",AVERAGE(H83:V83))</f>
        <v/>
      </c>
      <c r="AC83" s="218"/>
      <c r="AD83" s="414" t="str">
        <f t="shared" si="3"/>
        <v/>
      </c>
      <c r="AE83" s="74"/>
      <c r="AF83" s="74"/>
      <c r="AG83" s="74"/>
      <c r="AH83" s="74"/>
      <c r="AI83" s="265"/>
      <c r="AJ83" s="216" t="s">
        <v>24</v>
      </c>
      <c r="AK83" s="216" t="s">
        <v>24</v>
      </c>
      <c r="AL83" s="263" t="str">
        <f t="shared" si="4"/>
        <v/>
      </c>
      <c r="AM83" s="74"/>
      <c r="AN83" s="74"/>
      <c r="AO83" s="74"/>
      <c r="AP83" s="74"/>
      <c r="AQ83" s="74"/>
      <c r="AR83" s="74"/>
      <c r="AS83" s="74"/>
      <c r="AT83" s="74"/>
      <c r="AU83" s="74"/>
      <c r="AV83" s="74"/>
      <c r="AW83" s="74"/>
      <c r="AX83" s="74"/>
      <c r="AY83" s="74"/>
      <c r="AZ83" s="74"/>
      <c r="BA83" s="74"/>
      <c r="BB83" s="74"/>
      <c r="BC83" s="74"/>
      <c r="BD83" s="74"/>
      <c r="BE83" s="74"/>
      <c r="BF83" s="74"/>
      <c r="BG83" s="74"/>
      <c r="BH83" s="74"/>
      <c r="BI83" s="251"/>
      <c r="BJ83" s="251"/>
      <c r="BK83" s="251"/>
      <c r="BL83" s="251"/>
      <c r="BM83" s="251"/>
      <c r="BN83" s="251"/>
      <c r="BO83" s="251"/>
      <c r="BP83" s="251"/>
      <c r="BQ83" s="251"/>
      <c r="BR83" s="251"/>
      <c r="BS83" s="251"/>
      <c r="BT83" s="251"/>
      <c r="BU83" s="251"/>
      <c r="BV83" s="251"/>
      <c r="BW83" s="251"/>
      <c r="BX83" s="251"/>
      <c r="BY83" s="251"/>
      <c r="BZ83" s="251"/>
    </row>
    <row r="84" spans="1:78" customFormat="1" ht="12.9" customHeight="1">
      <c r="A84" s="212" t="s">
        <v>24</v>
      </c>
      <c r="B84" s="216" t="s">
        <v>24</v>
      </c>
      <c r="C84" s="213" t="s">
        <v>24</v>
      </c>
      <c r="D84" s="213" t="s">
        <v>24</v>
      </c>
      <c r="E84" s="214" t="s">
        <v>24</v>
      </c>
      <c r="F84" s="214" t="s">
        <v>24</v>
      </c>
      <c r="G84" s="215" t="s">
        <v>24</v>
      </c>
      <c r="H84" s="216" t="s">
        <v>24</v>
      </c>
      <c r="I84" s="216" t="s">
        <v>24</v>
      </c>
      <c r="J84" s="216" t="s">
        <v>24</v>
      </c>
      <c r="K84" s="216" t="s">
        <v>24</v>
      </c>
      <c r="L84" s="216" t="s">
        <v>24</v>
      </c>
      <c r="M84" s="216" t="s">
        <v>24</v>
      </c>
      <c r="N84" s="216" t="s">
        <v>24</v>
      </c>
      <c r="O84" s="216" t="s">
        <v>24</v>
      </c>
      <c r="P84" s="216" t="s">
        <v>24</v>
      </c>
      <c r="Q84" s="216" t="s">
        <v>24</v>
      </c>
      <c r="R84" s="216" t="s">
        <v>24</v>
      </c>
      <c r="S84" s="216" t="s">
        <v>24</v>
      </c>
      <c r="T84" s="216" t="s">
        <v>24</v>
      </c>
      <c r="U84" s="216" t="s">
        <v>24</v>
      </c>
      <c r="V84" s="216" t="s">
        <v>24</v>
      </c>
      <c r="W84" s="432" t="str">
        <f t="array" ref="W84">IF(AND(H84:V84=H84:V84,H84:V84="-"),"",MODE(IF(H84:V84="-","",H84:V84)))</f>
        <v/>
      </c>
      <c r="X84" s="225" t="str">
        <f t="array" ref="X84">IF(COUNT(H84:V84)=0,"",COUNT(IF(H84:V84=W84,H84:V84,""))/COUNT(H84:V84))</f>
        <v/>
      </c>
      <c r="Y84" s="217" t="str">
        <f t="array" ref="Y84">IF(AND(H84:V84=H84:V84,H84:V84="-"),"",STDEV(IF(H84:V84="-","",H84:V84))/AVERAGE(IF(H84:V84="-","",H84:V84+0.000000000000001)))</f>
        <v/>
      </c>
      <c r="Z84" s="218"/>
      <c r="AA84" s="147"/>
      <c r="AB84" s="246" t="str">
        <f t="array" ref="AB84">IF(AND(H84:V84=H84:V84,H84:V84="-"),"",AVERAGE(H84:V84))</f>
        <v/>
      </c>
      <c r="AC84" s="218"/>
      <c r="AD84" s="414" t="str">
        <f t="shared" si="3"/>
        <v/>
      </c>
      <c r="AE84" s="74"/>
      <c r="AF84" s="74"/>
      <c r="AG84" s="74"/>
      <c r="AH84" s="74"/>
      <c r="AI84" s="265"/>
      <c r="AJ84" s="216" t="s">
        <v>24</v>
      </c>
      <c r="AK84" s="216" t="s">
        <v>24</v>
      </c>
      <c r="AL84" s="263" t="str">
        <f t="shared" si="4"/>
        <v/>
      </c>
      <c r="AM84" s="74"/>
      <c r="AN84" s="74"/>
      <c r="AO84" s="74"/>
      <c r="AP84" s="74"/>
      <c r="AQ84" s="74"/>
      <c r="AR84" s="74"/>
      <c r="AS84" s="74"/>
      <c r="AT84" s="74"/>
      <c r="AU84" s="74"/>
      <c r="AV84" s="74"/>
      <c r="AW84" s="74"/>
      <c r="AX84" s="74"/>
      <c r="AY84" s="74"/>
      <c r="AZ84" s="74"/>
      <c r="BA84" s="74"/>
      <c r="BB84" s="74"/>
      <c r="BC84" s="74"/>
      <c r="BD84" s="74"/>
      <c r="BE84" s="74"/>
      <c r="BF84" s="74"/>
      <c r="BG84" s="74"/>
      <c r="BH84" s="74"/>
      <c r="BI84" s="251"/>
      <c r="BJ84" s="251"/>
      <c r="BK84" s="251"/>
      <c r="BL84" s="251"/>
      <c r="BM84" s="251"/>
      <c r="BN84" s="251"/>
      <c r="BO84" s="251"/>
      <c r="BP84" s="251"/>
      <c r="BQ84" s="251"/>
      <c r="BR84" s="251"/>
      <c r="BS84" s="251"/>
      <c r="BT84" s="251"/>
      <c r="BU84" s="251"/>
      <c r="BV84" s="251"/>
      <c r="BW84" s="251"/>
      <c r="BX84" s="251"/>
      <c r="BY84" s="251"/>
      <c r="BZ84" s="251"/>
    </row>
    <row r="85" spans="1:78" customFormat="1" ht="12.9" customHeight="1">
      <c r="A85" s="212" t="s">
        <v>24</v>
      </c>
      <c r="B85" s="216" t="s">
        <v>24</v>
      </c>
      <c r="C85" s="213" t="s">
        <v>24</v>
      </c>
      <c r="D85" s="213" t="s">
        <v>24</v>
      </c>
      <c r="E85" s="214" t="s">
        <v>24</v>
      </c>
      <c r="F85" s="214" t="s">
        <v>24</v>
      </c>
      <c r="G85" s="215" t="s">
        <v>24</v>
      </c>
      <c r="H85" s="216" t="s">
        <v>24</v>
      </c>
      <c r="I85" s="216" t="s">
        <v>24</v>
      </c>
      <c r="J85" s="216" t="s">
        <v>24</v>
      </c>
      <c r="K85" s="216" t="s">
        <v>24</v>
      </c>
      <c r="L85" s="216" t="s">
        <v>24</v>
      </c>
      <c r="M85" s="216" t="s">
        <v>24</v>
      </c>
      <c r="N85" s="216" t="s">
        <v>24</v>
      </c>
      <c r="O85" s="216" t="s">
        <v>24</v>
      </c>
      <c r="P85" s="216" t="s">
        <v>24</v>
      </c>
      <c r="Q85" s="216" t="s">
        <v>24</v>
      </c>
      <c r="R85" s="216" t="s">
        <v>24</v>
      </c>
      <c r="S85" s="216" t="s">
        <v>24</v>
      </c>
      <c r="T85" s="216" t="s">
        <v>24</v>
      </c>
      <c r="U85" s="216" t="s">
        <v>24</v>
      </c>
      <c r="V85" s="216" t="s">
        <v>24</v>
      </c>
      <c r="W85" s="432" t="str">
        <f t="array" ref="W85">IF(AND(H85:V85=H85:V85,H85:V85="-"),"",MODE(IF(H85:V85="-","",H85:V85)))</f>
        <v/>
      </c>
      <c r="X85" s="225" t="str">
        <f t="array" ref="X85">IF(COUNT(H85:V85)=0,"",COUNT(IF(H85:V85=W85,H85:V85,""))/COUNT(H85:V85))</f>
        <v/>
      </c>
      <c r="Y85" s="217" t="str">
        <f t="array" ref="Y85">IF(AND(H85:V85=H85:V85,H85:V85="-"),"",STDEV(IF(H85:V85="-","",H85:V85))/AVERAGE(IF(H85:V85="-","",H85:V85+0.000000000000001)))</f>
        <v/>
      </c>
      <c r="Z85" s="218"/>
      <c r="AA85" s="147"/>
      <c r="AB85" s="246" t="str">
        <f t="array" ref="AB85">IF(AND(H85:V85=H85:V85,H85:V85="-"),"",AVERAGE(H85:V85))</f>
        <v/>
      </c>
      <c r="AC85" s="218"/>
      <c r="AD85" s="414" t="str">
        <f t="shared" si="3"/>
        <v/>
      </c>
      <c r="AE85" s="74"/>
      <c r="AF85" s="74"/>
      <c r="AG85" s="74"/>
      <c r="AH85" s="74"/>
      <c r="AI85" s="265"/>
      <c r="AJ85" s="216" t="s">
        <v>24</v>
      </c>
      <c r="AK85" s="216" t="s">
        <v>24</v>
      </c>
      <c r="AL85" s="263" t="str">
        <f t="shared" si="4"/>
        <v/>
      </c>
      <c r="AM85" s="74"/>
      <c r="AN85" s="74"/>
      <c r="AO85" s="74"/>
      <c r="AP85" s="74"/>
      <c r="AQ85" s="74"/>
      <c r="AR85" s="74"/>
      <c r="AS85" s="74"/>
      <c r="AT85" s="74"/>
      <c r="AU85" s="74"/>
      <c r="AV85" s="74"/>
      <c r="AW85" s="74"/>
      <c r="AX85" s="74"/>
      <c r="AY85" s="74"/>
      <c r="AZ85" s="74"/>
      <c r="BA85" s="74"/>
      <c r="BB85" s="74"/>
      <c r="BC85" s="74"/>
      <c r="BD85" s="74"/>
      <c r="BE85" s="74"/>
      <c r="BF85" s="74"/>
      <c r="BG85" s="74"/>
      <c r="BH85" s="74"/>
      <c r="BI85" s="251"/>
      <c r="BJ85" s="251"/>
      <c r="BK85" s="251"/>
      <c r="BL85" s="251"/>
      <c r="BM85" s="251"/>
      <c r="BN85" s="251"/>
      <c r="BO85" s="251"/>
      <c r="BP85" s="251"/>
      <c r="BQ85" s="251"/>
      <c r="BR85" s="251"/>
      <c r="BS85" s="251"/>
      <c r="BT85" s="251"/>
      <c r="BU85" s="251"/>
      <c r="BV85" s="251"/>
      <c r="BW85" s="251"/>
      <c r="BX85" s="251"/>
      <c r="BY85" s="251"/>
      <c r="BZ85" s="251"/>
    </row>
    <row r="86" spans="1:78" customFormat="1" ht="12.9" customHeight="1">
      <c r="A86" s="212" t="s">
        <v>24</v>
      </c>
      <c r="B86" s="216" t="s">
        <v>24</v>
      </c>
      <c r="C86" s="213" t="s">
        <v>24</v>
      </c>
      <c r="D86" s="213" t="s">
        <v>24</v>
      </c>
      <c r="E86" s="214" t="s">
        <v>24</v>
      </c>
      <c r="F86" s="214" t="s">
        <v>24</v>
      </c>
      <c r="G86" s="215" t="s">
        <v>24</v>
      </c>
      <c r="H86" s="216" t="s">
        <v>24</v>
      </c>
      <c r="I86" s="216" t="s">
        <v>24</v>
      </c>
      <c r="J86" s="216" t="s">
        <v>24</v>
      </c>
      <c r="K86" s="216" t="s">
        <v>24</v>
      </c>
      <c r="L86" s="216" t="s">
        <v>24</v>
      </c>
      <c r="M86" s="216" t="s">
        <v>24</v>
      </c>
      <c r="N86" s="216" t="s">
        <v>24</v>
      </c>
      <c r="O86" s="216" t="s">
        <v>24</v>
      </c>
      <c r="P86" s="216" t="s">
        <v>24</v>
      </c>
      <c r="Q86" s="216" t="s">
        <v>24</v>
      </c>
      <c r="R86" s="216" t="s">
        <v>24</v>
      </c>
      <c r="S86" s="216" t="s">
        <v>24</v>
      </c>
      <c r="T86" s="216" t="s">
        <v>24</v>
      </c>
      <c r="U86" s="216" t="s">
        <v>24</v>
      </c>
      <c r="V86" s="216" t="s">
        <v>24</v>
      </c>
      <c r="W86" s="432" t="str">
        <f t="array" ref="W86">IF(AND(H86:V86=H86:V86,H86:V86="-"),"",MODE(IF(H86:V86="-","",H86:V86)))</f>
        <v/>
      </c>
      <c r="X86" s="225" t="str">
        <f t="array" ref="X86">IF(COUNT(H86:V86)=0,"",COUNT(IF(H86:V86=W86,H86:V86,""))/COUNT(H86:V86))</f>
        <v/>
      </c>
      <c r="Y86" s="217" t="str">
        <f t="array" ref="Y86">IF(AND(H86:V86=H86:V86,H86:V86="-"),"",STDEV(IF(H86:V86="-","",H86:V86))/AVERAGE(IF(H86:V86="-","",H86:V86+0.000000000000001)))</f>
        <v/>
      </c>
      <c r="Z86" s="218"/>
      <c r="AA86" s="147"/>
      <c r="AB86" s="246" t="str">
        <f t="array" ref="AB86">IF(AND(H86:V86=H86:V86,H86:V86="-"),"",AVERAGE(H86:V86))</f>
        <v/>
      </c>
      <c r="AC86" s="218"/>
      <c r="AD86" s="414" t="str">
        <f t="shared" si="3"/>
        <v/>
      </c>
      <c r="AE86" s="74"/>
      <c r="AF86" s="74"/>
      <c r="AG86" s="74"/>
      <c r="AH86" s="74"/>
      <c r="AI86" s="265"/>
      <c r="AJ86" s="216" t="s">
        <v>24</v>
      </c>
      <c r="AK86" s="216" t="s">
        <v>24</v>
      </c>
      <c r="AL86" s="263" t="str">
        <f t="shared" si="4"/>
        <v/>
      </c>
      <c r="AM86" s="74"/>
      <c r="AN86" s="74"/>
      <c r="AO86" s="74"/>
      <c r="AP86" s="74"/>
      <c r="AQ86" s="74"/>
      <c r="AR86" s="74"/>
      <c r="AS86" s="74"/>
      <c r="AT86" s="74"/>
      <c r="AU86" s="74"/>
      <c r="AV86" s="74"/>
      <c r="AW86" s="74"/>
      <c r="AX86" s="74"/>
      <c r="AY86" s="74"/>
      <c r="AZ86" s="74"/>
      <c r="BA86" s="74"/>
      <c r="BB86" s="74"/>
      <c r="BC86" s="74"/>
      <c r="BD86" s="74"/>
      <c r="BE86" s="74"/>
      <c r="BF86" s="74"/>
      <c r="BG86" s="74"/>
      <c r="BH86" s="74"/>
      <c r="BI86" s="251"/>
      <c r="BJ86" s="251"/>
      <c r="BK86" s="251"/>
      <c r="BL86" s="251"/>
      <c r="BM86" s="251"/>
      <c r="BN86" s="251"/>
      <c r="BO86" s="251"/>
      <c r="BP86" s="251"/>
      <c r="BQ86" s="251"/>
      <c r="BR86" s="251"/>
      <c r="BS86" s="251"/>
      <c r="BT86" s="251"/>
      <c r="BU86" s="251"/>
      <c r="BV86" s="251"/>
      <c r="BW86" s="251"/>
      <c r="BX86" s="251"/>
      <c r="BY86" s="251"/>
      <c r="BZ86" s="251"/>
    </row>
    <row r="87" spans="1:78" customFormat="1" ht="12.9" customHeight="1">
      <c r="A87" s="212" t="s">
        <v>24</v>
      </c>
      <c r="B87" s="216" t="s">
        <v>24</v>
      </c>
      <c r="C87" s="213" t="s">
        <v>24</v>
      </c>
      <c r="D87" s="213" t="s">
        <v>24</v>
      </c>
      <c r="E87" s="214" t="s">
        <v>24</v>
      </c>
      <c r="F87" s="214" t="s">
        <v>24</v>
      </c>
      <c r="G87" s="215" t="s">
        <v>24</v>
      </c>
      <c r="H87" s="216" t="s">
        <v>24</v>
      </c>
      <c r="I87" s="216" t="s">
        <v>24</v>
      </c>
      <c r="J87" s="216" t="s">
        <v>24</v>
      </c>
      <c r="K87" s="216" t="s">
        <v>24</v>
      </c>
      <c r="L87" s="216" t="s">
        <v>24</v>
      </c>
      <c r="M87" s="216" t="s">
        <v>24</v>
      </c>
      <c r="N87" s="216" t="s">
        <v>24</v>
      </c>
      <c r="O87" s="216" t="s">
        <v>24</v>
      </c>
      <c r="P87" s="216" t="s">
        <v>24</v>
      </c>
      <c r="Q87" s="216" t="s">
        <v>24</v>
      </c>
      <c r="R87" s="216" t="s">
        <v>24</v>
      </c>
      <c r="S87" s="216" t="s">
        <v>24</v>
      </c>
      <c r="T87" s="216" t="s">
        <v>24</v>
      </c>
      <c r="U87" s="216" t="s">
        <v>24</v>
      </c>
      <c r="V87" s="216" t="s">
        <v>24</v>
      </c>
      <c r="W87" s="432" t="str">
        <f t="array" ref="W87">IF(AND(H87:V87=H87:V87,H87:V87="-"),"",MODE(IF(H87:V87="-","",H87:V87)))</f>
        <v/>
      </c>
      <c r="X87" s="225" t="str">
        <f t="array" ref="X87">IF(COUNT(H87:V87)=0,"",COUNT(IF(H87:V87=W87,H87:V87,""))/COUNT(H87:V87))</f>
        <v/>
      </c>
      <c r="Y87" s="217" t="str">
        <f t="array" ref="Y87">IF(AND(H87:V87=H87:V87,H87:V87="-"),"",STDEV(IF(H87:V87="-","",H87:V87))/AVERAGE(IF(H87:V87="-","",H87:V87+0.000000000000001)))</f>
        <v/>
      </c>
      <c r="Z87" s="218"/>
      <c r="AA87" s="147"/>
      <c r="AB87" s="246" t="str">
        <f t="array" ref="AB87">IF(AND(H87:V87=H87:V87,H87:V87="-"),"",AVERAGE(H87:V87))</f>
        <v/>
      </c>
      <c r="AC87" s="218"/>
      <c r="AD87" s="414" t="str">
        <f t="shared" si="3"/>
        <v/>
      </c>
      <c r="AE87" s="74"/>
      <c r="AF87" s="74"/>
      <c r="AG87" s="74"/>
      <c r="AH87" s="74"/>
      <c r="AI87" s="265"/>
      <c r="AJ87" s="216" t="s">
        <v>24</v>
      </c>
      <c r="AK87" s="216" t="s">
        <v>24</v>
      </c>
      <c r="AL87" s="263" t="str">
        <f t="shared" si="4"/>
        <v/>
      </c>
      <c r="AM87" s="74"/>
      <c r="AN87" s="74"/>
      <c r="AO87" s="74"/>
      <c r="AP87" s="74"/>
      <c r="AQ87" s="74"/>
      <c r="AR87" s="74"/>
      <c r="AS87" s="74"/>
      <c r="AT87" s="74"/>
      <c r="AU87" s="74"/>
      <c r="AV87" s="74"/>
      <c r="AW87" s="74"/>
      <c r="AX87" s="74"/>
      <c r="AY87" s="74"/>
      <c r="AZ87" s="74"/>
      <c r="BA87" s="74"/>
      <c r="BB87" s="74"/>
      <c r="BC87" s="74"/>
      <c r="BD87" s="74"/>
      <c r="BE87" s="74"/>
      <c r="BF87" s="74"/>
      <c r="BG87" s="74"/>
      <c r="BH87" s="74"/>
      <c r="BI87" s="251"/>
      <c r="BJ87" s="251"/>
      <c r="BK87" s="251"/>
      <c r="BL87" s="251"/>
      <c r="BM87" s="251"/>
      <c r="BN87" s="251"/>
      <c r="BO87" s="251"/>
      <c r="BP87" s="251"/>
      <c r="BQ87" s="251"/>
      <c r="BR87" s="251"/>
      <c r="BS87" s="251"/>
      <c r="BT87" s="251"/>
      <c r="BU87" s="251"/>
      <c r="BV87" s="251"/>
      <c r="BW87" s="251"/>
      <c r="BX87" s="251"/>
      <c r="BY87" s="251"/>
      <c r="BZ87" s="251"/>
    </row>
    <row r="88" spans="1:78" customFormat="1" ht="12.9" customHeight="1">
      <c r="A88" s="212" t="s">
        <v>24</v>
      </c>
      <c r="B88" s="216" t="s">
        <v>24</v>
      </c>
      <c r="C88" s="213" t="s">
        <v>24</v>
      </c>
      <c r="D88" s="213" t="s">
        <v>24</v>
      </c>
      <c r="E88" s="214" t="s">
        <v>24</v>
      </c>
      <c r="F88" s="214" t="s">
        <v>24</v>
      </c>
      <c r="G88" s="215" t="s">
        <v>24</v>
      </c>
      <c r="H88" s="216" t="s">
        <v>24</v>
      </c>
      <c r="I88" s="216" t="s">
        <v>24</v>
      </c>
      <c r="J88" s="216" t="s">
        <v>24</v>
      </c>
      <c r="K88" s="216" t="s">
        <v>24</v>
      </c>
      <c r="L88" s="216" t="s">
        <v>24</v>
      </c>
      <c r="M88" s="216" t="s">
        <v>24</v>
      </c>
      <c r="N88" s="216" t="s">
        <v>24</v>
      </c>
      <c r="O88" s="216" t="s">
        <v>24</v>
      </c>
      <c r="P88" s="216" t="s">
        <v>24</v>
      </c>
      <c r="Q88" s="216" t="s">
        <v>24</v>
      </c>
      <c r="R88" s="216" t="s">
        <v>24</v>
      </c>
      <c r="S88" s="216" t="s">
        <v>24</v>
      </c>
      <c r="T88" s="216" t="s">
        <v>24</v>
      </c>
      <c r="U88" s="216" t="s">
        <v>24</v>
      </c>
      <c r="V88" s="216" t="s">
        <v>24</v>
      </c>
      <c r="W88" s="432" t="str">
        <f t="array" ref="W88">IF(AND(H88:V88=H88:V88,H88:V88="-"),"",MODE(IF(H88:V88="-","",H88:V88)))</f>
        <v/>
      </c>
      <c r="X88" s="225" t="str">
        <f t="array" ref="X88">IF(COUNT(H88:V88)=0,"",COUNT(IF(H88:V88=W88,H88:V88,""))/COUNT(H88:V88))</f>
        <v/>
      </c>
      <c r="Y88" s="217" t="str">
        <f t="array" ref="Y88">IF(AND(H88:V88=H88:V88,H88:V88="-"),"",STDEV(IF(H88:V88="-","",H88:V88))/AVERAGE(IF(H88:V88="-","",H88:V88+0.000000000000001)))</f>
        <v/>
      </c>
      <c r="Z88" s="218"/>
      <c r="AA88" s="147"/>
      <c r="AB88" s="246" t="str">
        <f t="array" ref="AB88">IF(AND(H88:V88=H88:V88,H88:V88="-"),"",AVERAGE(H88:V88))</f>
        <v/>
      </c>
      <c r="AC88" s="218"/>
      <c r="AD88" s="414" t="str">
        <f t="shared" si="3"/>
        <v/>
      </c>
      <c r="AE88" s="74"/>
      <c r="AF88" s="74"/>
      <c r="AG88" s="74"/>
      <c r="AH88" s="74"/>
      <c r="AI88" s="265"/>
      <c r="AJ88" s="216" t="s">
        <v>24</v>
      </c>
      <c r="AK88" s="216" t="s">
        <v>24</v>
      </c>
      <c r="AL88" s="263" t="str">
        <f t="shared" si="4"/>
        <v/>
      </c>
      <c r="AM88" s="74"/>
      <c r="AN88" s="74"/>
      <c r="AO88" s="74"/>
      <c r="AP88" s="74"/>
      <c r="AQ88" s="74"/>
      <c r="AR88" s="74"/>
      <c r="AS88" s="74"/>
      <c r="AT88" s="74"/>
      <c r="AU88" s="74"/>
      <c r="AV88" s="74"/>
      <c r="AW88" s="74"/>
      <c r="AX88" s="74"/>
      <c r="AY88" s="74"/>
      <c r="AZ88" s="74"/>
      <c r="BA88" s="74"/>
      <c r="BB88" s="74"/>
      <c r="BC88" s="74"/>
      <c r="BD88" s="74"/>
      <c r="BE88" s="74"/>
      <c r="BF88" s="74"/>
      <c r="BG88" s="74"/>
      <c r="BH88" s="74"/>
      <c r="BI88" s="251"/>
      <c r="BJ88" s="251"/>
      <c r="BK88" s="251"/>
      <c r="BL88" s="251"/>
      <c r="BM88" s="251"/>
      <c r="BN88" s="251"/>
      <c r="BO88" s="251"/>
      <c r="BP88" s="251"/>
      <c r="BQ88" s="251"/>
      <c r="BR88" s="251"/>
      <c r="BS88" s="251"/>
      <c r="BT88" s="251"/>
      <c r="BU88" s="251"/>
      <c r="BV88" s="251"/>
      <c r="BW88" s="251"/>
      <c r="BX88" s="251"/>
      <c r="BY88" s="251"/>
      <c r="BZ88" s="251"/>
    </row>
    <row r="89" spans="1:78" customFormat="1" ht="12.9" customHeight="1">
      <c r="A89" s="212" t="s">
        <v>24</v>
      </c>
      <c r="B89" s="216" t="s">
        <v>24</v>
      </c>
      <c r="C89" s="213" t="s">
        <v>24</v>
      </c>
      <c r="D89" s="213" t="s">
        <v>24</v>
      </c>
      <c r="E89" s="214" t="s">
        <v>24</v>
      </c>
      <c r="F89" s="214" t="s">
        <v>24</v>
      </c>
      <c r="G89" s="215" t="s">
        <v>24</v>
      </c>
      <c r="H89" s="216" t="s">
        <v>24</v>
      </c>
      <c r="I89" s="216" t="s">
        <v>24</v>
      </c>
      <c r="J89" s="216" t="s">
        <v>24</v>
      </c>
      <c r="K89" s="216" t="s">
        <v>24</v>
      </c>
      <c r="L89" s="216" t="s">
        <v>24</v>
      </c>
      <c r="M89" s="216" t="s">
        <v>24</v>
      </c>
      <c r="N89" s="216" t="s">
        <v>24</v>
      </c>
      <c r="O89" s="216" t="s">
        <v>24</v>
      </c>
      <c r="P89" s="216" t="s">
        <v>24</v>
      </c>
      <c r="Q89" s="216" t="s">
        <v>24</v>
      </c>
      <c r="R89" s="216" t="s">
        <v>24</v>
      </c>
      <c r="S89" s="216" t="s">
        <v>24</v>
      </c>
      <c r="T89" s="216" t="s">
        <v>24</v>
      </c>
      <c r="U89" s="216" t="s">
        <v>24</v>
      </c>
      <c r="V89" s="216" t="s">
        <v>24</v>
      </c>
      <c r="W89" s="432" t="str">
        <f t="array" ref="W89">IF(AND(H89:V89=H89:V89,H89:V89="-"),"",MODE(IF(H89:V89="-","",H89:V89)))</f>
        <v/>
      </c>
      <c r="X89" s="225" t="str">
        <f t="array" ref="X89">IF(COUNT(H89:V89)=0,"",COUNT(IF(H89:V89=W89,H89:V89,""))/COUNT(H89:V89))</f>
        <v/>
      </c>
      <c r="Y89" s="217" t="str">
        <f t="array" ref="Y89">IF(AND(H89:V89=H89:V89,H89:V89="-"),"",STDEV(IF(H89:V89="-","",H89:V89))/AVERAGE(IF(H89:V89="-","",H89:V89+0.000000000000001)))</f>
        <v/>
      </c>
      <c r="Z89" s="218"/>
      <c r="AA89" s="147"/>
      <c r="AB89" s="246" t="str">
        <f t="array" ref="AB89">IF(AND(H89:V89=H89:V89,H89:V89="-"),"",AVERAGE(H89:V89))</f>
        <v/>
      </c>
      <c r="AC89" s="218"/>
      <c r="AD89" s="414" t="str">
        <f t="shared" si="3"/>
        <v/>
      </c>
      <c r="AE89" s="74"/>
      <c r="AF89" s="74"/>
      <c r="AG89" s="74"/>
      <c r="AH89" s="74"/>
      <c r="AI89" s="265"/>
      <c r="AJ89" s="216" t="s">
        <v>24</v>
      </c>
      <c r="AK89" s="216" t="s">
        <v>24</v>
      </c>
      <c r="AL89" s="263" t="str">
        <f t="shared" si="4"/>
        <v/>
      </c>
      <c r="AM89" s="74"/>
      <c r="AN89" s="74"/>
      <c r="AO89" s="74"/>
      <c r="AP89" s="74"/>
      <c r="AQ89" s="74"/>
      <c r="AR89" s="74"/>
      <c r="AS89" s="74"/>
      <c r="AT89" s="74"/>
      <c r="AU89" s="74"/>
      <c r="AV89" s="74"/>
      <c r="AW89" s="74"/>
      <c r="AX89" s="74"/>
      <c r="AY89" s="74"/>
      <c r="AZ89" s="74"/>
      <c r="BA89" s="74"/>
      <c r="BB89" s="74"/>
      <c r="BC89" s="74"/>
      <c r="BD89" s="74"/>
      <c r="BE89" s="74"/>
      <c r="BF89" s="74"/>
      <c r="BG89" s="74"/>
      <c r="BH89" s="74"/>
      <c r="BI89" s="251"/>
      <c r="BJ89" s="251"/>
      <c r="BK89" s="251"/>
      <c r="BL89" s="251"/>
      <c r="BM89" s="251"/>
      <c r="BN89" s="251"/>
      <c r="BO89" s="251"/>
      <c r="BP89" s="251"/>
      <c r="BQ89" s="251"/>
      <c r="BR89" s="251"/>
      <c r="BS89" s="251"/>
      <c r="BT89" s="251"/>
      <c r="BU89" s="251"/>
      <c r="BV89" s="251"/>
      <c r="BW89" s="251"/>
      <c r="BX89" s="251"/>
      <c r="BY89" s="251"/>
      <c r="BZ89" s="251"/>
    </row>
    <row r="90" spans="1:78" customFormat="1" ht="12.9" customHeight="1">
      <c r="A90" s="212" t="s">
        <v>24</v>
      </c>
      <c r="B90" s="216" t="s">
        <v>24</v>
      </c>
      <c r="C90" s="213" t="s">
        <v>24</v>
      </c>
      <c r="D90" s="213" t="s">
        <v>24</v>
      </c>
      <c r="E90" s="214" t="s">
        <v>24</v>
      </c>
      <c r="F90" s="214" t="s">
        <v>24</v>
      </c>
      <c r="G90" s="215" t="s">
        <v>24</v>
      </c>
      <c r="H90" s="216" t="s">
        <v>24</v>
      </c>
      <c r="I90" s="216" t="s">
        <v>24</v>
      </c>
      <c r="J90" s="216" t="s">
        <v>24</v>
      </c>
      <c r="K90" s="216" t="s">
        <v>24</v>
      </c>
      <c r="L90" s="216" t="s">
        <v>24</v>
      </c>
      <c r="M90" s="216" t="s">
        <v>24</v>
      </c>
      <c r="N90" s="216" t="s">
        <v>24</v>
      </c>
      <c r="O90" s="216" t="s">
        <v>24</v>
      </c>
      <c r="P90" s="216" t="s">
        <v>24</v>
      </c>
      <c r="Q90" s="216" t="s">
        <v>24</v>
      </c>
      <c r="R90" s="216" t="s">
        <v>24</v>
      </c>
      <c r="S90" s="216" t="s">
        <v>24</v>
      </c>
      <c r="T90" s="216" t="s">
        <v>24</v>
      </c>
      <c r="U90" s="216" t="s">
        <v>24</v>
      </c>
      <c r="V90" s="216" t="s">
        <v>24</v>
      </c>
      <c r="W90" s="432" t="str">
        <f t="array" ref="W90">IF(AND(H90:V90=H90:V90,H90:V90="-"),"",MODE(IF(H90:V90="-","",H90:V90)))</f>
        <v/>
      </c>
      <c r="X90" s="225" t="str">
        <f t="array" ref="X90">IF(COUNT(H90:V90)=0,"",COUNT(IF(H90:V90=W90,H90:V90,""))/COUNT(H90:V90))</f>
        <v/>
      </c>
      <c r="Y90" s="217" t="str">
        <f t="array" ref="Y90">IF(AND(H90:V90=H90:V90,H90:V90="-"),"",STDEV(IF(H90:V90="-","",H90:V90))/AVERAGE(IF(H90:V90="-","",H90:V90+0.000000000000001)))</f>
        <v/>
      </c>
      <c r="Z90" s="218"/>
      <c r="AA90" s="147"/>
      <c r="AB90" s="246" t="str">
        <f t="array" ref="AB90">IF(AND(H90:V90=H90:V90,H90:V90="-"),"",AVERAGE(H90:V90))</f>
        <v/>
      </c>
      <c r="AC90" s="218"/>
      <c r="AD90" s="414" t="str">
        <f t="shared" si="3"/>
        <v/>
      </c>
      <c r="AE90" s="74"/>
      <c r="AF90" s="74"/>
      <c r="AG90" s="74"/>
      <c r="AH90" s="74"/>
      <c r="AI90" s="265"/>
      <c r="AJ90" s="216" t="s">
        <v>24</v>
      </c>
      <c r="AK90" s="216" t="s">
        <v>24</v>
      </c>
      <c r="AL90" s="263" t="str">
        <f t="shared" si="4"/>
        <v/>
      </c>
      <c r="AM90" s="74"/>
      <c r="AN90" s="74"/>
      <c r="AO90" s="74"/>
      <c r="AP90" s="74"/>
      <c r="AQ90" s="74"/>
      <c r="AR90" s="74"/>
      <c r="AS90" s="74"/>
      <c r="AT90" s="74"/>
      <c r="AU90" s="74"/>
      <c r="AV90" s="74"/>
      <c r="AW90" s="74"/>
      <c r="AX90" s="74"/>
      <c r="AY90" s="74"/>
      <c r="AZ90" s="74"/>
      <c r="BA90" s="74"/>
      <c r="BB90" s="74"/>
      <c r="BC90" s="74"/>
      <c r="BD90" s="74"/>
      <c r="BE90" s="74"/>
      <c r="BF90" s="74"/>
      <c r="BG90" s="74"/>
      <c r="BH90" s="74"/>
      <c r="BI90" s="251"/>
      <c r="BJ90" s="251"/>
      <c r="BK90" s="251"/>
      <c r="BL90" s="251"/>
      <c r="BM90" s="251"/>
      <c r="BN90" s="251"/>
      <c r="BO90" s="251"/>
      <c r="BP90" s="251"/>
      <c r="BQ90" s="251"/>
      <c r="BR90" s="251"/>
      <c r="BS90" s="251"/>
      <c r="BT90" s="251"/>
      <c r="BU90" s="251"/>
      <c r="BV90" s="251"/>
      <c r="BW90" s="251"/>
      <c r="BX90" s="251"/>
      <c r="BY90" s="251"/>
      <c r="BZ90" s="251"/>
    </row>
    <row r="91" spans="1:78" customFormat="1" ht="12.9" customHeight="1">
      <c r="A91" s="212" t="s">
        <v>24</v>
      </c>
      <c r="B91" s="216" t="s">
        <v>24</v>
      </c>
      <c r="C91" s="213" t="s">
        <v>24</v>
      </c>
      <c r="D91" s="213" t="s">
        <v>24</v>
      </c>
      <c r="E91" s="214" t="s">
        <v>24</v>
      </c>
      <c r="F91" s="214" t="s">
        <v>24</v>
      </c>
      <c r="G91" s="215" t="s">
        <v>24</v>
      </c>
      <c r="H91" s="216" t="s">
        <v>24</v>
      </c>
      <c r="I91" s="216" t="s">
        <v>24</v>
      </c>
      <c r="J91" s="216" t="s">
        <v>24</v>
      </c>
      <c r="K91" s="216" t="s">
        <v>24</v>
      </c>
      <c r="L91" s="216" t="s">
        <v>24</v>
      </c>
      <c r="M91" s="216" t="s">
        <v>24</v>
      </c>
      <c r="N91" s="216" t="s">
        <v>24</v>
      </c>
      <c r="O91" s="216" t="s">
        <v>24</v>
      </c>
      <c r="P91" s="216" t="s">
        <v>24</v>
      </c>
      <c r="Q91" s="216" t="s">
        <v>24</v>
      </c>
      <c r="R91" s="216" t="s">
        <v>24</v>
      </c>
      <c r="S91" s="216" t="s">
        <v>24</v>
      </c>
      <c r="T91" s="216" t="s">
        <v>24</v>
      </c>
      <c r="U91" s="216" t="s">
        <v>24</v>
      </c>
      <c r="V91" s="216" t="s">
        <v>24</v>
      </c>
      <c r="W91" s="432" t="str">
        <f t="array" ref="W91">IF(AND(H91:V91=H91:V91,H91:V91="-"),"",MODE(IF(H91:V91="-","",H91:V91)))</f>
        <v/>
      </c>
      <c r="X91" s="225" t="str">
        <f t="array" ref="X91">IF(COUNT(H91:V91)=0,"",COUNT(IF(H91:V91=W91,H91:V91,""))/COUNT(H91:V91))</f>
        <v/>
      </c>
      <c r="Y91" s="217" t="str">
        <f t="array" ref="Y91">IF(AND(H91:V91=H91:V91,H91:V91="-"),"",STDEV(IF(H91:V91="-","",H91:V91))/AVERAGE(IF(H91:V91="-","",H91:V91+0.000000000000001)))</f>
        <v/>
      </c>
      <c r="Z91" s="218"/>
      <c r="AA91" s="147"/>
      <c r="AB91" s="246" t="str">
        <f t="array" ref="AB91">IF(AND(H91:V91=H91:V91,H91:V91="-"),"",AVERAGE(H91:V91))</f>
        <v/>
      </c>
      <c r="AC91" s="218"/>
      <c r="AD91" s="414" t="str">
        <f t="shared" si="3"/>
        <v/>
      </c>
      <c r="AE91" s="74"/>
      <c r="AF91" s="74"/>
      <c r="AG91" s="74"/>
      <c r="AH91" s="74"/>
      <c r="AI91" s="265"/>
      <c r="AJ91" s="216" t="s">
        <v>24</v>
      </c>
      <c r="AK91" s="216" t="s">
        <v>24</v>
      </c>
      <c r="AL91" s="263" t="str">
        <f t="shared" si="4"/>
        <v/>
      </c>
      <c r="AM91" s="74"/>
      <c r="AN91" s="74"/>
      <c r="AO91" s="74"/>
      <c r="AP91" s="74"/>
      <c r="AQ91" s="74"/>
      <c r="AR91" s="74"/>
      <c r="AS91" s="74"/>
      <c r="AT91" s="74"/>
      <c r="AU91" s="74"/>
      <c r="AV91" s="74"/>
      <c r="AW91" s="74"/>
      <c r="AX91" s="74"/>
      <c r="AY91" s="74"/>
      <c r="AZ91" s="74"/>
      <c r="BA91" s="74"/>
      <c r="BB91" s="74"/>
      <c r="BC91" s="74"/>
      <c r="BD91" s="74"/>
      <c r="BE91" s="74"/>
      <c r="BF91" s="74"/>
      <c r="BG91" s="74"/>
      <c r="BH91" s="74"/>
      <c r="BI91" s="251"/>
      <c r="BJ91" s="251"/>
      <c r="BK91" s="251"/>
      <c r="BL91" s="251"/>
      <c r="BM91" s="251"/>
      <c r="BN91" s="251"/>
      <c r="BO91" s="251"/>
      <c r="BP91" s="251"/>
      <c r="BQ91" s="251"/>
      <c r="BR91" s="251"/>
      <c r="BS91" s="251"/>
      <c r="BT91" s="251"/>
      <c r="BU91" s="251"/>
      <c r="BV91" s="251"/>
      <c r="BW91" s="251"/>
      <c r="BX91" s="251"/>
      <c r="BY91" s="251"/>
      <c r="BZ91" s="251"/>
    </row>
    <row r="92" spans="1:78" customFormat="1" ht="12.9" customHeight="1">
      <c r="A92" s="212" t="s">
        <v>24</v>
      </c>
      <c r="B92" s="216" t="s">
        <v>24</v>
      </c>
      <c r="C92" s="213" t="s">
        <v>24</v>
      </c>
      <c r="D92" s="213" t="s">
        <v>24</v>
      </c>
      <c r="E92" s="214" t="s">
        <v>24</v>
      </c>
      <c r="F92" s="214" t="s">
        <v>24</v>
      </c>
      <c r="G92" s="215" t="s">
        <v>24</v>
      </c>
      <c r="H92" s="216" t="s">
        <v>24</v>
      </c>
      <c r="I92" s="216" t="s">
        <v>24</v>
      </c>
      <c r="J92" s="216" t="s">
        <v>24</v>
      </c>
      <c r="K92" s="216" t="s">
        <v>24</v>
      </c>
      <c r="L92" s="216" t="s">
        <v>24</v>
      </c>
      <c r="M92" s="216" t="s">
        <v>24</v>
      </c>
      <c r="N92" s="216" t="s">
        <v>24</v>
      </c>
      <c r="O92" s="216" t="s">
        <v>24</v>
      </c>
      <c r="P92" s="216" t="s">
        <v>24</v>
      </c>
      <c r="Q92" s="216" t="s">
        <v>24</v>
      </c>
      <c r="R92" s="216" t="s">
        <v>24</v>
      </c>
      <c r="S92" s="216" t="s">
        <v>24</v>
      </c>
      <c r="T92" s="216" t="s">
        <v>24</v>
      </c>
      <c r="U92" s="216" t="s">
        <v>24</v>
      </c>
      <c r="V92" s="216" t="s">
        <v>24</v>
      </c>
      <c r="W92" s="432" t="str">
        <f t="array" ref="W92">IF(AND(H92:V92=H92:V92,H92:V92="-"),"",MODE(IF(H92:V92="-","",H92:V92)))</f>
        <v/>
      </c>
      <c r="X92" s="225" t="str">
        <f t="array" ref="X92">IF(COUNT(H92:V92)=0,"",COUNT(IF(H92:V92=W92,H92:V92,""))/COUNT(H92:V92))</f>
        <v/>
      </c>
      <c r="Y92" s="217" t="str">
        <f t="array" ref="Y92">IF(AND(H92:V92=H92:V92,H92:V92="-"),"",STDEV(IF(H92:V92="-","",H92:V92))/AVERAGE(IF(H92:V92="-","",H92:V92+0.000000000000001)))</f>
        <v/>
      </c>
      <c r="Z92" s="218"/>
      <c r="AA92" s="147"/>
      <c r="AB92" s="246" t="str">
        <f t="array" ref="AB92">IF(AND(H92:V92=H92:V92,H92:V92="-"),"",AVERAGE(H92:V92))</f>
        <v/>
      </c>
      <c r="AC92" s="218"/>
      <c r="AD92" s="414" t="str">
        <f t="shared" si="3"/>
        <v/>
      </c>
      <c r="AE92" s="74"/>
      <c r="AF92" s="74"/>
      <c r="AG92" s="74"/>
      <c r="AH92" s="74"/>
      <c r="AI92" s="265"/>
      <c r="AJ92" s="216" t="s">
        <v>24</v>
      </c>
      <c r="AK92" s="216" t="s">
        <v>24</v>
      </c>
      <c r="AL92" s="263" t="str">
        <f t="shared" si="4"/>
        <v/>
      </c>
      <c r="AM92" s="74"/>
      <c r="AN92" s="74"/>
      <c r="AO92" s="74"/>
      <c r="AP92" s="74"/>
      <c r="AQ92" s="74"/>
      <c r="AR92" s="74"/>
      <c r="AS92" s="74"/>
      <c r="AT92" s="74"/>
      <c r="AU92" s="74"/>
      <c r="AV92" s="74"/>
      <c r="AW92" s="74"/>
      <c r="AX92" s="74"/>
      <c r="AY92" s="74"/>
      <c r="AZ92" s="74"/>
      <c r="BA92" s="74"/>
      <c r="BB92" s="74"/>
      <c r="BC92" s="74"/>
      <c r="BD92" s="74"/>
      <c r="BE92" s="74"/>
      <c r="BF92" s="74"/>
      <c r="BG92" s="74"/>
      <c r="BH92" s="74"/>
      <c r="BI92" s="251"/>
      <c r="BJ92" s="251"/>
      <c r="BK92" s="251"/>
      <c r="BL92" s="251"/>
      <c r="BM92" s="251"/>
      <c r="BN92" s="251"/>
      <c r="BO92" s="251"/>
      <c r="BP92" s="251"/>
      <c r="BQ92" s="251"/>
      <c r="BR92" s="251"/>
      <c r="BS92" s="251"/>
      <c r="BT92" s="251"/>
      <c r="BU92" s="251"/>
      <c r="BV92" s="251"/>
      <c r="BW92" s="251"/>
      <c r="BX92" s="251"/>
      <c r="BY92" s="251"/>
      <c r="BZ92" s="251"/>
    </row>
    <row r="93" spans="1:78" customFormat="1" ht="12.9" customHeight="1">
      <c r="A93" s="212" t="s">
        <v>24</v>
      </c>
      <c r="B93" s="216" t="s">
        <v>24</v>
      </c>
      <c r="C93" s="213" t="s">
        <v>24</v>
      </c>
      <c r="D93" s="213" t="s">
        <v>24</v>
      </c>
      <c r="E93" s="214" t="s">
        <v>24</v>
      </c>
      <c r="F93" s="214" t="s">
        <v>24</v>
      </c>
      <c r="G93" s="215" t="s">
        <v>24</v>
      </c>
      <c r="H93" s="216" t="s">
        <v>24</v>
      </c>
      <c r="I93" s="216" t="s">
        <v>24</v>
      </c>
      <c r="J93" s="216" t="s">
        <v>24</v>
      </c>
      <c r="K93" s="216" t="s">
        <v>24</v>
      </c>
      <c r="L93" s="216" t="s">
        <v>24</v>
      </c>
      <c r="M93" s="216" t="s">
        <v>24</v>
      </c>
      <c r="N93" s="216" t="s">
        <v>24</v>
      </c>
      <c r="O93" s="216" t="s">
        <v>24</v>
      </c>
      <c r="P93" s="216" t="s">
        <v>24</v>
      </c>
      <c r="Q93" s="216" t="s">
        <v>24</v>
      </c>
      <c r="R93" s="216" t="s">
        <v>24</v>
      </c>
      <c r="S93" s="216" t="s">
        <v>24</v>
      </c>
      <c r="T93" s="216" t="s">
        <v>24</v>
      </c>
      <c r="U93" s="216" t="s">
        <v>24</v>
      </c>
      <c r="V93" s="216" t="s">
        <v>24</v>
      </c>
      <c r="W93" s="432" t="str">
        <f t="array" ref="W93">IF(AND(H93:V93=H93:V93,H93:V93="-"),"",MODE(IF(H93:V93="-","",H93:V93)))</f>
        <v/>
      </c>
      <c r="X93" s="225" t="str">
        <f t="array" ref="X93">IF(COUNT(H93:V93)=0,"",COUNT(IF(H93:V93=W93,H93:V93,""))/COUNT(H93:V93))</f>
        <v/>
      </c>
      <c r="Y93" s="217" t="str">
        <f t="array" ref="Y93">IF(AND(H93:V93=H93:V93,H93:V93="-"),"",STDEV(IF(H93:V93="-","",H93:V93))/AVERAGE(IF(H93:V93="-","",H93:V93+0.000000000000001)))</f>
        <v/>
      </c>
      <c r="Z93" s="218"/>
      <c r="AA93" s="147"/>
      <c r="AB93" s="246" t="str">
        <f t="array" ref="AB93">IF(AND(H93:V93=H93:V93,H93:V93="-"),"",AVERAGE(H93:V93))</f>
        <v/>
      </c>
      <c r="AC93" s="218"/>
      <c r="AD93" s="414" t="str">
        <f t="shared" si="3"/>
        <v/>
      </c>
      <c r="AE93" s="74"/>
      <c r="AF93" s="74"/>
      <c r="AG93" s="74"/>
      <c r="AH93" s="74"/>
      <c r="AI93" s="265"/>
      <c r="AJ93" s="216" t="s">
        <v>24</v>
      </c>
      <c r="AK93" s="216" t="s">
        <v>24</v>
      </c>
      <c r="AL93" s="263" t="str">
        <f t="shared" si="4"/>
        <v/>
      </c>
      <c r="AM93" s="74"/>
      <c r="AN93" s="74"/>
      <c r="AO93" s="74"/>
      <c r="AP93" s="74"/>
      <c r="AQ93" s="74"/>
      <c r="AR93" s="74"/>
      <c r="AS93" s="74"/>
      <c r="AT93" s="74"/>
      <c r="AU93" s="74"/>
      <c r="AV93" s="74"/>
      <c r="AW93" s="74"/>
      <c r="AX93" s="74"/>
      <c r="AY93" s="74"/>
      <c r="AZ93" s="74"/>
      <c r="BA93" s="74"/>
      <c r="BB93" s="74"/>
      <c r="BC93" s="74"/>
      <c r="BD93" s="74"/>
      <c r="BE93" s="74"/>
      <c r="BF93" s="74"/>
      <c r="BG93" s="74"/>
      <c r="BH93" s="74"/>
      <c r="BI93" s="251"/>
      <c r="BJ93" s="251"/>
      <c r="BK93" s="251"/>
      <c r="BL93" s="251"/>
      <c r="BM93" s="251"/>
      <c r="BN93" s="251"/>
      <c r="BO93" s="251"/>
      <c r="BP93" s="251"/>
      <c r="BQ93" s="251"/>
      <c r="BR93" s="251"/>
      <c r="BS93" s="251"/>
      <c r="BT93" s="251"/>
      <c r="BU93" s="251"/>
      <c r="BV93" s="251"/>
      <c r="BW93" s="251"/>
      <c r="BX93" s="251"/>
      <c r="BY93" s="251"/>
      <c r="BZ93" s="251"/>
    </row>
    <row r="94" spans="1:78" customFormat="1" ht="12.9" customHeight="1">
      <c r="A94" s="212" t="s">
        <v>24</v>
      </c>
      <c r="B94" s="216" t="s">
        <v>24</v>
      </c>
      <c r="C94" s="213" t="s">
        <v>24</v>
      </c>
      <c r="D94" s="213" t="s">
        <v>24</v>
      </c>
      <c r="E94" s="214" t="s">
        <v>24</v>
      </c>
      <c r="F94" s="214" t="s">
        <v>24</v>
      </c>
      <c r="G94" s="215" t="s">
        <v>24</v>
      </c>
      <c r="H94" s="216" t="s">
        <v>24</v>
      </c>
      <c r="I94" s="216" t="s">
        <v>24</v>
      </c>
      <c r="J94" s="216" t="s">
        <v>24</v>
      </c>
      <c r="K94" s="216" t="s">
        <v>24</v>
      </c>
      <c r="L94" s="216" t="s">
        <v>24</v>
      </c>
      <c r="M94" s="216" t="s">
        <v>24</v>
      </c>
      <c r="N94" s="216" t="s">
        <v>24</v>
      </c>
      <c r="O94" s="216" t="s">
        <v>24</v>
      </c>
      <c r="P94" s="216" t="s">
        <v>24</v>
      </c>
      <c r="Q94" s="216" t="s">
        <v>24</v>
      </c>
      <c r="R94" s="216" t="s">
        <v>24</v>
      </c>
      <c r="S94" s="216" t="s">
        <v>24</v>
      </c>
      <c r="T94" s="216" t="s">
        <v>24</v>
      </c>
      <c r="U94" s="216" t="s">
        <v>24</v>
      </c>
      <c r="V94" s="216" t="s">
        <v>24</v>
      </c>
      <c r="W94" s="432" t="str">
        <f t="array" ref="W94">IF(AND(H94:V94=H94:V94,H94:V94="-"),"",MODE(IF(H94:V94="-","",H94:V94)))</f>
        <v/>
      </c>
      <c r="X94" s="225" t="str">
        <f t="array" ref="X94">IF(COUNT(H94:V94)=0,"",COUNT(IF(H94:V94=W94,H94:V94,""))/COUNT(H94:V94))</f>
        <v/>
      </c>
      <c r="Y94" s="217" t="str">
        <f t="array" ref="Y94">IF(AND(H94:V94=H94:V94,H94:V94="-"),"",STDEV(IF(H94:V94="-","",H94:V94))/AVERAGE(IF(H94:V94="-","",H94:V94+0.000000000000001)))</f>
        <v/>
      </c>
      <c r="Z94" s="218"/>
      <c r="AA94" s="147"/>
      <c r="AB94" s="246" t="str">
        <f t="array" ref="AB94">IF(AND(H94:V94=H94:V94,H94:V94="-"),"",AVERAGE(H94:V94))</f>
        <v/>
      </c>
      <c r="AC94" s="218"/>
      <c r="AD94" s="414" t="str">
        <f t="shared" si="3"/>
        <v/>
      </c>
      <c r="AE94" s="74"/>
      <c r="AF94" s="74"/>
      <c r="AG94" s="74"/>
      <c r="AH94" s="74"/>
      <c r="AI94" s="265"/>
      <c r="AJ94" s="216" t="s">
        <v>24</v>
      </c>
      <c r="AK94" s="216" t="s">
        <v>24</v>
      </c>
      <c r="AL94" s="263" t="str">
        <f t="shared" si="4"/>
        <v/>
      </c>
      <c r="AM94" s="74"/>
      <c r="AN94" s="74"/>
      <c r="AO94" s="74"/>
      <c r="AP94" s="74"/>
      <c r="AQ94" s="74"/>
      <c r="AR94" s="74"/>
      <c r="AS94" s="74"/>
      <c r="AT94" s="74"/>
      <c r="AU94" s="74"/>
      <c r="AV94" s="74"/>
      <c r="AW94" s="74"/>
      <c r="AX94" s="74"/>
      <c r="AY94" s="74"/>
      <c r="AZ94" s="74"/>
      <c r="BA94" s="74"/>
      <c r="BB94" s="74"/>
      <c r="BC94" s="74"/>
      <c r="BD94" s="74"/>
      <c r="BE94" s="74"/>
      <c r="BF94" s="74"/>
      <c r="BG94" s="74"/>
      <c r="BH94" s="74"/>
      <c r="BI94" s="251"/>
      <c r="BJ94" s="251"/>
      <c r="BK94" s="251"/>
      <c r="BL94" s="251"/>
      <c r="BM94" s="251"/>
      <c r="BN94" s="251"/>
      <c r="BO94" s="251"/>
      <c r="BP94" s="251"/>
      <c r="BQ94" s="251"/>
      <c r="BR94" s="251"/>
      <c r="BS94" s="251"/>
      <c r="BT94" s="251"/>
      <c r="BU94" s="251"/>
      <c r="BV94" s="251"/>
      <c r="BW94" s="251"/>
      <c r="BX94" s="251"/>
      <c r="BY94" s="251"/>
      <c r="BZ94" s="251"/>
    </row>
    <row r="95" spans="1:78" customFormat="1" ht="12.9" customHeight="1">
      <c r="A95" s="212" t="s">
        <v>24</v>
      </c>
      <c r="B95" s="216" t="s">
        <v>24</v>
      </c>
      <c r="C95" s="213" t="s">
        <v>24</v>
      </c>
      <c r="D95" s="213" t="s">
        <v>24</v>
      </c>
      <c r="E95" s="214" t="s">
        <v>24</v>
      </c>
      <c r="F95" s="214" t="s">
        <v>24</v>
      </c>
      <c r="G95" s="215" t="s">
        <v>24</v>
      </c>
      <c r="H95" s="216" t="s">
        <v>24</v>
      </c>
      <c r="I95" s="216" t="s">
        <v>24</v>
      </c>
      <c r="J95" s="216" t="s">
        <v>24</v>
      </c>
      <c r="K95" s="216" t="s">
        <v>24</v>
      </c>
      <c r="L95" s="216" t="s">
        <v>24</v>
      </c>
      <c r="M95" s="216" t="s">
        <v>24</v>
      </c>
      <c r="N95" s="216" t="s">
        <v>24</v>
      </c>
      <c r="O95" s="216" t="s">
        <v>24</v>
      </c>
      <c r="P95" s="216" t="s">
        <v>24</v>
      </c>
      <c r="Q95" s="216" t="s">
        <v>24</v>
      </c>
      <c r="R95" s="216" t="s">
        <v>24</v>
      </c>
      <c r="S95" s="216" t="s">
        <v>24</v>
      </c>
      <c r="T95" s="216" t="s">
        <v>24</v>
      </c>
      <c r="U95" s="216" t="s">
        <v>24</v>
      </c>
      <c r="V95" s="216" t="s">
        <v>24</v>
      </c>
      <c r="W95" s="432" t="str">
        <f t="array" ref="W95">IF(AND(H95:V95=H95:V95,H95:V95="-"),"",MODE(IF(H95:V95="-","",H95:V95)))</f>
        <v/>
      </c>
      <c r="X95" s="225" t="str">
        <f t="array" ref="X95">IF(COUNT(H95:V95)=0,"",COUNT(IF(H95:V95=W95,H95:V95,""))/COUNT(H95:V95))</f>
        <v/>
      </c>
      <c r="Y95" s="217" t="str">
        <f t="array" ref="Y95">IF(AND(H95:V95=H95:V95,H95:V95="-"),"",STDEV(IF(H95:V95="-","",H95:V95))/AVERAGE(IF(H95:V95="-","",H95:V95+0.000000000000001)))</f>
        <v/>
      </c>
      <c r="Z95" s="218"/>
      <c r="AA95" s="147"/>
      <c r="AB95" s="246" t="str">
        <f t="array" ref="AB95">IF(AND(H95:V95=H95:V95,H95:V95="-"),"",AVERAGE(H95:V95))</f>
        <v/>
      </c>
      <c r="AC95" s="218"/>
      <c r="AD95" s="414" t="str">
        <f t="shared" si="3"/>
        <v/>
      </c>
      <c r="AE95" s="74"/>
      <c r="AF95" s="74"/>
      <c r="AG95" s="74"/>
      <c r="AH95" s="74"/>
      <c r="AI95" s="265"/>
      <c r="AJ95" s="216" t="s">
        <v>24</v>
      </c>
      <c r="AK95" s="216" t="s">
        <v>24</v>
      </c>
      <c r="AL95" s="263" t="str">
        <f t="shared" si="4"/>
        <v/>
      </c>
      <c r="AM95" s="74"/>
      <c r="AN95" s="74"/>
      <c r="AO95" s="74"/>
      <c r="AP95" s="74"/>
      <c r="AQ95" s="74"/>
      <c r="AR95" s="74"/>
      <c r="AS95" s="74"/>
      <c r="AT95" s="74"/>
      <c r="AU95" s="74"/>
      <c r="AV95" s="74"/>
      <c r="AW95" s="74"/>
      <c r="AX95" s="74"/>
      <c r="AY95" s="74"/>
      <c r="AZ95" s="74"/>
      <c r="BA95" s="74"/>
      <c r="BB95" s="74"/>
      <c r="BC95" s="74"/>
      <c r="BD95" s="74"/>
      <c r="BE95" s="74"/>
      <c r="BF95" s="74"/>
      <c r="BG95" s="74"/>
      <c r="BH95" s="74"/>
      <c r="BI95" s="251"/>
      <c r="BJ95" s="251"/>
      <c r="BK95" s="251"/>
      <c r="BL95" s="251"/>
      <c r="BM95" s="251"/>
      <c r="BN95" s="251"/>
      <c r="BO95" s="251"/>
      <c r="BP95" s="251"/>
      <c r="BQ95" s="251"/>
      <c r="BR95" s="251"/>
      <c r="BS95" s="251"/>
      <c r="BT95" s="251"/>
      <c r="BU95" s="251"/>
      <c r="BV95" s="251"/>
      <c r="BW95" s="251"/>
      <c r="BX95" s="251"/>
      <c r="BY95" s="251"/>
      <c r="BZ95" s="251"/>
    </row>
    <row r="96" spans="1:78" customFormat="1" ht="12.9" customHeight="1">
      <c r="A96" s="212" t="s">
        <v>24</v>
      </c>
      <c r="B96" s="216" t="s">
        <v>24</v>
      </c>
      <c r="C96" s="213" t="s">
        <v>24</v>
      </c>
      <c r="D96" s="213" t="s">
        <v>24</v>
      </c>
      <c r="E96" s="214" t="s">
        <v>24</v>
      </c>
      <c r="F96" s="214" t="s">
        <v>24</v>
      </c>
      <c r="G96" s="215" t="s">
        <v>24</v>
      </c>
      <c r="H96" s="216" t="s">
        <v>24</v>
      </c>
      <c r="I96" s="216" t="s">
        <v>24</v>
      </c>
      <c r="J96" s="216" t="s">
        <v>24</v>
      </c>
      <c r="K96" s="216" t="s">
        <v>24</v>
      </c>
      <c r="L96" s="216" t="s">
        <v>24</v>
      </c>
      <c r="M96" s="216" t="s">
        <v>24</v>
      </c>
      <c r="N96" s="216" t="s">
        <v>24</v>
      </c>
      <c r="O96" s="216" t="s">
        <v>24</v>
      </c>
      <c r="P96" s="216" t="s">
        <v>24</v>
      </c>
      <c r="Q96" s="216" t="s">
        <v>24</v>
      </c>
      <c r="R96" s="216" t="s">
        <v>24</v>
      </c>
      <c r="S96" s="216" t="s">
        <v>24</v>
      </c>
      <c r="T96" s="216" t="s">
        <v>24</v>
      </c>
      <c r="U96" s="216" t="s">
        <v>24</v>
      </c>
      <c r="V96" s="216" t="s">
        <v>24</v>
      </c>
      <c r="W96" s="432" t="str">
        <f t="array" ref="W96">IF(AND(H96:V96=H96:V96,H96:V96="-"),"",MODE(IF(H96:V96="-","",H96:V96)))</f>
        <v/>
      </c>
      <c r="X96" s="225" t="str">
        <f t="array" ref="X96">IF(COUNT(H96:V96)=0,"",COUNT(IF(H96:V96=W96,H96:V96,""))/COUNT(H96:V96))</f>
        <v/>
      </c>
      <c r="Y96" s="217" t="str">
        <f t="array" ref="Y96">IF(AND(H96:V96=H96:V96,H96:V96="-"),"",STDEV(IF(H96:V96="-","",H96:V96))/AVERAGE(IF(H96:V96="-","",H96:V96+0.000000000000001)))</f>
        <v/>
      </c>
      <c r="Z96" s="218"/>
      <c r="AA96" s="147"/>
      <c r="AB96" s="246" t="str">
        <f t="array" ref="AB96">IF(AND(H96:V96=H96:V96,H96:V96="-"),"",AVERAGE(H96:V96))</f>
        <v/>
      </c>
      <c r="AC96" s="218"/>
      <c r="AD96" s="414" t="str">
        <f t="shared" si="3"/>
        <v/>
      </c>
      <c r="AE96" s="74"/>
      <c r="AF96" s="74"/>
      <c r="AG96" s="74"/>
      <c r="AH96" s="74"/>
      <c r="AI96" s="265"/>
      <c r="AJ96" s="216" t="s">
        <v>24</v>
      </c>
      <c r="AK96" s="216" t="s">
        <v>24</v>
      </c>
      <c r="AL96" s="263" t="str">
        <f t="shared" si="4"/>
        <v/>
      </c>
      <c r="AM96" s="74"/>
      <c r="AN96" s="74"/>
      <c r="AO96" s="74"/>
      <c r="AP96" s="74"/>
      <c r="AQ96" s="74"/>
      <c r="AR96" s="74"/>
      <c r="AS96" s="74"/>
      <c r="AT96" s="74"/>
      <c r="AU96" s="74"/>
      <c r="AV96" s="74"/>
      <c r="AW96" s="74"/>
      <c r="AX96" s="74"/>
      <c r="AY96" s="74"/>
      <c r="AZ96" s="74"/>
      <c r="BA96" s="74"/>
      <c r="BB96" s="74"/>
      <c r="BC96" s="74"/>
      <c r="BD96" s="74"/>
      <c r="BE96" s="74"/>
      <c r="BF96" s="74"/>
      <c r="BG96" s="74"/>
      <c r="BH96" s="74"/>
      <c r="BI96" s="251"/>
      <c r="BJ96" s="251"/>
      <c r="BK96" s="251"/>
      <c r="BL96" s="251"/>
      <c r="BM96" s="251"/>
      <c r="BN96" s="251"/>
      <c r="BO96" s="251"/>
      <c r="BP96" s="251"/>
      <c r="BQ96" s="251"/>
      <c r="BR96" s="251"/>
      <c r="BS96" s="251"/>
      <c r="BT96" s="251"/>
      <c r="BU96" s="251"/>
      <c r="BV96" s="251"/>
      <c r="BW96" s="251"/>
      <c r="BX96" s="251"/>
      <c r="BY96" s="251"/>
      <c r="BZ96" s="251"/>
    </row>
    <row r="97" spans="1:78" customFormat="1" ht="12.9" customHeight="1">
      <c r="A97" s="212" t="s">
        <v>24</v>
      </c>
      <c r="B97" s="216" t="s">
        <v>24</v>
      </c>
      <c r="C97" s="213" t="s">
        <v>24</v>
      </c>
      <c r="D97" s="213" t="s">
        <v>24</v>
      </c>
      <c r="E97" s="214" t="s">
        <v>24</v>
      </c>
      <c r="F97" s="214" t="s">
        <v>24</v>
      </c>
      <c r="G97" s="215" t="s">
        <v>24</v>
      </c>
      <c r="H97" s="216" t="s">
        <v>24</v>
      </c>
      <c r="I97" s="216" t="s">
        <v>24</v>
      </c>
      <c r="J97" s="216" t="s">
        <v>24</v>
      </c>
      <c r="K97" s="216" t="s">
        <v>24</v>
      </c>
      <c r="L97" s="216" t="s">
        <v>24</v>
      </c>
      <c r="M97" s="216" t="s">
        <v>24</v>
      </c>
      <c r="N97" s="216" t="s">
        <v>24</v>
      </c>
      <c r="O97" s="216" t="s">
        <v>24</v>
      </c>
      <c r="P97" s="216" t="s">
        <v>24</v>
      </c>
      <c r="Q97" s="216" t="s">
        <v>24</v>
      </c>
      <c r="R97" s="216" t="s">
        <v>24</v>
      </c>
      <c r="S97" s="216" t="s">
        <v>24</v>
      </c>
      <c r="T97" s="216" t="s">
        <v>24</v>
      </c>
      <c r="U97" s="216" t="s">
        <v>24</v>
      </c>
      <c r="V97" s="216" t="s">
        <v>24</v>
      </c>
      <c r="W97" s="432" t="str">
        <f t="array" ref="W97">IF(AND(H97:V97=H97:V97,H97:V97="-"),"",MODE(IF(H97:V97="-","",H97:V97)))</f>
        <v/>
      </c>
      <c r="X97" s="225" t="str">
        <f t="array" ref="X97">IF(COUNT(H97:V97)=0,"",COUNT(IF(H97:V97=W97,H97:V97,""))/COUNT(H97:V97))</f>
        <v/>
      </c>
      <c r="Y97" s="217" t="str">
        <f t="array" ref="Y97">IF(AND(H97:V97=H97:V97,H97:V97="-"),"",STDEV(IF(H97:V97="-","",H97:V97))/AVERAGE(IF(H97:V97="-","",H97:V97+0.000000000000001)))</f>
        <v/>
      </c>
      <c r="Z97" s="218"/>
      <c r="AA97" s="147"/>
      <c r="AB97" s="246" t="str">
        <f t="array" ref="AB97">IF(AND(H97:V97=H97:V97,H97:V97="-"),"",AVERAGE(H97:V97))</f>
        <v/>
      </c>
      <c r="AC97" s="218"/>
      <c r="AD97" s="414" t="str">
        <f t="shared" si="3"/>
        <v/>
      </c>
      <c r="AE97" s="74"/>
      <c r="AF97" s="74"/>
      <c r="AG97" s="74"/>
      <c r="AH97" s="74"/>
      <c r="AI97" s="265"/>
      <c r="AJ97" s="216" t="s">
        <v>24</v>
      </c>
      <c r="AK97" s="216" t="s">
        <v>24</v>
      </c>
      <c r="AL97" s="263" t="str">
        <f t="shared" si="4"/>
        <v/>
      </c>
      <c r="AM97" s="74"/>
      <c r="AN97" s="74"/>
      <c r="AO97" s="74"/>
      <c r="AP97" s="74"/>
      <c r="AQ97" s="74"/>
      <c r="AR97" s="74"/>
      <c r="AS97" s="74"/>
      <c r="AT97" s="74"/>
      <c r="AU97" s="74"/>
      <c r="AV97" s="74"/>
      <c r="AW97" s="74"/>
      <c r="AX97" s="74"/>
      <c r="AY97" s="74"/>
      <c r="AZ97" s="74"/>
      <c r="BA97" s="74"/>
      <c r="BB97" s="74"/>
      <c r="BC97" s="74"/>
      <c r="BD97" s="74"/>
      <c r="BE97" s="74"/>
      <c r="BF97" s="74"/>
      <c r="BG97" s="74"/>
      <c r="BH97" s="74"/>
      <c r="BI97" s="251"/>
      <c r="BJ97" s="251"/>
      <c r="BK97" s="251"/>
      <c r="BL97" s="251"/>
      <c r="BM97" s="251"/>
      <c r="BN97" s="251"/>
      <c r="BO97" s="251"/>
      <c r="BP97" s="251"/>
      <c r="BQ97" s="251"/>
      <c r="BR97" s="251"/>
      <c r="BS97" s="251"/>
      <c r="BT97" s="251"/>
      <c r="BU97" s="251"/>
      <c r="BV97" s="251"/>
      <c r="BW97" s="251"/>
      <c r="BX97" s="251"/>
      <c r="BY97" s="251"/>
      <c r="BZ97" s="251"/>
    </row>
    <row r="98" spans="1:78" customFormat="1" ht="12.9" customHeight="1">
      <c r="A98" s="212" t="s">
        <v>24</v>
      </c>
      <c r="B98" s="216" t="s">
        <v>24</v>
      </c>
      <c r="C98" s="213" t="s">
        <v>24</v>
      </c>
      <c r="D98" s="213" t="s">
        <v>24</v>
      </c>
      <c r="E98" s="214" t="s">
        <v>24</v>
      </c>
      <c r="F98" s="214" t="s">
        <v>24</v>
      </c>
      <c r="G98" s="215" t="s">
        <v>24</v>
      </c>
      <c r="H98" s="216" t="s">
        <v>24</v>
      </c>
      <c r="I98" s="216" t="s">
        <v>24</v>
      </c>
      <c r="J98" s="216" t="s">
        <v>24</v>
      </c>
      <c r="K98" s="216" t="s">
        <v>24</v>
      </c>
      <c r="L98" s="216" t="s">
        <v>24</v>
      </c>
      <c r="M98" s="216" t="s">
        <v>24</v>
      </c>
      <c r="N98" s="216" t="s">
        <v>24</v>
      </c>
      <c r="O98" s="216" t="s">
        <v>24</v>
      </c>
      <c r="P98" s="216" t="s">
        <v>24</v>
      </c>
      <c r="Q98" s="216" t="s">
        <v>24</v>
      </c>
      <c r="R98" s="216" t="s">
        <v>24</v>
      </c>
      <c r="S98" s="216" t="s">
        <v>24</v>
      </c>
      <c r="T98" s="216" t="s">
        <v>24</v>
      </c>
      <c r="U98" s="216" t="s">
        <v>24</v>
      </c>
      <c r="V98" s="216" t="s">
        <v>24</v>
      </c>
      <c r="W98" s="432" t="str">
        <f t="array" ref="W98">IF(AND(H98:V98=H98:V98,H98:V98="-"),"",MODE(IF(H98:V98="-","",H98:V98)))</f>
        <v/>
      </c>
      <c r="X98" s="225" t="str">
        <f t="array" ref="X98">IF(COUNT(H98:V98)=0,"",COUNT(IF(H98:V98=W98,H98:V98,""))/COUNT(H98:V98))</f>
        <v/>
      </c>
      <c r="Y98" s="217" t="str">
        <f t="array" ref="Y98">IF(AND(H98:V98=H98:V98,H98:V98="-"),"",STDEV(IF(H98:V98="-","",H98:V98))/AVERAGE(IF(H98:V98="-","",H98:V98+0.000000000000001)))</f>
        <v/>
      </c>
      <c r="Z98" s="218"/>
      <c r="AA98" s="147"/>
      <c r="AB98" s="246" t="str">
        <f t="array" ref="AB98">IF(AND(H98:V98=H98:V98,H98:V98="-"),"",AVERAGE(H98:V98))</f>
        <v/>
      </c>
      <c r="AC98" s="218"/>
      <c r="AD98" s="414" t="str">
        <f t="shared" si="3"/>
        <v/>
      </c>
      <c r="AE98" s="74"/>
      <c r="AF98" s="74"/>
      <c r="AG98" s="74"/>
      <c r="AH98" s="74"/>
      <c r="AI98" s="265"/>
      <c r="AJ98" s="216" t="s">
        <v>24</v>
      </c>
      <c r="AK98" s="216" t="s">
        <v>24</v>
      </c>
      <c r="AL98" s="263" t="str">
        <f t="shared" si="4"/>
        <v/>
      </c>
      <c r="AM98" s="74"/>
      <c r="AN98" s="74"/>
      <c r="AO98" s="74"/>
      <c r="AP98" s="74"/>
      <c r="AQ98" s="74"/>
      <c r="AR98" s="74"/>
      <c r="AS98" s="74"/>
      <c r="AT98" s="74"/>
      <c r="AU98" s="74"/>
      <c r="AV98" s="74"/>
      <c r="AW98" s="74"/>
      <c r="AX98" s="74"/>
      <c r="AY98" s="74"/>
      <c r="AZ98" s="74"/>
      <c r="BA98" s="74"/>
      <c r="BB98" s="74"/>
      <c r="BC98" s="74"/>
      <c r="BD98" s="74"/>
      <c r="BE98" s="74"/>
      <c r="BF98" s="74"/>
      <c r="BG98" s="74"/>
      <c r="BH98" s="74"/>
      <c r="BI98" s="251"/>
      <c r="BJ98" s="251"/>
      <c r="BK98" s="251"/>
      <c r="BL98" s="251"/>
      <c r="BM98" s="251"/>
      <c r="BN98" s="251"/>
      <c r="BO98" s="251"/>
      <c r="BP98" s="251"/>
      <c r="BQ98" s="251"/>
      <c r="BR98" s="251"/>
      <c r="BS98" s="251"/>
      <c r="BT98" s="251"/>
      <c r="BU98" s="251"/>
      <c r="BV98" s="251"/>
      <c r="BW98" s="251"/>
      <c r="BX98" s="251"/>
      <c r="BY98" s="251"/>
      <c r="BZ98" s="251"/>
    </row>
    <row r="99" spans="1:78" customFormat="1" ht="12.9" customHeight="1">
      <c r="A99" s="212" t="s">
        <v>24</v>
      </c>
      <c r="B99" s="216" t="s">
        <v>24</v>
      </c>
      <c r="C99" s="213" t="s">
        <v>24</v>
      </c>
      <c r="D99" s="213" t="s">
        <v>24</v>
      </c>
      <c r="E99" s="214" t="s">
        <v>24</v>
      </c>
      <c r="F99" s="214" t="s">
        <v>24</v>
      </c>
      <c r="G99" s="215" t="s">
        <v>24</v>
      </c>
      <c r="H99" s="216" t="s">
        <v>24</v>
      </c>
      <c r="I99" s="216" t="s">
        <v>24</v>
      </c>
      <c r="J99" s="216" t="s">
        <v>24</v>
      </c>
      <c r="K99" s="216" t="s">
        <v>24</v>
      </c>
      <c r="L99" s="216" t="s">
        <v>24</v>
      </c>
      <c r="M99" s="216" t="s">
        <v>24</v>
      </c>
      <c r="N99" s="216" t="s">
        <v>24</v>
      </c>
      <c r="O99" s="216" t="s">
        <v>24</v>
      </c>
      <c r="P99" s="216" t="s">
        <v>24</v>
      </c>
      <c r="Q99" s="216" t="s">
        <v>24</v>
      </c>
      <c r="R99" s="216" t="s">
        <v>24</v>
      </c>
      <c r="S99" s="216" t="s">
        <v>24</v>
      </c>
      <c r="T99" s="216" t="s">
        <v>24</v>
      </c>
      <c r="U99" s="216" t="s">
        <v>24</v>
      </c>
      <c r="V99" s="216" t="s">
        <v>24</v>
      </c>
      <c r="W99" s="432" t="str">
        <f t="array" ref="W99">IF(AND(H99:V99=H99:V99,H99:V99="-"),"",MODE(IF(H99:V99="-","",H99:V99)))</f>
        <v/>
      </c>
      <c r="X99" s="225" t="str">
        <f t="array" ref="X99">IF(COUNT(H99:V99)=0,"",COUNT(IF(H99:V99=W99,H99:V99,""))/COUNT(H99:V99))</f>
        <v/>
      </c>
      <c r="Y99" s="217" t="str">
        <f t="array" ref="Y99">IF(AND(H99:V99=H99:V99,H99:V99="-"),"",STDEV(IF(H99:V99="-","",H99:V99))/AVERAGE(IF(H99:V99="-","",H99:V99+0.000000000000001)))</f>
        <v/>
      </c>
      <c r="Z99" s="218"/>
      <c r="AA99" s="147"/>
      <c r="AB99" s="246" t="str">
        <f t="array" ref="AB99">IF(AND(H99:V99=H99:V99,H99:V99="-"),"",AVERAGE(H99:V99))</f>
        <v/>
      </c>
      <c r="AC99" s="218"/>
      <c r="AD99" s="414" t="str">
        <f t="shared" si="3"/>
        <v/>
      </c>
      <c r="AE99" s="74"/>
      <c r="AF99" s="74"/>
      <c r="AG99" s="74"/>
      <c r="AH99" s="74"/>
      <c r="AI99" s="265"/>
      <c r="AJ99" s="216" t="s">
        <v>24</v>
      </c>
      <c r="AK99" s="216" t="s">
        <v>24</v>
      </c>
      <c r="AL99" s="263" t="str">
        <f t="shared" si="4"/>
        <v/>
      </c>
      <c r="AM99" s="74"/>
      <c r="AN99" s="74"/>
      <c r="AO99" s="74"/>
      <c r="AP99" s="74"/>
      <c r="AQ99" s="74"/>
      <c r="AR99" s="74"/>
      <c r="AS99" s="74"/>
      <c r="AT99" s="74"/>
      <c r="AU99" s="74"/>
      <c r="AV99" s="74"/>
      <c r="AW99" s="74"/>
      <c r="AX99" s="74"/>
      <c r="AY99" s="74"/>
      <c r="AZ99" s="74"/>
      <c r="BA99" s="74"/>
      <c r="BB99" s="74"/>
      <c r="BC99" s="74"/>
      <c r="BD99" s="74"/>
      <c r="BE99" s="74"/>
      <c r="BF99" s="74"/>
      <c r="BG99" s="74"/>
      <c r="BH99" s="74"/>
      <c r="BI99" s="251"/>
      <c r="BJ99" s="251"/>
      <c r="BK99" s="251"/>
      <c r="BL99" s="251"/>
      <c r="BM99" s="251"/>
      <c r="BN99" s="251"/>
      <c r="BO99" s="251"/>
      <c r="BP99" s="251"/>
      <c r="BQ99" s="251"/>
      <c r="BR99" s="251"/>
      <c r="BS99" s="251"/>
      <c r="BT99" s="251"/>
      <c r="BU99" s="251"/>
      <c r="BV99" s="251"/>
      <c r="BW99" s="251"/>
      <c r="BX99" s="251"/>
      <c r="BY99" s="251"/>
      <c r="BZ99" s="251"/>
    </row>
    <row r="100" spans="1:78" customFormat="1" ht="12.9" customHeight="1">
      <c r="A100" s="212" t="s">
        <v>24</v>
      </c>
      <c r="B100" s="216" t="s">
        <v>24</v>
      </c>
      <c r="C100" s="213" t="s">
        <v>24</v>
      </c>
      <c r="D100" s="213" t="s">
        <v>24</v>
      </c>
      <c r="E100" s="214" t="s">
        <v>24</v>
      </c>
      <c r="F100" s="214" t="s">
        <v>24</v>
      </c>
      <c r="G100" s="215" t="s">
        <v>24</v>
      </c>
      <c r="H100" s="216" t="s">
        <v>24</v>
      </c>
      <c r="I100" s="216" t="s">
        <v>24</v>
      </c>
      <c r="J100" s="216" t="s">
        <v>24</v>
      </c>
      <c r="K100" s="216" t="s">
        <v>24</v>
      </c>
      <c r="L100" s="216" t="s">
        <v>24</v>
      </c>
      <c r="M100" s="216" t="s">
        <v>24</v>
      </c>
      <c r="N100" s="216" t="s">
        <v>24</v>
      </c>
      <c r="O100" s="216" t="s">
        <v>24</v>
      </c>
      <c r="P100" s="216" t="s">
        <v>24</v>
      </c>
      <c r="Q100" s="216" t="s">
        <v>24</v>
      </c>
      <c r="R100" s="216" t="s">
        <v>24</v>
      </c>
      <c r="S100" s="216" t="s">
        <v>24</v>
      </c>
      <c r="T100" s="216" t="s">
        <v>24</v>
      </c>
      <c r="U100" s="216" t="s">
        <v>24</v>
      </c>
      <c r="V100" s="216" t="s">
        <v>24</v>
      </c>
      <c r="W100" s="432" t="str">
        <f t="array" ref="W100">IF(AND(H100:V100=H100:V100,H100:V100="-"),"",MODE(IF(H100:V100="-","",H100:V100)))</f>
        <v/>
      </c>
      <c r="X100" s="225" t="str">
        <f t="array" ref="X100">IF(COUNT(H100:V100)=0,"",COUNT(IF(H100:V100=W100,H100:V100,""))/COUNT(H100:V100))</f>
        <v/>
      </c>
      <c r="Y100" s="217" t="str">
        <f t="array" ref="Y100">IF(AND(H100:V100=H100:V100,H100:V100="-"),"",STDEV(IF(H100:V100="-","",H100:V100))/AVERAGE(IF(H100:V100="-","",H100:V100+0.000000000000001)))</f>
        <v/>
      </c>
      <c r="Z100" s="218"/>
      <c r="AA100" s="147"/>
      <c r="AB100" s="246" t="str">
        <f t="array" ref="AB100">IF(AND(H100:V100=H100:V100,H100:V100="-"),"",AVERAGE(H100:V100))</f>
        <v/>
      </c>
      <c r="AC100" s="218"/>
      <c r="AD100" s="414" t="str">
        <f t="shared" si="3"/>
        <v/>
      </c>
      <c r="AE100" s="74"/>
      <c r="AF100" s="74"/>
      <c r="AG100" s="74"/>
      <c r="AH100" s="74"/>
      <c r="AI100" s="265"/>
      <c r="AJ100" s="216" t="s">
        <v>24</v>
      </c>
      <c r="AK100" s="216" t="s">
        <v>24</v>
      </c>
      <c r="AL100" s="263" t="str">
        <f t="shared" si="4"/>
        <v/>
      </c>
      <c r="AM100" s="74"/>
      <c r="AN100" s="74"/>
      <c r="AO100" s="74"/>
      <c r="AP100" s="74"/>
      <c r="AQ100" s="74"/>
      <c r="AR100" s="74"/>
      <c r="AS100" s="74"/>
      <c r="AT100" s="74"/>
      <c r="AU100" s="74"/>
      <c r="AV100" s="74"/>
      <c r="AW100" s="74"/>
      <c r="AX100" s="74"/>
      <c r="AY100" s="74"/>
      <c r="AZ100" s="74"/>
      <c r="BA100" s="74"/>
      <c r="BB100" s="74"/>
      <c r="BC100" s="74"/>
      <c r="BD100" s="74"/>
      <c r="BE100" s="74"/>
      <c r="BF100" s="74"/>
      <c r="BG100" s="74"/>
      <c r="BH100" s="74"/>
      <c r="BI100" s="251"/>
      <c r="BJ100" s="251"/>
      <c r="BK100" s="251"/>
      <c r="BL100" s="251"/>
      <c r="BM100" s="251"/>
      <c r="BN100" s="251"/>
      <c r="BO100" s="251"/>
      <c r="BP100" s="251"/>
      <c r="BQ100" s="251"/>
      <c r="BR100" s="251"/>
      <c r="BS100" s="251"/>
      <c r="BT100" s="251"/>
      <c r="BU100" s="251"/>
      <c r="BV100" s="251"/>
      <c r="BW100" s="251"/>
      <c r="BX100" s="251"/>
      <c r="BY100" s="251"/>
      <c r="BZ100" s="251"/>
    </row>
    <row r="101" spans="1:78" customFormat="1" ht="12.9" customHeight="1">
      <c r="A101" s="212" t="s">
        <v>24</v>
      </c>
      <c r="B101" s="216" t="s">
        <v>24</v>
      </c>
      <c r="C101" s="213" t="s">
        <v>24</v>
      </c>
      <c r="D101" s="213" t="s">
        <v>24</v>
      </c>
      <c r="E101" s="214" t="s">
        <v>24</v>
      </c>
      <c r="F101" s="214" t="s">
        <v>24</v>
      </c>
      <c r="G101" s="215" t="s">
        <v>24</v>
      </c>
      <c r="H101" s="216" t="s">
        <v>24</v>
      </c>
      <c r="I101" s="216" t="s">
        <v>24</v>
      </c>
      <c r="J101" s="216" t="s">
        <v>24</v>
      </c>
      <c r="K101" s="216" t="s">
        <v>24</v>
      </c>
      <c r="L101" s="216" t="s">
        <v>24</v>
      </c>
      <c r="M101" s="216" t="s">
        <v>24</v>
      </c>
      <c r="N101" s="216" t="s">
        <v>24</v>
      </c>
      <c r="O101" s="216" t="s">
        <v>24</v>
      </c>
      <c r="P101" s="216" t="s">
        <v>24</v>
      </c>
      <c r="Q101" s="216" t="s">
        <v>24</v>
      </c>
      <c r="R101" s="216" t="s">
        <v>24</v>
      </c>
      <c r="S101" s="216" t="s">
        <v>24</v>
      </c>
      <c r="T101" s="216" t="s">
        <v>24</v>
      </c>
      <c r="U101" s="216" t="s">
        <v>24</v>
      </c>
      <c r="V101" s="216" t="s">
        <v>24</v>
      </c>
      <c r="W101" s="432" t="str">
        <f t="array" ref="W101">IF(AND(H101:V101=H101:V101,H101:V101="-"),"",MODE(IF(H101:V101="-","",H101:V101)))</f>
        <v/>
      </c>
      <c r="X101" s="225" t="str">
        <f t="array" ref="X101">IF(COUNT(H101:V101)=0,"",COUNT(IF(H101:V101=W101,H101:V101,""))/COUNT(H101:V101))</f>
        <v/>
      </c>
      <c r="Y101" s="217" t="str">
        <f t="array" ref="Y101">IF(AND(H101:V101=H101:V101,H101:V101="-"),"",STDEV(IF(H101:V101="-","",H101:V101))/AVERAGE(IF(H101:V101="-","",H101:V101+0.000000000000001)))</f>
        <v/>
      </c>
      <c r="Z101" s="218"/>
      <c r="AA101" s="147"/>
      <c r="AB101" s="246" t="str">
        <f t="array" ref="AB101">IF(AND(H101:V101=H101:V101,H101:V101="-"),"",AVERAGE(H101:V101))</f>
        <v/>
      </c>
      <c r="AC101" s="218"/>
      <c r="AD101" s="414" t="str">
        <f t="shared" si="3"/>
        <v/>
      </c>
      <c r="AE101" s="74"/>
      <c r="AF101" s="74"/>
      <c r="AG101" s="74"/>
      <c r="AH101" s="74"/>
      <c r="AI101" s="265"/>
      <c r="AJ101" s="216" t="s">
        <v>24</v>
      </c>
      <c r="AK101" s="216" t="s">
        <v>24</v>
      </c>
      <c r="AL101" s="263" t="str">
        <f t="shared" si="4"/>
        <v/>
      </c>
      <c r="AM101" s="74"/>
      <c r="AN101" s="74"/>
      <c r="AO101" s="74"/>
      <c r="AP101" s="74"/>
      <c r="AQ101" s="74"/>
      <c r="AR101" s="74"/>
      <c r="AS101" s="74"/>
      <c r="AT101" s="74"/>
      <c r="AU101" s="74"/>
      <c r="AV101" s="74"/>
      <c r="AW101" s="74"/>
      <c r="AX101" s="74"/>
      <c r="AY101" s="74"/>
      <c r="AZ101" s="74"/>
      <c r="BA101" s="74"/>
      <c r="BB101" s="74"/>
      <c r="BC101" s="74"/>
      <c r="BD101" s="74"/>
      <c r="BE101" s="74"/>
      <c r="BF101" s="74"/>
      <c r="BG101" s="74"/>
      <c r="BH101" s="74"/>
      <c r="BI101" s="251"/>
      <c r="BJ101" s="251"/>
      <c r="BK101" s="251"/>
      <c r="BL101" s="251"/>
      <c r="BM101" s="251"/>
      <c r="BN101" s="251"/>
      <c r="BO101" s="251"/>
      <c r="BP101" s="251"/>
      <c r="BQ101" s="251"/>
      <c r="BR101" s="251"/>
      <c r="BS101" s="251"/>
      <c r="BT101" s="251"/>
      <c r="BU101" s="251"/>
      <c r="BV101" s="251"/>
      <c r="BW101" s="251"/>
      <c r="BX101" s="251"/>
      <c r="BY101" s="251"/>
      <c r="BZ101" s="251"/>
    </row>
    <row r="102" spans="1:78" customFormat="1" ht="12.9" customHeight="1">
      <c r="A102" s="212" t="s">
        <v>24</v>
      </c>
      <c r="B102" s="216" t="s">
        <v>24</v>
      </c>
      <c r="C102" s="213" t="s">
        <v>24</v>
      </c>
      <c r="D102" s="213" t="s">
        <v>24</v>
      </c>
      <c r="E102" s="214" t="s">
        <v>24</v>
      </c>
      <c r="F102" s="214" t="s">
        <v>24</v>
      </c>
      <c r="G102" s="215" t="s">
        <v>24</v>
      </c>
      <c r="H102" s="216" t="s">
        <v>24</v>
      </c>
      <c r="I102" s="216" t="s">
        <v>24</v>
      </c>
      <c r="J102" s="216" t="s">
        <v>24</v>
      </c>
      <c r="K102" s="216" t="s">
        <v>24</v>
      </c>
      <c r="L102" s="216" t="s">
        <v>24</v>
      </c>
      <c r="M102" s="216" t="s">
        <v>24</v>
      </c>
      <c r="N102" s="216" t="s">
        <v>24</v>
      </c>
      <c r="O102" s="216" t="s">
        <v>24</v>
      </c>
      <c r="P102" s="216" t="s">
        <v>24</v>
      </c>
      <c r="Q102" s="216" t="s">
        <v>24</v>
      </c>
      <c r="R102" s="216" t="s">
        <v>24</v>
      </c>
      <c r="S102" s="216" t="s">
        <v>24</v>
      </c>
      <c r="T102" s="216" t="s">
        <v>24</v>
      </c>
      <c r="U102" s="216" t="s">
        <v>24</v>
      </c>
      <c r="V102" s="216" t="s">
        <v>24</v>
      </c>
      <c r="W102" s="432" t="str">
        <f t="array" ref="W102">IF(AND(H102:V102=H102:V102,H102:V102="-"),"",MODE(IF(H102:V102="-","",H102:V102)))</f>
        <v/>
      </c>
      <c r="X102" s="225" t="str">
        <f t="array" ref="X102">IF(COUNT(H102:V102)=0,"",COUNT(IF(H102:V102=W102,H102:V102,""))/COUNT(H102:V102))</f>
        <v/>
      </c>
      <c r="Y102" s="217" t="str">
        <f t="array" ref="Y102">IF(AND(H102:V102=H102:V102,H102:V102="-"),"",STDEV(IF(H102:V102="-","",H102:V102))/AVERAGE(IF(H102:V102="-","",H102:V102+0.000000000000001)))</f>
        <v/>
      </c>
      <c r="Z102" s="218"/>
      <c r="AA102" s="147"/>
      <c r="AB102" s="246" t="str">
        <f t="array" ref="AB102">IF(AND(H102:V102=H102:V102,H102:V102="-"),"",AVERAGE(H102:V102))</f>
        <v/>
      </c>
      <c r="AC102" s="218"/>
      <c r="AD102" s="414" t="str">
        <f t="shared" si="3"/>
        <v/>
      </c>
      <c r="AE102" s="74"/>
      <c r="AF102" s="74"/>
      <c r="AG102" s="74"/>
      <c r="AH102" s="74"/>
      <c r="AI102" s="265"/>
      <c r="AJ102" s="216" t="s">
        <v>24</v>
      </c>
      <c r="AK102" s="216" t="s">
        <v>24</v>
      </c>
      <c r="AL102" s="263" t="str">
        <f t="shared" si="4"/>
        <v/>
      </c>
      <c r="AM102" s="74"/>
      <c r="AN102" s="74"/>
      <c r="AO102" s="74"/>
      <c r="AP102" s="74"/>
      <c r="AQ102" s="74"/>
      <c r="AR102" s="74"/>
      <c r="AS102" s="74"/>
      <c r="AT102" s="74"/>
      <c r="AU102" s="74"/>
      <c r="AV102" s="74"/>
      <c r="AW102" s="74"/>
      <c r="AX102" s="74"/>
      <c r="AY102" s="74"/>
      <c r="AZ102" s="74"/>
      <c r="BA102" s="74"/>
      <c r="BB102" s="74"/>
      <c r="BC102" s="74"/>
      <c r="BD102" s="74"/>
      <c r="BE102" s="74"/>
      <c r="BF102" s="74"/>
      <c r="BG102" s="74"/>
      <c r="BH102" s="74"/>
      <c r="BI102" s="251"/>
      <c r="BJ102" s="251"/>
      <c r="BK102" s="251"/>
      <c r="BL102" s="251"/>
      <c r="BM102" s="251"/>
      <c r="BN102" s="251"/>
      <c r="BO102" s="251"/>
      <c r="BP102" s="251"/>
      <c r="BQ102" s="251"/>
      <c r="BR102" s="251"/>
      <c r="BS102" s="251"/>
      <c r="BT102" s="251"/>
      <c r="BU102" s="251"/>
      <c r="BV102" s="251"/>
      <c r="BW102" s="251"/>
      <c r="BX102" s="251"/>
      <c r="BY102" s="251"/>
      <c r="BZ102" s="251"/>
    </row>
    <row r="103" spans="1:78" customFormat="1" ht="12.9" customHeight="1">
      <c r="A103" s="212" t="s">
        <v>24</v>
      </c>
      <c r="B103" s="216" t="s">
        <v>24</v>
      </c>
      <c r="C103" s="213" t="s">
        <v>24</v>
      </c>
      <c r="D103" s="213" t="s">
        <v>24</v>
      </c>
      <c r="E103" s="214" t="s">
        <v>24</v>
      </c>
      <c r="F103" s="214" t="s">
        <v>24</v>
      </c>
      <c r="G103" s="215" t="s">
        <v>24</v>
      </c>
      <c r="H103" s="216" t="s">
        <v>24</v>
      </c>
      <c r="I103" s="216" t="s">
        <v>24</v>
      </c>
      <c r="J103" s="216" t="s">
        <v>24</v>
      </c>
      <c r="K103" s="216" t="s">
        <v>24</v>
      </c>
      <c r="L103" s="216" t="s">
        <v>24</v>
      </c>
      <c r="M103" s="216" t="s">
        <v>24</v>
      </c>
      <c r="N103" s="216" t="s">
        <v>24</v>
      </c>
      <c r="O103" s="216" t="s">
        <v>24</v>
      </c>
      <c r="P103" s="216" t="s">
        <v>24</v>
      </c>
      <c r="Q103" s="216" t="s">
        <v>24</v>
      </c>
      <c r="R103" s="216" t="s">
        <v>24</v>
      </c>
      <c r="S103" s="216" t="s">
        <v>24</v>
      </c>
      <c r="T103" s="216" t="s">
        <v>24</v>
      </c>
      <c r="U103" s="216" t="s">
        <v>24</v>
      </c>
      <c r="V103" s="216" t="s">
        <v>24</v>
      </c>
      <c r="W103" s="432" t="str">
        <f t="array" ref="W103">IF(AND(H103:V103=H103:V103,H103:V103="-"),"",MODE(IF(H103:V103="-","",H103:V103)))</f>
        <v/>
      </c>
      <c r="X103" s="225" t="str">
        <f t="array" ref="X103">IF(COUNT(H103:V103)=0,"",COUNT(IF(H103:V103=W103,H103:V103,""))/COUNT(H103:V103))</f>
        <v/>
      </c>
      <c r="Y103" s="217" t="str">
        <f t="array" ref="Y103">IF(AND(H103:V103=H103:V103,H103:V103="-"),"",STDEV(IF(H103:V103="-","",H103:V103))/AVERAGE(IF(H103:V103="-","",H103:V103+0.000000000000001)))</f>
        <v/>
      </c>
      <c r="Z103" s="218"/>
      <c r="AA103" s="147"/>
      <c r="AB103" s="246" t="str">
        <f t="array" ref="AB103">IF(AND(H103:V103=H103:V103,H103:V103="-"),"",AVERAGE(H103:V103))</f>
        <v/>
      </c>
      <c r="AC103" s="218"/>
      <c r="AD103" s="414" t="str">
        <f t="shared" si="3"/>
        <v/>
      </c>
      <c r="AE103" s="74"/>
      <c r="AF103" s="74"/>
      <c r="AG103" s="74"/>
      <c r="AH103" s="74"/>
      <c r="AI103" s="265"/>
      <c r="AJ103" s="216" t="s">
        <v>24</v>
      </c>
      <c r="AK103" s="216" t="s">
        <v>24</v>
      </c>
      <c r="AL103" s="263" t="str">
        <f t="shared" si="4"/>
        <v/>
      </c>
      <c r="AM103" s="74"/>
      <c r="AN103" s="74"/>
      <c r="AO103" s="74"/>
      <c r="AP103" s="74"/>
      <c r="AQ103" s="74"/>
      <c r="AR103" s="74"/>
      <c r="AS103" s="74"/>
      <c r="AT103" s="74"/>
      <c r="AU103" s="74"/>
      <c r="AV103" s="74"/>
      <c r="AW103" s="74"/>
      <c r="AX103" s="74"/>
      <c r="AY103" s="74"/>
      <c r="AZ103" s="74"/>
      <c r="BA103" s="74"/>
      <c r="BB103" s="74"/>
      <c r="BC103" s="74"/>
      <c r="BD103" s="74"/>
      <c r="BE103" s="74"/>
      <c r="BF103" s="74"/>
      <c r="BG103" s="74"/>
      <c r="BH103" s="74"/>
      <c r="BI103" s="251"/>
      <c r="BJ103" s="251"/>
      <c r="BK103" s="251"/>
      <c r="BL103" s="251"/>
      <c r="BM103" s="251"/>
      <c r="BN103" s="251"/>
      <c r="BO103" s="251"/>
      <c r="BP103" s="251"/>
      <c r="BQ103" s="251"/>
      <c r="BR103" s="251"/>
      <c r="BS103" s="251"/>
      <c r="BT103" s="251"/>
      <c r="BU103" s="251"/>
      <c r="BV103" s="251"/>
      <c r="BW103" s="251"/>
      <c r="BX103" s="251"/>
      <c r="BY103" s="251"/>
      <c r="BZ103" s="251"/>
    </row>
    <row r="104" spans="1:78" customFormat="1" ht="12.9" customHeight="1">
      <c r="A104" s="212" t="s">
        <v>24</v>
      </c>
      <c r="B104" s="216" t="s">
        <v>24</v>
      </c>
      <c r="C104" s="213" t="s">
        <v>24</v>
      </c>
      <c r="D104" s="213" t="s">
        <v>24</v>
      </c>
      <c r="E104" s="214" t="s">
        <v>24</v>
      </c>
      <c r="F104" s="214" t="s">
        <v>24</v>
      </c>
      <c r="G104" s="215" t="s">
        <v>24</v>
      </c>
      <c r="H104" s="216" t="s">
        <v>24</v>
      </c>
      <c r="I104" s="216" t="s">
        <v>24</v>
      </c>
      <c r="J104" s="216" t="s">
        <v>24</v>
      </c>
      <c r="K104" s="216" t="s">
        <v>24</v>
      </c>
      <c r="L104" s="216" t="s">
        <v>24</v>
      </c>
      <c r="M104" s="216" t="s">
        <v>24</v>
      </c>
      <c r="N104" s="216" t="s">
        <v>24</v>
      </c>
      <c r="O104" s="216" t="s">
        <v>24</v>
      </c>
      <c r="P104" s="216" t="s">
        <v>24</v>
      </c>
      <c r="Q104" s="216" t="s">
        <v>24</v>
      </c>
      <c r="R104" s="216" t="s">
        <v>24</v>
      </c>
      <c r="S104" s="216" t="s">
        <v>24</v>
      </c>
      <c r="T104" s="216" t="s">
        <v>24</v>
      </c>
      <c r="U104" s="216" t="s">
        <v>24</v>
      </c>
      <c r="V104" s="216" t="s">
        <v>24</v>
      </c>
      <c r="W104" s="432" t="str">
        <f t="array" ref="W104">IF(AND(H104:V104=H104:V104,H104:V104="-"),"",MODE(IF(H104:V104="-","",H104:V104)))</f>
        <v/>
      </c>
      <c r="X104" s="225" t="str">
        <f t="array" ref="X104">IF(COUNT(H104:V104)=0,"",COUNT(IF(H104:V104=W104,H104:V104,""))/COUNT(H104:V104))</f>
        <v/>
      </c>
      <c r="Y104" s="217" t="str">
        <f t="array" ref="Y104">IF(AND(H104:V104=H104:V104,H104:V104="-"),"",STDEV(IF(H104:V104="-","",H104:V104))/AVERAGE(IF(H104:V104="-","",H104:V104+0.000000000000001)))</f>
        <v/>
      </c>
      <c r="Z104" s="218"/>
      <c r="AA104" s="147"/>
      <c r="AB104" s="246" t="str">
        <f t="array" ref="AB104">IF(AND(H104:V104=H104:V104,H104:V104="-"),"",AVERAGE(H104:V104))</f>
        <v/>
      </c>
      <c r="AC104" s="218"/>
      <c r="AD104" s="414" t="str">
        <f t="shared" si="3"/>
        <v/>
      </c>
      <c r="AE104" s="74"/>
      <c r="AF104" s="74"/>
      <c r="AG104" s="74"/>
      <c r="AH104" s="74"/>
      <c r="AI104" s="265"/>
      <c r="AJ104" s="216" t="s">
        <v>24</v>
      </c>
      <c r="AK104" s="216" t="s">
        <v>24</v>
      </c>
      <c r="AL104" s="263" t="str">
        <f t="shared" si="4"/>
        <v/>
      </c>
      <c r="AM104" s="74"/>
      <c r="AN104" s="74"/>
      <c r="AO104" s="74"/>
      <c r="AP104" s="74"/>
      <c r="AQ104" s="74"/>
      <c r="AR104" s="74"/>
      <c r="AS104" s="74"/>
      <c r="AT104" s="74"/>
      <c r="AU104" s="74"/>
      <c r="AV104" s="74"/>
      <c r="AW104" s="74"/>
      <c r="AX104" s="74"/>
      <c r="AY104" s="74"/>
      <c r="AZ104" s="74"/>
      <c r="BA104" s="74"/>
      <c r="BB104" s="74"/>
      <c r="BC104" s="74"/>
      <c r="BD104" s="74"/>
      <c r="BE104" s="74"/>
      <c r="BF104" s="74"/>
      <c r="BG104" s="74"/>
      <c r="BH104" s="74"/>
      <c r="BI104" s="251"/>
      <c r="BJ104" s="251"/>
      <c r="BK104" s="251"/>
      <c r="BL104" s="251"/>
      <c r="BM104" s="251"/>
      <c r="BN104" s="251"/>
      <c r="BO104" s="251"/>
      <c r="BP104" s="251"/>
      <c r="BQ104" s="251"/>
      <c r="BR104" s="251"/>
      <c r="BS104" s="251"/>
      <c r="BT104" s="251"/>
      <c r="BU104" s="251"/>
      <c r="BV104" s="251"/>
      <c r="BW104" s="251"/>
      <c r="BX104" s="251"/>
      <c r="BY104" s="251"/>
      <c r="BZ104" s="251"/>
    </row>
    <row r="105" spans="1:78" customFormat="1" ht="12.9" customHeight="1">
      <c r="A105" s="212" t="s">
        <v>24</v>
      </c>
      <c r="B105" s="216" t="s">
        <v>24</v>
      </c>
      <c r="C105" s="213" t="s">
        <v>24</v>
      </c>
      <c r="D105" s="213" t="s">
        <v>24</v>
      </c>
      <c r="E105" s="214" t="s">
        <v>24</v>
      </c>
      <c r="F105" s="214" t="s">
        <v>24</v>
      </c>
      <c r="G105" s="215" t="s">
        <v>24</v>
      </c>
      <c r="H105" s="216" t="s">
        <v>24</v>
      </c>
      <c r="I105" s="216" t="s">
        <v>24</v>
      </c>
      <c r="J105" s="216" t="s">
        <v>24</v>
      </c>
      <c r="K105" s="216" t="s">
        <v>24</v>
      </c>
      <c r="L105" s="216" t="s">
        <v>24</v>
      </c>
      <c r="M105" s="216" t="s">
        <v>24</v>
      </c>
      <c r="N105" s="216" t="s">
        <v>24</v>
      </c>
      <c r="O105" s="216" t="s">
        <v>24</v>
      </c>
      <c r="P105" s="216" t="s">
        <v>24</v>
      </c>
      <c r="Q105" s="216" t="s">
        <v>24</v>
      </c>
      <c r="R105" s="216" t="s">
        <v>24</v>
      </c>
      <c r="S105" s="216" t="s">
        <v>24</v>
      </c>
      <c r="T105" s="216" t="s">
        <v>24</v>
      </c>
      <c r="U105" s="216" t="s">
        <v>24</v>
      </c>
      <c r="V105" s="216" t="s">
        <v>24</v>
      </c>
      <c r="W105" s="432" t="str">
        <f t="array" ref="W105">IF(AND(H105:V105=H105:V105,H105:V105="-"),"",MODE(IF(H105:V105="-","",H105:V105)))</f>
        <v/>
      </c>
      <c r="X105" s="225" t="str">
        <f t="array" ref="X105">IF(COUNT(H105:V105)=0,"",COUNT(IF(H105:V105=W105,H105:V105,""))/COUNT(H105:V105))</f>
        <v/>
      </c>
      <c r="Y105" s="217" t="str">
        <f t="array" ref="Y105">IF(AND(H105:V105=H105:V105,H105:V105="-"),"",STDEV(IF(H105:V105="-","",H105:V105))/AVERAGE(IF(H105:V105="-","",H105:V105+0.000000000000001)))</f>
        <v/>
      </c>
      <c r="Z105" s="218"/>
      <c r="AA105" s="147"/>
      <c r="AB105" s="246" t="str">
        <f t="array" ref="AB105">IF(AND(H105:V105=H105:V105,H105:V105="-"),"",AVERAGE(H105:V105))</f>
        <v/>
      </c>
      <c r="AC105" s="218"/>
      <c r="AD105" s="414" t="str">
        <f t="shared" si="3"/>
        <v/>
      </c>
      <c r="AE105" s="74"/>
      <c r="AF105" s="74"/>
      <c r="AG105" s="74"/>
      <c r="AH105" s="74"/>
      <c r="AI105" s="265"/>
      <c r="AJ105" s="216" t="s">
        <v>24</v>
      </c>
      <c r="AK105" s="216" t="s">
        <v>24</v>
      </c>
      <c r="AL105" s="263" t="str">
        <f t="shared" si="4"/>
        <v/>
      </c>
      <c r="AM105" s="74"/>
      <c r="AN105" s="74"/>
      <c r="AO105" s="74"/>
      <c r="AP105" s="74"/>
      <c r="AQ105" s="74"/>
      <c r="AR105" s="74"/>
      <c r="AS105" s="74"/>
      <c r="AT105" s="74"/>
      <c r="AU105" s="74"/>
      <c r="AV105" s="74"/>
      <c r="AW105" s="74"/>
      <c r="AX105" s="74"/>
      <c r="AY105" s="74"/>
      <c r="AZ105" s="74"/>
      <c r="BA105" s="74"/>
      <c r="BB105" s="74"/>
      <c r="BC105" s="74"/>
      <c r="BD105" s="74"/>
      <c r="BE105" s="74"/>
      <c r="BF105" s="74"/>
      <c r="BG105" s="74"/>
      <c r="BH105" s="74"/>
      <c r="BI105" s="251"/>
      <c r="BJ105" s="251"/>
      <c r="BK105" s="251"/>
      <c r="BL105" s="251"/>
      <c r="BM105" s="251"/>
      <c r="BN105" s="251"/>
      <c r="BO105" s="251"/>
      <c r="BP105" s="251"/>
      <c r="BQ105" s="251"/>
      <c r="BR105" s="251"/>
      <c r="BS105" s="251"/>
      <c r="BT105" s="251"/>
      <c r="BU105" s="251"/>
      <c r="BV105" s="251"/>
      <c r="BW105" s="251"/>
      <c r="BX105" s="251"/>
      <c r="BY105" s="251"/>
      <c r="BZ105" s="251"/>
    </row>
    <row r="106" spans="1:78" customFormat="1" ht="12.9" customHeight="1">
      <c r="A106" s="212" t="s">
        <v>24</v>
      </c>
      <c r="B106" s="216" t="s">
        <v>24</v>
      </c>
      <c r="C106" s="213" t="s">
        <v>24</v>
      </c>
      <c r="D106" s="213" t="s">
        <v>24</v>
      </c>
      <c r="E106" s="214" t="s">
        <v>24</v>
      </c>
      <c r="F106" s="214" t="s">
        <v>24</v>
      </c>
      <c r="G106" s="215" t="s">
        <v>24</v>
      </c>
      <c r="H106" s="216" t="s">
        <v>24</v>
      </c>
      <c r="I106" s="216" t="s">
        <v>24</v>
      </c>
      <c r="J106" s="216" t="s">
        <v>24</v>
      </c>
      <c r="K106" s="216" t="s">
        <v>24</v>
      </c>
      <c r="L106" s="216" t="s">
        <v>24</v>
      </c>
      <c r="M106" s="216" t="s">
        <v>24</v>
      </c>
      <c r="N106" s="216" t="s">
        <v>24</v>
      </c>
      <c r="O106" s="216" t="s">
        <v>24</v>
      </c>
      <c r="P106" s="216" t="s">
        <v>24</v>
      </c>
      <c r="Q106" s="216" t="s">
        <v>24</v>
      </c>
      <c r="R106" s="216" t="s">
        <v>24</v>
      </c>
      <c r="S106" s="216" t="s">
        <v>24</v>
      </c>
      <c r="T106" s="216" t="s">
        <v>24</v>
      </c>
      <c r="U106" s="216" t="s">
        <v>24</v>
      </c>
      <c r="V106" s="216" t="s">
        <v>24</v>
      </c>
      <c r="W106" s="432" t="str">
        <f t="array" ref="W106">IF(AND(H106:V106=H106:V106,H106:V106="-"),"",MODE(IF(H106:V106="-","",H106:V106)))</f>
        <v/>
      </c>
      <c r="X106" s="225" t="str">
        <f t="array" ref="X106">IF(COUNT(H106:V106)=0,"",COUNT(IF(H106:V106=W106,H106:V106,""))/COUNT(H106:V106))</f>
        <v/>
      </c>
      <c r="Y106" s="217" t="str">
        <f t="array" ref="Y106">IF(AND(H106:V106=H106:V106,H106:V106="-"),"",STDEV(IF(H106:V106="-","",H106:V106))/AVERAGE(IF(H106:V106="-","",H106:V106+0.000000000000001)))</f>
        <v/>
      </c>
      <c r="Z106" s="218"/>
      <c r="AA106" s="147"/>
      <c r="AB106" s="246" t="str">
        <f t="array" ref="AB106">IF(AND(H106:V106=H106:V106,H106:V106="-"),"",AVERAGE(H106:V106))</f>
        <v/>
      </c>
      <c r="AC106" s="218"/>
      <c r="AD106" s="414" t="str">
        <f t="shared" si="3"/>
        <v/>
      </c>
      <c r="AE106" s="74"/>
      <c r="AF106" s="74"/>
      <c r="AG106" s="74"/>
      <c r="AH106" s="74"/>
      <c r="AI106" s="265"/>
      <c r="AJ106" s="216" t="s">
        <v>24</v>
      </c>
      <c r="AK106" s="216" t="s">
        <v>24</v>
      </c>
      <c r="AL106" s="263" t="str">
        <f t="shared" si="4"/>
        <v/>
      </c>
      <c r="AM106" s="74"/>
      <c r="AN106" s="74"/>
      <c r="AO106" s="74"/>
      <c r="AP106" s="74"/>
      <c r="AQ106" s="74"/>
      <c r="AR106" s="74"/>
      <c r="AS106" s="74"/>
      <c r="AT106" s="74"/>
      <c r="AU106" s="74"/>
      <c r="AV106" s="74"/>
      <c r="AW106" s="74"/>
      <c r="AX106" s="74"/>
      <c r="AY106" s="74"/>
      <c r="AZ106" s="74"/>
      <c r="BA106" s="74"/>
      <c r="BB106" s="74"/>
      <c r="BC106" s="74"/>
      <c r="BD106" s="74"/>
      <c r="BE106" s="74"/>
      <c r="BF106" s="74"/>
      <c r="BG106" s="74"/>
      <c r="BH106" s="74"/>
      <c r="BI106" s="251"/>
      <c r="BJ106" s="251"/>
      <c r="BK106" s="251"/>
      <c r="BL106" s="251"/>
      <c r="BM106" s="251"/>
      <c r="BN106" s="251"/>
      <c r="BO106" s="251"/>
      <c r="BP106" s="251"/>
      <c r="BQ106" s="251"/>
      <c r="BR106" s="251"/>
      <c r="BS106" s="251"/>
      <c r="BT106" s="251"/>
      <c r="BU106" s="251"/>
      <c r="BV106" s="251"/>
      <c r="BW106" s="251"/>
      <c r="BX106" s="251"/>
      <c r="BY106" s="251"/>
      <c r="BZ106" s="251"/>
    </row>
    <row r="107" spans="1:78" customFormat="1" ht="12.9" customHeight="1">
      <c r="A107" s="212" t="s">
        <v>24</v>
      </c>
      <c r="B107" s="216" t="s">
        <v>24</v>
      </c>
      <c r="C107" s="213" t="s">
        <v>24</v>
      </c>
      <c r="D107" s="213" t="s">
        <v>24</v>
      </c>
      <c r="E107" s="214" t="s">
        <v>24</v>
      </c>
      <c r="F107" s="214" t="s">
        <v>24</v>
      </c>
      <c r="G107" s="215" t="s">
        <v>24</v>
      </c>
      <c r="H107" s="216" t="s">
        <v>24</v>
      </c>
      <c r="I107" s="216" t="s">
        <v>24</v>
      </c>
      <c r="J107" s="216" t="s">
        <v>24</v>
      </c>
      <c r="K107" s="216" t="s">
        <v>24</v>
      </c>
      <c r="L107" s="216" t="s">
        <v>24</v>
      </c>
      <c r="M107" s="216" t="s">
        <v>24</v>
      </c>
      <c r="N107" s="216" t="s">
        <v>24</v>
      </c>
      <c r="O107" s="216" t="s">
        <v>24</v>
      </c>
      <c r="P107" s="216" t="s">
        <v>24</v>
      </c>
      <c r="Q107" s="216" t="s">
        <v>24</v>
      </c>
      <c r="R107" s="216" t="s">
        <v>24</v>
      </c>
      <c r="S107" s="216" t="s">
        <v>24</v>
      </c>
      <c r="T107" s="216" t="s">
        <v>24</v>
      </c>
      <c r="U107" s="216" t="s">
        <v>24</v>
      </c>
      <c r="V107" s="216" t="s">
        <v>24</v>
      </c>
      <c r="W107" s="432" t="str">
        <f t="array" ref="W107">IF(AND(H107:V107=H107:V107,H107:V107="-"),"",MODE(IF(H107:V107="-","",H107:V107)))</f>
        <v/>
      </c>
      <c r="X107" s="225" t="str">
        <f t="array" ref="X107">IF(COUNT(H107:V107)=0,"",COUNT(IF(H107:V107=W107,H107:V107,""))/COUNT(H107:V107))</f>
        <v/>
      </c>
      <c r="Y107" s="217" t="str">
        <f t="array" ref="Y107">IF(AND(H107:V107=H107:V107,H107:V107="-"),"",STDEV(IF(H107:V107="-","",H107:V107))/AVERAGE(IF(H107:V107="-","",H107:V107+0.000000000000001)))</f>
        <v/>
      </c>
      <c r="Z107" s="218"/>
      <c r="AA107" s="147"/>
      <c r="AB107" s="246" t="str">
        <f t="array" ref="AB107">IF(AND(H107:V107=H107:V107,H107:V107="-"),"",AVERAGE(H107:V107))</f>
        <v/>
      </c>
      <c r="AC107" s="218"/>
      <c r="AD107" s="414" t="str">
        <f t="shared" si="3"/>
        <v/>
      </c>
      <c r="AE107" s="74"/>
      <c r="AF107" s="74"/>
      <c r="AG107" s="74"/>
      <c r="AH107" s="74"/>
      <c r="AI107" s="265"/>
      <c r="AJ107" s="216" t="s">
        <v>24</v>
      </c>
      <c r="AK107" s="216" t="s">
        <v>24</v>
      </c>
      <c r="AL107" s="263" t="str">
        <f t="shared" si="4"/>
        <v/>
      </c>
      <c r="AM107" s="74"/>
      <c r="AN107" s="74"/>
      <c r="AO107" s="74"/>
      <c r="AP107" s="74"/>
      <c r="AQ107" s="74"/>
      <c r="AR107" s="74"/>
      <c r="AS107" s="74"/>
      <c r="AT107" s="74"/>
      <c r="AU107" s="74"/>
      <c r="AV107" s="74"/>
      <c r="AW107" s="74"/>
      <c r="AX107" s="74"/>
      <c r="AY107" s="74"/>
      <c r="AZ107" s="74"/>
      <c r="BA107" s="74"/>
      <c r="BB107" s="74"/>
      <c r="BC107" s="74"/>
      <c r="BD107" s="74"/>
      <c r="BE107" s="74"/>
      <c r="BF107" s="74"/>
      <c r="BG107" s="74"/>
      <c r="BH107" s="74"/>
      <c r="BI107" s="251"/>
      <c r="BJ107" s="251"/>
      <c r="BK107" s="251"/>
      <c r="BL107" s="251"/>
      <c r="BM107" s="251"/>
      <c r="BN107" s="251"/>
      <c r="BO107" s="251"/>
      <c r="BP107" s="251"/>
      <c r="BQ107" s="251"/>
      <c r="BR107" s="251"/>
      <c r="BS107" s="251"/>
      <c r="BT107" s="251"/>
      <c r="BU107" s="251"/>
      <c r="BV107" s="251"/>
      <c r="BW107" s="251"/>
      <c r="BX107" s="251"/>
      <c r="BY107" s="251"/>
      <c r="BZ107" s="251"/>
    </row>
    <row r="108" spans="1:78" customFormat="1" ht="12.9" customHeight="1">
      <c r="A108" s="212" t="s">
        <v>24</v>
      </c>
      <c r="B108" s="216" t="s">
        <v>24</v>
      </c>
      <c r="C108" s="213" t="s">
        <v>24</v>
      </c>
      <c r="D108" s="213" t="s">
        <v>24</v>
      </c>
      <c r="E108" s="214" t="s">
        <v>24</v>
      </c>
      <c r="F108" s="214" t="s">
        <v>24</v>
      </c>
      <c r="G108" s="215" t="s">
        <v>24</v>
      </c>
      <c r="H108" s="216" t="s">
        <v>24</v>
      </c>
      <c r="I108" s="216" t="s">
        <v>24</v>
      </c>
      <c r="J108" s="216" t="s">
        <v>24</v>
      </c>
      <c r="K108" s="216" t="s">
        <v>24</v>
      </c>
      <c r="L108" s="216" t="s">
        <v>24</v>
      </c>
      <c r="M108" s="216" t="s">
        <v>24</v>
      </c>
      <c r="N108" s="216" t="s">
        <v>24</v>
      </c>
      <c r="O108" s="216" t="s">
        <v>24</v>
      </c>
      <c r="P108" s="216" t="s">
        <v>24</v>
      </c>
      <c r="Q108" s="216" t="s">
        <v>24</v>
      </c>
      <c r="R108" s="216" t="s">
        <v>24</v>
      </c>
      <c r="S108" s="216" t="s">
        <v>24</v>
      </c>
      <c r="T108" s="216" t="s">
        <v>24</v>
      </c>
      <c r="U108" s="216" t="s">
        <v>24</v>
      </c>
      <c r="V108" s="216" t="s">
        <v>24</v>
      </c>
      <c r="W108" s="432" t="str">
        <f t="array" ref="W108">IF(AND(H108:V108=H108:V108,H108:V108="-"),"",MODE(IF(H108:V108="-","",H108:V108)))</f>
        <v/>
      </c>
      <c r="X108" s="225" t="str">
        <f t="array" ref="X108">IF(COUNT(H108:V108)=0,"",COUNT(IF(H108:V108=W108,H108:V108,""))/COUNT(H108:V108))</f>
        <v/>
      </c>
      <c r="Y108" s="217" t="str">
        <f t="array" ref="Y108">IF(AND(H108:V108=H108:V108,H108:V108="-"),"",STDEV(IF(H108:V108="-","",H108:V108))/AVERAGE(IF(H108:V108="-","",H108:V108+0.000000000000001)))</f>
        <v/>
      </c>
      <c r="Z108" s="218"/>
      <c r="AA108" s="147"/>
      <c r="AB108" s="246" t="str">
        <f t="array" ref="AB108">IF(AND(H108:V108=H108:V108,H108:V108="-"),"",AVERAGE(H108:V108))</f>
        <v/>
      </c>
      <c r="AC108" s="218"/>
      <c r="AD108" s="414" t="str">
        <f t="shared" si="3"/>
        <v/>
      </c>
      <c r="AE108" s="74"/>
      <c r="AF108" s="74"/>
      <c r="AG108" s="74"/>
      <c r="AH108" s="74"/>
      <c r="AI108" s="265"/>
      <c r="AJ108" s="216" t="s">
        <v>24</v>
      </c>
      <c r="AK108" s="216" t="s">
        <v>24</v>
      </c>
      <c r="AL108" s="263" t="str">
        <f t="shared" si="4"/>
        <v/>
      </c>
      <c r="AM108" s="74"/>
      <c r="AN108" s="74"/>
      <c r="AO108" s="74"/>
      <c r="AP108" s="74"/>
      <c r="AQ108" s="74"/>
      <c r="AR108" s="74"/>
      <c r="AS108" s="74"/>
      <c r="AT108" s="74"/>
      <c r="AU108" s="74"/>
      <c r="AV108" s="74"/>
      <c r="AW108" s="74"/>
      <c r="AX108" s="74"/>
      <c r="AY108" s="74"/>
      <c r="AZ108" s="74"/>
      <c r="BA108" s="74"/>
      <c r="BB108" s="74"/>
      <c r="BC108" s="74"/>
      <c r="BD108" s="74"/>
      <c r="BE108" s="74"/>
      <c r="BF108" s="74"/>
      <c r="BG108" s="74"/>
      <c r="BH108" s="74"/>
      <c r="BI108" s="251"/>
      <c r="BJ108" s="251"/>
      <c r="BK108" s="251"/>
      <c r="BL108" s="251"/>
      <c r="BM108" s="251"/>
      <c r="BN108" s="251"/>
      <c r="BO108" s="251"/>
      <c r="BP108" s="251"/>
      <c r="BQ108" s="251"/>
      <c r="BR108" s="251"/>
      <c r="BS108" s="251"/>
      <c r="BT108" s="251"/>
      <c r="BU108" s="251"/>
      <c r="BV108" s="251"/>
      <c r="BW108" s="251"/>
      <c r="BX108" s="251"/>
      <c r="BY108" s="251"/>
      <c r="BZ108" s="251"/>
    </row>
    <row r="109" spans="1:78" customFormat="1" ht="12.9" customHeight="1">
      <c r="A109" s="212" t="s">
        <v>24</v>
      </c>
      <c r="B109" s="216" t="s">
        <v>24</v>
      </c>
      <c r="C109" s="213" t="s">
        <v>24</v>
      </c>
      <c r="D109" s="213" t="s">
        <v>24</v>
      </c>
      <c r="E109" s="214" t="s">
        <v>24</v>
      </c>
      <c r="F109" s="214" t="s">
        <v>24</v>
      </c>
      <c r="G109" s="215" t="s">
        <v>24</v>
      </c>
      <c r="H109" s="216" t="s">
        <v>24</v>
      </c>
      <c r="I109" s="216" t="s">
        <v>24</v>
      </c>
      <c r="J109" s="216" t="s">
        <v>24</v>
      </c>
      <c r="K109" s="216" t="s">
        <v>24</v>
      </c>
      <c r="L109" s="216" t="s">
        <v>24</v>
      </c>
      <c r="M109" s="216" t="s">
        <v>24</v>
      </c>
      <c r="N109" s="216" t="s">
        <v>24</v>
      </c>
      <c r="O109" s="216" t="s">
        <v>24</v>
      </c>
      <c r="P109" s="216" t="s">
        <v>24</v>
      </c>
      <c r="Q109" s="216" t="s">
        <v>24</v>
      </c>
      <c r="R109" s="216" t="s">
        <v>24</v>
      </c>
      <c r="S109" s="216" t="s">
        <v>24</v>
      </c>
      <c r="T109" s="216" t="s">
        <v>24</v>
      </c>
      <c r="U109" s="216" t="s">
        <v>24</v>
      </c>
      <c r="V109" s="216" t="s">
        <v>24</v>
      </c>
      <c r="W109" s="432" t="str">
        <f t="array" ref="W109">IF(AND(H109:V109=H109:V109,H109:V109="-"),"",MODE(IF(H109:V109="-","",H109:V109)))</f>
        <v/>
      </c>
      <c r="X109" s="225" t="str">
        <f t="array" ref="X109">IF(COUNT(H109:V109)=0,"",COUNT(IF(H109:V109=W109,H109:V109,""))/COUNT(H109:V109))</f>
        <v/>
      </c>
      <c r="Y109" s="217" t="str">
        <f t="array" ref="Y109">IF(AND(H109:V109=H109:V109,H109:V109="-"),"",STDEV(IF(H109:V109="-","",H109:V109))/AVERAGE(IF(H109:V109="-","",H109:V109+0.000000000000001)))</f>
        <v/>
      </c>
      <c r="Z109" s="218"/>
      <c r="AA109" s="147"/>
      <c r="AB109" s="246" t="str">
        <f t="array" ref="AB109">IF(AND(H109:V109=H109:V109,H109:V109="-"),"",AVERAGE(H109:V109))</f>
        <v/>
      </c>
      <c r="AC109" s="218"/>
      <c r="AD109" s="414" t="str">
        <f t="shared" si="3"/>
        <v/>
      </c>
      <c r="AE109" s="74"/>
      <c r="AF109" s="74"/>
      <c r="AG109" s="74"/>
      <c r="AH109" s="74"/>
      <c r="AI109" s="265"/>
      <c r="AJ109" s="216" t="s">
        <v>24</v>
      </c>
      <c r="AK109" s="216" t="s">
        <v>24</v>
      </c>
      <c r="AL109" s="263" t="str">
        <f t="shared" si="4"/>
        <v/>
      </c>
      <c r="AM109" s="74"/>
      <c r="AN109" s="74"/>
      <c r="AO109" s="74"/>
      <c r="AP109" s="74"/>
      <c r="AQ109" s="74"/>
      <c r="AR109" s="74"/>
      <c r="AS109" s="74"/>
      <c r="AT109" s="74"/>
      <c r="AU109" s="74"/>
      <c r="AV109" s="74"/>
      <c r="AW109" s="74"/>
      <c r="AX109" s="74"/>
      <c r="AY109" s="74"/>
      <c r="AZ109" s="74"/>
      <c r="BA109" s="74"/>
      <c r="BB109" s="74"/>
      <c r="BC109" s="74"/>
      <c r="BD109" s="74"/>
      <c r="BE109" s="74"/>
      <c r="BF109" s="74"/>
      <c r="BG109" s="74"/>
      <c r="BH109" s="74"/>
      <c r="BI109" s="251"/>
      <c r="BJ109" s="251"/>
      <c r="BK109" s="251"/>
      <c r="BL109" s="251"/>
      <c r="BM109" s="251"/>
      <c r="BN109" s="251"/>
      <c r="BO109" s="251"/>
      <c r="BP109" s="251"/>
      <c r="BQ109" s="251"/>
      <c r="BR109" s="251"/>
      <c r="BS109" s="251"/>
      <c r="BT109" s="251"/>
      <c r="BU109" s="251"/>
      <c r="BV109" s="251"/>
      <c r="BW109" s="251"/>
      <c r="BX109" s="251"/>
      <c r="BY109" s="251"/>
      <c r="BZ109" s="251"/>
    </row>
    <row r="110" spans="1:78" customFormat="1" ht="12.9" customHeight="1">
      <c r="A110" s="212" t="s">
        <v>24</v>
      </c>
      <c r="B110" s="216" t="s">
        <v>24</v>
      </c>
      <c r="C110" s="213" t="s">
        <v>24</v>
      </c>
      <c r="D110" s="213" t="s">
        <v>24</v>
      </c>
      <c r="E110" s="214" t="s">
        <v>24</v>
      </c>
      <c r="F110" s="214" t="s">
        <v>24</v>
      </c>
      <c r="G110" s="215" t="s">
        <v>24</v>
      </c>
      <c r="H110" s="216" t="s">
        <v>24</v>
      </c>
      <c r="I110" s="216" t="s">
        <v>24</v>
      </c>
      <c r="J110" s="216" t="s">
        <v>24</v>
      </c>
      <c r="K110" s="216" t="s">
        <v>24</v>
      </c>
      <c r="L110" s="216" t="s">
        <v>24</v>
      </c>
      <c r="M110" s="216" t="s">
        <v>24</v>
      </c>
      <c r="N110" s="216" t="s">
        <v>24</v>
      </c>
      <c r="O110" s="216" t="s">
        <v>24</v>
      </c>
      <c r="P110" s="216" t="s">
        <v>24</v>
      </c>
      <c r="Q110" s="216" t="s">
        <v>24</v>
      </c>
      <c r="R110" s="216" t="s">
        <v>24</v>
      </c>
      <c r="S110" s="216" t="s">
        <v>24</v>
      </c>
      <c r="T110" s="216" t="s">
        <v>24</v>
      </c>
      <c r="U110" s="216" t="s">
        <v>24</v>
      </c>
      <c r="V110" s="216" t="s">
        <v>24</v>
      </c>
      <c r="W110" s="432" t="str">
        <f t="array" ref="W110">IF(AND(H110:V110=H110:V110,H110:V110="-"),"",MODE(IF(H110:V110="-","",H110:V110)))</f>
        <v/>
      </c>
      <c r="X110" s="225" t="str">
        <f t="array" ref="X110">IF(COUNT(H110:V110)=0,"",COUNT(IF(H110:V110=W110,H110:V110,""))/COUNT(H110:V110))</f>
        <v/>
      </c>
      <c r="Y110" s="217" t="str">
        <f t="array" ref="Y110">IF(AND(H110:V110=H110:V110,H110:V110="-"),"",STDEV(IF(H110:V110="-","",H110:V110))/AVERAGE(IF(H110:V110="-","",H110:V110+0.000000000000001)))</f>
        <v/>
      </c>
      <c r="Z110" s="218"/>
      <c r="AA110" s="147"/>
      <c r="AB110" s="246" t="str">
        <f t="array" ref="AB110">IF(AND(H110:V110=H110:V110,H110:V110="-"),"",AVERAGE(H110:V110))</f>
        <v/>
      </c>
      <c r="AC110" s="218"/>
      <c r="AD110" s="414" t="str">
        <f t="shared" si="3"/>
        <v/>
      </c>
      <c r="AE110" s="74"/>
      <c r="AF110" s="74"/>
      <c r="AG110" s="74"/>
      <c r="AH110" s="74"/>
      <c r="AI110" s="265"/>
      <c r="AJ110" s="216" t="s">
        <v>24</v>
      </c>
      <c r="AK110" s="216" t="s">
        <v>24</v>
      </c>
      <c r="AL110" s="263" t="str">
        <f t="shared" si="4"/>
        <v/>
      </c>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251"/>
      <c r="BJ110" s="251"/>
      <c r="BK110" s="251"/>
      <c r="BL110" s="251"/>
      <c r="BM110" s="251"/>
      <c r="BN110" s="251"/>
      <c r="BO110" s="251"/>
      <c r="BP110" s="251"/>
      <c r="BQ110" s="251"/>
      <c r="BR110" s="251"/>
      <c r="BS110" s="251"/>
      <c r="BT110" s="251"/>
      <c r="BU110" s="251"/>
      <c r="BV110" s="251"/>
      <c r="BW110" s="251"/>
      <c r="BX110" s="251"/>
      <c r="BY110" s="251"/>
      <c r="BZ110" s="251"/>
    </row>
    <row r="111" spans="1:78" customFormat="1" ht="12.9" customHeight="1">
      <c r="A111" s="212" t="s">
        <v>24</v>
      </c>
      <c r="B111" s="216" t="s">
        <v>24</v>
      </c>
      <c r="C111" s="213" t="s">
        <v>24</v>
      </c>
      <c r="D111" s="213" t="s">
        <v>24</v>
      </c>
      <c r="E111" s="214" t="s">
        <v>24</v>
      </c>
      <c r="F111" s="214" t="s">
        <v>24</v>
      </c>
      <c r="G111" s="215" t="s">
        <v>24</v>
      </c>
      <c r="H111" s="216" t="s">
        <v>24</v>
      </c>
      <c r="I111" s="216" t="s">
        <v>24</v>
      </c>
      <c r="J111" s="216" t="s">
        <v>24</v>
      </c>
      <c r="K111" s="216" t="s">
        <v>24</v>
      </c>
      <c r="L111" s="216" t="s">
        <v>24</v>
      </c>
      <c r="M111" s="216" t="s">
        <v>24</v>
      </c>
      <c r="N111" s="216" t="s">
        <v>24</v>
      </c>
      <c r="O111" s="216" t="s">
        <v>24</v>
      </c>
      <c r="P111" s="216" t="s">
        <v>24</v>
      </c>
      <c r="Q111" s="216" t="s">
        <v>24</v>
      </c>
      <c r="R111" s="216" t="s">
        <v>24</v>
      </c>
      <c r="S111" s="216" t="s">
        <v>24</v>
      </c>
      <c r="T111" s="216" t="s">
        <v>24</v>
      </c>
      <c r="U111" s="216" t="s">
        <v>24</v>
      </c>
      <c r="V111" s="216" t="s">
        <v>24</v>
      </c>
      <c r="W111" s="432" t="str">
        <f t="array" ref="W111">IF(AND(H111:V111=H111:V111,H111:V111="-"),"",MODE(IF(H111:V111="-","",H111:V111)))</f>
        <v/>
      </c>
      <c r="X111" s="225" t="str">
        <f t="array" ref="X111">IF(COUNT(H111:V111)=0,"",COUNT(IF(H111:V111=W111,H111:V111,""))/COUNT(H111:V111))</f>
        <v/>
      </c>
      <c r="Y111" s="217" t="str">
        <f t="array" ref="Y111">IF(AND(H111:V111=H111:V111,H111:V111="-"),"",STDEV(IF(H111:V111="-","",H111:V111))/AVERAGE(IF(H111:V111="-","",H111:V111+0.000000000000001)))</f>
        <v/>
      </c>
      <c r="Z111" s="218"/>
      <c r="AA111" s="147"/>
      <c r="AB111" s="246" t="str">
        <f t="array" ref="AB111">IF(AND(H111:V111=H111:V111,H111:V111="-"),"",AVERAGE(H111:V111))</f>
        <v/>
      </c>
      <c r="AC111" s="218"/>
      <c r="AD111" s="414" t="str">
        <f t="shared" si="3"/>
        <v/>
      </c>
      <c r="AE111" s="74"/>
      <c r="AF111" s="74"/>
      <c r="AG111" s="74"/>
      <c r="AH111" s="74"/>
      <c r="AI111" s="265"/>
      <c r="AJ111" s="216" t="s">
        <v>24</v>
      </c>
      <c r="AK111" s="216" t="s">
        <v>24</v>
      </c>
      <c r="AL111" s="263" t="str">
        <f t="shared" si="4"/>
        <v/>
      </c>
      <c r="AM111" s="74"/>
      <c r="AN111" s="74"/>
      <c r="AO111" s="74"/>
      <c r="AP111" s="74"/>
      <c r="AQ111" s="74"/>
      <c r="AR111" s="74"/>
      <c r="AS111" s="74"/>
      <c r="AT111" s="74"/>
      <c r="AU111" s="74"/>
      <c r="AV111" s="74"/>
      <c r="AW111" s="74"/>
      <c r="AX111" s="74"/>
      <c r="AY111" s="74"/>
      <c r="AZ111" s="74"/>
      <c r="BA111" s="74"/>
      <c r="BB111" s="74"/>
      <c r="BC111" s="74"/>
      <c r="BD111" s="74"/>
      <c r="BE111" s="74"/>
      <c r="BF111" s="74"/>
      <c r="BG111" s="74"/>
      <c r="BH111" s="74"/>
      <c r="BI111" s="251"/>
      <c r="BJ111" s="251"/>
      <c r="BK111" s="251"/>
      <c r="BL111" s="251"/>
      <c r="BM111" s="251"/>
      <c r="BN111" s="251"/>
      <c r="BO111" s="251"/>
      <c r="BP111" s="251"/>
      <c r="BQ111" s="251"/>
      <c r="BR111" s="251"/>
      <c r="BS111" s="251"/>
      <c r="BT111" s="251"/>
      <c r="BU111" s="251"/>
      <c r="BV111" s="251"/>
      <c r="BW111" s="251"/>
      <c r="BX111" s="251"/>
      <c r="BY111" s="251"/>
      <c r="BZ111" s="251"/>
    </row>
    <row r="112" spans="1:78" customFormat="1" ht="12.9" customHeight="1">
      <c r="A112" s="212" t="s">
        <v>24</v>
      </c>
      <c r="B112" s="216" t="s">
        <v>24</v>
      </c>
      <c r="C112" s="213" t="s">
        <v>24</v>
      </c>
      <c r="D112" s="213" t="s">
        <v>24</v>
      </c>
      <c r="E112" s="214" t="s">
        <v>24</v>
      </c>
      <c r="F112" s="214" t="s">
        <v>24</v>
      </c>
      <c r="G112" s="215" t="s">
        <v>24</v>
      </c>
      <c r="H112" s="216" t="s">
        <v>24</v>
      </c>
      <c r="I112" s="216" t="s">
        <v>24</v>
      </c>
      <c r="J112" s="216" t="s">
        <v>24</v>
      </c>
      <c r="K112" s="216" t="s">
        <v>24</v>
      </c>
      <c r="L112" s="216" t="s">
        <v>24</v>
      </c>
      <c r="M112" s="216" t="s">
        <v>24</v>
      </c>
      <c r="N112" s="216" t="s">
        <v>24</v>
      </c>
      <c r="O112" s="216" t="s">
        <v>24</v>
      </c>
      <c r="P112" s="216" t="s">
        <v>24</v>
      </c>
      <c r="Q112" s="216" t="s">
        <v>24</v>
      </c>
      <c r="R112" s="216" t="s">
        <v>24</v>
      </c>
      <c r="S112" s="216" t="s">
        <v>24</v>
      </c>
      <c r="T112" s="216" t="s">
        <v>24</v>
      </c>
      <c r="U112" s="216" t="s">
        <v>24</v>
      </c>
      <c r="V112" s="216" t="s">
        <v>24</v>
      </c>
      <c r="W112" s="432" t="str">
        <f t="array" ref="W112">IF(AND(H112:V112=H112:V112,H112:V112="-"),"",MODE(IF(H112:V112="-","",H112:V112)))</f>
        <v/>
      </c>
      <c r="X112" s="225" t="str">
        <f t="array" ref="X112">IF(COUNT(H112:V112)=0,"",COUNT(IF(H112:V112=W112,H112:V112,""))/COUNT(H112:V112))</f>
        <v/>
      </c>
      <c r="Y112" s="217" t="str">
        <f t="array" ref="Y112">IF(AND(H112:V112=H112:V112,H112:V112="-"),"",STDEV(IF(H112:V112="-","",H112:V112))/AVERAGE(IF(H112:V112="-","",H112:V112+0.000000000000001)))</f>
        <v/>
      </c>
      <c r="Z112" s="218"/>
      <c r="AA112" s="147"/>
      <c r="AB112" s="246" t="str">
        <f t="array" ref="AB112">IF(AND(H112:V112=H112:V112,H112:V112="-"),"",AVERAGE(H112:V112))</f>
        <v/>
      </c>
      <c r="AC112" s="218"/>
      <c r="AD112" s="414" t="str">
        <f t="shared" si="3"/>
        <v/>
      </c>
      <c r="AE112" s="74"/>
      <c r="AF112" s="74"/>
      <c r="AG112" s="74"/>
      <c r="AH112" s="74"/>
      <c r="AI112" s="265"/>
      <c r="AJ112" s="216" t="s">
        <v>24</v>
      </c>
      <c r="AK112" s="216" t="s">
        <v>24</v>
      </c>
      <c r="AL112" s="263" t="str">
        <f t="shared" si="4"/>
        <v/>
      </c>
      <c r="AM112" s="74"/>
      <c r="AN112" s="74"/>
      <c r="AO112" s="74"/>
      <c r="AP112" s="74"/>
      <c r="AQ112" s="74"/>
      <c r="AR112" s="74"/>
      <c r="AS112" s="74"/>
      <c r="AT112" s="74"/>
      <c r="AU112" s="74"/>
      <c r="AV112" s="74"/>
      <c r="AW112" s="74"/>
      <c r="AX112" s="74"/>
      <c r="AY112" s="74"/>
      <c r="AZ112" s="74"/>
      <c r="BA112" s="74"/>
      <c r="BB112" s="74"/>
      <c r="BC112" s="74"/>
      <c r="BD112" s="74"/>
      <c r="BE112" s="74"/>
      <c r="BF112" s="74"/>
      <c r="BG112" s="74"/>
      <c r="BH112" s="74"/>
      <c r="BI112" s="251"/>
      <c r="BJ112" s="251"/>
      <c r="BK112" s="251"/>
      <c r="BL112" s="251"/>
      <c r="BM112" s="251"/>
      <c r="BN112" s="251"/>
      <c r="BO112" s="251"/>
      <c r="BP112" s="251"/>
      <c r="BQ112" s="251"/>
      <c r="BR112" s="251"/>
      <c r="BS112" s="251"/>
      <c r="BT112" s="251"/>
      <c r="BU112" s="251"/>
      <c r="BV112" s="251"/>
      <c r="BW112" s="251"/>
      <c r="BX112" s="251"/>
      <c r="BY112" s="251"/>
      <c r="BZ112" s="251"/>
    </row>
    <row r="113" spans="1:78" customFormat="1" ht="12.9" customHeight="1">
      <c r="A113" s="212" t="s">
        <v>24</v>
      </c>
      <c r="B113" s="216" t="s">
        <v>24</v>
      </c>
      <c r="C113" s="213" t="s">
        <v>24</v>
      </c>
      <c r="D113" s="213" t="s">
        <v>24</v>
      </c>
      <c r="E113" s="214" t="s">
        <v>24</v>
      </c>
      <c r="F113" s="214" t="s">
        <v>24</v>
      </c>
      <c r="G113" s="215" t="s">
        <v>24</v>
      </c>
      <c r="H113" s="216" t="s">
        <v>24</v>
      </c>
      <c r="I113" s="216" t="s">
        <v>24</v>
      </c>
      <c r="J113" s="216" t="s">
        <v>24</v>
      </c>
      <c r="K113" s="216" t="s">
        <v>24</v>
      </c>
      <c r="L113" s="216" t="s">
        <v>24</v>
      </c>
      <c r="M113" s="216" t="s">
        <v>24</v>
      </c>
      <c r="N113" s="216" t="s">
        <v>24</v>
      </c>
      <c r="O113" s="216" t="s">
        <v>24</v>
      </c>
      <c r="P113" s="216" t="s">
        <v>24</v>
      </c>
      <c r="Q113" s="216" t="s">
        <v>24</v>
      </c>
      <c r="R113" s="216" t="s">
        <v>24</v>
      </c>
      <c r="S113" s="216" t="s">
        <v>24</v>
      </c>
      <c r="T113" s="216" t="s">
        <v>24</v>
      </c>
      <c r="U113" s="216" t="s">
        <v>24</v>
      </c>
      <c r="V113" s="216" t="s">
        <v>24</v>
      </c>
      <c r="W113" s="432" t="str">
        <f t="array" ref="W113">IF(AND(H113:V113=H113:V113,H113:V113="-"),"",MODE(IF(H113:V113="-","",H113:V113)))</f>
        <v/>
      </c>
      <c r="X113" s="225" t="str">
        <f t="array" ref="X113">IF(COUNT(H113:V113)=0,"",COUNT(IF(H113:V113=W113,H113:V113,""))/COUNT(H113:V113))</f>
        <v/>
      </c>
      <c r="Y113" s="217" t="str">
        <f t="array" ref="Y113">IF(AND(H113:V113=H113:V113,H113:V113="-"),"",STDEV(IF(H113:V113="-","",H113:V113))/AVERAGE(IF(H113:V113="-","",H113:V113+0.000000000000001)))</f>
        <v/>
      </c>
      <c r="Z113" s="218"/>
      <c r="AA113" s="147"/>
      <c r="AB113" s="246" t="str">
        <f t="array" ref="AB113">IF(AND(H113:V113=H113:V113,H113:V113="-"),"",AVERAGE(H113:V113))</f>
        <v/>
      </c>
      <c r="AC113" s="218"/>
      <c r="AD113" s="414" t="str">
        <f t="shared" si="3"/>
        <v/>
      </c>
      <c r="AE113" s="74"/>
      <c r="AF113" s="74"/>
      <c r="AG113" s="74"/>
      <c r="AH113" s="74"/>
      <c r="AI113" s="265"/>
      <c r="AJ113" s="216" t="s">
        <v>24</v>
      </c>
      <c r="AK113" s="216" t="s">
        <v>24</v>
      </c>
      <c r="AL113" s="263" t="str">
        <f t="shared" si="4"/>
        <v/>
      </c>
      <c r="AM113" s="74"/>
      <c r="AN113" s="74"/>
      <c r="AO113" s="74"/>
      <c r="AP113" s="74"/>
      <c r="AQ113" s="74"/>
      <c r="AR113" s="74"/>
      <c r="AS113" s="74"/>
      <c r="AT113" s="74"/>
      <c r="AU113" s="74"/>
      <c r="AV113" s="74"/>
      <c r="AW113" s="74"/>
      <c r="AX113" s="74"/>
      <c r="AY113" s="74"/>
      <c r="AZ113" s="74"/>
      <c r="BA113" s="74"/>
      <c r="BB113" s="74"/>
      <c r="BC113" s="74"/>
      <c r="BD113" s="74"/>
      <c r="BE113" s="74"/>
      <c r="BF113" s="74"/>
      <c r="BG113" s="74"/>
      <c r="BH113" s="74"/>
      <c r="BI113" s="251"/>
      <c r="BJ113" s="251"/>
      <c r="BK113" s="251"/>
      <c r="BL113" s="251"/>
      <c r="BM113" s="251"/>
      <c r="BN113" s="251"/>
      <c r="BO113" s="251"/>
      <c r="BP113" s="251"/>
      <c r="BQ113" s="251"/>
      <c r="BR113" s="251"/>
      <c r="BS113" s="251"/>
      <c r="BT113" s="251"/>
      <c r="BU113" s="251"/>
      <c r="BV113" s="251"/>
      <c r="BW113" s="251"/>
      <c r="BX113" s="251"/>
      <c r="BY113" s="251"/>
      <c r="BZ113" s="251"/>
    </row>
    <row r="114" spans="1:78" customFormat="1" ht="12.9" customHeight="1">
      <c r="A114" s="212" t="s">
        <v>24</v>
      </c>
      <c r="B114" s="216" t="s">
        <v>24</v>
      </c>
      <c r="C114" s="213" t="s">
        <v>24</v>
      </c>
      <c r="D114" s="213" t="s">
        <v>24</v>
      </c>
      <c r="E114" s="214" t="s">
        <v>24</v>
      </c>
      <c r="F114" s="214" t="s">
        <v>24</v>
      </c>
      <c r="G114" s="215" t="s">
        <v>24</v>
      </c>
      <c r="H114" s="216" t="s">
        <v>24</v>
      </c>
      <c r="I114" s="216" t="s">
        <v>24</v>
      </c>
      <c r="J114" s="216" t="s">
        <v>24</v>
      </c>
      <c r="K114" s="216" t="s">
        <v>24</v>
      </c>
      <c r="L114" s="216" t="s">
        <v>24</v>
      </c>
      <c r="M114" s="216" t="s">
        <v>24</v>
      </c>
      <c r="N114" s="216" t="s">
        <v>24</v>
      </c>
      <c r="O114" s="216" t="s">
        <v>24</v>
      </c>
      <c r="P114" s="216" t="s">
        <v>24</v>
      </c>
      <c r="Q114" s="216" t="s">
        <v>24</v>
      </c>
      <c r="R114" s="216" t="s">
        <v>24</v>
      </c>
      <c r="S114" s="216" t="s">
        <v>24</v>
      </c>
      <c r="T114" s="216" t="s">
        <v>24</v>
      </c>
      <c r="U114" s="216" t="s">
        <v>24</v>
      </c>
      <c r="V114" s="216" t="s">
        <v>24</v>
      </c>
      <c r="W114" s="432" t="str">
        <f t="array" ref="W114">IF(AND(H114:V114=H114:V114,H114:V114="-"),"",MODE(IF(H114:V114="-","",H114:V114)))</f>
        <v/>
      </c>
      <c r="X114" s="225" t="str">
        <f t="array" ref="X114">IF(COUNT(H114:V114)=0,"",COUNT(IF(H114:V114=W114,H114:V114,""))/COUNT(H114:V114))</f>
        <v/>
      </c>
      <c r="Y114" s="217" t="str">
        <f t="array" ref="Y114">IF(AND(H114:V114=H114:V114,H114:V114="-"),"",STDEV(IF(H114:V114="-","",H114:V114))/AVERAGE(IF(H114:V114="-","",H114:V114+0.000000000000001)))</f>
        <v/>
      </c>
      <c r="Z114" s="218"/>
      <c r="AA114" s="147"/>
      <c r="AB114" s="246" t="str">
        <f t="array" ref="AB114">IF(AND(H114:V114=H114:V114,H114:V114="-"),"",AVERAGE(H114:V114))</f>
        <v/>
      </c>
      <c r="AC114" s="218"/>
      <c r="AD114" s="414" t="str">
        <f t="shared" si="3"/>
        <v/>
      </c>
      <c r="AE114" s="74"/>
      <c r="AF114" s="74"/>
      <c r="AG114" s="74"/>
      <c r="AH114" s="74"/>
      <c r="AI114" s="265"/>
      <c r="AJ114" s="216" t="s">
        <v>24</v>
      </c>
      <c r="AK114" s="216" t="s">
        <v>24</v>
      </c>
      <c r="AL114" s="263" t="str">
        <f t="shared" si="4"/>
        <v/>
      </c>
      <c r="AM114" s="74"/>
      <c r="AN114" s="74"/>
      <c r="AO114" s="74"/>
      <c r="AP114" s="74"/>
      <c r="AQ114" s="74"/>
      <c r="AR114" s="74"/>
      <c r="AS114" s="74"/>
      <c r="AT114" s="74"/>
      <c r="AU114" s="74"/>
      <c r="AV114" s="74"/>
      <c r="AW114" s="74"/>
      <c r="AX114" s="74"/>
      <c r="AY114" s="74"/>
      <c r="AZ114" s="74"/>
      <c r="BA114" s="74"/>
      <c r="BB114" s="74"/>
      <c r="BC114" s="74"/>
      <c r="BD114" s="74"/>
      <c r="BE114" s="74"/>
      <c r="BF114" s="74"/>
      <c r="BG114" s="74"/>
      <c r="BH114" s="74"/>
      <c r="BI114" s="251"/>
      <c r="BJ114" s="251"/>
      <c r="BK114" s="251"/>
      <c r="BL114" s="251"/>
      <c r="BM114" s="251"/>
      <c r="BN114" s="251"/>
      <c r="BO114" s="251"/>
      <c r="BP114" s="251"/>
      <c r="BQ114" s="251"/>
      <c r="BR114" s="251"/>
      <c r="BS114" s="251"/>
      <c r="BT114" s="251"/>
      <c r="BU114" s="251"/>
      <c r="BV114" s="251"/>
      <c r="BW114" s="251"/>
      <c r="BX114" s="251"/>
      <c r="BY114" s="251"/>
      <c r="BZ114" s="251"/>
    </row>
    <row r="115" spans="1:78" customFormat="1" ht="12.9" customHeight="1">
      <c r="A115" s="212" t="s">
        <v>24</v>
      </c>
      <c r="B115" s="216" t="s">
        <v>24</v>
      </c>
      <c r="C115" s="213" t="s">
        <v>24</v>
      </c>
      <c r="D115" s="213" t="s">
        <v>24</v>
      </c>
      <c r="E115" s="214" t="s">
        <v>24</v>
      </c>
      <c r="F115" s="214" t="s">
        <v>24</v>
      </c>
      <c r="G115" s="215" t="s">
        <v>24</v>
      </c>
      <c r="H115" s="216" t="s">
        <v>24</v>
      </c>
      <c r="I115" s="216" t="s">
        <v>24</v>
      </c>
      <c r="J115" s="216" t="s">
        <v>24</v>
      </c>
      <c r="K115" s="216" t="s">
        <v>24</v>
      </c>
      <c r="L115" s="216" t="s">
        <v>24</v>
      </c>
      <c r="M115" s="216" t="s">
        <v>24</v>
      </c>
      <c r="N115" s="216" t="s">
        <v>24</v>
      </c>
      <c r="O115" s="216" t="s">
        <v>24</v>
      </c>
      <c r="P115" s="216" t="s">
        <v>24</v>
      </c>
      <c r="Q115" s="216" t="s">
        <v>24</v>
      </c>
      <c r="R115" s="216" t="s">
        <v>24</v>
      </c>
      <c r="S115" s="216" t="s">
        <v>24</v>
      </c>
      <c r="T115" s="216" t="s">
        <v>24</v>
      </c>
      <c r="U115" s="216" t="s">
        <v>24</v>
      </c>
      <c r="V115" s="216" t="s">
        <v>24</v>
      </c>
      <c r="W115" s="432" t="str">
        <f t="array" ref="W115">IF(AND(H115:V115=H115:V115,H115:V115="-"),"",MODE(IF(H115:V115="-","",H115:V115)))</f>
        <v/>
      </c>
      <c r="X115" s="225" t="str">
        <f t="array" ref="X115">IF(COUNT(H115:V115)=0,"",COUNT(IF(H115:V115=W115,H115:V115,""))/COUNT(H115:V115))</f>
        <v/>
      </c>
      <c r="Y115" s="217" t="str">
        <f t="array" ref="Y115">IF(AND(H115:V115=H115:V115,H115:V115="-"),"",STDEV(IF(H115:V115="-","",H115:V115))/AVERAGE(IF(H115:V115="-","",H115:V115+0.000000000000001)))</f>
        <v/>
      </c>
      <c r="Z115" s="218"/>
      <c r="AA115" s="147"/>
      <c r="AB115" s="246" t="str">
        <f t="array" ref="AB115">IF(AND(H115:V115=H115:V115,H115:V115="-"),"",AVERAGE(H115:V115))</f>
        <v/>
      </c>
      <c r="AC115" s="218"/>
      <c r="AD115" s="414" t="str">
        <f t="shared" si="3"/>
        <v/>
      </c>
      <c r="AE115" s="74"/>
      <c r="AF115" s="74"/>
      <c r="AG115" s="74"/>
      <c r="AH115" s="74"/>
      <c r="AI115" s="265"/>
      <c r="AJ115" s="216" t="s">
        <v>24</v>
      </c>
      <c r="AK115" s="216" t="s">
        <v>24</v>
      </c>
      <c r="AL115" s="263" t="str">
        <f t="shared" si="4"/>
        <v/>
      </c>
      <c r="AM115" s="74"/>
      <c r="AN115" s="74"/>
      <c r="AO115" s="74"/>
      <c r="AP115" s="74"/>
      <c r="AQ115" s="74"/>
      <c r="AR115" s="74"/>
      <c r="AS115" s="74"/>
      <c r="AT115" s="74"/>
      <c r="AU115" s="74"/>
      <c r="AV115" s="74"/>
      <c r="AW115" s="74"/>
      <c r="AX115" s="74"/>
      <c r="AY115" s="74"/>
      <c r="AZ115" s="74"/>
      <c r="BA115" s="74"/>
      <c r="BB115" s="74"/>
      <c r="BC115" s="74"/>
      <c r="BD115" s="74"/>
      <c r="BE115" s="74"/>
      <c r="BF115" s="74"/>
      <c r="BG115" s="74"/>
      <c r="BH115" s="74"/>
      <c r="BI115" s="251"/>
      <c r="BJ115" s="251"/>
      <c r="BK115" s="251"/>
      <c r="BL115" s="251"/>
      <c r="BM115" s="251"/>
      <c r="BN115" s="251"/>
      <c r="BO115" s="251"/>
      <c r="BP115" s="251"/>
      <c r="BQ115" s="251"/>
      <c r="BR115" s="251"/>
      <c r="BS115" s="251"/>
      <c r="BT115" s="251"/>
      <c r="BU115" s="251"/>
      <c r="BV115" s="251"/>
      <c r="BW115" s="251"/>
      <c r="BX115" s="251"/>
      <c r="BY115" s="251"/>
      <c r="BZ115" s="251"/>
    </row>
    <row r="116" spans="1:78" customFormat="1" ht="12.9" customHeight="1">
      <c r="A116" s="212" t="s">
        <v>24</v>
      </c>
      <c r="B116" s="216" t="s">
        <v>24</v>
      </c>
      <c r="C116" s="213" t="s">
        <v>24</v>
      </c>
      <c r="D116" s="213" t="s">
        <v>24</v>
      </c>
      <c r="E116" s="214" t="s">
        <v>24</v>
      </c>
      <c r="F116" s="214" t="s">
        <v>24</v>
      </c>
      <c r="G116" s="215" t="s">
        <v>24</v>
      </c>
      <c r="H116" s="216" t="s">
        <v>24</v>
      </c>
      <c r="I116" s="216" t="s">
        <v>24</v>
      </c>
      <c r="J116" s="216" t="s">
        <v>24</v>
      </c>
      <c r="K116" s="216" t="s">
        <v>24</v>
      </c>
      <c r="L116" s="216" t="s">
        <v>24</v>
      </c>
      <c r="M116" s="216" t="s">
        <v>24</v>
      </c>
      <c r="N116" s="216" t="s">
        <v>24</v>
      </c>
      <c r="O116" s="216" t="s">
        <v>24</v>
      </c>
      <c r="P116" s="216" t="s">
        <v>24</v>
      </c>
      <c r="Q116" s="216" t="s">
        <v>24</v>
      </c>
      <c r="R116" s="216" t="s">
        <v>24</v>
      </c>
      <c r="S116" s="216" t="s">
        <v>24</v>
      </c>
      <c r="T116" s="216" t="s">
        <v>24</v>
      </c>
      <c r="U116" s="216" t="s">
        <v>24</v>
      </c>
      <c r="V116" s="216" t="s">
        <v>24</v>
      </c>
      <c r="W116" s="432" t="str">
        <f t="array" ref="W116">IF(AND(H116:V116=H116:V116,H116:V116="-"),"",MODE(IF(H116:V116="-","",H116:V116)))</f>
        <v/>
      </c>
      <c r="X116" s="225" t="str">
        <f t="array" ref="X116">IF(COUNT(H116:V116)=0,"",COUNT(IF(H116:V116=W116,H116:V116,""))/COUNT(H116:V116))</f>
        <v/>
      </c>
      <c r="Y116" s="217" t="str">
        <f t="array" ref="Y116">IF(AND(H116:V116=H116:V116,H116:V116="-"),"",STDEV(IF(H116:V116="-","",H116:V116))/AVERAGE(IF(H116:V116="-","",H116:V116+0.000000000000001)))</f>
        <v/>
      </c>
      <c r="Z116" s="218"/>
      <c r="AA116" s="147"/>
      <c r="AB116" s="246" t="str">
        <f t="array" ref="AB116">IF(AND(H116:V116=H116:V116,H116:V116="-"),"",AVERAGE(H116:V116))</f>
        <v/>
      </c>
      <c r="AC116" s="218"/>
      <c r="AD116" s="414" t="str">
        <f t="shared" si="3"/>
        <v/>
      </c>
      <c r="AE116" s="74"/>
      <c r="AF116" s="74"/>
      <c r="AG116" s="74"/>
      <c r="AH116" s="74"/>
      <c r="AI116" s="265"/>
      <c r="AJ116" s="216" t="s">
        <v>24</v>
      </c>
      <c r="AK116" s="216" t="s">
        <v>24</v>
      </c>
      <c r="AL116" s="263" t="str">
        <f t="shared" si="4"/>
        <v/>
      </c>
      <c r="AM116" s="74"/>
      <c r="AN116" s="74"/>
      <c r="AO116" s="74"/>
      <c r="AP116" s="74"/>
      <c r="AQ116" s="74"/>
      <c r="AR116" s="74"/>
      <c r="AS116" s="74"/>
      <c r="AT116" s="74"/>
      <c r="AU116" s="74"/>
      <c r="AV116" s="74"/>
      <c r="AW116" s="74"/>
      <c r="AX116" s="74"/>
      <c r="AY116" s="74"/>
      <c r="AZ116" s="74"/>
      <c r="BA116" s="74"/>
      <c r="BB116" s="74"/>
      <c r="BC116" s="74"/>
      <c r="BD116" s="74"/>
      <c r="BE116" s="74"/>
      <c r="BF116" s="74"/>
      <c r="BG116" s="74"/>
      <c r="BH116" s="74"/>
      <c r="BI116" s="251"/>
      <c r="BJ116" s="251"/>
      <c r="BK116" s="251"/>
      <c r="BL116" s="251"/>
      <c r="BM116" s="251"/>
      <c r="BN116" s="251"/>
      <c r="BO116" s="251"/>
      <c r="BP116" s="251"/>
      <c r="BQ116" s="251"/>
      <c r="BR116" s="251"/>
      <c r="BS116" s="251"/>
      <c r="BT116" s="251"/>
      <c r="BU116" s="251"/>
      <c r="BV116" s="251"/>
      <c r="BW116" s="251"/>
      <c r="BX116" s="251"/>
      <c r="BY116" s="251"/>
      <c r="BZ116" s="251"/>
    </row>
    <row r="117" spans="1:78" customFormat="1" ht="12.9" customHeight="1">
      <c r="A117" s="212" t="s">
        <v>24</v>
      </c>
      <c r="B117" s="216" t="s">
        <v>24</v>
      </c>
      <c r="C117" s="213" t="s">
        <v>24</v>
      </c>
      <c r="D117" s="213" t="s">
        <v>24</v>
      </c>
      <c r="E117" s="214" t="s">
        <v>24</v>
      </c>
      <c r="F117" s="214" t="s">
        <v>24</v>
      </c>
      <c r="G117" s="215" t="s">
        <v>24</v>
      </c>
      <c r="H117" s="216" t="s">
        <v>24</v>
      </c>
      <c r="I117" s="216" t="s">
        <v>24</v>
      </c>
      <c r="J117" s="216" t="s">
        <v>24</v>
      </c>
      <c r="K117" s="216" t="s">
        <v>24</v>
      </c>
      <c r="L117" s="216" t="s">
        <v>24</v>
      </c>
      <c r="M117" s="216" t="s">
        <v>24</v>
      </c>
      <c r="N117" s="216" t="s">
        <v>24</v>
      </c>
      <c r="O117" s="216" t="s">
        <v>24</v>
      </c>
      <c r="P117" s="216" t="s">
        <v>24</v>
      </c>
      <c r="Q117" s="216" t="s">
        <v>24</v>
      </c>
      <c r="R117" s="216" t="s">
        <v>24</v>
      </c>
      <c r="S117" s="216" t="s">
        <v>24</v>
      </c>
      <c r="T117" s="216" t="s">
        <v>24</v>
      </c>
      <c r="U117" s="216" t="s">
        <v>24</v>
      </c>
      <c r="V117" s="216" t="s">
        <v>24</v>
      </c>
      <c r="W117" s="432" t="str">
        <f t="array" ref="W117">IF(AND(H117:V117=H117:V117,H117:V117="-"),"",MODE(IF(H117:V117="-","",H117:V117)))</f>
        <v/>
      </c>
      <c r="X117" s="225" t="str">
        <f t="array" ref="X117">IF(COUNT(H117:V117)=0,"",COUNT(IF(H117:V117=W117,H117:V117,""))/COUNT(H117:V117))</f>
        <v/>
      </c>
      <c r="Y117" s="217" t="str">
        <f t="array" ref="Y117">IF(AND(H117:V117=H117:V117,H117:V117="-"),"",STDEV(IF(H117:V117="-","",H117:V117))/AVERAGE(IF(H117:V117="-","",H117:V117+0.000000000000001)))</f>
        <v/>
      </c>
      <c r="Z117" s="218"/>
      <c r="AA117" s="147"/>
      <c r="AB117" s="246" t="str">
        <f t="array" ref="AB117">IF(AND(H117:V117=H117:V117,H117:V117="-"),"",AVERAGE(H117:V117))</f>
        <v/>
      </c>
      <c r="AC117" s="218"/>
      <c r="AD117" s="414" t="str">
        <f t="shared" si="3"/>
        <v/>
      </c>
      <c r="AE117" s="74"/>
      <c r="AF117" s="74"/>
      <c r="AG117" s="74"/>
      <c r="AH117" s="74"/>
      <c r="AI117" s="265"/>
      <c r="AJ117" s="216" t="s">
        <v>24</v>
      </c>
      <c r="AK117" s="216" t="s">
        <v>24</v>
      </c>
      <c r="AL117" s="263" t="str">
        <f t="shared" si="4"/>
        <v/>
      </c>
      <c r="AM117" s="74"/>
      <c r="AN117" s="74"/>
      <c r="AO117" s="74"/>
      <c r="AP117" s="74"/>
      <c r="AQ117" s="74"/>
      <c r="AR117" s="74"/>
      <c r="AS117" s="74"/>
      <c r="AT117" s="74"/>
      <c r="AU117" s="74"/>
      <c r="AV117" s="74"/>
      <c r="AW117" s="74"/>
      <c r="AX117" s="74"/>
      <c r="AY117" s="74"/>
      <c r="AZ117" s="74"/>
      <c r="BA117" s="74"/>
      <c r="BB117" s="74"/>
      <c r="BC117" s="74"/>
      <c r="BD117" s="74"/>
      <c r="BE117" s="74"/>
      <c r="BF117" s="74"/>
      <c r="BG117" s="74"/>
      <c r="BH117" s="74"/>
      <c r="BI117" s="251"/>
      <c r="BJ117" s="251"/>
      <c r="BK117" s="251"/>
      <c r="BL117" s="251"/>
      <c r="BM117" s="251"/>
      <c r="BN117" s="251"/>
      <c r="BO117" s="251"/>
      <c r="BP117" s="251"/>
      <c r="BQ117" s="251"/>
      <c r="BR117" s="251"/>
      <c r="BS117" s="251"/>
      <c r="BT117" s="251"/>
      <c r="BU117" s="251"/>
      <c r="BV117" s="251"/>
      <c r="BW117" s="251"/>
      <c r="BX117" s="251"/>
      <c r="BY117" s="251"/>
      <c r="BZ117" s="251"/>
    </row>
    <row r="118" spans="1:78" customFormat="1" ht="12.9" customHeight="1">
      <c r="A118" s="212" t="s">
        <v>24</v>
      </c>
      <c r="B118" s="216" t="s">
        <v>24</v>
      </c>
      <c r="C118" s="213" t="s">
        <v>24</v>
      </c>
      <c r="D118" s="213" t="s">
        <v>24</v>
      </c>
      <c r="E118" s="214" t="s">
        <v>24</v>
      </c>
      <c r="F118" s="214" t="s">
        <v>24</v>
      </c>
      <c r="G118" s="215" t="s">
        <v>24</v>
      </c>
      <c r="H118" s="216" t="s">
        <v>24</v>
      </c>
      <c r="I118" s="216" t="s">
        <v>24</v>
      </c>
      <c r="J118" s="216" t="s">
        <v>24</v>
      </c>
      <c r="K118" s="216" t="s">
        <v>24</v>
      </c>
      <c r="L118" s="216" t="s">
        <v>24</v>
      </c>
      <c r="M118" s="216" t="s">
        <v>24</v>
      </c>
      <c r="N118" s="216" t="s">
        <v>24</v>
      </c>
      <c r="O118" s="216" t="s">
        <v>24</v>
      </c>
      <c r="P118" s="216" t="s">
        <v>24</v>
      </c>
      <c r="Q118" s="216" t="s">
        <v>24</v>
      </c>
      <c r="R118" s="216" t="s">
        <v>24</v>
      </c>
      <c r="S118" s="216" t="s">
        <v>24</v>
      </c>
      <c r="T118" s="216" t="s">
        <v>24</v>
      </c>
      <c r="U118" s="216" t="s">
        <v>24</v>
      </c>
      <c r="V118" s="216" t="s">
        <v>24</v>
      </c>
      <c r="W118" s="432" t="str">
        <f t="array" ref="W118">IF(AND(H118:V118=H118:V118,H118:V118="-"),"",MODE(IF(H118:V118="-","",H118:V118)))</f>
        <v/>
      </c>
      <c r="X118" s="225" t="str">
        <f t="array" ref="X118">IF(COUNT(H118:V118)=0,"",COUNT(IF(H118:V118=W118,H118:V118,""))/COUNT(H118:V118))</f>
        <v/>
      </c>
      <c r="Y118" s="217" t="str">
        <f t="array" ref="Y118">IF(AND(H118:V118=H118:V118,H118:V118="-"),"",STDEV(IF(H118:V118="-","",H118:V118))/AVERAGE(IF(H118:V118="-","",H118:V118+0.000000000000001)))</f>
        <v/>
      </c>
      <c r="Z118" s="218"/>
      <c r="AA118" s="147"/>
      <c r="AB118" s="246" t="str">
        <f t="array" ref="AB118">IF(AND(H118:V118=H118:V118,H118:V118="-"),"",AVERAGE(H118:V118))</f>
        <v/>
      </c>
      <c r="AC118" s="218"/>
      <c r="AD118" s="414" t="str">
        <f t="shared" si="3"/>
        <v/>
      </c>
      <c r="AE118" s="74"/>
      <c r="AF118" s="74"/>
      <c r="AG118" s="74"/>
      <c r="AH118" s="74"/>
      <c r="AI118" s="265"/>
      <c r="AJ118" s="216" t="s">
        <v>24</v>
      </c>
      <c r="AK118" s="216" t="s">
        <v>24</v>
      </c>
      <c r="AL118" s="263" t="str">
        <f t="shared" si="4"/>
        <v/>
      </c>
      <c r="AM118" s="74"/>
      <c r="AN118" s="74"/>
      <c r="AO118" s="74"/>
      <c r="AP118" s="74"/>
      <c r="AQ118" s="74"/>
      <c r="AR118" s="74"/>
      <c r="AS118" s="74"/>
      <c r="AT118" s="74"/>
      <c r="AU118" s="74"/>
      <c r="AV118" s="74"/>
      <c r="AW118" s="74"/>
      <c r="AX118" s="74"/>
      <c r="AY118" s="74"/>
      <c r="AZ118" s="74"/>
      <c r="BA118" s="74"/>
      <c r="BB118" s="74"/>
      <c r="BC118" s="74"/>
      <c r="BD118" s="74"/>
      <c r="BE118" s="74"/>
      <c r="BF118" s="74"/>
      <c r="BG118" s="74"/>
      <c r="BH118" s="74"/>
      <c r="BI118" s="251"/>
      <c r="BJ118" s="251"/>
      <c r="BK118" s="251"/>
      <c r="BL118" s="251"/>
      <c r="BM118" s="251"/>
      <c r="BN118" s="251"/>
      <c r="BO118" s="251"/>
      <c r="BP118" s="251"/>
      <c r="BQ118" s="251"/>
      <c r="BR118" s="251"/>
      <c r="BS118" s="251"/>
      <c r="BT118" s="251"/>
      <c r="BU118" s="251"/>
      <c r="BV118" s="251"/>
      <c r="BW118" s="251"/>
      <c r="BX118" s="251"/>
      <c r="BY118" s="251"/>
      <c r="BZ118" s="251"/>
    </row>
    <row r="119" spans="1:78" customFormat="1" ht="12.9" customHeight="1">
      <c r="A119" s="212" t="s">
        <v>24</v>
      </c>
      <c r="B119" s="216" t="s">
        <v>24</v>
      </c>
      <c r="C119" s="213" t="s">
        <v>24</v>
      </c>
      <c r="D119" s="213" t="s">
        <v>24</v>
      </c>
      <c r="E119" s="214" t="s">
        <v>24</v>
      </c>
      <c r="F119" s="214" t="s">
        <v>24</v>
      </c>
      <c r="G119" s="215" t="s">
        <v>24</v>
      </c>
      <c r="H119" s="216" t="s">
        <v>24</v>
      </c>
      <c r="I119" s="216" t="s">
        <v>24</v>
      </c>
      <c r="J119" s="216" t="s">
        <v>24</v>
      </c>
      <c r="K119" s="216" t="s">
        <v>24</v>
      </c>
      <c r="L119" s="216" t="s">
        <v>24</v>
      </c>
      <c r="M119" s="216" t="s">
        <v>24</v>
      </c>
      <c r="N119" s="216" t="s">
        <v>24</v>
      </c>
      <c r="O119" s="216" t="s">
        <v>24</v>
      </c>
      <c r="P119" s="216" t="s">
        <v>24</v>
      </c>
      <c r="Q119" s="216" t="s">
        <v>24</v>
      </c>
      <c r="R119" s="216" t="s">
        <v>24</v>
      </c>
      <c r="S119" s="216" t="s">
        <v>24</v>
      </c>
      <c r="T119" s="216" t="s">
        <v>24</v>
      </c>
      <c r="U119" s="216" t="s">
        <v>24</v>
      </c>
      <c r="V119" s="216" t="s">
        <v>24</v>
      </c>
      <c r="W119" s="432" t="str">
        <f t="array" ref="W119">IF(AND(H119:V119=H119:V119,H119:V119="-"),"",MODE(IF(H119:V119="-","",H119:V119)))</f>
        <v/>
      </c>
      <c r="X119" s="225" t="str">
        <f t="array" ref="X119">IF(COUNT(H119:V119)=0,"",COUNT(IF(H119:V119=W119,H119:V119,""))/COUNT(H119:V119))</f>
        <v/>
      </c>
      <c r="Y119" s="217" t="str">
        <f t="array" ref="Y119">IF(AND(H119:V119=H119:V119,H119:V119="-"),"",STDEV(IF(H119:V119="-","",H119:V119))/AVERAGE(IF(H119:V119="-","",H119:V119+0.000000000000001)))</f>
        <v/>
      </c>
      <c r="Z119" s="218"/>
      <c r="AA119" s="147"/>
      <c r="AB119" s="246" t="str">
        <f t="array" ref="AB119">IF(AND(H119:V119=H119:V119,H119:V119="-"),"",AVERAGE(H119:V119))</f>
        <v/>
      </c>
      <c r="AC119" s="218"/>
      <c r="AD119" s="414" t="str">
        <f t="shared" si="3"/>
        <v/>
      </c>
      <c r="AE119" s="74"/>
      <c r="AF119" s="74"/>
      <c r="AG119" s="74"/>
      <c r="AH119" s="74"/>
      <c r="AI119" s="265"/>
      <c r="AJ119" s="216" t="s">
        <v>24</v>
      </c>
      <c r="AK119" s="216" t="s">
        <v>24</v>
      </c>
      <c r="AL119" s="263" t="str">
        <f t="shared" si="4"/>
        <v/>
      </c>
      <c r="AM119" s="74"/>
      <c r="AN119" s="74"/>
      <c r="AO119" s="74"/>
      <c r="AP119" s="74"/>
      <c r="AQ119" s="74"/>
      <c r="AR119" s="74"/>
      <c r="AS119" s="74"/>
      <c r="AT119" s="74"/>
      <c r="AU119" s="74"/>
      <c r="AV119" s="74"/>
      <c r="AW119" s="74"/>
      <c r="AX119" s="74"/>
      <c r="AY119" s="74"/>
      <c r="AZ119" s="74"/>
      <c r="BA119" s="74"/>
      <c r="BB119" s="74"/>
      <c r="BC119" s="74"/>
      <c r="BD119" s="74"/>
      <c r="BE119" s="74"/>
      <c r="BF119" s="74"/>
      <c r="BG119" s="74"/>
      <c r="BH119" s="74"/>
      <c r="BI119" s="251"/>
      <c r="BJ119" s="251"/>
      <c r="BK119" s="251"/>
      <c r="BL119" s="251"/>
      <c r="BM119" s="251"/>
      <c r="BN119" s="251"/>
      <c r="BO119" s="251"/>
      <c r="BP119" s="251"/>
      <c r="BQ119" s="251"/>
      <c r="BR119" s="251"/>
      <c r="BS119" s="251"/>
      <c r="BT119" s="251"/>
      <c r="BU119" s="251"/>
      <c r="BV119" s="251"/>
      <c r="BW119" s="251"/>
      <c r="BX119" s="251"/>
      <c r="BY119" s="251"/>
      <c r="BZ119" s="251"/>
    </row>
    <row r="120" spans="1:78" customFormat="1" ht="12.9" customHeight="1">
      <c r="A120" s="212" t="s">
        <v>24</v>
      </c>
      <c r="B120" s="216" t="s">
        <v>24</v>
      </c>
      <c r="C120" s="213" t="s">
        <v>24</v>
      </c>
      <c r="D120" s="213" t="s">
        <v>24</v>
      </c>
      <c r="E120" s="214" t="s">
        <v>24</v>
      </c>
      <c r="F120" s="214" t="s">
        <v>24</v>
      </c>
      <c r="G120" s="215" t="s">
        <v>24</v>
      </c>
      <c r="H120" s="216" t="s">
        <v>24</v>
      </c>
      <c r="I120" s="216" t="s">
        <v>24</v>
      </c>
      <c r="J120" s="216" t="s">
        <v>24</v>
      </c>
      <c r="K120" s="216" t="s">
        <v>24</v>
      </c>
      <c r="L120" s="216" t="s">
        <v>24</v>
      </c>
      <c r="M120" s="216" t="s">
        <v>24</v>
      </c>
      <c r="N120" s="216" t="s">
        <v>24</v>
      </c>
      <c r="O120" s="216" t="s">
        <v>24</v>
      </c>
      <c r="P120" s="216" t="s">
        <v>24</v>
      </c>
      <c r="Q120" s="216" t="s">
        <v>24</v>
      </c>
      <c r="R120" s="216" t="s">
        <v>24</v>
      </c>
      <c r="S120" s="216" t="s">
        <v>24</v>
      </c>
      <c r="T120" s="216" t="s">
        <v>24</v>
      </c>
      <c r="U120" s="216" t="s">
        <v>24</v>
      </c>
      <c r="V120" s="216" t="s">
        <v>24</v>
      </c>
      <c r="W120" s="432" t="str">
        <f t="array" ref="W120">IF(AND(H120:V120=H120:V120,H120:V120="-"),"",MODE(IF(H120:V120="-","",H120:V120)))</f>
        <v/>
      </c>
      <c r="X120" s="225" t="str">
        <f t="array" ref="X120">IF(COUNT(H120:V120)=0,"",COUNT(IF(H120:V120=W120,H120:V120,""))/COUNT(H120:V120))</f>
        <v/>
      </c>
      <c r="Y120" s="217" t="str">
        <f t="array" ref="Y120">IF(AND(H120:V120=H120:V120,H120:V120="-"),"",STDEV(IF(H120:V120="-","",H120:V120))/AVERAGE(IF(H120:V120="-","",H120:V120+0.000000000000001)))</f>
        <v/>
      </c>
      <c r="Z120" s="218"/>
      <c r="AA120" s="147"/>
      <c r="AB120" s="246" t="str">
        <f t="array" ref="AB120">IF(AND(H120:V120=H120:V120,H120:V120="-"),"",AVERAGE(H120:V120))</f>
        <v/>
      </c>
      <c r="AC120" s="218"/>
      <c r="AD120" s="414" t="str">
        <f t="shared" si="3"/>
        <v/>
      </c>
      <c r="AE120" s="74"/>
      <c r="AF120" s="74"/>
      <c r="AG120" s="74"/>
      <c r="AH120" s="74"/>
      <c r="AI120" s="265"/>
      <c r="AJ120" s="216" t="s">
        <v>24</v>
      </c>
      <c r="AK120" s="216" t="s">
        <v>24</v>
      </c>
      <c r="AL120" s="263" t="str">
        <f t="shared" si="4"/>
        <v/>
      </c>
      <c r="AM120" s="74"/>
      <c r="AN120" s="74"/>
      <c r="AO120" s="74"/>
      <c r="AP120" s="74"/>
      <c r="AQ120" s="74"/>
      <c r="AR120" s="74"/>
      <c r="AS120" s="74"/>
      <c r="AT120" s="74"/>
      <c r="AU120" s="74"/>
      <c r="AV120" s="74"/>
      <c r="AW120" s="74"/>
      <c r="AX120" s="74"/>
      <c r="AY120" s="74"/>
      <c r="AZ120" s="74"/>
      <c r="BA120" s="74"/>
      <c r="BB120" s="74"/>
      <c r="BC120" s="74"/>
      <c r="BD120" s="74"/>
      <c r="BE120" s="74"/>
      <c r="BF120" s="74"/>
      <c r="BG120" s="74"/>
      <c r="BH120" s="74"/>
      <c r="BI120" s="251"/>
      <c r="BJ120" s="251"/>
      <c r="BK120" s="251"/>
      <c r="BL120" s="251"/>
      <c r="BM120" s="251"/>
      <c r="BN120" s="251"/>
      <c r="BO120" s="251"/>
      <c r="BP120" s="251"/>
      <c r="BQ120" s="251"/>
      <c r="BR120" s="251"/>
      <c r="BS120" s="251"/>
      <c r="BT120" s="251"/>
      <c r="BU120" s="251"/>
      <c r="BV120" s="251"/>
      <c r="BW120" s="251"/>
      <c r="BX120" s="251"/>
      <c r="BY120" s="251"/>
      <c r="BZ120" s="251"/>
    </row>
    <row r="121" spans="1:78" customFormat="1" ht="12.9" customHeight="1">
      <c r="A121" s="212" t="s">
        <v>24</v>
      </c>
      <c r="B121" s="216" t="s">
        <v>24</v>
      </c>
      <c r="C121" s="213" t="s">
        <v>24</v>
      </c>
      <c r="D121" s="213" t="s">
        <v>24</v>
      </c>
      <c r="E121" s="214" t="s">
        <v>24</v>
      </c>
      <c r="F121" s="214" t="s">
        <v>24</v>
      </c>
      <c r="G121" s="215" t="s">
        <v>24</v>
      </c>
      <c r="H121" s="216" t="s">
        <v>24</v>
      </c>
      <c r="I121" s="216" t="s">
        <v>24</v>
      </c>
      <c r="J121" s="216" t="s">
        <v>24</v>
      </c>
      <c r="K121" s="216" t="s">
        <v>24</v>
      </c>
      <c r="L121" s="216" t="s">
        <v>24</v>
      </c>
      <c r="M121" s="216" t="s">
        <v>24</v>
      </c>
      <c r="N121" s="216" t="s">
        <v>24</v>
      </c>
      <c r="O121" s="216" t="s">
        <v>24</v>
      </c>
      <c r="P121" s="216" t="s">
        <v>24</v>
      </c>
      <c r="Q121" s="216" t="s">
        <v>24</v>
      </c>
      <c r="R121" s="216" t="s">
        <v>24</v>
      </c>
      <c r="S121" s="216" t="s">
        <v>24</v>
      </c>
      <c r="T121" s="216" t="s">
        <v>24</v>
      </c>
      <c r="U121" s="216" t="s">
        <v>24</v>
      </c>
      <c r="V121" s="216" t="s">
        <v>24</v>
      </c>
      <c r="W121" s="432" t="str">
        <f t="array" ref="W121">IF(AND(H121:V121=H121:V121,H121:V121="-"),"",MODE(IF(H121:V121="-","",H121:V121)))</f>
        <v/>
      </c>
      <c r="X121" s="225" t="str">
        <f t="array" ref="X121">IF(COUNT(H121:V121)=0,"",COUNT(IF(H121:V121=W121,H121:V121,""))/COUNT(H121:V121))</f>
        <v/>
      </c>
      <c r="Y121" s="217" t="str">
        <f t="array" ref="Y121">IF(AND(H121:V121=H121:V121,H121:V121="-"),"",STDEV(IF(H121:V121="-","",H121:V121))/AVERAGE(IF(H121:V121="-","",H121:V121+0.000000000000001)))</f>
        <v/>
      </c>
      <c r="Z121" s="218"/>
      <c r="AA121" s="147"/>
      <c r="AB121" s="246" t="str">
        <f t="array" ref="AB121">IF(AND(H121:V121=H121:V121,H121:V121="-"),"",AVERAGE(H121:V121))</f>
        <v/>
      </c>
      <c r="AC121" s="218"/>
      <c r="AD121" s="414" t="str">
        <f t="shared" si="3"/>
        <v/>
      </c>
      <c r="AE121" s="74"/>
      <c r="AF121" s="74"/>
      <c r="AG121" s="74"/>
      <c r="AH121" s="74"/>
      <c r="AI121" s="265"/>
      <c r="AJ121" s="216" t="s">
        <v>24</v>
      </c>
      <c r="AK121" s="216" t="s">
        <v>24</v>
      </c>
      <c r="AL121" s="263" t="str">
        <f t="shared" si="4"/>
        <v/>
      </c>
      <c r="AM121" s="74"/>
      <c r="AN121" s="74"/>
      <c r="AO121" s="74"/>
      <c r="AP121" s="74"/>
      <c r="AQ121" s="74"/>
      <c r="AR121" s="74"/>
      <c r="AS121" s="74"/>
      <c r="AT121" s="74"/>
      <c r="AU121" s="74"/>
      <c r="AV121" s="74"/>
      <c r="AW121" s="74"/>
      <c r="AX121" s="74"/>
      <c r="AY121" s="74"/>
      <c r="AZ121" s="74"/>
      <c r="BA121" s="74"/>
      <c r="BB121" s="74"/>
      <c r="BC121" s="74"/>
      <c r="BD121" s="74"/>
      <c r="BE121" s="74"/>
      <c r="BF121" s="74"/>
      <c r="BG121" s="74"/>
      <c r="BH121" s="74"/>
      <c r="BI121" s="251"/>
      <c r="BJ121" s="251"/>
      <c r="BK121" s="251"/>
      <c r="BL121" s="251"/>
      <c r="BM121" s="251"/>
      <c r="BN121" s="251"/>
      <c r="BO121" s="251"/>
      <c r="BP121" s="251"/>
      <c r="BQ121" s="251"/>
      <c r="BR121" s="251"/>
      <c r="BS121" s="251"/>
      <c r="BT121" s="251"/>
      <c r="BU121" s="251"/>
      <c r="BV121" s="251"/>
      <c r="BW121" s="251"/>
      <c r="BX121" s="251"/>
      <c r="BY121" s="251"/>
      <c r="BZ121" s="251"/>
    </row>
    <row r="122" spans="1:78" customFormat="1" ht="12.9" customHeight="1">
      <c r="A122" s="212" t="s">
        <v>24</v>
      </c>
      <c r="B122" s="216" t="s">
        <v>24</v>
      </c>
      <c r="C122" s="213" t="s">
        <v>24</v>
      </c>
      <c r="D122" s="213" t="s">
        <v>24</v>
      </c>
      <c r="E122" s="214" t="s">
        <v>24</v>
      </c>
      <c r="F122" s="214" t="s">
        <v>24</v>
      </c>
      <c r="G122" s="215" t="s">
        <v>24</v>
      </c>
      <c r="H122" s="216" t="s">
        <v>24</v>
      </c>
      <c r="I122" s="216" t="s">
        <v>24</v>
      </c>
      <c r="J122" s="216" t="s">
        <v>24</v>
      </c>
      <c r="K122" s="216" t="s">
        <v>24</v>
      </c>
      <c r="L122" s="216" t="s">
        <v>24</v>
      </c>
      <c r="M122" s="216" t="s">
        <v>24</v>
      </c>
      <c r="N122" s="216" t="s">
        <v>24</v>
      </c>
      <c r="O122" s="216" t="s">
        <v>24</v>
      </c>
      <c r="P122" s="216" t="s">
        <v>24</v>
      </c>
      <c r="Q122" s="216" t="s">
        <v>24</v>
      </c>
      <c r="R122" s="216" t="s">
        <v>24</v>
      </c>
      <c r="S122" s="216" t="s">
        <v>24</v>
      </c>
      <c r="T122" s="216" t="s">
        <v>24</v>
      </c>
      <c r="U122" s="216" t="s">
        <v>24</v>
      </c>
      <c r="V122" s="216" t="s">
        <v>24</v>
      </c>
      <c r="W122" s="432" t="str">
        <f t="array" ref="W122">IF(AND(H122:V122=H122:V122,H122:V122="-"),"",MODE(IF(H122:V122="-","",H122:V122)))</f>
        <v/>
      </c>
      <c r="X122" s="225" t="str">
        <f t="array" ref="X122">IF(COUNT(H122:V122)=0,"",COUNT(IF(H122:V122=W122,H122:V122,""))/COUNT(H122:V122))</f>
        <v/>
      </c>
      <c r="Y122" s="217" t="str">
        <f t="array" ref="Y122">IF(AND(H122:V122=H122:V122,H122:V122="-"),"",STDEV(IF(H122:V122="-","",H122:V122))/AVERAGE(IF(H122:V122="-","",H122:V122+0.000000000000001)))</f>
        <v/>
      </c>
      <c r="Z122" s="218"/>
      <c r="AA122" s="147"/>
      <c r="AB122" s="246" t="str">
        <f t="array" ref="AB122">IF(AND(H122:V122=H122:V122,H122:V122="-"),"",AVERAGE(H122:V122))</f>
        <v/>
      </c>
      <c r="AC122" s="218"/>
      <c r="AD122" s="414" t="str">
        <f t="shared" si="3"/>
        <v/>
      </c>
      <c r="AE122" s="74"/>
      <c r="AF122" s="74"/>
      <c r="AG122" s="74"/>
      <c r="AH122" s="74"/>
      <c r="AI122" s="265"/>
      <c r="AJ122" s="216" t="s">
        <v>24</v>
      </c>
      <c r="AK122" s="216" t="s">
        <v>24</v>
      </c>
      <c r="AL122" s="263" t="str">
        <f t="shared" si="4"/>
        <v/>
      </c>
      <c r="AM122" s="74"/>
      <c r="AN122" s="74"/>
      <c r="AO122" s="74"/>
      <c r="AP122" s="74"/>
      <c r="AQ122" s="74"/>
      <c r="AR122" s="74"/>
      <c r="AS122" s="74"/>
      <c r="AT122" s="74"/>
      <c r="AU122" s="74"/>
      <c r="AV122" s="74"/>
      <c r="AW122" s="74"/>
      <c r="AX122" s="74"/>
      <c r="AY122" s="74"/>
      <c r="AZ122" s="74"/>
      <c r="BA122" s="74"/>
      <c r="BB122" s="74"/>
      <c r="BC122" s="74"/>
      <c r="BD122" s="74"/>
      <c r="BE122" s="74"/>
      <c r="BF122" s="74"/>
      <c r="BG122" s="74"/>
      <c r="BH122" s="74"/>
      <c r="BI122" s="251"/>
      <c r="BJ122" s="251"/>
      <c r="BK122" s="251"/>
      <c r="BL122" s="251"/>
      <c r="BM122" s="251"/>
      <c r="BN122" s="251"/>
      <c r="BO122" s="251"/>
      <c r="BP122" s="251"/>
      <c r="BQ122" s="251"/>
      <c r="BR122" s="251"/>
      <c r="BS122" s="251"/>
      <c r="BT122" s="251"/>
      <c r="BU122" s="251"/>
      <c r="BV122" s="251"/>
      <c r="BW122" s="251"/>
      <c r="BX122" s="251"/>
      <c r="BY122" s="251"/>
      <c r="BZ122" s="251"/>
    </row>
    <row r="123" spans="1:78" customFormat="1" ht="12.9" customHeight="1">
      <c r="A123" s="212" t="s">
        <v>24</v>
      </c>
      <c r="B123" s="216" t="s">
        <v>24</v>
      </c>
      <c r="C123" s="213" t="s">
        <v>24</v>
      </c>
      <c r="D123" s="213" t="s">
        <v>24</v>
      </c>
      <c r="E123" s="214" t="s">
        <v>24</v>
      </c>
      <c r="F123" s="214" t="s">
        <v>24</v>
      </c>
      <c r="G123" s="215" t="s">
        <v>24</v>
      </c>
      <c r="H123" s="216" t="s">
        <v>24</v>
      </c>
      <c r="I123" s="216" t="s">
        <v>24</v>
      </c>
      <c r="J123" s="216" t="s">
        <v>24</v>
      </c>
      <c r="K123" s="216" t="s">
        <v>24</v>
      </c>
      <c r="L123" s="216" t="s">
        <v>24</v>
      </c>
      <c r="M123" s="216" t="s">
        <v>24</v>
      </c>
      <c r="N123" s="216" t="s">
        <v>24</v>
      </c>
      <c r="O123" s="216" t="s">
        <v>24</v>
      </c>
      <c r="P123" s="216" t="s">
        <v>24</v>
      </c>
      <c r="Q123" s="216" t="s">
        <v>24</v>
      </c>
      <c r="R123" s="216" t="s">
        <v>24</v>
      </c>
      <c r="S123" s="216" t="s">
        <v>24</v>
      </c>
      <c r="T123" s="216" t="s">
        <v>24</v>
      </c>
      <c r="U123" s="216" t="s">
        <v>24</v>
      </c>
      <c r="V123" s="216" t="s">
        <v>24</v>
      </c>
      <c r="W123" s="432" t="str">
        <f t="array" ref="W123">IF(AND(H123:V123=H123:V123,H123:V123="-"),"",MODE(IF(H123:V123="-","",H123:V123)))</f>
        <v/>
      </c>
      <c r="X123" s="225" t="str">
        <f t="array" ref="X123">IF(COUNT(H123:V123)=0,"",COUNT(IF(H123:V123=W123,H123:V123,""))/COUNT(H123:V123))</f>
        <v/>
      </c>
      <c r="Y123" s="217" t="str">
        <f t="array" ref="Y123">IF(AND(H123:V123=H123:V123,H123:V123="-"),"",STDEV(IF(H123:V123="-","",H123:V123))/AVERAGE(IF(H123:V123="-","",H123:V123+0.000000000000001)))</f>
        <v/>
      </c>
      <c r="Z123" s="218"/>
      <c r="AA123" s="147"/>
      <c r="AB123" s="246" t="str">
        <f t="array" ref="AB123">IF(AND(H123:V123=H123:V123,H123:V123="-"),"",AVERAGE(H123:V123))</f>
        <v/>
      </c>
      <c r="AC123" s="218"/>
      <c r="AD123" s="414" t="str">
        <f t="shared" si="3"/>
        <v/>
      </c>
      <c r="AE123" s="74"/>
      <c r="AF123" s="74"/>
      <c r="AG123" s="74"/>
      <c r="AH123" s="74"/>
      <c r="AI123" s="265"/>
      <c r="AJ123" s="216" t="s">
        <v>24</v>
      </c>
      <c r="AK123" s="216" t="s">
        <v>24</v>
      </c>
      <c r="AL123" s="263" t="str">
        <f t="shared" si="4"/>
        <v/>
      </c>
      <c r="AM123" s="74"/>
      <c r="AN123" s="74"/>
      <c r="AO123" s="74"/>
      <c r="AP123" s="74"/>
      <c r="AQ123" s="74"/>
      <c r="AR123" s="74"/>
      <c r="AS123" s="74"/>
      <c r="AT123" s="74"/>
      <c r="AU123" s="74"/>
      <c r="AV123" s="74"/>
      <c r="AW123" s="74"/>
      <c r="AX123" s="74"/>
      <c r="AY123" s="74"/>
      <c r="AZ123" s="74"/>
      <c r="BA123" s="74"/>
      <c r="BB123" s="74"/>
      <c r="BC123" s="74"/>
      <c r="BD123" s="74"/>
      <c r="BE123" s="74"/>
      <c r="BF123" s="74"/>
      <c r="BG123" s="74"/>
      <c r="BH123" s="74"/>
      <c r="BI123" s="251"/>
      <c r="BJ123" s="251"/>
      <c r="BK123" s="251"/>
      <c r="BL123" s="251"/>
      <c r="BM123" s="251"/>
      <c r="BN123" s="251"/>
      <c r="BO123" s="251"/>
      <c r="BP123" s="251"/>
      <c r="BQ123" s="251"/>
      <c r="BR123" s="251"/>
      <c r="BS123" s="251"/>
      <c r="BT123" s="251"/>
      <c r="BU123" s="251"/>
      <c r="BV123" s="251"/>
      <c r="BW123" s="251"/>
      <c r="BX123" s="251"/>
      <c r="BY123" s="251"/>
      <c r="BZ123" s="251"/>
    </row>
    <row r="124" spans="1:78" customFormat="1" ht="12.9" customHeight="1">
      <c r="A124" s="212" t="s">
        <v>24</v>
      </c>
      <c r="B124" s="216" t="s">
        <v>24</v>
      </c>
      <c r="C124" s="213" t="s">
        <v>24</v>
      </c>
      <c r="D124" s="213" t="s">
        <v>24</v>
      </c>
      <c r="E124" s="214" t="s">
        <v>24</v>
      </c>
      <c r="F124" s="214" t="s">
        <v>24</v>
      </c>
      <c r="G124" s="215" t="s">
        <v>24</v>
      </c>
      <c r="H124" s="216" t="s">
        <v>24</v>
      </c>
      <c r="I124" s="216" t="s">
        <v>24</v>
      </c>
      <c r="J124" s="216" t="s">
        <v>24</v>
      </c>
      <c r="K124" s="216" t="s">
        <v>24</v>
      </c>
      <c r="L124" s="216" t="s">
        <v>24</v>
      </c>
      <c r="M124" s="216" t="s">
        <v>24</v>
      </c>
      <c r="N124" s="216" t="s">
        <v>24</v>
      </c>
      <c r="O124" s="216" t="s">
        <v>24</v>
      </c>
      <c r="P124" s="216" t="s">
        <v>24</v>
      </c>
      <c r="Q124" s="216" t="s">
        <v>24</v>
      </c>
      <c r="R124" s="216" t="s">
        <v>24</v>
      </c>
      <c r="S124" s="216" t="s">
        <v>24</v>
      </c>
      <c r="T124" s="216" t="s">
        <v>24</v>
      </c>
      <c r="U124" s="216" t="s">
        <v>24</v>
      </c>
      <c r="V124" s="216" t="s">
        <v>24</v>
      </c>
      <c r="W124" s="432" t="str">
        <f t="array" ref="W124">IF(AND(H124:V124=H124:V124,H124:V124="-"),"",MODE(IF(H124:V124="-","",H124:V124)))</f>
        <v/>
      </c>
      <c r="X124" s="225" t="str">
        <f t="array" ref="X124">IF(COUNT(H124:V124)=0,"",COUNT(IF(H124:V124=W124,H124:V124,""))/COUNT(H124:V124))</f>
        <v/>
      </c>
      <c r="Y124" s="217" t="str">
        <f t="array" ref="Y124">IF(AND(H124:V124=H124:V124,H124:V124="-"),"",STDEV(IF(H124:V124="-","",H124:V124))/AVERAGE(IF(H124:V124="-","",H124:V124+0.000000000000001)))</f>
        <v/>
      </c>
      <c r="Z124" s="218"/>
      <c r="AA124" s="147"/>
      <c r="AB124" s="246" t="str">
        <f t="array" ref="AB124">IF(AND(H124:V124=H124:V124,H124:V124="-"),"",AVERAGE(H124:V124))</f>
        <v/>
      </c>
      <c r="AC124" s="218"/>
      <c r="AD124" s="414" t="str">
        <f t="shared" si="3"/>
        <v/>
      </c>
      <c r="AE124" s="74"/>
      <c r="AF124" s="74"/>
      <c r="AG124" s="74"/>
      <c r="AH124" s="74"/>
      <c r="AI124" s="265"/>
      <c r="AJ124" s="216" t="s">
        <v>24</v>
      </c>
      <c r="AK124" s="216" t="s">
        <v>24</v>
      </c>
      <c r="AL124" s="263" t="str">
        <f t="shared" si="4"/>
        <v/>
      </c>
      <c r="AM124" s="74"/>
      <c r="AN124" s="74"/>
      <c r="AO124" s="74"/>
      <c r="AP124" s="74"/>
      <c r="AQ124" s="74"/>
      <c r="AR124" s="74"/>
      <c r="AS124" s="74"/>
      <c r="AT124" s="74"/>
      <c r="AU124" s="74"/>
      <c r="AV124" s="74"/>
      <c r="AW124" s="74"/>
      <c r="AX124" s="74"/>
      <c r="AY124" s="74"/>
      <c r="AZ124" s="74"/>
      <c r="BA124" s="74"/>
      <c r="BB124" s="74"/>
      <c r="BC124" s="74"/>
      <c r="BD124" s="74"/>
      <c r="BE124" s="74"/>
      <c r="BF124" s="74"/>
      <c r="BG124" s="74"/>
      <c r="BH124" s="74"/>
      <c r="BI124" s="251"/>
      <c r="BJ124" s="251"/>
      <c r="BK124" s="251"/>
      <c r="BL124" s="251"/>
      <c r="BM124" s="251"/>
      <c r="BN124" s="251"/>
      <c r="BO124" s="251"/>
      <c r="BP124" s="251"/>
      <c r="BQ124" s="251"/>
      <c r="BR124" s="251"/>
      <c r="BS124" s="251"/>
      <c r="BT124" s="251"/>
      <c r="BU124" s="251"/>
      <c r="BV124" s="251"/>
      <c r="BW124" s="251"/>
      <c r="BX124" s="251"/>
      <c r="BY124" s="251"/>
      <c r="BZ124" s="251"/>
    </row>
    <row r="125" spans="1:78" customFormat="1" ht="12.9" customHeight="1">
      <c r="A125" s="212" t="s">
        <v>24</v>
      </c>
      <c r="B125" s="216" t="s">
        <v>24</v>
      </c>
      <c r="C125" s="213" t="s">
        <v>24</v>
      </c>
      <c r="D125" s="213" t="s">
        <v>24</v>
      </c>
      <c r="E125" s="214" t="s">
        <v>24</v>
      </c>
      <c r="F125" s="214" t="s">
        <v>24</v>
      </c>
      <c r="G125" s="215" t="s">
        <v>24</v>
      </c>
      <c r="H125" s="216" t="s">
        <v>24</v>
      </c>
      <c r="I125" s="216" t="s">
        <v>24</v>
      </c>
      <c r="J125" s="216" t="s">
        <v>24</v>
      </c>
      <c r="K125" s="216" t="s">
        <v>24</v>
      </c>
      <c r="L125" s="216" t="s">
        <v>24</v>
      </c>
      <c r="M125" s="216" t="s">
        <v>24</v>
      </c>
      <c r="N125" s="216" t="s">
        <v>24</v>
      </c>
      <c r="O125" s="216" t="s">
        <v>24</v>
      </c>
      <c r="P125" s="216" t="s">
        <v>24</v>
      </c>
      <c r="Q125" s="216" t="s">
        <v>24</v>
      </c>
      <c r="R125" s="216" t="s">
        <v>24</v>
      </c>
      <c r="S125" s="216" t="s">
        <v>24</v>
      </c>
      <c r="T125" s="216" t="s">
        <v>24</v>
      </c>
      <c r="U125" s="216" t="s">
        <v>24</v>
      </c>
      <c r="V125" s="216" t="s">
        <v>24</v>
      </c>
      <c r="W125" s="432" t="str">
        <f t="array" ref="W125">IF(AND(H125:V125=H125:V125,H125:V125="-"),"",MODE(IF(H125:V125="-","",H125:V125)))</f>
        <v/>
      </c>
      <c r="X125" s="225" t="str">
        <f t="array" ref="X125">IF(COUNT(H125:V125)=0,"",COUNT(IF(H125:V125=W125,H125:V125,""))/COUNT(H125:V125))</f>
        <v/>
      </c>
      <c r="Y125" s="217" t="str">
        <f t="array" ref="Y125">IF(AND(H125:V125=H125:V125,H125:V125="-"),"",STDEV(IF(H125:V125="-","",H125:V125))/AVERAGE(IF(H125:V125="-","",H125:V125+0.000000000000001)))</f>
        <v/>
      </c>
      <c r="Z125" s="218"/>
      <c r="AA125" s="147"/>
      <c r="AB125" s="246" t="str">
        <f t="array" ref="AB125">IF(AND(H125:V125=H125:V125,H125:V125="-"),"",AVERAGE(H125:V125))</f>
        <v/>
      </c>
      <c r="AC125" s="218"/>
      <c r="AD125" s="414" t="str">
        <f t="shared" si="3"/>
        <v/>
      </c>
      <c r="AE125" s="74"/>
      <c r="AF125" s="74"/>
      <c r="AG125" s="74"/>
      <c r="AH125" s="74"/>
      <c r="AI125" s="265"/>
      <c r="AJ125" s="216" t="s">
        <v>24</v>
      </c>
      <c r="AK125" s="216" t="s">
        <v>24</v>
      </c>
      <c r="AL125" s="263" t="str">
        <f t="shared" si="4"/>
        <v/>
      </c>
      <c r="AM125" s="74"/>
      <c r="AN125" s="74"/>
      <c r="AO125" s="74"/>
      <c r="AP125" s="74"/>
      <c r="AQ125" s="74"/>
      <c r="AR125" s="74"/>
      <c r="AS125" s="74"/>
      <c r="AT125" s="74"/>
      <c r="AU125" s="74"/>
      <c r="AV125" s="74"/>
      <c r="AW125" s="74"/>
      <c r="AX125" s="74"/>
      <c r="AY125" s="74"/>
      <c r="AZ125" s="74"/>
      <c r="BA125" s="74"/>
      <c r="BB125" s="74"/>
      <c r="BC125" s="74"/>
      <c r="BD125" s="74"/>
      <c r="BE125" s="74"/>
      <c r="BF125" s="74"/>
      <c r="BG125" s="74"/>
      <c r="BH125" s="74"/>
      <c r="BI125" s="251"/>
      <c r="BJ125" s="251"/>
      <c r="BK125" s="251"/>
      <c r="BL125" s="251"/>
      <c r="BM125" s="251"/>
      <c r="BN125" s="251"/>
      <c r="BO125" s="251"/>
      <c r="BP125" s="251"/>
      <c r="BQ125" s="251"/>
      <c r="BR125" s="251"/>
      <c r="BS125" s="251"/>
      <c r="BT125" s="251"/>
      <c r="BU125" s="251"/>
      <c r="BV125" s="251"/>
      <c r="BW125" s="251"/>
      <c r="BX125" s="251"/>
      <c r="BY125" s="251"/>
      <c r="BZ125" s="251"/>
    </row>
    <row r="126" spans="1:78" customFormat="1" ht="12.9" customHeight="1">
      <c r="A126" s="212" t="s">
        <v>24</v>
      </c>
      <c r="B126" s="216" t="s">
        <v>24</v>
      </c>
      <c r="C126" s="213" t="s">
        <v>24</v>
      </c>
      <c r="D126" s="213" t="s">
        <v>24</v>
      </c>
      <c r="E126" s="214" t="s">
        <v>24</v>
      </c>
      <c r="F126" s="214" t="s">
        <v>24</v>
      </c>
      <c r="G126" s="215" t="s">
        <v>24</v>
      </c>
      <c r="H126" s="216" t="s">
        <v>24</v>
      </c>
      <c r="I126" s="216" t="s">
        <v>24</v>
      </c>
      <c r="J126" s="216" t="s">
        <v>24</v>
      </c>
      <c r="K126" s="216" t="s">
        <v>24</v>
      </c>
      <c r="L126" s="216" t="s">
        <v>24</v>
      </c>
      <c r="M126" s="216" t="s">
        <v>24</v>
      </c>
      <c r="N126" s="216" t="s">
        <v>24</v>
      </c>
      <c r="O126" s="216" t="s">
        <v>24</v>
      </c>
      <c r="P126" s="216" t="s">
        <v>24</v>
      </c>
      <c r="Q126" s="216" t="s">
        <v>24</v>
      </c>
      <c r="R126" s="216" t="s">
        <v>24</v>
      </c>
      <c r="S126" s="216" t="s">
        <v>24</v>
      </c>
      <c r="T126" s="216" t="s">
        <v>24</v>
      </c>
      <c r="U126" s="216" t="s">
        <v>24</v>
      </c>
      <c r="V126" s="216" t="s">
        <v>24</v>
      </c>
      <c r="W126" s="432" t="str">
        <f t="array" ref="W126">IF(AND(H126:V126=H126:V126,H126:V126="-"),"",MODE(IF(H126:V126="-","",H126:V126)))</f>
        <v/>
      </c>
      <c r="X126" s="225" t="str">
        <f t="array" ref="X126">IF(COUNT(H126:V126)=0,"",COUNT(IF(H126:V126=W126,H126:V126,""))/COUNT(H126:V126))</f>
        <v/>
      </c>
      <c r="Y126" s="217" t="str">
        <f t="array" ref="Y126">IF(AND(H126:V126=H126:V126,H126:V126="-"),"",STDEV(IF(H126:V126="-","",H126:V126))/AVERAGE(IF(H126:V126="-","",H126:V126+0.000000000000001)))</f>
        <v/>
      </c>
      <c r="Z126" s="218"/>
      <c r="AA126" s="147"/>
      <c r="AB126" s="246" t="str">
        <f t="array" ref="AB126">IF(AND(H126:V126=H126:V126,H126:V126="-"),"",AVERAGE(H126:V126))</f>
        <v/>
      </c>
      <c r="AC126" s="218"/>
      <c r="AD126" s="414" t="str">
        <f t="shared" si="3"/>
        <v/>
      </c>
      <c r="AE126" s="74"/>
      <c r="AF126" s="74"/>
      <c r="AG126" s="74"/>
      <c r="AH126" s="74"/>
      <c r="AI126" s="265"/>
      <c r="AJ126" s="216" t="s">
        <v>24</v>
      </c>
      <c r="AK126" s="216" t="s">
        <v>24</v>
      </c>
      <c r="AL126" s="263" t="str">
        <f t="shared" si="4"/>
        <v/>
      </c>
      <c r="AM126" s="74"/>
      <c r="AN126" s="74"/>
      <c r="AO126" s="74"/>
      <c r="AP126" s="74"/>
      <c r="AQ126" s="74"/>
      <c r="AR126" s="74"/>
      <c r="AS126" s="74"/>
      <c r="AT126" s="74"/>
      <c r="AU126" s="74"/>
      <c r="AV126" s="74"/>
      <c r="AW126" s="74"/>
      <c r="AX126" s="74"/>
      <c r="AY126" s="74"/>
      <c r="AZ126" s="74"/>
      <c r="BA126" s="74"/>
      <c r="BB126" s="74"/>
      <c r="BC126" s="74"/>
      <c r="BD126" s="74"/>
      <c r="BE126" s="74"/>
      <c r="BF126" s="74"/>
      <c r="BG126" s="74"/>
      <c r="BH126" s="74"/>
      <c r="BI126" s="251"/>
      <c r="BJ126" s="251"/>
      <c r="BK126" s="251"/>
      <c r="BL126" s="251"/>
      <c r="BM126" s="251"/>
      <c r="BN126" s="251"/>
      <c r="BO126" s="251"/>
      <c r="BP126" s="251"/>
      <c r="BQ126" s="251"/>
      <c r="BR126" s="251"/>
      <c r="BS126" s="251"/>
      <c r="BT126" s="251"/>
      <c r="BU126" s="251"/>
      <c r="BV126" s="251"/>
      <c r="BW126" s="251"/>
      <c r="BX126" s="251"/>
      <c r="BY126" s="251"/>
      <c r="BZ126" s="251"/>
    </row>
    <row r="127" spans="1:78" customFormat="1" ht="12.9" customHeight="1">
      <c r="A127" s="212" t="s">
        <v>24</v>
      </c>
      <c r="B127" s="216" t="s">
        <v>24</v>
      </c>
      <c r="C127" s="213" t="s">
        <v>24</v>
      </c>
      <c r="D127" s="213" t="s">
        <v>24</v>
      </c>
      <c r="E127" s="214" t="s">
        <v>24</v>
      </c>
      <c r="F127" s="214" t="s">
        <v>24</v>
      </c>
      <c r="G127" s="215" t="s">
        <v>24</v>
      </c>
      <c r="H127" s="216" t="s">
        <v>24</v>
      </c>
      <c r="I127" s="216" t="s">
        <v>24</v>
      </c>
      <c r="J127" s="216" t="s">
        <v>24</v>
      </c>
      <c r="K127" s="216" t="s">
        <v>24</v>
      </c>
      <c r="L127" s="216" t="s">
        <v>24</v>
      </c>
      <c r="M127" s="216" t="s">
        <v>24</v>
      </c>
      <c r="N127" s="216" t="s">
        <v>24</v>
      </c>
      <c r="O127" s="216" t="s">
        <v>24</v>
      </c>
      <c r="P127" s="216" t="s">
        <v>24</v>
      </c>
      <c r="Q127" s="216" t="s">
        <v>24</v>
      </c>
      <c r="R127" s="216" t="s">
        <v>24</v>
      </c>
      <c r="S127" s="216" t="s">
        <v>24</v>
      </c>
      <c r="T127" s="216" t="s">
        <v>24</v>
      </c>
      <c r="U127" s="216" t="s">
        <v>24</v>
      </c>
      <c r="V127" s="216" t="s">
        <v>24</v>
      </c>
      <c r="W127" s="432" t="str">
        <f t="array" ref="W127">IF(AND(H127:V127=H127:V127,H127:V127="-"),"",MODE(IF(H127:V127="-","",H127:V127)))</f>
        <v/>
      </c>
      <c r="X127" s="225" t="str">
        <f t="array" ref="X127">IF(COUNT(H127:V127)=0,"",COUNT(IF(H127:V127=W127,H127:V127,""))/COUNT(H127:V127))</f>
        <v/>
      </c>
      <c r="Y127" s="217" t="str">
        <f t="array" ref="Y127">IF(AND(H127:V127=H127:V127,H127:V127="-"),"",STDEV(IF(H127:V127="-","",H127:V127))/AVERAGE(IF(H127:V127="-","",H127:V127+0.000000000000001)))</f>
        <v/>
      </c>
      <c r="Z127" s="218"/>
      <c r="AA127" s="147"/>
      <c r="AB127" s="246" t="str">
        <f t="array" ref="AB127">IF(AND(H127:V127=H127:V127,H127:V127="-"),"",AVERAGE(H127:V127))</f>
        <v/>
      </c>
      <c r="AC127" s="218"/>
      <c r="AD127" s="414" t="str">
        <f t="shared" si="3"/>
        <v/>
      </c>
      <c r="AE127" s="74"/>
      <c r="AF127" s="74"/>
      <c r="AG127" s="74"/>
      <c r="AH127" s="74"/>
      <c r="AI127" s="265"/>
      <c r="AJ127" s="216" t="s">
        <v>24</v>
      </c>
      <c r="AK127" s="216" t="s">
        <v>24</v>
      </c>
      <c r="AL127" s="263" t="str">
        <f t="shared" si="4"/>
        <v/>
      </c>
      <c r="AM127" s="74"/>
      <c r="AN127" s="74"/>
      <c r="AO127" s="74"/>
      <c r="AP127" s="74"/>
      <c r="AQ127" s="74"/>
      <c r="AR127" s="74"/>
      <c r="AS127" s="74"/>
      <c r="AT127" s="74"/>
      <c r="AU127" s="74"/>
      <c r="AV127" s="74"/>
      <c r="AW127" s="74"/>
      <c r="AX127" s="74"/>
      <c r="AY127" s="74"/>
      <c r="AZ127" s="74"/>
      <c r="BA127" s="74"/>
      <c r="BB127" s="74"/>
      <c r="BC127" s="74"/>
      <c r="BD127" s="74"/>
      <c r="BE127" s="74"/>
      <c r="BF127" s="74"/>
      <c r="BG127" s="74"/>
      <c r="BH127" s="74"/>
      <c r="BI127" s="251"/>
      <c r="BJ127" s="251"/>
      <c r="BK127" s="251"/>
      <c r="BL127" s="251"/>
      <c r="BM127" s="251"/>
      <c r="BN127" s="251"/>
      <c r="BO127" s="251"/>
      <c r="BP127" s="251"/>
      <c r="BQ127" s="251"/>
      <c r="BR127" s="251"/>
      <c r="BS127" s="251"/>
      <c r="BT127" s="251"/>
      <c r="BU127" s="251"/>
      <c r="BV127" s="251"/>
      <c r="BW127" s="251"/>
      <c r="BX127" s="251"/>
      <c r="BY127" s="251"/>
      <c r="BZ127" s="251"/>
    </row>
    <row r="128" spans="1:78" customFormat="1" ht="12.9" customHeight="1">
      <c r="A128" s="212" t="s">
        <v>24</v>
      </c>
      <c r="B128" s="216" t="s">
        <v>24</v>
      </c>
      <c r="C128" s="213" t="s">
        <v>24</v>
      </c>
      <c r="D128" s="213" t="s">
        <v>24</v>
      </c>
      <c r="E128" s="214" t="s">
        <v>24</v>
      </c>
      <c r="F128" s="214" t="s">
        <v>24</v>
      </c>
      <c r="G128" s="215" t="s">
        <v>24</v>
      </c>
      <c r="H128" s="216" t="s">
        <v>24</v>
      </c>
      <c r="I128" s="216" t="s">
        <v>24</v>
      </c>
      <c r="J128" s="216" t="s">
        <v>24</v>
      </c>
      <c r="K128" s="216" t="s">
        <v>24</v>
      </c>
      <c r="L128" s="216" t="s">
        <v>24</v>
      </c>
      <c r="M128" s="216" t="s">
        <v>24</v>
      </c>
      <c r="N128" s="216" t="s">
        <v>24</v>
      </c>
      <c r="O128" s="216" t="s">
        <v>24</v>
      </c>
      <c r="P128" s="216" t="s">
        <v>24</v>
      </c>
      <c r="Q128" s="216" t="s">
        <v>24</v>
      </c>
      <c r="R128" s="216" t="s">
        <v>24</v>
      </c>
      <c r="S128" s="216" t="s">
        <v>24</v>
      </c>
      <c r="T128" s="216" t="s">
        <v>24</v>
      </c>
      <c r="U128" s="216" t="s">
        <v>24</v>
      </c>
      <c r="V128" s="216" t="s">
        <v>24</v>
      </c>
      <c r="W128" s="432" t="str">
        <f t="array" ref="W128">IF(AND(H128:V128=H128:V128,H128:V128="-"),"",MODE(IF(H128:V128="-","",H128:V128)))</f>
        <v/>
      </c>
      <c r="X128" s="225" t="str">
        <f t="array" ref="X128">IF(COUNT(H128:V128)=0,"",COUNT(IF(H128:V128=W128,H128:V128,""))/COUNT(H128:V128))</f>
        <v/>
      </c>
      <c r="Y128" s="217" t="str">
        <f t="array" ref="Y128">IF(AND(H128:V128=H128:V128,H128:V128="-"),"",STDEV(IF(H128:V128="-","",H128:V128))/AVERAGE(IF(H128:V128="-","",H128:V128+0.000000000000001)))</f>
        <v/>
      </c>
      <c r="Z128" s="218"/>
      <c r="AA128" s="147"/>
      <c r="AB128" s="246" t="str">
        <f t="array" ref="AB128">IF(AND(H128:V128=H128:V128,H128:V128="-"),"",AVERAGE(H128:V128))</f>
        <v/>
      </c>
      <c r="AC128" s="218"/>
      <c r="AD128" s="414" t="str">
        <f t="shared" si="3"/>
        <v/>
      </c>
      <c r="AE128" s="74"/>
      <c r="AF128" s="74"/>
      <c r="AG128" s="74"/>
      <c r="AH128" s="74"/>
      <c r="AI128" s="265"/>
      <c r="AJ128" s="216" t="s">
        <v>24</v>
      </c>
      <c r="AK128" s="216" t="s">
        <v>24</v>
      </c>
      <c r="AL128" s="263" t="str">
        <f t="shared" si="4"/>
        <v/>
      </c>
      <c r="AM128" s="74"/>
      <c r="AN128" s="74"/>
      <c r="AO128" s="74"/>
      <c r="AP128" s="74"/>
      <c r="AQ128" s="74"/>
      <c r="AR128" s="74"/>
      <c r="AS128" s="74"/>
      <c r="AT128" s="74"/>
      <c r="AU128" s="74"/>
      <c r="AV128" s="74"/>
      <c r="AW128" s="74"/>
      <c r="AX128" s="74"/>
      <c r="AY128" s="74"/>
      <c r="AZ128" s="74"/>
      <c r="BA128" s="74"/>
      <c r="BB128" s="74"/>
      <c r="BC128" s="74"/>
      <c r="BD128" s="74"/>
      <c r="BE128" s="74"/>
      <c r="BF128" s="74"/>
      <c r="BG128" s="74"/>
      <c r="BH128" s="74"/>
      <c r="BI128" s="251"/>
      <c r="BJ128" s="251"/>
      <c r="BK128" s="251"/>
      <c r="BL128" s="251"/>
      <c r="BM128" s="251"/>
      <c r="BN128" s="251"/>
      <c r="BO128" s="251"/>
      <c r="BP128" s="251"/>
      <c r="BQ128" s="251"/>
      <c r="BR128" s="251"/>
      <c r="BS128" s="251"/>
      <c r="BT128" s="251"/>
      <c r="BU128" s="251"/>
      <c r="BV128" s="251"/>
      <c r="BW128" s="251"/>
      <c r="BX128" s="251"/>
      <c r="BY128" s="251"/>
      <c r="BZ128" s="251"/>
    </row>
    <row r="129" spans="1:78" customFormat="1" ht="12.9" customHeight="1">
      <c r="A129" s="212" t="s">
        <v>24</v>
      </c>
      <c r="B129" s="216" t="s">
        <v>24</v>
      </c>
      <c r="C129" s="213" t="s">
        <v>24</v>
      </c>
      <c r="D129" s="213" t="s">
        <v>24</v>
      </c>
      <c r="E129" s="214" t="s">
        <v>24</v>
      </c>
      <c r="F129" s="214" t="s">
        <v>24</v>
      </c>
      <c r="G129" s="215" t="s">
        <v>24</v>
      </c>
      <c r="H129" s="216" t="s">
        <v>24</v>
      </c>
      <c r="I129" s="216" t="s">
        <v>24</v>
      </c>
      <c r="J129" s="216" t="s">
        <v>24</v>
      </c>
      <c r="K129" s="216" t="s">
        <v>24</v>
      </c>
      <c r="L129" s="216" t="s">
        <v>24</v>
      </c>
      <c r="M129" s="216" t="s">
        <v>24</v>
      </c>
      <c r="N129" s="216" t="s">
        <v>24</v>
      </c>
      <c r="O129" s="216" t="s">
        <v>24</v>
      </c>
      <c r="P129" s="216" t="s">
        <v>24</v>
      </c>
      <c r="Q129" s="216" t="s">
        <v>24</v>
      </c>
      <c r="R129" s="216" t="s">
        <v>24</v>
      </c>
      <c r="S129" s="216" t="s">
        <v>24</v>
      </c>
      <c r="T129" s="216" t="s">
        <v>24</v>
      </c>
      <c r="U129" s="216" t="s">
        <v>24</v>
      </c>
      <c r="V129" s="216" t="s">
        <v>24</v>
      </c>
      <c r="W129" s="432" t="str">
        <f t="array" ref="W129">IF(AND(H129:V129=H129:V129,H129:V129="-"),"",MODE(IF(H129:V129="-","",H129:V129)))</f>
        <v/>
      </c>
      <c r="X129" s="225" t="str">
        <f t="array" ref="X129">IF(COUNT(H129:V129)=0,"",COUNT(IF(H129:V129=W129,H129:V129,""))/COUNT(H129:V129))</f>
        <v/>
      </c>
      <c r="Y129" s="217" t="str">
        <f t="array" ref="Y129">IF(AND(H129:V129=H129:V129,H129:V129="-"),"",STDEV(IF(H129:V129="-","",H129:V129))/AVERAGE(IF(H129:V129="-","",H129:V129+0.000000000000001)))</f>
        <v/>
      </c>
      <c r="Z129" s="218"/>
      <c r="AA129" s="147"/>
      <c r="AB129" s="246" t="str">
        <f t="array" ref="AB129">IF(AND(H129:V129=H129:V129,H129:V129="-"),"",AVERAGE(H129:V129))</f>
        <v/>
      </c>
      <c r="AC129" s="218"/>
      <c r="AD129" s="414" t="str">
        <f t="shared" si="3"/>
        <v/>
      </c>
      <c r="AE129" s="74"/>
      <c r="AF129" s="74"/>
      <c r="AG129" s="74"/>
      <c r="AH129" s="74"/>
      <c r="AI129" s="265"/>
      <c r="AJ129" s="216" t="s">
        <v>24</v>
      </c>
      <c r="AK129" s="216" t="s">
        <v>24</v>
      </c>
      <c r="AL129" s="263" t="str">
        <f t="shared" si="4"/>
        <v/>
      </c>
      <c r="AM129" s="74"/>
      <c r="AN129" s="74"/>
      <c r="AO129" s="74"/>
      <c r="AP129" s="74"/>
      <c r="AQ129" s="74"/>
      <c r="AR129" s="74"/>
      <c r="AS129" s="74"/>
      <c r="AT129" s="74"/>
      <c r="AU129" s="74"/>
      <c r="AV129" s="74"/>
      <c r="AW129" s="74"/>
      <c r="AX129" s="74"/>
      <c r="AY129" s="74"/>
      <c r="AZ129" s="74"/>
      <c r="BA129" s="74"/>
      <c r="BB129" s="74"/>
      <c r="BC129" s="74"/>
      <c r="BD129" s="74"/>
      <c r="BE129" s="74"/>
      <c r="BF129" s="74"/>
      <c r="BG129" s="74"/>
      <c r="BH129" s="74"/>
      <c r="BI129" s="251"/>
      <c r="BJ129" s="251"/>
      <c r="BK129" s="251"/>
      <c r="BL129" s="251"/>
      <c r="BM129" s="251"/>
      <c r="BN129" s="251"/>
      <c r="BO129" s="251"/>
      <c r="BP129" s="251"/>
      <c r="BQ129" s="251"/>
      <c r="BR129" s="251"/>
      <c r="BS129" s="251"/>
      <c r="BT129" s="251"/>
      <c r="BU129" s="251"/>
      <c r="BV129" s="251"/>
      <c r="BW129" s="251"/>
      <c r="BX129" s="251"/>
      <c r="BY129" s="251"/>
      <c r="BZ129" s="251"/>
    </row>
    <row r="130" spans="1:78" customFormat="1" ht="12.9" customHeight="1">
      <c r="A130" s="212" t="s">
        <v>24</v>
      </c>
      <c r="B130" s="216" t="s">
        <v>24</v>
      </c>
      <c r="C130" s="213" t="s">
        <v>24</v>
      </c>
      <c r="D130" s="213" t="s">
        <v>24</v>
      </c>
      <c r="E130" s="214" t="s">
        <v>24</v>
      </c>
      <c r="F130" s="214" t="s">
        <v>24</v>
      </c>
      <c r="G130" s="215" t="s">
        <v>24</v>
      </c>
      <c r="H130" s="216" t="s">
        <v>24</v>
      </c>
      <c r="I130" s="216" t="s">
        <v>24</v>
      </c>
      <c r="J130" s="216" t="s">
        <v>24</v>
      </c>
      <c r="K130" s="216" t="s">
        <v>24</v>
      </c>
      <c r="L130" s="216" t="s">
        <v>24</v>
      </c>
      <c r="M130" s="216" t="s">
        <v>24</v>
      </c>
      <c r="N130" s="216" t="s">
        <v>24</v>
      </c>
      <c r="O130" s="216" t="s">
        <v>24</v>
      </c>
      <c r="P130" s="216" t="s">
        <v>24</v>
      </c>
      <c r="Q130" s="216" t="s">
        <v>24</v>
      </c>
      <c r="R130" s="216" t="s">
        <v>24</v>
      </c>
      <c r="S130" s="216" t="s">
        <v>24</v>
      </c>
      <c r="T130" s="216" t="s">
        <v>24</v>
      </c>
      <c r="U130" s="216" t="s">
        <v>24</v>
      </c>
      <c r="V130" s="216" t="s">
        <v>24</v>
      </c>
      <c r="W130" s="432" t="str">
        <f t="array" ref="W130">IF(AND(H130:V130=H130:V130,H130:V130="-"),"",MODE(IF(H130:V130="-","",H130:V130)))</f>
        <v/>
      </c>
      <c r="X130" s="225" t="str">
        <f t="array" ref="X130">IF(COUNT(H130:V130)=0,"",COUNT(IF(H130:V130=W130,H130:V130,""))/COUNT(H130:V130))</f>
        <v/>
      </c>
      <c r="Y130" s="217" t="str">
        <f t="array" ref="Y130">IF(AND(H130:V130=H130:V130,H130:V130="-"),"",STDEV(IF(H130:V130="-","",H130:V130))/AVERAGE(IF(H130:V130="-","",H130:V130+0.000000000000001)))</f>
        <v/>
      </c>
      <c r="Z130" s="218"/>
      <c r="AA130" s="147"/>
      <c r="AB130" s="246" t="str">
        <f t="array" ref="AB130">IF(AND(H130:V130=H130:V130,H130:V130="-"),"",AVERAGE(H130:V130))</f>
        <v/>
      </c>
      <c r="AC130" s="218"/>
      <c r="AD130" s="414" t="str">
        <f t="shared" si="3"/>
        <v/>
      </c>
      <c r="AE130" s="74"/>
      <c r="AF130" s="74"/>
      <c r="AG130" s="74"/>
      <c r="AH130" s="74"/>
      <c r="AI130" s="265"/>
      <c r="AJ130" s="216" t="s">
        <v>24</v>
      </c>
      <c r="AK130" s="216" t="s">
        <v>24</v>
      </c>
      <c r="AL130" s="263" t="str">
        <f t="shared" si="4"/>
        <v/>
      </c>
      <c r="AM130" s="74"/>
      <c r="AN130" s="74"/>
      <c r="AO130" s="74"/>
      <c r="AP130" s="74"/>
      <c r="AQ130" s="74"/>
      <c r="AR130" s="74"/>
      <c r="AS130" s="74"/>
      <c r="AT130" s="74"/>
      <c r="AU130" s="74"/>
      <c r="AV130" s="74"/>
      <c r="AW130" s="74"/>
      <c r="AX130" s="74"/>
      <c r="AY130" s="74"/>
      <c r="AZ130" s="74"/>
      <c r="BA130" s="74"/>
      <c r="BB130" s="74"/>
      <c r="BC130" s="74"/>
      <c r="BD130" s="74"/>
      <c r="BE130" s="74"/>
      <c r="BF130" s="74"/>
      <c r="BG130" s="74"/>
      <c r="BH130" s="74"/>
      <c r="BI130" s="251"/>
      <c r="BJ130" s="251"/>
      <c r="BK130" s="251"/>
      <c r="BL130" s="251"/>
      <c r="BM130" s="251"/>
      <c r="BN130" s="251"/>
      <c r="BO130" s="251"/>
      <c r="BP130" s="251"/>
      <c r="BQ130" s="251"/>
      <c r="BR130" s="251"/>
      <c r="BS130" s="251"/>
      <c r="BT130" s="251"/>
      <c r="BU130" s="251"/>
      <c r="BV130" s="251"/>
      <c r="BW130" s="251"/>
      <c r="BX130" s="251"/>
      <c r="BY130" s="251"/>
      <c r="BZ130" s="251"/>
    </row>
    <row r="131" spans="1:78" customFormat="1" ht="12.9" customHeight="1">
      <c r="A131" s="212" t="s">
        <v>24</v>
      </c>
      <c r="B131" s="216" t="s">
        <v>24</v>
      </c>
      <c r="C131" s="213" t="s">
        <v>24</v>
      </c>
      <c r="D131" s="213" t="s">
        <v>24</v>
      </c>
      <c r="E131" s="214" t="s">
        <v>24</v>
      </c>
      <c r="F131" s="214" t="s">
        <v>24</v>
      </c>
      <c r="G131" s="215" t="s">
        <v>24</v>
      </c>
      <c r="H131" s="216" t="s">
        <v>24</v>
      </c>
      <c r="I131" s="216" t="s">
        <v>24</v>
      </c>
      <c r="J131" s="216" t="s">
        <v>24</v>
      </c>
      <c r="K131" s="216" t="s">
        <v>24</v>
      </c>
      <c r="L131" s="216" t="s">
        <v>24</v>
      </c>
      <c r="M131" s="216" t="s">
        <v>24</v>
      </c>
      <c r="N131" s="216" t="s">
        <v>24</v>
      </c>
      <c r="O131" s="216" t="s">
        <v>24</v>
      </c>
      <c r="P131" s="216" t="s">
        <v>24</v>
      </c>
      <c r="Q131" s="216" t="s">
        <v>24</v>
      </c>
      <c r="R131" s="216" t="s">
        <v>24</v>
      </c>
      <c r="S131" s="216" t="s">
        <v>24</v>
      </c>
      <c r="T131" s="216" t="s">
        <v>24</v>
      </c>
      <c r="U131" s="216" t="s">
        <v>24</v>
      </c>
      <c r="V131" s="216" t="s">
        <v>24</v>
      </c>
      <c r="W131" s="432" t="str">
        <f t="array" ref="W131">IF(AND(H131:V131=H131:V131,H131:V131="-"),"",MODE(IF(H131:V131="-","",H131:V131)))</f>
        <v/>
      </c>
      <c r="X131" s="225" t="str">
        <f t="array" ref="X131">IF(COUNT(H131:V131)=0,"",COUNT(IF(H131:V131=W131,H131:V131,""))/COUNT(H131:V131))</f>
        <v/>
      </c>
      <c r="Y131" s="217" t="str">
        <f t="array" ref="Y131">IF(AND(H131:V131=H131:V131,H131:V131="-"),"",STDEV(IF(H131:V131="-","",H131:V131))/AVERAGE(IF(H131:V131="-","",H131:V131+0.000000000000001)))</f>
        <v/>
      </c>
      <c r="Z131" s="218"/>
      <c r="AA131" s="147"/>
      <c r="AB131" s="246" t="str">
        <f t="array" ref="AB131">IF(AND(H131:V131=H131:V131,H131:V131="-"),"",AVERAGE(H131:V131))</f>
        <v/>
      </c>
      <c r="AC131" s="218"/>
      <c r="AD131" s="414" t="str">
        <f t="shared" si="3"/>
        <v/>
      </c>
      <c r="AE131" s="74"/>
      <c r="AF131" s="74"/>
      <c r="AG131" s="74"/>
      <c r="AH131" s="74"/>
      <c r="AI131" s="265"/>
      <c r="AJ131" s="216" t="s">
        <v>24</v>
      </c>
      <c r="AK131" s="216" t="s">
        <v>24</v>
      </c>
      <c r="AL131" s="263" t="str">
        <f t="shared" si="4"/>
        <v/>
      </c>
      <c r="AM131" s="74"/>
      <c r="AN131" s="74"/>
      <c r="AO131" s="74"/>
      <c r="AP131" s="74"/>
      <c r="AQ131" s="74"/>
      <c r="AR131" s="74"/>
      <c r="AS131" s="74"/>
      <c r="AT131" s="74"/>
      <c r="AU131" s="74"/>
      <c r="AV131" s="74"/>
      <c r="AW131" s="74"/>
      <c r="AX131" s="74"/>
      <c r="AY131" s="74"/>
      <c r="AZ131" s="74"/>
      <c r="BA131" s="74"/>
      <c r="BB131" s="74"/>
      <c r="BC131" s="74"/>
      <c r="BD131" s="74"/>
      <c r="BE131" s="74"/>
      <c r="BF131" s="74"/>
      <c r="BG131" s="74"/>
      <c r="BH131" s="74"/>
      <c r="BI131" s="251"/>
      <c r="BJ131" s="251"/>
      <c r="BK131" s="251"/>
      <c r="BL131" s="251"/>
      <c r="BM131" s="251"/>
      <c r="BN131" s="251"/>
      <c r="BO131" s="251"/>
      <c r="BP131" s="251"/>
      <c r="BQ131" s="251"/>
      <c r="BR131" s="251"/>
      <c r="BS131" s="251"/>
      <c r="BT131" s="251"/>
      <c r="BU131" s="251"/>
      <c r="BV131" s="251"/>
      <c r="BW131" s="251"/>
      <c r="BX131" s="251"/>
      <c r="BY131" s="251"/>
      <c r="BZ131" s="251"/>
    </row>
    <row r="132" spans="1:78" customFormat="1" ht="12.9" customHeight="1">
      <c r="A132" s="212" t="s">
        <v>24</v>
      </c>
      <c r="B132" s="216" t="s">
        <v>24</v>
      </c>
      <c r="C132" s="213" t="s">
        <v>24</v>
      </c>
      <c r="D132" s="213" t="s">
        <v>24</v>
      </c>
      <c r="E132" s="214" t="s">
        <v>24</v>
      </c>
      <c r="F132" s="214" t="s">
        <v>24</v>
      </c>
      <c r="G132" s="215" t="s">
        <v>24</v>
      </c>
      <c r="H132" s="216" t="s">
        <v>24</v>
      </c>
      <c r="I132" s="216" t="s">
        <v>24</v>
      </c>
      <c r="J132" s="216" t="s">
        <v>24</v>
      </c>
      <c r="K132" s="216" t="s">
        <v>24</v>
      </c>
      <c r="L132" s="216" t="s">
        <v>24</v>
      </c>
      <c r="M132" s="216" t="s">
        <v>24</v>
      </c>
      <c r="N132" s="216" t="s">
        <v>24</v>
      </c>
      <c r="O132" s="216" t="s">
        <v>24</v>
      </c>
      <c r="P132" s="216" t="s">
        <v>24</v>
      </c>
      <c r="Q132" s="216" t="s">
        <v>24</v>
      </c>
      <c r="R132" s="216" t="s">
        <v>24</v>
      </c>
      <c r="S132" s="216" t="s">
        <v>24</v>
      </c>
      <c r="T132" s="216" t="s">
        <v>24</v>
      </c>
      <c r="U132" s="216" t="s">
        <v>24</v>
      </c>
      <c r="V132" s="216" t="s">
        <v>24</v>
      </c>
      <c r="W132" s="432" t="str">
        <f t="array" ref="W132">IF(AND(H132:V132=H132:V132,H132:V132="-"),"",MODE(IF(H132:V132="-","",H132:V132)))</f>
        <v/>
      </c>
      <c r="X132" s="225" t="str">
        <f t="array" ref="X132">IF(COUNT(H132:V132)=0,"",COUNT(IF(H132:V132=W132,H132:V132,""))/COUNT(H132:V132))</f>
        <v/>
      </c>
      <c r="Y132" s="217" t="str">
        <f t="array" ref="Y132">IF(AND(H132:V132=H132:V132,H132:V132="-"),"",STDEV(IF(H132:V132="-","",H132:V132))/AVERAGE(IF(H132:V132="-","",H132:V132+0.000000000000001)))</f>
        <v/>
      </c>
      <c r="Z132" s="218"/>
      <c r="AA132" s="147"/>
      <c r="AB132" s="246" t="str">
        <f t="array" ref="AB132">IF(AND(H132:V132=H132:V132,H132:V132="-"),"",AVERAGE(H132:V132))</f>
        <v/>
      </c>
      <c r="AC132" s="218"/>
      <c r="AD132" s="414" t="str">
        <f t="shared" si="3"/>
        <v/>
      </c>
      <c r="AE132" s="74"/>
      <c r="AF132" s="74"/>
      <c r="AG132" s="74"/>
      <c r="AH132" s="74"/>
      <c r="AI132" s="265"/>
      <c r="AJ132" s="216" t="s">
        <v>24</v>
      </c>
      <c r="AK132" s="216" t="s">
        <v>24</v>
      </c>
      <c r="AL132" s="263" t="str">
        <f t="shared" si="4"/>
        <v/>
      </c>
      <c r="AM132" s="74"/>
      <c r="AN132" s="74"/>
      <c r="AO132" s="74"/>
      <c r="AP132" s="74"/>
      <c r="AQ132" s="74"/>
      <c r="AR132" s="74"/>
      <c r="AS132" s="74"/>
      <c r="AT132" s="74"/>
      <c r="AU132" s="74"/>
      <c r="AV132" s="74"/>
      <c r="AW132" s="74"/>
      <c r="AX132" s="74"/>
      <c r="AY132" s="74"/>
      <c r="AZ132" s="74"/>
      <c r="BA132" s="74"/>
      <c r="BB132" s="74"/>
      <c r="BC132" s="74"/>
      <c r="BD132" s="74"/>
      <c r="BE132" s="74"/>
      <c r="BF132" s="74"/>
      <c r="BG132" s="74"/>
      <c r="BH132" s="74"/>
      <c r="BI132" s="251"/>
      <c r="BJ132" s="251"/>
      <c r="BK132" s="251"/>
      <c r="BL132" s="251"/>
      <c r="BM132" s="251"/>
      <c r="BN132" s="251"/>
      <c r="BO132" s="251"/>
      <c r="BP132" s="251"/>
      <c r="BQ132" s="251"/>
      <c r="BR132" s="251"/>
      <c r="BS132" s="251"/>
      <c r="BT132" s="251"/>
      <c r="BU132" s="251"/>
      <c r="BV132" s="251"/>
      <c r="BW132" s="251"/>
      <c r="BX132" s="251"/>
      <c r="BY132" s="251"/>
      <c r="BZ132" s="251"/>
    </row>
    <row r="133" spans="1:78" customFormat="1" ht="12.9" customHeight="1">
      <c r="A133" s="212" t="s">
        <v>24</v>
      </c>
      <c r="B133" s="216" t="s">
        <v>24</v>
      </c>
      <c r="C133" s="213" t="s">
        <v>24</v>
      </c>
      <c r="D133" s="213" t="s">
        <v>24</v>
      </c>
      <c r="E133" s="214" t="s">
        <v>24</v>
      </c>
      <c r="F133" s="214" t="s">
        <v>24</v>
      </c>
      <c r="G133" s="215" t="s">
        <v>24</v>
      </c>
      <c r="H133" s="216" t="s">
        <v>24</v>
      </c>
      <c r="I133" s="216" t="s">
        <v>24</v>
      </c>
      <c r="J133" s="216" t="s">
        <v>24</v>
      </c>
      <c r="K133" s="216" t="s">
        <v>24</v>
      </c>
      <c r="L133" s="216" t="s">
        <v>24</v>
      </c>
      <c r="M133" s="216" t="s">
        <v>24</v>
      </c>
      <c r="N133" s="216" t="s">
        <v>24</v>
      </c>
      <c r="O133" s="216" t="s">
        <v>24</v>
      </c>
      <c r="P133" s="216" t="s">
        <v>24</v>
      </c>
      <c r="Q133" s="216" t="s">
        <v>24</v>
      </c>
      <c r="R133" s="216" t="s">
        <v>24</v>
      </c>
      <c r="S133" s="216" t="s">
        <v>24</v>
      </c>
      <c r="T133" s="216" t="s">
        <v>24</v>
      </c>
      <c r="U133" s="216" t="s">
        <v>24</v>
      </c>
      <c r="V133" s="216" t="s">
        <v>24</v>
      </c>
      <c r="W133" s="432" t="str">
        <f t="array" ref="W133">IF(AND(H133:V133=H133:V133,H133:V133="-"),"",MODE(IF(H133:V133="-","",H133:V133)))</f>
        <v/>
      </c>
      <c r="X133" s="225" t="str">
        <f t="array" ref="X133">IF(COUNT(H133:V133)=0,"",COUNT(IF(H133:V133=W133,H133:V133,""))/COUNT(H133:V133))</f>
        <v/>
      </c>
      <c r="Y133" s="217" t="str">
        <f t="array" ref="Y133">IF(AND(H133:V133=H133:V133,H133:V133="-"),"",STDEV(IF(H133:V133="-","",H133:V133))/AVERAGE(IF(H133:V133="-","",H133:V133+0.000000000000001)))</f>
        <v/>
      </c>
      <c r="Z133" s="218"/>
      <c r="AA133" s="147"/>
      <c r="AB133" s="246" t="str">
        <f t="array" ref="AB133">IF(AND(H133:V133=H133:V133,H133:V133="-"),"",AVERAGE(H133:V133))</f>
        <v/>
      </c>
      <c r="AC133" s="218"/>
      <c r="AD133" s="414" t="str">
        <f t="shared" si="3"/>
        <v/>
      </c>
      <c r="AE133" s="74"/>
      <c r="AF133" s="74"/>
      <c r="AG133" s="74"/>
      <c r="AH133" s="74"/>
      <c r="AI133" s="265"/>
      <c r="AJ133" s="216" t="s">
        <v>24</v>
      </c>
      <c r="AK133" s="216" t="s">
        <v>24</v>
      </c>
      <c r="AL133" s="263" t="str">
        <f t="shared" si="4"/>
        <v/>
      </c>
      <c r="AM133" s="74"/>
      <c r="AN133" s="74"/>
      <c r="AO133" s="74"/>
      <c r="AP133" s="74"/>
      <c r="AQ133" s="74"/>
      <c r="AR133" s="74"/>
      <c r="AS133" s="74"/>
      <c r="AT133" s="74"/>
      <c r="AU133" s="74"/>
      <c r="AV133" s="74"/>
      <c r="AW133" s="74"/>
      <c r="AX133" s="74"/>
      <c r="AY133" s="74"/>
      <c r="AZ133" s="74"/>
      <c r="BA133" s="74"/>
      <c r="BB133" s="74"/>
      <c r="BC133" s="74"/>
      <c r="BD133" s="74"/>
      <c r="BE133" s="74"/>
      <c r="BF133" s="74"/>
      <c r="BG133" s="74"/>
      <c r="BH133" s="74"/>
      <c r="BI133" s="251"/>
      <c r="BJ133" s="251"/>
      <c r="BK133" s="251"/>
      <c r="BL133" s="251"/>
      <c r="BM133" s="251"/>
      <c r="BN133" s="251"/>
      <c r="BO133" s="251"/>
      <c r="BP133" s="251"/>
      <c r="BQ133" s="251"/>
      <c r="BR133" s="251"/>
      <c r="BS133" s="251"/>
      <c r="BT133" s="251"/>
      <c r="BU133" s="251"/>
      <c r="BV133" s="251"/>
      <c r="BW133" s="251"/>
      <c r="BX133" s="251"/>
      <c r="BY133" s="251"/>
      <c r="BZ133" s="251"/>
    </row>
    <row r="134" spans="1:78" customFormat="1" ht="12.9" customHeight="1">
      <c r="A134" s="212" t="s">
        <v>24</v>
      </c>
      <c r="B134" s="216" t="s">
        <v>24</v>
      </c>
      <c r="C134" s="213" t="s">
        <v>24</v>
      </c>
      <c r="D134" s="213" t="s">
        <v>24</v>
      </c>
      <c r="E134" s="214" t="s">
        <v>24</v>
      </c>
      <c r="F134" s="214" t="s">
        <v>24</v>
      </c>
      <c r="G134" s="215" t="s">
        <v>24</v>
      </c>
      <c r="H134" s="216" t="s">
        <v>24</v>
      </c>
      <c r="I134" s="216" t="s">
        <v>24</v>
      </c>
      <c r="J134" s="216" t="s">
        <v>24</v>
      </c>
      <c r="K134" s="216" t="s">
        <v>24</v>
      </c>
      <c r="L134" s="216" t="s">
        <v>24</v>
      </c>
      <c r="M134" s="216" t="s">
        <v>24</v>
      </c>
      <c r="N134" s="216" t="s">
        <v>24</v>
      </c>
      <c r="O134" s="216" t="s">
        <v>24</v>
      </c>
      <c r="P134" s="216" t="s">
        <v>24</v>
      </c>
      <c r="Q134" s="216" t="s">
        <v>24</v>
      </c>
      <c r="R134" s="216" t="s">
        <v>24</v>
      </c>
      <c r="S134" s="216" t="s">
        <v>24</v>
      </c>
      <c r="T134" s="216" t="s">
        <v>24</v>
      </c>
      <c r="U134" s="216" t="s">
        <v>24</v>
      </c>
      <c r="V134" s="216" t="s">
        <v>24</v>
      </c>
      <c r="W134" s="432" t="str">
        <f t="array" ref="W134">IF(AND(H134:V134=H134:V134,H134:V134="-"),"",MODE(IF(H134:V134="-","",H134:V134)))</f>
        <v/>
      </c>
      <c r="X134" s="225" t="str">
        <f t="array" ref="X134">IF(COUNT(H134:V134)=0,"",COUNT(IF(H134:V134=W134,H134:V134,""))/COUNT(H134:V134))</f>
        <v/>
      </c>
      <c r="Y134" s="217" t="str">
        <f t="array" ref="Y134">IF(AND(H134:V134=H134:V134,H134:V134="-"),"",STDEV(IF(H134:V134="-","",H134:V134))/AVERAGE(IF(H134:V134="-","",H134:V134+0.000000000000001)))</f>
        <v/>
      </c>
      <c r="Z134" s="218"/>
      <c r="AA134" s="147"/>
      <c r="AB134" s="246" t="str">
        <f t="array" ref="AB134">IF(AND(H134:V134=H134:V134,H134:V134="-"),"",AVERAGE(H134:V134))</f>
        <v/>
      </c>
      <c r="AC134" s="218"/>
      <c r="AD134" s="414" t="str">
        <f t="shared" ref="AD134:AD197" si="5">IF(X134="","",IF(X134&gt;=80%,"YES","NO"))</f>
        <v/>
      </c>
      <c r="AE134" s="74"/>
      <c r="AF134" s="74"/>
      <c r="AG134" s="74"/>
      <c r="AH134" s="74"/>
      <c r="AI134" s="265"/>
      <c r="AJ134" s="216" t="s">
        <v>24</v>
      </c>
      <c r="AK134" s="216" t="s">
        <v>24</v>
      </c>
      <c r="AL134" s="263" t="str">
        <f t="shared" ref="AL134:AL197" si="6">IF(OR(AJ134="-",AK134="-"),"",AJ134-AK134)</f>
        <v/>
      </c>
      <c r="AM134" s="74"/>
      <c r="AN134" s="74"/>
      <c r="AO134" s="74"/>
      <c r="AP134" s="74"/>
      <c r="AQ134" s="74"/>
      <c r="AR134" s="74"/>
      <c r="AS134" s="74"/>
      <c r="AT134" s="74"/>
      <c r="AU134" s="74"/>
      <c r="AV134" s="74"/>
      <c r="AW134" s="74"/>
      <c r="AX134" s="74"/>
      <c r="AY134" s="74"/>
      <c r="AZ134" s="74"/>
      <c r="BA134" s="74"/>
      <c r="BB134" s="74"/>
      <c r="BC134" s="74"/>
      <c r="BD134" s="74"/>
      <c r="BE134" s="74"/>
      <c r="BF134" s="74"/>
      <c r="BG134" s="74"/>
      <c r="BH134" s="74"/>
      <c r="BI134" s="251"/>
      <c r="BJ134" s="251"/>
      <c r="BK134" s="251"/>
      <c r="BL134" s="251"/>
      <c r="BM134" s="251"/>
      <c r="BN134" s="251"/>
      <c r="BO134" s="251"/>
      <c r="BP134" s="251"/>
      <c r="BQ134" s="251"/>
      <c r="BR134" s="251"/>
      <c r="BS134" s="251"/>
      <c r="BT134" s="251"/>
      <c r="BU134" s="251"/>
      <c r="BV134" s="251"/>
      <c r="BW134" s="251"/>
      <c r="BX134" s="251"/>
      <c r="BY134" s="251"/>
      <c r="BZ134" s="251"/>
    </row>
    <row r="135" spans="1:78" customFormat="1" ht="12.9" customHeight="1">
      <c r="A135" s="212" t="s">
        <v>24</v>
      </c>
      <c r="B135" s="216" t="s">
        <v>24</v>
      </c>
      <c r="C135" s="213" t="s">
        <v>24</v>
      </c>
      <c r="D135" s="213" t="s">
        <v>24</v>
      </c>
      <c r="E135" s="214" t="s">
        <v>24</v>
      </c>
      <c r="F135" s="214" t="s">
        <v>24</v>
      </c>
      <c r="G135" s="215" t="s">
        <v>24</v>
      </c>
      <c r="H135" s="216" t="s">
        <v>24</v>
      </c>
      <c r="I135" s="216" t="s">
        <v>24</v>
      </c>
      <c r="J135" s="216" t="s">
        <v>24</v>
      </c>
      <c r="K135" s="216" t="s">
        <v>24</v>
      </c>
      <c r="L135" s="216" t="s">
        <v>24</v>
      </c>
      <c r="M135" s="216" t="s">
        <v>24</v>
      </c>
      <c r="N135" s="216" t="s">
        <v>24</v>
      </c>
      <c r="O135" s="216" t="s">
        <v>24</v>
      </c>
      <c r="P135" s="216" t="s">
        <v>24</v>
      </c>
      <c r="Q135" s="216" t="s">
        <v>24</v>
      </c>
      <c r="R135" s="216" t="s">
        <v>24</v>
      </c>
      <c r="S135" s="216" t="s">
        <v>24</v>
      </c>
      <c r="T135" s="216" t="s">
        <v>24</v>
      </c>
      <c r="U135" s="216" t="s">
        <v>24</v>
      </c>
      <c r="V135" s="216" t="s">
        <v>24</v>
      </c>
      <c r="W135" s="432" t="str">
        <f t="array" ref="W135">IF(AND(H135:V135=H135:V135,H135:V135="-"),"",MODE(IF(H135:V135="-","",H135:V135)))</f>
        <v/>
      </c>
      <c r="X135" s="225" t="str">
        <f t="array" ref="X135">IF(COUNT(H135:V135)=0,"",COUNT(IF(H135:V135=W135,H135:V135,""))/COUNT(H135:V135))</f>
        <v/>
      </c>
      <c r="Y135" s="217" t="str">
        <f t="array" ref="Y135">IF(AND(H135:V135=H135:V135,H135:V135="-"),"",STDEV(IF(H135:V135="-","",H135:V135))/AVERAGE(IF(H135:V135="-","",H135:V135+0.000000000000001)))</f>
        <v/>
      </c>
      <c r="Z135" s="218"/>
      <c r="AA135" s="147"/>
      <c r="AB135" s="246" t="str">
        <f t="array" ref="AB135">IF(AND(H135:V135=H135:V135,H135:V135="-"),"",AVERAGE(H135:V135))</f>
        <v/>
      </c>
      <c r="AC135" s="218"/>
      <c r="AD135" s="414" t="str">
        <f t="shared" si="5"/>
        <v/>
      </c>
      <c r="AE135" s="74"/>
      <c r="AF135" s="74"/>
      <c r="AG135" s="74"/>
      <c r="AH135" s="74"/>
      <c r="AI135" s="265"/>
      <c r="AJ135" s="216" t="s">
        <v>24</v>
      </c>
      <c r="AK135" s="216" t="s">
        <v>24</v>
      </c>
      <c r="AL135" s="263" t="str">
        <f t="shared" si="6"/>
        <v/>
      </c>
      <c r="AM135" s="74"/>
      <c r="AN135" s="74"/>
      <c r="AO135" s="74"/>
      <c r="AP135" s="74"/>
      <c r="AQ135" s="74"/>
      <c r="AR135" s="74"/>
      <c r="AS135" s="74"/>
      <c r="AT135" s="74"/>
      <c r="AU135" s="74"/>
      <c r="AV135" s="74"/>
      <c r="AW135" s="74"/>
      <c r="AX135" s="74"/>
      <c r="AY135" s="74"/>
      <c r="AZ135" s="74"/>
      <c r="BA135" s="74"/>
      <c r="BB135" s="74"/>
      <c r="BC135" s="74"/>
      <c r="BD135" s="74"/>
      <c r="BE135" s="74"/>
      <c r="BF135" s="74"/>
      <c r="BG135" s="74"/>
      <c r="BH135" s="74"/>
      <c r="BI135" s="251"/>
      <c r="BJ135" s="251"/>
      <c r="BK135" s="251"/>
      <c r="BL135" s="251"/>
      <c r="BM135" s="251"/>
      <c r="BN135" s="251"/>
      <c r="BO135" s="251"/>
      <c r="BP135" s="251"/>
      <c r="BQ135" s="251"/>
      <c r="BR135" s="251"/>
      <c r="BS135" s="251"/>
      <c r="BT135" s="251"/>
      <c r="BU135" s="251"/>
      <c r="BV135" s="251"/>
      <c r="BW135" s="251"/>
      <c r="BX135" s="251"/>
      <c r="BY135" s="251"/>
      <c r="BZ135" s="251"/>
    </row>
    <row r="136" spans="1:78" customFormat="1" ht="12.9" customHeight="1">
      <c r="A136" s="212" t="s">
        <v>24</v>
      </c>
      <c r="B136" s="216" t="s">
        <v>24</v>
      </c>
      <c r="C136" s="213" t="s">
        <v>24</v>
      </c>
      <c r="D136" s="213" t="s">
        <v>24</v>
      </c>
      <c r="E136" s="214" t="s">
        <v>24</v>
      </c>
      <c r="F136" s="214" t="s">
        <v>24</v>
      </c>
      <c r="G136" s="215" t="s">
        <v>24</v>
      </c>
      <c r="H136" s="216" t="s">
        <v>24</v>
      </c>
      <c r="I136" s="216" t="s">
        <v>24</v>
      </c>
      <c r="J136" s="216" t="s">
        <v>24</v>
      </c>
      <c r="K136" s="216" t="s">
        <v>24</v>
      </c>
      <c r="L136" s="216" t="s">
        <v>24</v>
      </c>
      <c r="M136" s="216" t="s">
        <v>24</v>
      </c>
      <c r="N136" s="216" t="s">
        <v>24</v>
      </c>
      <c r="O136" s="216" t="s">
        <v>24</v>
      </c>
      <c r="P136" s="216" t="s">
        <v>24</v>
      </c>
      <c r="Q136" s="216" t="s">
        <v>24</v>
      </c>
      <c r="R136" s="216" t="s">
        <v>24</v>
      </c>
      <c r="S136" s="216" t="s">
        <v>24</v>
      </c>
      <c r="T136" s="216" t="s">
        <v>24</v>
      </c>
      <c r="U136" s="216" t="s">
        <v>24</v>
      </c>
      <c r="V136" s="216" t="s">
        <v>24</v>
      </c>
      <c r="W136" s="432" t="str">
        <f t="array" ref="W136">IF(AND(H136:V136=H136:V136,H136:V136="-"),"",MODE(IF(H136:V136="-","",H136:V136)))</f>
        <v/>
      </c>
      <c r="X136" s="225" t="str">
        <f t="array" ref="X136">IF(COUNT(H136:V136)=0,"",COUNT(IF(H136:V136=W136,H136:V136,""))/COUNT(H136:V136))</f>
        <v/>
      </c>
      <c r="Y136" s="217" t="str">
        <f t="array" ref="Y136">IF(AND(H136:V136=H136:V136,H136:V136="-"),"",STDEV(IF(H136:V136="-","",H136:V136))/AVERAGE(IF(H136:V136="-","",H136:V136+0.000000000000001)))</f>
        <v/>
      </c>
      <c r="Z136" s="218"/>
      <c r="AA136" s="147"/>
      <c r="AB136" s="246" t="str">
        <f t="array" ref="AB136">IF(AND(H136:V136=H136:V136,H136:V136="-"),"",AVERAGE(H136:V136))</f>
        <v/>
      </c>
      <c r="AC136" s="218"/>
      <c r="AD136" s="414" t="str">
        <f t="shared" si="5"/>
        <v/>
      </c>
      <c r="AE136" s="74"/>
      <c r="AF136" s="74"/>
      <c r="AG136" s="74"/>
      <c r="AH136" s="74"/>
      <c r="AI136" s="265"/>
      <c r="AJ136" s="216" t="s">
        <v>24</v>
      </c>
      <c r="AK136" s="216" t="s">
        <v>24</v>
      </c>
      <c r="AL136" s="263" t="str">
        <f t="shared" si="6"/>
        <v/>
      </c>
      <c r="AM136" s="74"/>
      <c r="AN136" s="74"/>
      <c r="AO136" s="74"/>
      <c r="AP136" s="74"/>
      <c r="AQ136" s="74"/>
      <c r="AR136" s="74"/>
      <c r="AS136" s="74"/>
      <c r="AT136" s="74"/>
      <c r="AU136" s="74"/>
      <c r="AV136" s="74"/>
      <c r="AW136" s="74"/>
      <c r="AX136" s="74"/>
      <c r="AY136" s="74"/>
      <c r="AZ136" s="74"/>
      <c r="BA136" s="74"/>
      <c r="BB136" s="74"/>
      <c r="BC136" s="74"/>
      <c r="BD136" s="74"/>
      <c r="BE136" s="74"/>
      <c r="BF136" s="74"/>
      <c r="BG136" s="74"/>
      <c r="BH136" s="74"/>
      <c r="BI136" s="251"/>
      <c r="BJ136" s="251"/>
      <c r="BK136" s="251"/>
      <c r="BL136" s="251"/>
      <c r="BM136" s="251"/>
      <c r="BN136" s="251"/>
      <c r="BO136" s="251"/>
      <c r="BP136" s="251"/>
      <c r="BQ136" s="251"/>
      <c r="BR136" s="251"/>
      <c r="BS136" s="251"/>
      <c r="BT136" s="251"/>
      <c r="BU136" s="251"/>
      <c r="BV136" s="251"/>
      <c r="BW136" s="251"/>
      <c r="BX136" s="251"/>
      <c r="BY136" s="251"/>
      <c r="BZ136" s="251"/>
    </row>
    <row r="137" spans="1:78" customFormat="1" ht="12.9" customHeight="1">
      <c r="A137" s="212" t="s">
        <v>24</v>
      </c>
      <c r="B137" s="216" t="s">
        <v>24</v>
      </c>
      <c r="C137" s="213" t="s">
        <v>24</v>
      </c>
      <c r="D137" s="213" t="s">
        <v>24</v>
      </c>
      <c r="E137" s="214" t="s">
        <v>24</v>
      </c>
      <c r="F137" s="214" t="s">
        <v>24</v>
      </c>
      <c r="G137" s="215" t="s">
        <v>24</v>
      </c>
      <c r="H137" s="216" t="s">
        <v>24</v>
      </c>
      <c r="I137" s="216" t="s">
        <v>24</v>
      </c>
      <c r="J137" s="216" t="s">
        <v>24</v>
      </c>
      <c r="K137" s="216" t="s">
        <v>24</v>
      </c>
      <c r="L137" s="216" t="s">
        <v>24</v>
      </c>
      <c r="M137" s="216" t="s">
        <v>24</v>
      </c>
      <c r="N137" s="216" t="s">
        <v>24</v>
      </c>
      <c r="O137" s="216" t="s">
        <v>24</v>
      </c>
      <c r="P137" s="216" t="s">
        <v>24</v>
      </c>
      <c r="Q137" s="216" t="s">
        <v>24</v>
      </c>
      <c r="R137" s="216" t="s">
        <v>24</v>
      </c>
      <c r="S137" s="216" t="s">
        <v>24</v>
      </c>
      <c r="T137" s="216" t="s">
        <v>24</v>
      </c>
      <c r="U137" s="216" t="s">
        <v>24</v>
      </c>
      <c r="V137" s="216" t="s">
        <v>24</v>
      </c>
      <c r="W137" s="432" t="str">
        <f t="array" ref="W137">IF(AND(H137:V137=H137:V137,H137:V137="-"),"",MODE(IF(H137:V137="-","",H137:V137)))</f>
        <v/>
      </c>
      <c r="X137" s="225" t="str">
        <f t="array" ref="X137">IF(COUNT(H137:V137)=0,"",COUNT(IF(H137:V137=W137,H137:V137,""))/COUNT(H137:V137))</f>
        <v/>
      </c>
      <c r="Y137" s="217" t="str">
        <f t="array" ref="Y137">IF(AND(H137:V137=H137:V137,H137:V137="-"),"",STDEV(IF(H137:V137="-","",H137:V137))/AVERAGE(IF(H137:V137="-","",H137:V137+0.000000000000001)))</f>
        <v/>
      </c>
      <c r="Z137" s="218"/>
      <c r="AA137" s="147"/>
      <c r="AB137" s="246" t="str">
        <f t="array" ref="AB137">IF(AND(H137:V137=H137:V137,H137:V137="-"),"",AVERAGE(H137:V137))</f>
        <v/>
      </c>
      <c r="AC137" s="218"/>
      <c r="AD137" s="414" t="str">
        <f t="shared" si="5"/>
        <v/>
      </c>
      <c r="AE137" s="74"/>
      <c r="AF137" s="74"/>
      <c r="AG137" s="74"/>
      <c r="AH137" s="74"/>
      <c r="AI137" s="265"/>
      <c r="AJ137" s="216" t="s">
        <v>24</v>
      </c>
      <c r="AK137" s="216" t="s">
        <v>24</v>
      </c>
      <c r="AL137" s="263" t="str">
        <f t="shared" si="6"/>
        <v/>
      </c>
      <c r="AM137" s="74"/>
      <c r="AN137" s="74"/>
      <c r="AO137" s="74"/>
      <c r="AP137" s="74"/>
      <c r="AQ137" s="74"/>
      <c r="AR137" s="74"/>
      <c r="AS137" s="74"/>
      <c r="AT137" s="74"/>
      <c r="AU137" s="74"/>
      <c r="AV137" s="74"/>
      <c r="AW137" s="74"/>
      <c r="AX137" s="74"/>
      <c r="AY137" s="74"/>
      <c r="AZ137" s="74"/>
      <c r="BA137" s="74"/>
      <c r="BB137" s="74"/>
      <c r="BC137" s="74"/>
      <c r="BD137" s="74"/>
      <c r="BE137" s="74"/>
      <c r="BF137" s="74"/>
      <c r="BG137" s="74"/>
      <c r="BH137" s="74"/>
      <c r="BI137" s="251"/>
      <c r="BJ137" s="251"/>
      <c r="BK137" s="251"/>
      <c r="BL137" s="251"/>
      <c r="BM137" s="251"/>
      <c r="BN137" s="251"/>
      <c r="BO137" s="251"/>
      <c r="BP137" s="251"/>
      <c r="BQ137" s="251"/>
      <c r="BR137" s="251"/>
      <c r="BS137" s="251"/>
      <c r="BT137" s="251"/>
      <c r="BU137" s="251"/>
      <c r="BV137" s="251"/>
      <c r="BW137" s="251"/>
      <c r="BX137" s="251"/>
      <c r="BY137" s="251"/>
      <c r="BZ137" s="251"/>
    </row>
    <row r="138" spans="1:78" customFormat="1" ht="12.9" customHeight="1">
      <c r="A138" s="212" t="s">
        <v>24</v>
      </c>
      <c r="B138" s="216" t="s">
        <v>24</v>
      </c>
      <c r="C138" s="213" t="s">
        <v>24</v>
      </c>
      <c r="D138" s="213" t="s">
        <v>24</v>
      </c>
      <c r="E138" s="214" t="s">
        <v>24</v>
      </c>
      <c r="F138" s="214" t="s">
        <v>24</v>
      </c>
      <c r="G138" s="215" t="s">
        <v>24</v>
      </c>
      <c r="H138" s="216" t="s">
        <v>24</v>
      </c>
      <c r="I138" s="216" t="s">
        <v>24</v>
      </c>
      <c r="J138" s="216" t="s">
        <v>24</v>
      </c>
      <c r="K138" s="216" t="s">
        <v>24</v>
      </c>
      <c r="L138" s="216" t="s">
        <v>24</v>
      </c>
      <c r="M138" s="216" t="s">
        <v>24</v>
      </c>
      <c r="N138" s="216" t="s">
        <v>24</v>
      </c>
      <c r="O138" s="216" t="s">
        <v>24</v>
      </c>
      <c r="P138" s="216" t="s">
        <v>24</v>
      </c>
      <c r="Q138" s="216" t="s">
        <v>24</v>
      </c>
      <c r="R138" s="216" t="s">
        <v>24</v>
      </c>
      <c r="S138" s="216" t="s">
        <v>24</v>
      </c>
      <c r="T138" s="216" t="s">
        <v>24</v>
      </c>
      <c r="U138" s="216" t="s">
        <v>24</v>
      </c>
      <c r="V138" s="216" t="s">
        <v>24</v>
      </c>
      <c r="W138" s="432" t="str">
        <f t="array" ref="W138">IF(AND(H138:V138=H138:V138,H138:V138="-"),"",MODE(IF(H138:V138="-","",H138:V138)))</f>
        <v/>
      </c>
      <c r="X138" s="225" t="str">
        <f t="array" ref="X138">IF(COUNT(H138:V138)=0,"",COUNT(IF(H138:V138=W138,H138:V138,""))/COUNT(H138:V138))</f>
        <v/>
      </c>
      <c r="Y138" s="217" t="str">
        <f t="array" ref="Y138">IF(AND(H138:V138=H138:V138,H138:V138="-"),"",STDEV(IF(H138:V138="-","",H138:V138))/AVERAGE(IF(H138:V138="-","",H138:V138+0.000000000000001)))</f>
        <v/>
      </c>
      <c r="Z138" s="218"/>
      <c r="AA138" s="147"/>
      <c r="AB138" s="246" t="str">
        <f t="array" ref="AB138">IF(AND(H138:V138=H138:V138,H138:V138="-"),"",AVERAGE(H138:V138))</f>
        <v/>
      </c>
      <c r="AC138" s="218"/>
      <c r="AD138" s="414" t="str">
        <f t="shared" si="5"/>
        <v/>
      </c>
      <c r="AE138" s="74"/>
      <c r="AF138" s="74"/>
      <c r="AG138" s="74"/>
      <c r="AH138" s="74"/>
      <c r="AI138" s="265"/>
      <c r="AJ138" s="216" t="s">
        <v>24</v>
      </c>
      <c r="AK138" s="216" t="s">
        <v>24</v>
      </c>
      <c r="AL138" s="263" t="str">
        <f t="shared" si="6"/>
        <v/>
      </c>
      <c r="AM138" s="74"/>
      <c r="AN138" s="74"/>
      <c r="AO138" s="74"/>
      <c r="AP138" s="74"/>
      <c r="AQ138" s="74"/>
      <c r="AR138" s="74"/>
      <c r="AS138" s="74"/>
      <c r="AT138" s="74"/>
      <c r="AU138" s="74"/>
      <c r="AV138" s="74"/>
      <c r="AW138" s="74"/>
      <c r="AX138" s="74"/>
      <c r="AY138" s="74"/>
      <c r="AZ138" s="74"/>
      <c r="BA138" s="74"/>
      <c r="BB138" s="74"/>
      <c r="BC138" s="74"/>
      <c r="BD138" s="74"/>
      <c r="BE138" s="74"/>
      <c r="BF138" s="74"/>
      <c r="BG138" s="74"/>
      <c r="BH138" s="74"/>
      <c r="BI138" s="251"/>
      <c r="BJ138" s="251"/>
      <c r="BK138" s="251"/>
      <c r="BL138" s="251"/>
      <c r="BM138" s="251"/>
      <c r="BN138" s="251"/>
      <c r="BO138" s="251"/>
      <c r="BP138" s="251"/>
      <c r="BQ138" s="251"/>
      <c r="BR138" s="251"/>
      <c r="BS138" s="251"/>
      <c r="BT138" s="251"/>
      <c r="BU138" s="251"/>
      <c r="BV138" s="251"/>
      <c r="BW138" s="251"/>
      <c r="BX138" s="251"/>
      <c r="BY138" s="251"/>
      <c r="BZ138" s="251"/>
    </row>
    <row r="139" spans="1:78" customFormat="1" ht="12.9" customHeight="1">
      <c r="A139" s="212" t="s">
        <v>24</v>
      </c>
      <c r="B139" s="216" t="s">
        <v>24</v>
      </c>
      <c r="C139" s="213" t="s">
        <v>24</v>
      </c>
      <c r="D139" s="213" t="s">
        <v>24</v>
      </c>
      <c r="E139" s="214" t="s">
        <v>24</v>
      </c>
      <c r="F139" s="214" t="s">
        <v>24</v>
      </c>
      <c r="G139" s="215" t="s">
        <v>24</v>
      </c>
      <c r="H139" s="216" t="s">
        <v>24</v>
      </c>
      <c r="I139" s="216" t="s">
        <v>24</v>
      </c>
      <c r="J139" s="216" t="s">
        <v>24</v>
      </c>
      <c r="K139" s="216" t="s">
        <v>24</v>
      </c>
      <c r="L139" s="216" t="s">
        <v>24</v>
      </c>
      <c r="M139" s="216" t="s">
        <v>24</v>
      </c>
      <c r="N139" s="216" t="s">
        <v>24</v>
      </c>
      <c r="O139" s="216" t="s">
        <v>24</v>
      </c>
      <c r="P139" s="216" t="s">
        <v>24</v>
      </c>
      <c r="Q139" s="216" t="s">
        <v>24</v>
      </c>
      <c r="R139" s="216" t="s">
        <v>24</v>
      </c>
      <c r="S139" s="216" t="s">
        <v>24</v>
      </c>
      <c r="T139" s="216" t="s">
        <v>24</v>
      </c>
      <c r="U139" s="216" t="s">
        <v>24</v>
      </c>
      <c r="V139" s="216" t="s">
        <v>24</v>
      </c>
      <c r="W139" s="432" t="str">
        <f t="array" ref="W139">IF(AND(H139:V139=H139:V139,H139:V139="-"),"",MODE(IF(H139:V139="-","",H139:V139)))</f>
        <v/>
      </c>
      <c r="X139" s="225" t="str">
        <f t="array" ref="X139">IF(COUNT(H139:V139)=0,"",COUNT(IF(H139:V139=W139,H139:V139,""))/COUNT(H139:V139))</f>
        <v/>
      </c>
      <c r="Y139" s="217" t="str">
        <f t="array" ref="Y139">IF(AND(H139:V139=H139:V139,H139:V139="-"),"",STDEV(IF(H139:V139="-","",H139:V139))/AVERAGE(IF(H139:V139="-","",H139:V139+0.000000000000001)))</f>
        <v/>
      </c>
      <c r="Z139" s="218"/>
      <c r="AA139" s="147"/>
      <c r="AB139" s="246" t="str">
        <f t="array" ref="AB139">IF(AND(H139:V139=H139:V139,H139:V139="-"),"",AVERAGE(H139:V139))</f>
        <v/>
      </c>
      <c r="AC139" s="218"/>
      <c r="AD139" s="414" t="str">
        <f t="shared" si="5"/>
        <v/>
      </c>
      <c r="AE139" s="74"/>
      <c r="AF139" s="74"/>
      <c r="AG139" s="74"/>
      <c r="AH139" s="74"/>
      <c r="AI139" s="265"/>
      <c r="AJ139" s="216" t="s">
        <v>24</v>
      </c>
      <c r="AK139" s="216" t="s">
        <v>24</v>
      </c>
      <c r="AL139" s="263" t="str">
        <f t="shared" si="6"/>
        <v/>
      </c>
      <c r="AM139" s="74"/>
      <c r="AN139" s="74"/>
      <c r="AO139" s="74"/>
      <c r="AP139" s="74"/>
      <c r="AQ139" s="74"/>
      <c r="AR139" s="74"/>
      <c r="AS139" s="74"/>
      <c r="AT139" s="74"/>
      <c r="AU139" s="74"/>
      <c r="AV139" s="74"/>
      <c r="AW139" s="74"/>
      <c r="AX139" s="74"/>
      <c r="AY139" s="74"/>
      <c r="AZ139" s="74"/>
      <c r="BA139" s="74"/>
      <c r="BB139" s="74"/>
      <c r="BC139" s="74"/>
      <c r="BD139" s="74"/>
      <c r="BE139" s="74"/>
      <c r="BF139" s="74"/>
      <c r="BG139" s="74"/>
      <c r="BH139" s="74"/>
      <c r="BI139" s="251"/>
      <c r="BJ139" s="251"/>
      <c r="BK139" s="251"/>
      <c r="BL139" s="251"/>
      <c r="BM139" s="251"/>
      <c r="BN139" s="251"/>
      <c r="BO139" s="251"/>
      <c r="BP139" s="251"/>
      <c r="BQ139" s="251"/>
      <c r="BR139" s="251"/>
      <c r="BS139" s="251"/>
      <c r="BT139" s="251"/>
      <c r="BU139" s="251"/>
      <c r="BV139" s="251"/>
      <c r="BW139" s="251"/>
      <c r="BX139" s="251"/>
      <c r="BY139" s="251"/>
      <c r="BZ139" s="251"/>
    </row>
    <row r="140" spans="1:78" customFormat="1" ht="12.9" customHeight="1">
      <c r="A140" s="212" t="s">
        <v>24</v>
      </c>
      <c r="B140" s="216" t="s">
        <v>24</v>
      </c>
      <c r="C140" s="213" t="s">
        <v>24</v>
      </c>
      <c r="D140" s="213" t="s">
        <v>24</v>
      </c>
      <c r="E140" s="214" t="s">
        <v>24</v>
      </c>
      <c r="F140" s="214" t="s">
        <v>24</v>
      </c>
      <c r="G140" s="215" t="s">
        <v>24</v>
      </c>
      <c r="H140" s="216" t="s">
        <v>24</v>
      </c>
      <c r="I140" s="216" t="s">
        <v>24</v>
      </c>
      <c r="J140" s="216" t="s">
        <v>24</v>
      </c>
      <c r="K140" s="216" t="s">
        <v>24</v>
      </c>
      <c r="L140" s="216" t="s">
        <v>24</v>
      </c>
      <c r="M140" s="216" t="s">
        <v>24</v>
      </c>
      <c r="N140" s="216" t="s">
        <v>24</v>
      </c>
      <c r="O140" s="216" t="s">
        <v>24</v>
      </c>
      <c r="P140" s="216" t="s">
        <v>24</v>
      </c>
      <c r="Q140" s="216" t="s">
        <v>24</v>
      </c>
      <c r="R140" s="216" t="s">
        <v>24</v>
      </c>
      <c r="S140" s="216" t="s">
        <v>24</v>
      </c>
      <c r="T140" s="216" t="s">
        <v>24</v>
      </c>
      <c r="U140" s="216" t="s">
        <v>24</v>
      </c>
      <c r="V140" s="216" t="s">
        <v>24</v>
      </c>
      <c r="W140" s="432" t="str">
        <f t="array" ref="W140">IF(AND(H140:V140=H140:V140,H140:V140="-"),"",MODE(IF(H140:V140="-","",H140:V140)))</f>
        <v/>
      </c>
      <c r="X140" s="225" t="str">
        <f t="array" ref="X140">IF(COUNT(H140:V140)=0,"",COUNT(IF(H140:V140=W140,H140:V140,""))/COUNT(H140:V140))</f>
        <v/>
      </c>
      <c r="Y140" s="217" t="str">
        <f t="array" ref="Y140">IF(AND(H140:V140=H140:V140,H140:V140="-"),"",STDEV(IF(H140:V140="-","",H140:V140))/AVERAGE(IF(H140:V140="-","",H140:V140+0.000000000000001)))</f>
        <v/>
      </c>
      <c r="Z140" s="218"/>
      <c r="AA140" s="147"/>
      <c r="AB140" s="246" t="str">
        <f t="array" ref="AB140">IF(AND(H140:V140=H140:V140,H140:V140="-"),"",AVERAGE(H140:V140))</f>
        <v/>
      </c>
      <c r="AC140" s="218"/>
      <c r="AD140" s="414" t="str">
        <f t="shared" si="5"/>
        <v/>
      </c>
      <c r="AE140" s="74"/>
      <c r="AF140" s="74"/>
      <c r="AG140" s="74"/>
      <c r="AH140" s="74"/>
      <c r="AI140" s="265"/>
      <c r="AJ140" s="216" t="s">
        <v>24</v>
      </c>
      <c r="AK140" s="216" t="s">
        <v>24</v>
      </c>
      <c r="AL140" s="263" t="str">
        <f t="shared" si="6"/>
        <v/>
      </c>
      <c r="AM140" s="74"/>
      <c r="AN140" s="74"/>
      <c r="AO140" s="74"/>
      <c r="AP140" s="74"/>
      <c r="AQ140" s="74"/>
      <c r="AR140" s="74"/>
      <c r="AS140" s="74"/>
      <c r="AT140" s="74"/>
      <c r="AU140" s="74"/>
      <c r="AV140" s="74"/>
      <c r="AW140" s="74"/>
      <c r="AX140" s="74"/>
      <c r="AY140" s="74"/>
      <c r="AZ140" s="74"/>
      <c r="BA140" s="74"/>
      <c r="BB140" s="74"/>
      <c r="BC140" s="74"/>
      <c r="BD140" s="74"/>
      <c r="BE140" s="74"/>
      <c r="BF140" s="74"/>
      <c r="BG140" s="74"/>
      <c r="BH140" s="74"/>
      <c r="BI140" s="251"/>
      <c r="BJ140" s="251"/>
      <c r="BK140" s="251"/>
      <c r="BL140" s="251"/>
      <c r="BM140" s="251"/>
      <c r="BN140" s="251"/>
      <c r="BO140" s="251"/>
      <c r="BP140" s="251"/>
      <c r="BQ140" s="251"/>
      <c r="BR140" s="251"/>
      <c r="BS140" s="251"/>
      <c r="BT140" s="251"/>
      <c r="BU140" s="251"/>
      <c r="BV140" s="251"/>
      <c r="BW140" s="251"/>
      <c r="BX140" s="251"/>
      <c r="BY140" s="251"/>
      <c r="BZ140" s="251"/>
    </row>
    <row r="141" spans="1:78" customFormat="1" ht="12.9" customHeight="1">
      <c r="A141" s="212" t="s">
        <v>24</v>
      </c>
      <c r="B141" s="216" t="s">
        <v>24</v>
      </c>
      <c r="C141" s="213" t="s">
        <v>24</v>
      </c>
      <c r="D141" s="213" t="s">
        <v>24</v>
      </c>
      <c r="E141" s="214" t="s">
        <v>24</v>
      </c>
      <c r="F141" s="214" t="s">
        <v>24</v>
      </c>
      <c r="G141" s="215" t="s">
        <v>24</v>
      </c>
      <c r="H141" s="216" t="s">
        <v>24</v>
      </c>
      <c r="I141" s="216" t="s">
        <v>24</v>
      </c>
      <c r="J141" s="216" t="s">
        <v>24</v>
      </c>
      <c r="K141" s="216" t="s">
        <v>24</v>
      </c>
      <c r="L141" s="216" t="s">
        <v>24</v>
      </c>
      <c r="M141" s="216" t="s">
        <v>24</v>
      </c>
      <c r="N141" s="216" t="s">
        <v>24</v>
      </c>
      <c r="O141" s="216" t="s">
        <v>24</v>
      </c>
      <c r="P141" s="216" t="s">
        <v>24</v>
      </c>
      <c r="Q141" s="216" t="s">
        <v>24</v>
      </c>
      <c r="R141" s="216" t="s">
        <v>24</v>
      </c>
      <c r="S141" s="216" t="s">
        <v>24</v>
      </c>
      <c r="T141" s="216" t="s">
        <v>24</v>
      </c>
      <c r="U141" s="216" t="s">
        <v>24</v>
      </c>
      <c r="V141" s="216" t="s">
        <v>24</v>
      </c>
      <c r="W141" s="432" t="str">
        <f t="array" ref="W141">IF(AND(H141:V141=H141:V141,H141:V141="-"),"",MODE(IF(H141:V141="-","",H141:V141)))</f>
        <v/>
      </c>
      <c r="X141" s="225" t="str">
        <f t="array" ref="X141">IF(COUNT(H141:V141)=0,"",COUNT(IF(H141:V141=W141,H141:V141,""))/COUNT(H141:V141))</f>
        <v/>
      </c>
      <c r="Y141" s="217" t="str">
        <f t="array" ref="Y141">IF(AND(H141:V141=H141:V141,H141:V141="-"),"",STDEV(IF(H141:V141="-","",H141:V141))/AVERAGE(IF(H141:V141="-","",H141:V141+0.000000000000001)))</f>
        <v/>
      </c>
      <c r="Z141" s="218"/>
      <c r="AA141" s="147"/>
      <c r="AB141" s="246" t="str">
        <f t="array" ref="AB141">IF(AND(H141:V141=H141:V141,H141:V141="-"),"",AVERAGE(H141:V141))</f>
        <v/>
      </c>
      <c r="AC141" s="218"/>
      <c r="AD141" s="414" t="str">
        <f t="shared" si="5"/>
        <v/>
      </c>
      <c r="AE141" s="74"/>
      <c r="AF141" s="74"/>
      <c r="AG141" s="74"/>
      <c r="AH141" s="74"/>
      <c r="AI141" s="265"/>
      <c r="AJ141" s="216" t="s">
        <v>24</v>
      </c>
      <c r="AK141" s="216" t="s">
        <v>24</v>
      </c>
      <c r="AL141" s="263" t="str">
        <f t="shared" si="6"/>
        <v/>
      </c>
      <c r="AM141" s="74"/>
      <c r="AN141" s="74"/>
      <c r="AO141" s="74"/>
      <c r="AP141" s="74"/>
      <c r="AQ141" s="74"/>
      <c r="AR141" s="74"/>
      <c r="AS141" s="74"/>
      <c r="AT141" s="74"/>
      <c r="AU141" s="74"/>
      <c r="AV141" s="74"/>
      <c r="AW141" s="74"/>
      <c r="AX141" s="74"/>
      <c r="AY141" s="74"/>
      <c r="AZ141" s="74"/>
      <c r="BA141" s="74"/>
      <c r="BB141" s="74"/>
      <c r="BC141" s="74"/>
      <c r="BD141" s="74"/>
      <c r="BE141" s="74"/>
      <c r="BF141" s="74"/>
      <c r="BG141" s="74"/>
      <c r="BH141" s="74"/>
      <c r="BI141" s="251"/>
      <c r="BJ141" s="251"/>
      <c r="BK141" s="251"/>
      <c r="BL141" s="251"/>
      <c r="BM141" s="251"/>
      <c r="BN141" s="251"/>
      <c r="BO141" s="251"/>
      <c r="BP141" s="251"/>
      <c r="BQ141" s="251"/>
      <c r="BR141" s="251"/>
      <c r="BS141" s="251"/>
      <c r="BT141" s="251"/>
      <c r="BU141" s="251"/>
      <c r="BV141" s="251"/>
      <c r="BW141" s="251"/>
      <c r="BX141" s="251"/>
      <c r="BY141" s="251"/>
      <c r="BZ141" s="251"/>
    </row>
    <row r="142" spans="1:78" customFormat="1" ht="12.9" customHeight="1">
      <c r="A142" s="212" t="s">
        <v>24</v>
      </c>
      <c r="B142" s="216" t="s">
        <v>24</v>
      </c>
      <c r="C142" s="213" t="s">
        <v>24</v>
      </c>
      <c r="D142" s="213" t="s">
        <v>24</v>
      </c>
      <c r="E142" s="214" t="s">
        <v>24</v>
      </c>
      <c r="F142" s="214" t="s">
        <v>24</v>
      </c>
      <c r="G142" s="215" t="s">
        <v>24</v>
      </c>
      <c r="H142" s="216" t="s">
        <v>24</v>
      </c>
      <c r="I142" s="216" t="s">
        <v>24</v>
      </c>
      <c r="J142" s="216" t="s">
        <v>24</v>
      </c>
      <c r="K142" s="216" t="s">
        <v>24</v>
      </c>
      <c r="L142" s="216" t="s">
        <v>24</v>
      </c>
      <c r="M142" s="216" t="s">
        <v>24</v>
      </c>
      <c r="N142" s="216" t="s">
        <v>24</v>
      </c>
      <c r="O142" s="216" t="s">
        <v>24</v>
      </c>
      <c r="P142" s="216" t="s">
        <v>24</v>
      </c>
      <c r="Q142" s="216" t="s">
        <v>24</v>
      </c>
      <c r="R142" s="216" t="s">
        <v>24</v>
      </c>
      <c r="S142" s="216" t="s">
        <v>24</v>
      </c>
      <c r="T142" s="216" t="s">
        <v>24</v>
      </c>
      <c r="U142" s="216" t="s">
        <v>24</v>
      </c>
      <c r="V142" s="216" t="s">
        <v>24</v>
      </c>
      <c r="W142" s="432" t="str">
        <f t="array" ref="W142">IF(AND(H142:V142=H142:V142,H142:V142="-"),"",MODE(IF(H142:V142="-","",H142:V142)))</f>
        <v/>
      </c>
      <c r="X142" s="225" t="str">
        <f t="array" ref="X142">IF(COUNT(H142:V142)=0,"",COUNT(IF(H142:V142=W142,H142:V142,""))/COUNT(H142:V142))</f>
        <v/>
      </c>
      <c r="Y142" s="217" t="str">
        <f t="array" ref="Y142">IF(AND(H142:V142=H142:V142,H142:V142="-"),"",STDEV(IF(H142:V142="-","",H142:V142))/AVERAGE(IF(H142:V142="-","",H142:V142+0.000000000000001)))</f>
        <v/>
      </c>
      <c r="Z142" s="218"/>
      <c r="AA142" s="147"/>
      <c r="AB142" s="246" t="str">
        <f t="array" ref="AB142">IF(AND(H142:V142=H142:V142,H142:V142="-"),"",AVERAGE(H142:V142))</f>
        <v/>
      </c>
      <c r="AC142" s="218"/>
      <c r="AD142" s="414" t="str">
        <f t="shared" si="5"/>
        <v/>
      </c>
      <c r="AE142" s="74"/>
      <c r="AF142" s="74"/>
      <c r="AG142" s="74"/>
      <c r="AH142" s="74"/>
      <c r="AI142" s="265"/>
      <c r="AJ142" s="216" t="s">
        <v>24</v>
      </c>
      <c r="AK142" s="216" t="s">
        <v>24</v>
      </c>
      <c r="AL142" s="263" t="str">
        <f t="shared" si="6"/>
        <v/>
      </c>
      <c r="AM142" s="74"/>
      <c r="AN142" s="74"/>
      <c r="AO142" s="74"/>
      <c r="AP142" s="74"/>
      <c r="AQ142" s="74"/>
      <c r="AR142" s="74"/>
      <c r="AS142" s="74"/>
      <c r="AT142" s="74"/>
      <c r="AU142" s="74"/>
      <c r="AV142" s="74"/>
      <c r="AW142" s="74"/>
      <c r="AX142" s="74"/>
      <c r="AY142" s="74"/>
      <c r="AZ142" s="74"/>
      <c r="BA142" s="74"/>
      <c r="BB142" s="74"/>
      <c r="BC142" s="74"/>
      <c r="BD142" s="74"/>
      <c r="BE142" s="74"/>
      <c r="BF142" s="74"/>
      <c r="BG142" s="74"/>
      <c r="BH142" s="74"/>
      <c r="BI142" s="251"/>
      <c r="BJ142" s="251"/>
      <c r="BK142" s="251"/>
      <c r="BL142" s="251"/>
      <c r="BM142" s="251"/>
      <c r="BN142" s="251"/>
      <c r="BO142" s="251"/>
      <c r="BP142" s="251"/>
      <c r="BQ142" s="251"/>
      <c r="BR142" s="251"/>
      <c r="BS142" s="251"/>
      <c r="BT142" s="251"/>
      <c r="BU142" s="251"/>
      <c r="BV142" s="251"/>
      <c r="BW142" s="251"/>
      <c r="BX142" s="251"/>
      <c r="BY142" s="251"/>
      <c r="BZ142" s="251"/>
    </row>
    <row r="143" spans="1:78" customFormat="1" ht="12.9" customHeight="1">
      <c r="A143" s="212" t="s">
        <v>24</v>
      </c>
      <c r="B143" s="216" t="s">
        <v>24</v>
      </c>
      <c r="C143" s="213" t="s">
        <v>24</v>
      </c>
      <c r="D143" s="213" t="s">
        <v>24</v>
      </c>
      <c r="E143" s="214" t="s">
        <v>24</v>
      </c>
      <c r="F143" s="214" t="s">
        <v>24</v>
      </c>
      <c r="G143" s="215" t="s">
        <v>24</v>
      </c>
      <c r="H143" s="216" t="s">
        <v>24</v>
      </c>
      <c r="I143" s="216" t="s">
        <v>24</v>
      </c>
      <c r="J143" s="216" t="s">
        <v>24</v>
      </c>
      <c r="K143" s="216" t="s">
        <v>24</v>
      </c>
      <c r="L143" s="216" t="s">
        <v>24</v>
      </c>
      <c r="M143" s="216" t="s">
        <v>24</v>
      </c>
      <c r="N143" s="216" t="s">
        <v>24</v>
      </c>
      <c r="O143" s="216" t="s">
        <v>24</v>
      </c>
      <c r="P143" s="216" t="s">
        <v>24</v>
      </c>
      <c r="Q143" s="216" t="s">
        <v>24</v>
      </c>
      <c r="R143" s="216" t="s">
        <v>24</v>
      </c>
      <c r="S143" s="216" t="s">
        <v>24</v>
      </c>
      <c r="T143" s="216" t="s">
        <v>24</v>
      </c>
      <c r="U143" s="216" t="s">
        <v>24</v>
      </c>
      <c r="V143" s="216" t="s">
        <v>24</v>
      </c>
      <c r="W143" s="432" t="str">
        <f t="array" ref="W143">IF(AND(H143:V143=H143:V143,H143:V143="-"),"",MODE(IF(H143:V143="-","",H143:V143)))</f>
        <v/>
      </c>
      <c r="X143" s="225" t="str">
        <f t="array" ref="X143">IF(COUNT(H143:V143)=0,"",COUNT(IF(H143:V143=W143,H143:V143,""))/COUNT(H143:V143))</f>
        <v/>
      </c>
      <c r="Y143" s="217" t="str">
        <f t="array" ref="Y143">IF(AND(H143:V143=H143:V143,H143:V143="-"),"",STDEV(IF(H143:V143="-","",H143:V143))/AVERAGE(IF(H143:V143="-","",H143:V143+0.000000000000001)))</f>
        <v/>
      </c>
      <c r="Z143" s="218"/>
      <c r="AA143" s="147"/>
      <c r="AB143" s="246" t="str">
        <f t="array" ref="AB143">IF(AND(H143:V143=H143:V143,H143:V143="-"),"",AVERAGE(H143:V143))</f>
        <v/>
      </c>
      <c r="AC143" s="218"/>
      <c r="AD143" s="414" t="str">
        <f t="shared" si="5"/>
        <v/>
      </c>
      <c r="AE143" s="74"/>
      <c r="AF143" s="74"/>
      <c r="AG143" s="74"/>
      <c r="AH143" s="74"/>
      <c r="AI143" s="265"/>
      <c r="AJ143" s="216" t="s">
        <v>24</v>
      </c>
      <c r="AK143" s="216" t="s">
        <v>24</v>
      </c>
      <c r="AL143" s="263" t="str">
        <f t="shared" si="6"/>
        <v/>
      </c>
      <c r="AM143" s="74"/>
      <c r="AN143" s="74"/>
      <c r="AO143" s="74"/>
      <c r="AP143" s="74"/>
      <c r="AQ143" s="74"/>
      <c r="AR143" s="74"/>
      <c r="AS143" s="74"/>
      <c r="AT143" s="74"/>
      <c r="AU143" s="74"/>
      <c r="AV143" s="74"/>
      <c r="AW143" s="74"/>
      <c r="AX143" s="74"/>
      <c r="AY143" s="74"/>
      <c r="AZ143" s="74"/>
      <c r="BA143" s="74"/>
      <c r="BB143" s="74"/>
      <c r="BC143" s="74"/>
      <c r="BD143" s="74"/>
      <c r="BE143" s="74"/>
      <c r="BF143" s="74"/>
      <c r="BG143" s="74"/>
      <c r="BH143" s="74"/>
      <c r="BI143" s="251"/>
      <c r="BJ143" s="251"/>
      <c r="BK143" s="251"/>
      <c r="BL143" s="251"/>
      <c r="BM143" s="251"/>
      <c r="BN143" s="251"/>
      <c r="BO143" s="251"/>
      <c r="BP143" s="251"/>
      <c r="BQ143" s="251"/>
      <c r="BR143" s="251"/>
      <c r="BS143" s="251"/>
      <c r="BT143" s="251"/>
      <c r="BU143" s="251"/>
      <c r="BV143" s="251"/>
      <c r="BW143" s="251"/>
      <c r="BX143" s="251"/>
      <c r="BY143" s="251"/>
      <c r="BZ143" s="251"/>
    </row>
    <row r="144" spans="1:78" customFormat="1" ht="12.9" customHeight="1">
      <c r="A144" s="212" t="s">
        <v>24</v>
      </c>
      <c r="B144" s="216" t="s">
        <v>24</v>
      </c>
      <c r="C144" s="213" t="s">
        <v>24</v>
      </c>
      <c r="D144" s="213" t="s">
        <v>24</v>
      </c>
      <c r="E144" s="214" t="s">
        <v>24</v>
      </c>
      <c r="F144" s="214" t="s">
        <v>24</v>
      </c>
      <c r="G144" s="215" t="s">
        <v>24</v>
      </c>
      <c r="H144" s="216" t="s">
        <v>24</v>
      </c>
      <c r="I144" s="216" t="s">
        <v>24</v>
      </c>
      <c r="J144" s="216" t="s">
        <v>24</v>
      </c>
      <c r="K144" s="216" t="s">
        <v>24</v>
      </c>
      <c r="L144" s="216" t="s">
        <v>24</v>
      </c>
      <c r="M144" s="216" t="s">
        <v>24</v>
      </c>
      <c r="N144" s="216" t="s">
        <v>24</v>
      </c>
      <c r="O144" s="216" t="s">
        <v>24</v>
      </c>
      <c r="P144" s="216" t="s">
        <v>24</v>
      </c>
      <c r="Q144" s="216" t="s">
        <v>24</v>
      </c>
      <c r="R144" s="216" t="s">
        <v>24</v>
      </c>
      <c r="S144" s="216" t="s">
        <v>24</v>
      </c>
      <c r="T144" s="216" t="s">
        <v>24</v>
      </c>
      <c r="U144" s="216" t="s">
        <v>24</v>
      </c>
      <c r="V144" s="216" t="s">
        <v>24</v>
      </c>
      <c r="W144" s="432" t="str">
        <f t="array" ref="W144">IF(AND(H144:V144=H144:V144,H144:V144="-"),"",MODE(IF(H144:V144="-","",H144:V144)))</f>
        <v/>
      </c>
      <c r="X144" s="225" t="str">
        <f t="array" ref="X144">IF(COUNT(H144:V144)=0,"",COUNT(IF(H144:V144=W144,H144:V144,""))/COUNT(H144:V144))</f>
        <v/>
      </c>
      <c r="Y144" s="217" t="str">
        <f t="array" ref="Y144">IF(AND(H144:V144=H144:V144,H144:V144="-"),"",STDEV(IF(H144:V144="-","",H144:V144))/AVERAGE(IF(H144:V144="-","",H144:V144+0.000000000000001)))</f>
        <v/>
      </c>
      <c r="Z144" s="218"/>
      <c r="AA144" s="147"/>
      <c r="AB144" s="246" t="str">
        <f t="array" ref="AB144">IF(AND(H144:V144=H144:V144,H144:V144="-"),"",AVERAGE(H144:V144))</f>
        <v/>
      </c>
      <c r="AC144" s="218"/>
      <c r="AD144" s="414" t="str">
        <f t="shared" si="5"/>
        <v/>
      </c>
      <c r="AE144" s="74"/>
      <c r="AF144" s="74"/>
      <c r="AG144" s="74"/>
      <c r="AH144" s="74"/>
      <c r="AI144" s="265"/>
      <c r="AJ144" s="216" t="s">
        <v>24</v>
      </c>
      <c r="AK144" s="216" t="s">
        <v>24</v>
      </c>
      <c r="AL144" s="263" t="str">
        <f t="shared" si="6"/>
        <v/>
      </c>
      <c r="AM144" s="74"/>
      <c r="AN144" s="74"/>
      <c r="AO144" s="74"/>
      <c r="AP144" s="74"/>
      <c r="AQ144" s="74"/>
      <c r="AR144" s="74"/>
      <c r="AS144" s="74"/>
      <c r="AT144" s="74"/>
      <c r="AU144" s="74"/>
      <c r="AV144" s="74"/>
      <c r="AW144" s="74"/>
      <c r="AX144" s="74"/>
      <c r="AY144" s="74"/>
      <c r="AZ144" s="74"/>
      <c r="BA144" s="74"/>
      <c r="BB144" s="74"/>
      <c r="BC144" s="74"/>
      <c r="BD144" s="74"/>
      <c r="BE144" s="74"/>
      <c r="BF144" s="74"/>
      <c r="BG144" s="74"/>
      <c r="BH144" s="74"/>
      <c r="BI144" s="251"/>
      <c r="BJ144" s="251"/>
      <c r="BK144" s="251"/>
      <c r="BL144" s="251"/>
      <c r="BM144" s="251"/>
      <c r="BN144" s="251"/>
      <c r="BO144" s="251"/>
      <c r="BP144" s="251"/>
      <c r="BQ144" s="251"/>
      <c r="BR144" s="251"/>
      <c r="BS144" s="251"/>
      <c r="BT144" s="251"/>
      <c r="BU144" s="251"/>
      <c r="BV144" s="251"/>
      <c r="BW144" s="251"/>
      <c r="BX144" s="251"/>
      <c r="BY144" s="251"/>
      <c r="BZ144" s="251"/>
    </row>
    <row r="145" spans="1:78" customFormat="1" ht="12.9" customHeight="1">
      <c r="A145" s="212" t="s">
        <v>24</v>
      </c>
      <c r="B145" s="216" t="s">
        <v>24</v>
      </c>
      <c r="C145" s="213" t="s">
        <v>24</v>
      </c>
      <c r="D145" s="213" t="s">
        <v>24</v>
      </c>
      <c r="E145" s="214" t="s">
        <v>24</v>
      </c>
      <c r="F145" s="214" t="s">
        <v>24</v>
      </c>
      <c r="G145" s="215" t="s">
        <v>24</v>
      </c>
      <c r="H145" s="216" t="s">
        <v>24</v>
      </c>
      <c r="I145" s="216" t="s">
        <v>24</v>
      </c>
      <c r="J145" s="216" t="s">
        <v>24</v>
      </c>
      <c r="K145" s="216" t="s">
        <v>24</v>
      </c>
      <c r="L145" s="216" t="s">
        <v>24</v>
      </c>
      <c r="M145" s="216" t="s">
        <v>24</v>
      </c>
      <c r="N145" s="216" t="s">
        <v>24</v>
      </c>
      <c r="O145" s="216" t="s">
        <v>24</v>
      </c>
      <c r="P145" s="216" t="s">
        <v>24</v>
      </c>
      <c r="Q145" s="216" t="s">
        <v>24</v>
      </c>
      <c r="R145" s="216" t="s">
        <v>24</v>
      </c>
      <c r="S145" s="216" t="s">
        <v>24</v>
      </c>
      <c r="T145" s="216" t="s">
        <v>24</v>
      </c>
      <c r="U145" s="216" t="s">
        <v>24</v>
      </c>
      <c r="V145" s="216" t="s">
        <v>24</v>
      </c>
      <c r="W145" s="432" t="str">
        <f t="array" ref="W145">IF(AND(H145:V145=H145:V145,H145:V145="-"),"",MODE(IF(H145:V145="-","",H145:V145)))</f>
        <v/>
      </c>
      <c r="X145" s="225" t="str">
        <f t="array" ref="X145">IF(COUNT(H145:V145)=0,"",COUNT(IF(H145:V145=W145,H145:V145,""))/COUNT(H145:V145))</f>
        <v/>
      </c>
      <c r="Y145" s="217" t="str">
        <f t="array" ref="Y145">IF(AND(H145:V145=H145:V145,H145:V145="-"),"",STDEV(IF(H145:V145="-","",H145:V145))/AVERAGE(IF(H145:V145="-","",H145:V145+0.000000000000001)))</f>
        <v/>
      </c>
      <c r="Z145" s="218"/>
      <c r="AA145" s="147"/>
      <c r="AB145" s="246" t="str">
        <f t="array" ref="AB145">IF(AND(H145:V145=H145:V145,H145:V145="-"),"",AVERAGE(H145:V145))</f>
        <v/>
      </c>
      <c r="AC145" s="218"/>
      <c r="AD145" s="414" t="str">
        <f t="shared" si="5"/>
        <v/>
      </c>
      <c r="AE145" s="74"/>
      <c r="AF145" s="74"/>
      <c r="AG145" s="74"/>
      <c r="AH145" s="74"/>
      <c r="AI145" s="265"/>
      <c r="AJ145" s="216" t="s">
        <v>24</v>
      </c>
      <c r="AK145" s="216" t="s">
        <v>24</v>
      </c>
      <c r="AL145" s="263" t="str">
        <f t="shared" si="6"/>
        <v/>
      </c>
      <c r="AM145" s="74"/>
      <c r="AN145" s="74"/>
      <c r="AO145" s="74"/>
      <c r="AP145" s="74"/>
      <c r="AQ145" s="74"/>
      <c r="AR145" s="74"/>
      <c r="AS145" s="74"/>
      <c r="AT145" s="74"/>
      <c r="AU145" s="74"/>
      <c r="AV145" s="74"/>
      <c r="AW145" s="74"/>
      <c r="AX145" s="74"/>
      <c r="AY145" s="74"/>
      <c r="AZ145" s="74"/>
      <c r="BA145" s="74"/>
      <c r="BB145" s="74"/>
      <c r="BC145" s="74"/>
      <c r="BD145" s="74"/>
      <c r="BE145" s="74"/>
      <c r="BF145" s="74"/>
      <c r="BG145" s="74"/>
      <c r="BH145" s="74"/>
      <c r="BI145" s="251"/>
      <c r="BJ145" s="251"/>
      <c r="BK145" s="251"/>
      <c r="BL145" s="251"/>
      <c r="BM145" s="251"/>
      <c r="BN145" s="251"/>
      <c r="BO145" s="251"/>
      <c r="BP145" s="251"/>
      <c r="BQ145" s="251"/>
      <c r="BR145" s="251"/>
      <c r="BS145" s="251"/>
      <c r="BT145" s="251"/>
      <c r="BU145" s="251"/>
      <c r="BV145" s="251"/>
      <c r="BW145" s="251"/>
      <c r="BX145" s="251"/>
      <c r="BY145" s="251"/>
      <c r="BZ145" s="251"/>
    </row>
    <row r="146" spans="1:78" customFormat="1" ht="12.9" customHeight="1">
      <c r="A146" s="212" t="s">
        <v>24</v>
      </c>
      <c r="B146" s="216" t="s">
        <v>24</v>
      </c>
      <c r="C146" s="213" t="s">
        <v>24</v>
      </c>
      <c r="D146" s="213" t="s">
        <v>24</v>
      </c>
      <c r="E146" s="214" t="s">
        <v>24</v>
      </c>
      <c r="F146" s="214" t="s">
        <v>24</v>
      </c>
      <c r="G146" s="215" t="s">
        <v>24</v>
      </c>
      <c r="H146" s="216" t="s">
        <v>24</v>
      </c>
      <c r="I146" s="216" t="s">
        <v>24</v>
      </c>
      <c r="J146" s="216" t="s">
        <v>24</v>
      </c>
      <c r="K146" s="216" t="s">
        <v>24</v>
      </c>
      <c r="L146" s="216" t="s">
        <v>24</v>
      </c>
      <c r="M146" s="216" t="s">
        <v>24</v>
      </c>
      <c r="N146" s="216" t="s">
        <v>24</v>
      </c>
      <c r="O146" s="216" t="s">
        <v>24</v>
      </c>
      <c r="P146" s="216" t="s">
        <v>24</v>
      </c>
      <c r="Q146" s="216" t="s">
        <v>24</v>
      </c>
      <c r="R146" s="216" t="s">
        <v>24</v>
      </c>
      <c r="S146" s="216" t="s">
        <v>24</v>
      </c>
      <c r="T146" s="216" t="s">
        <v>24</v>
      </c>
      <c r="U146" s="216" t="s">
        <v>24</v>
      </c>
      <c r="V146" s="216" t="s">
        <v>24</v>
      </c>
      <c r="W146" s="432" t="str">
        <f t="array" ref="W146">IF(AND(H146:V146=H146:V146,H146:V146="-"),"",MODE(IF(H146:V146="-","",H146:V146)))</f>
        <v/>
      </c>
      <c r="X146" s="225" t="str">
        <f t="array" ref="X146">IF(COUNT(H146:V146)=0,"",COUNT(IF(H146:V146=W146,H146:V146,""))/COUNT(H146:V146))</f>
        <v/>
      </c>
      <c r="Y146" s="217" t="str">
        <f t="array" ref="Y146">IF(AND(H146:V146=H146:V146,H146:V146="-"),"",STDEV(IF(H146:V146="-","",H146:V146))/AVERAGE(IF(H146:V146="-","",H146:V146+0.000000000000001)))</f>
        <v/>
      </c>
      <c r="Z146" s="218"/>
      <c r="AA146" s="147"/>
      <c r="AB146" s="246" t="str">
        <f t="array" ref="AB146">IF(AND(H146:V146=H146:V146,H146:V146="-"),"",AVERAGE(H146:V146))</f>
        <v/>
      </c>
      <c r="AC146" s="218"/>
      <c r="AD146" s="414" t="str">
        <f t="shared" si="5"/>
        <v/>
      </c>
      <c r="AE146" s="74"/>
      <c r="AF146" s="74"/>
      <c r="AG146" s="74"/>
      <c r="AH146" s="74"/>
      <c r="AI146" s="265"/>
      <c r="AJ146" s="216" t="s">
        <v>24</v>
      </c>
      <c r="AK146" s="216" t="s">
        <v>24</v>
      </c>
      <c r="AL146" s="263" t="str">
        <f t="shared" si="6"/>
        <v/>
      </c>
      <c r="AM146" s="74"/>
      <c r="AN146" s="74"/>
      <c r="AO146" s="74"/>
      <c r="AP146" s="74"/>
      <c r="AQ146" s="74"/>
      <c r="AR146" s="74"/>
      <c r="AS146" s="74"/>
      <c r="AT146" s="74"/>
      <c r="AU146" s="74"/>
      <c r="AV146" s="74"/>
      <c r="AW146" s="74"/>
      <c r="AX146" s="74"/>
      <c r="AY146" s="74"/>
      <c r="AZ146" s="74"/>
      <c r="BA146" s="74"/>
      <c r="BB146" s="74"/>
      <c r="BC146" s="74"/>
      <c r="BD146" s="74"/>
      <c r="BE146" s="74"/>
      <c r="BF146" s="74"/>
      <c r="BG146" s="74"/>
      <c r="BH146" s="74"/>
      <c r="BI146" s="251"/>
      <c r="BJ146" s="251"/>
      <c r="BK146" s="251"/>
      <c r="BL146" s="251"/>
      <c r="BM146" s="251"/>
      <c r="BN146" s="251"/>
      <c r="BO146" s="251"/>
      <c r="BP146" s="251"/>
      <c r="BQ146" s="251"/>
      <c r="BR146" s="251"/>
      <c r="BS146" s="251"/>
      <c r="BT146" s="251"/>
      <c r="BU146" s="251"/>
      <c r="BV146" s="251"/>
      <c r="BW146" s="251"/>
      <c r="BX146" s="251"/>
      <c r="BY146" s="251"/>
      <c r="BZ146" s="251"/>
    </row>
    <row r="147" spans="1:78" customFormat="1" ht="12.9" customHeight="1">
      <c r="A147" s="212" t="s">
        <v>24</v>
      </c>
      <c r="B147" s="216" t="s">
        <v>24</v>
      </c>
      <c r="C147" s="213" t="s">
        <v>24</v>
      </c>
      <c r="D147" s="213" t="s">
        <v>24</v>
      </c>
      <c r="E147" s="214" t="s">
        <v>24</v>
      </c>
      <c r="F147" s="214" t="s">
        <v>24</v>
      </c>
      <c r="G147" s="215" t="s">
        <v>24</v>
      </c>
      <c r="H147" s="216" t="s">
        <v>24</v>
      </c>
      <c r="I147" s="216" t="s">
        <v>24</v>
      </c>
      <c r="J147" s="216" t="s">
        <v>24</v>
      </c>
      <c r="K147" s="216" t="s">
        <v>24</v>
      </c>
      <c r="L147" s="216" t="s">
        <v>24</v>
      </c>
      <c r="M147" s="216" t="s">
        <v>24</v>
      </c>
      <c r="N147" s="216" t="s">
        <v>24</v>
      </c>
      <c r="O147" s="216" t="s">
        <v>24</v>
      </c>
      <c r="P147" s="216" t="s">
        <v>24</v>
      </c>
      <c r="Q147" s="216" t="s">
        <v>24</v>
      </c>
      <c r="R147" s="216" t="s">
        <v>24</v>
      </c>
      <c r="S147" s="216" t="s">
        <v>24</v>
      </c>
      <c r="T147" s="216" t="s">
        <v>24</v>
      </c>
      <c r="U147" s="216" t="s">
        <v>24</v>
      </c>
      <c r="V147" s="216" t="s">
        <v>24</v>
      </c>
      <c r="W147" s="432" t="str">
        <f t="array" ref="W147">IF(AND(H147:V147=H147:V147,H147:V147="-"),"",MODE(IF(H147:V147="-","",H147:V147)))</f>
        <v/>
      </c>
      <c r="X147" s="225" t="str">
        <f t="array" ref="X147">IF(COUNT(H147:V147)=0,"",COUNT(IF(H147:V147=W147,H147:V147,""))/COUNT(H147:V147))</f>
        <v/>
      </c>
      <c r="Y147" s="217" t="str">
        <f t="array" ref="Y147">IF(AND(H147:V147=H147:V147,H147:V147="-"),"",STDEV(IF(H147:V147="-","",H147:V147))/AVERAGE(IF(H147:V147="-","",H147:V147+0.000000000000001)))</f>
        <v/>
      </c>
      <c r="Z147" s="218"/>
      <c r="AA147" s="147"/>
      <c r="AB147" s="246" t="str">
        <f t="array" ref="AB147">IF(AND(H147:V147=H147:V147,H147:V147="-"),"",AVERAGE(H147:V147))</f>
        <v/>
      </c>
      <c r="AC147" s="218"/>
      <c r="AD147" s="414" t="str">
        <f t="shared" si="5"/>
        <v/>
      </c>
      <c r="AE147" s="74"/>
      <c r="AF147" s="74"/>
      <c r="AG147" s="74"/>
      <c r="AH147" s="74"/>
      <c r="AI147" s="265"/>
      <c r="AJ147" s="216" t="s">
        <v>24</v>
      </c>
      <c r="AK147" s="216" t="s">
        <v>24</v>
      </c>
      <c r="AL147" s="263" t="str">
        <f t="shared" si="6"/>
        <v/>
      </c>
      <c r="AM147" s="74"/>
      <c r="AN147" s="74"/>
      <c r="AO147" s="74"/>
      <c r="AP147" s="74"/>
      <c r="AQ147" s="74"/>
      <c r="AR147" s="74"/>
      <c r="AS147" s="74"/>
      <c r="AT147" s="74"/>
      <c r="AU147" s="74"/>
      <c r="AV147" s="74"/>
      <c r="AW147" s="74"/>
      <c r="AX147" s="74"/>
      <c r="AY147" s="74"/>
      <c r="AZ147" s="74"/>
      <c r="BA147" s="74"/>
      <c r="BB147" s="74"/>
      <c r="BC147" s="74"/>
      <c r="BD147" s="74"/>
      <c r="BE147" s="74"/>
      <c r="BF147" s="74"/>
      <c r="BG147" s="74"/>
      <c r="BH147" s="74"/>
      <c r="BI147" s="251"/>
      <c r="BJ147" s="251"/>
      <c r="BK147" s="251"/>
      <c r="BL147" s="251"/>
      <c r="BM147" s="251"/>
      <c r="BN147" s="251"/>
      <c r="BO147" s="251"/>
      <c r="BP147" s="251"/>
      <c r="BQ147" s="251"/>
      <c r="BR147" s="251"/>
      <c r="BS147" s="251"/>
      <c r="BT147" s="251"/>
      <c r="BU147" s="251"/>
      <c r="BV147" s="251"/>
      <c r="BW147" s="251"/>
      <c r="BX147" s="251"/>
      <c r="BY147" s="251"/>
      <c r="BZ147" s="251"/>
    </row>
    <row r="148" spans="1:78" customFormat="1" ht="12.9" customHeight="1">
      <c r="A148" s="212" t="s">
        <v>24</v>
      </c>
      <c r="B148" s="216" t="s">
        <v>24</v>
      </c>
      <c r="C148" s="213" t="s">
        <v>24</v>
      </c>
      <c r="D148" s="213" t="s">
        <v>24</v>
      </c>
      <c r="E148" s="214" t="s">
        <v>24</v>
      </c>
      <c r="F148" s="214" t="s">
        <v>24</v>
      </c>
      <c r="G148" s="215" t="s">
        <v>24</v>
      </c>
      <c r="H148" s="216" t="s">
        <v>24</v>
      </c>
      <c r="I148" s="216" t="s">
        <v>24</v>
      </c>
      <c r="J148" s="216" t="s">
        <v>24</v>
      </c>
      <c r="K148" s="216" t="s">
        <v>24</v>
      </c>
      <c r="L148" s="216" t="s">
        <v>24</v>
      </c>
      <c r="M148" s="216" t="s">
        <v>24</v>
      </c>
      <c r="N148" s="216" t="s">
        <v>24</v>
      </c>
      <c r="O148" s="216" t="s">
        <v>24</v>
      </c>
      <c r="P148" s="216" t="s">
        <v>24</v>
      </c>
      <c r="Q148" s="216" t="s">
        <v>24</v>
      </c>
      <c r="R148" s="216" t="s">
        <v>24</v>
      </c>
      <c r="S148" s="216" t="s">
        <v>24</v>
      </c>
      <c r="T148" s="216" t="s">
        <v>24</v>
      </c>
      <c r="U148" s="216" t="s">
        <v>24</v>
      </c>
      <c r="V148" s="216" t="s">
        <v>24</v>
      </c>
      <c r="W148" s="432" t="str">
        <f t="array" ref="W148">IF(AND(H148:V148=H148:V148,H148:V148="-"),"",MODE(IF(H148:V148="-","",H148:V148)))</f>
        <v/>
      </c>
      <c r="X148" s="225" t="str">
        <f t="array" ref="X148">IF(COUNT(H148:V148)=0,"",COUNT(IF(H148:V148=W148,H148:V148,""))/COUNT(H148:V148))</f>
        <v/>
      </c>
      <c r="Y148" s="217" t="str">
        <f t="array" ref="Y148">IF(AND(H148:V148=H148:V148,H148:V148="-"),"",STDEV(IF(H148:V148="-","",H148:V148))/AVERAGE(IF(H148:V148="-","",H148:V148+0.000000000000001)))</f>
        <v/>
      </c>
      <c r="Z148" s="218"/>
      <c r="AA148" s="147"/>
      <c r="AB148" s="246" t="str">
        <f t="array" ref="AB148">IF(AND(H148:V148=H148:V148,H148:V148="-"),"",AVERAGE(H148:V148))</f>
        <v/>
      </c>
      <c r="AC148" s="218"/>
      <c r="AD148" s="414" t="str">
        <f t="shared" si="5"/>
        <v/>
      </c>
      <c r="AE148" s="74"/>
      <c r="AF148" s="74"/>
      <c r="AG148" s="74"/>
      <c r="AH148" s="74"/>
      <c r="AI148" s="265"/>
      <c r="AJ148" s="216" t="s">
        <v>24</v>
      </c>
      <c r="AK148" s="216" t="s">
        <v>24</v>
      </c>
      <c r="AL148" s="263" t="str">
        <f t="shared" si="6"/>
        <v/>
      </c>
      <c r="AM148" s="74"/>
      <c r="AN148" s="74"/>
      <c r="AO148" s="74"/>
      <c r="AP148" s="74"/>
      <c r="AQ148" s="74"/>
      <c r="AR148" s="74"/>
      <c r="AS148" s="74"/>
      <c r="AT148" s="74"/>
      <c r="AU148" s="74"/>
      <c r="AV148" s="74"/>
      <c r="AW148" s="74"/>
      <c r="AX148" s="74"/>
      <c r="AY148" s="74"/>
      <c r="AZ148" s="74"/>
      <c r="BA148" s="74"/>
      <c r="BB148" s="74"/>
      <c r="BC148" s="74"/>
      <c r="BD148" s="74"/>
      <c r="BE148" s="74"/>
      <c r="BF148" s="74"/>
      <c r="BG148" s="74"/>
      <c r="BH148" s="74"/>
      <c r="BI148" s="251"/>
      <c r="BJ148" s="251"/>
      <c r="BK148" s="251"/>
      <c r="BL148" s="251"/>
      <c r="BM148" s="251"/>
      <c r="BN148" s="251"/>
      <c r="BO148" s="251"/>
      <c r="BP148" s="251"/>
      <c r="BQ148" s="251"/>
      <c r="BR148" s="251"/>
      <c r="BS148" s="251"/>
      <c r="BT148" s="251"/>
      <c r="BU148" s="251"/>
      <c r="BV148" s="251"/>
      <c r="BW148" s="251"/>
      <c r="BX148" s="251"/>
      <c r="BY148" s="251"/>
      <c r="BZ148" s="251"/>
    </row>
    <row r="149" spans="1:78" customFormat="1" ht="12.9" customHeight="1">
      <c r="A149" s="212" t="s">
        <v>24</v>
      </c>
      <c r="B149" s="216" t="s">
        <v>24</v>
      </c>
      <c r="C149" s="213" t="s">
        <v>24</v>
      </c>
      <c r="D149" s="213" t="s">
        <v>24</v>
      </c>
      <c r="E149" s="214" t="s">
        <v>24</v>
      </c>
      <c r="F149" s="214" t="s">
        <v>24</v>
      </c>
      <c r="G149" s="215" t="s">
        <v>24</v>
      </c>
      <c r="H149" s="216" t="s">
        <v>24</v>
      </c>
      <c r="I149" s="216" t="s">
        <v>24</v>
      </c>
      <c r="J149" s="216" t="s">
        <v>24</v>
      </c>
      <c r="K149" s="216" t="s">
        <v>24</v>
      </c>
      <c r="L149" s="216" t="s">
        <v>24</v>
      </c>
      <c r="M149" s="216" t="s">
        <v>24</v>
      </c>
      <c r="N149" s="216" t="s">
        <v>24</v>
      </c>
      <c r="O149" s="216" t="s">
        <v>24</v>
      </c>
      <c r="P149" s="216" t="s">
        <v>24</v>
      </c>
      <c r="Q149" s="216" t="s">
        <v>24</v>
      </c>
      <c r="R149" s="216" t="s">
        <v>24</v>
      </c>
      <c r="S149" s="216" t="s">
        <v>24</v>
      </c>
      <c r="T149" s="216" t="s">
        <v>24</v>
      </c>
      <c r="U149" s="216" t="s">
        <v>24</v>
      </c>
      <c r="V149" s="216" t="s">
        <v>24</v>
      </c>
      <c r="W149" s="432" t="str">
        <f t="array" ref="W149">IF(AND(H149:V149=H149:V149,H149:V149="-"),"",MODE(IF(H149:V149="-","",H149:V149)))</f>
        <v/>
      </c>
      <c r="X149" s="225" t="str">
        <f t="array" ref="X149">IF(COUNT(H149:V149)=0,"",COUNT(IF(H149:V149=W149,H149:V149,""))/COUNT(H149:V149))</f>
        <v/>
      </c>
      <c r="Y149" s="217" t="str">
        <f t="array" ref="Y149">IF(AND(H149:V149=H149:V149,H149:V149="-"),"",STDEV(IF(H149:V149="-","",H149:V149))/AVERAGE(IF(H149:V149="-","",H149:V149+0.000000000000001)))</f>
        <v/>
      </c>
      <c r="Z149" s="218"/>
      <c r="AA149" s="147"/>
      <c r="AB149" s="246" t="str">
        <f t="array" ref="AB149">IF(AND(H149:V149=H149:V149,H149:V149="-"),"",AVERAGE(H149:V149))</f>
        <v/>
      </c>
      <c r="AC149" s="218"/>
      <c r="AD149" s="414" t="str">
        <f t="shared" si="5"/>
        <v/>
      </c>
      <c r="AE149" s="74"/>
      <c r="AF149" s="74"/>
      <c r="AG149" s="74"/>
      <c r="AH149" s="74"/>
      <c r="AI149" s="265"/>
      <c r="AJ149" s="216" t="s">
        <v>24</v>
      </c>
      <c r="AK149" s="216" t="s">
        <v>24</v>
      </c>
      <c r="AL149" s="263" t="str">
        <f t="shared" si="6"/>
        <v/>
      </c>
      <c r="AM149" s="74"/>
      <c r="AN149" s="74"/>
      <c r="AO149" s="74"/>
      <c r="AP149" s="74"/>
      <c r="AQ149" s="74"/>
      <c r="AR149" s="74"/>
      <c r="AS149" s="74"/>
      <c r="AT149" s="74"/>
      <c r="AU149" s="74"/>
      <c r="AV149" s="74"/>
      <c r="AW149" s="74"/>
      <c r="AX149" s="74"/>
      <c r="AY149" s="74"/>
      <c r="AZ149" s="74"/>
      <c r="BA149" s="74"/>
      <c r="BB149" s="74"/>
      <c r="BC149" s="74"/>
      <c r="BD149" s="74"/>
      <c r="BE149" s="74"/>
      <c r="BF149" s="74"/>
      <c r="BG149" s="74"/>
      <c r="BH149" s="74"/>
      <c r="BI149" s="251"/>
      <c r="BJ149" s="251"/>
      <c r="BK149" s="251"/>
      <c r="BL149" s="251"/>
      <c r="BM149" s="251"/>
      <c r="BN149" s="251"/>
      <c r="BO149" s="251"/>
      <c r="BP149" s="251"/>
      <c r="BQ149" s="251"/>
      <c r="BR149" s="251"/>
      <c r="BS149" s="251"/>
      <c r="BT149" s="251"/>
      <c r="BU149" s="251"/>
      <c r="BV149" s="251"/>
      <c r="BW149" s="251"/>
      <c r="BX149" s="251"/>
      <c r="BY149" s="251"/>
      <c r="BZ149" s="251"/>
    </row>
    <row r="150" spans="1:78" customFormat="1" ht="12.9" customHeight="1">
      <c r="A150" s="212" t="s">
        <v>24</v>
      </c>
      <c r="B150" s="216" t="s">
        <v>24</v>
      </c>
      <c r="C150" s="213" t="s">
        <v>24</v>
      </c>
      <c r="D150" s="213" t="s">
        <v>24</v>
      </c>
      <c r="E150" s="214" t="s">
        <v>24</v>
      </c>
      <c r="F150" s="214" t="s">
        <v>24</v>
      </c>
      <c r="G150" s="215" t="s">
        <v>24</v>
      </c>
      <c r="H150" s="216" t="s">
        <v>24</v>
      </c>
      <c r="I150" s="216" t="s">
        <v>24</v>
      </c>
      <c r="J150" s="216" t="s">
        <v>24</v>
      </c>
      <c r="K150" s="216" t="s">
        <v>24</v>
      </c>
      <c r="L150" s="216" t="s">
        <v>24</v>
      </c>
      <c r="M150" s="216" t="s">
        <v>24</v>
      </c>
      <c r="N150" s="216" t="s">
        <v>24</v>
      </c>
      <c r="O150" s="216" t="s">
        <v>24</v>
      </c>
      <c r="P150" s="216" t="s">
        <v>24</v>
      </c>
      <c r="Q150" s="216" t="s">
        <v>24</v>
      </c>
      <c r="R150" s="216" t="s">
        <v>24</v>
      </c>
      <c r="S150" s="216" t="s">
        <v>24</v>
      </c>
      <c r="T150" s="216" t="s">
        <v>24</v>
      </c>
      <c r="U150" s="216" t="s">
        <v>24</v>
      </c>
      <c r="V150" s="216" t="s">
        <v>24</v>
      </c>
      <c r="W150" s="432" t="str">
        <f t="array" ref="W150">IF(AND(H150:V150=H150:V150,H150:V150="-"),"",MODE(IF(H150:V150="-","",H150:V150)))</f>
        <v/>
      </c>
      <c r="X150" s="225" t="str">
        <f t="array" ref="X150">IF(COUNT(H150:V150)=0,"",COUNT(IF(H150:V150=W150,H150:V150,""))/COUNT(H150:V150))</f>
        <v/>
      </c>
      <c r="Y150" s="217" t="str">
        <f t="array" ref="Y150">IF(AND(H150:V150=H150:V150,H150:V150="-"),"",STDEV(IF(H150:V150="-","",H150:V150))/AVERAGE(IF(H150:V150="-","",H150:V150+0.000000000000001)))</f>
        <v/>
      </c>
      <c r="Z150" s="218"/>
      <c r="AA150" s="147"/>
      <c r="AB150" s="246" t="str">
        <f t="array" ref="AB150">IF(AND(H150:V150=H150:V150,H150:V150="-"),"",AVERAGE(H150:V150))</f>
        <v/>
      </c>
      <c r="AC150" s="218"/>
      <c r="AD150" s="414" t="str">
        <f t="shared" si="5"/>
        <v/>
      </c>
      <c r="AE150" s="74"/>
      <c r="AF150" s="74"/>
      <c r="AG150" s="74"/>
      <c r="AH150" s="74"/>
      <c r="AI150" s="265"/>
      <c r="AJ150" s="216" t="s">
        <v>24</v>
      </c>
      <c r="AK150" s="216" t="s">
        <v>24</v>
      </c>
      <c r="AL150" s="263" t="str">
        <f t="shared" si="6"/>
        <v/>
      </c>
      <c r="AM150" s="74"/>
      <c r="AN150" s="74"/>
      <c r="AO150" s="74"/>
      <c r="AP150" s="74"/>
      <c r="AQ150" s="74"/>
      <c r="AR150" s="74"/>
      <c r="AS150" s="74"/>
      <c r="AT150" s="74"/>
      <c r="AU150" s="74"/>
      <c r="AV150" s="74"/>
      <c r="AW150" s="74"/>
      <c r="AX150" s="74"/>
      <c r="AY150" s="74"/>
      <c r="AZ150" s="74"/>
      <c r="BA150" s="74"/>
      <c r="BB150" s="74"/>
      <c r="BC150" s="74"/>
      <c r="BD150" s="74"/>
      <c r="BE150" s="74"/>
      <c r="BF150" s="74"/>
      <c r="BG150" s="74"/>
      <c r="BH150" s="74"/>
      <c r="BI150" s="251"/>
      <c r="BJ150" s="251"/>
      <c r="BK150" s="251"/>
      <c r="BL150" s="251"/>
      <c r="BM150" s="251"/>
      <c r="BN150" s="251"/>
      <c r="BO150" s="251"/>
      <c r="BP150" s="251"/>
      <c r="BQ150" s="251"/>
      <c r="BR150" s="251"/>
      <c r="BS150" s="251"/>
      <c r="BT150" s="251"/>
      <c r="BU150" s="251"/>
      <c r="BV150" s="251"/>
      <c r="BW150" s="251"/>
      <c r="BX150" s="251"/>
      <c r="BY150" s="251"/>
      <c r="BZ150" s="251"/>
    </row>
    <row r="151" spans="1:78" customFormat="1" ht="12.9" customHeight="1">
      <c r="A151" s="212" t="s">
        <v>24</v>
      </c>
      <c r="B151" s="216" t="s">
        <v>24</v>
      </c>
      <c r="C151" s="213" t="s">
        <v>24</v>
      </c>
      <c r="D151" s="213" t="s">
        <v>24</v>
      </c>
      <c r="E151" s="214" t="s">
        <v>24</v>
      </c>
      <c r="F151" s="214" t="s">
        <v>24</v>
      </c>
      <c r="G151" s="215" t="s">
        <v>24</v>
      </c>
      <c r="H151" s="216" t="s">
        <v>24</v>
      </c>
      <c r="I151" s="216" t="s">
        <v>24</v>
      </c>
      <c r="J151" s="216" t="s">
        <v>24</v>
      </c>
      <c r="K151" s="216" t="s">
        <v>24</v>
      </c>
      <c r="L151" s="216" t="s">
        <v>24</v>
      </c>
      <c r="M151" s="216" t="s">
        <v>24</v>
      </c>
      <c r="N151" s="216" t="s">
        <v>24</v>
      </c>
      <c r="O151" s="216" t="s">
        <v>24</v>
      </c>
      <c r="P151" s="216" t="s">
        <v>24</v>
      </c>
      <c r="Q151" s="216" t="s">
        <v>24</v>
      </c>
      <c r="R151" s="216" t="s">
        <v>24</v>
      </c>
      <c r="S151" s="216" t="s">
        <v>24</v>
      </c>
      <c r="T151" s="216" t="s">
        <v>24</v>
      </c>
      <c r="U151" s="216" t="s">
        <v>24</v>
      </c>
      <c r="V151" s="216" t="s">
        <v>24</v>
      </c>
      <c r="W151" s="432" t="str">
        <f t="array" ref="W151">IF(AND(H151:V151=H151:V151,H151:V151="-"),"",MODE(IF(H151:V151="-","",H151:V151)))</f>
        <v/>
      </c>
      <c r="X151" s="225" t="str">
        <f t="array" ref="X151">IF(COUNT(H151:V151)=0,"",COUNT(IF(H151:V151=W151,H151:V151,""))/COUNT(H151:V151))</f>
        <v/>
      </c>
      <c r="Y151" s="217" t="str">
        <f t="array" ref="Y151">IF(AND(H151:V151=H151:V151,H151:V151="-"),"",STDEV(IF(H151:V151="-","",H151:V151))/AVERAGE(IF(H151:V151="-","",H151:V151+0.000000000000001)))</f>
        <v/>
      </c>
      <c r="Z151" s="218"/>
      <c r="AA151" s="147"/>
      <c r="AB151" s="246" t="str">
        <f t="array" ref="AB151">IF(AND(H151:V151=H151:V151,H151:V151="-"),"",AVERAGE(H151:V151))</f>
        <v/>
      </c>
      <c r="AC151" s="218"/>
      <c r="AD151" s="414" t="str">
        <f t="shared" si="5"/>
        <v/>
      </c>
      <c r="AE151" s="74"/>
      <c r="AF151" s="74"/>
      <c r="AG151" s="74"/>
      <c r="AH151" s="74"/>
      <c r="AI151" s="265"/>
      <c r="AJ151" s="216" t="s">
        <v>24</v>
      </c>
      <c r="AK151" s="216" t="s">
        <v>24</v>
      </c>
      <c r="AL151" s="263" t="str">
        <f t="shared" si="6"/>
        <v/>
      </c>
      <c r="AM151" s="74"/>
      <c r="AN151" s="74"/>
      <c r="AO151" s="74"/>
      <c r="AP151" s="74"/>
      <c r="AQ151" s="74"/>
      <c r="AR151" s="74"/>
      <c r="AS151" s="74"/>
      <c r="AT151" s="74"/>
      <c r="AU151" s="74"/>
      <c r="AV151" s="74"/>
      <c r="AW151" s="74"/>
      <c r="AX151" s="74"/>
      <c r="AY151" s="74"/>
      <c r="AZ151" s="74"/>
      <c r="BA151" s="74"/>
      <c r="BB151" s="74"/>
      <c r="BC151" s="74"/>
      <c r="BD151" s="74"/>
      <c r="BE151" s="74"/>
      <c r="BF151" s="74"/>
      <c r="BG151" s="74"/>
      <c r="BH151" s="74"/>
      <c r="BI151" s="251"/>
      <c r="BJ151" s="251"/>
      <c r="BK151" s="251"/>
      <c r="BL151" s="251"/>
      <c r="BM151" s="251"/>
      <c r="BN151" s="251"/>
      <c r="BO151" s="251"/>
      <c r="BP151" s="251"/>
      <c r="BQ151" s="251"/>
      <c r="BR151" s="251"/>
      <c r="BS151" s="251"/>
      <c r="BT151" s="251"/>
      <c r="BU151" s="251"/>
      <c r="BV151" s="251"/>
      <c r="BW151" s="251"/>
      <c r="BX151" s="251"/>
      <c r="BY151" s="251"/>
      <c r="BZ151" s="251"/>
    </row>
    <row r="152" spans="1:78" customFormat="1" ht="12.9" customHeight="1">
      <c r="A152" s="212" t="s">
        <v>24</v>
      </c>
      <c r="B152" s="216" t="s">
        <v>24</v>
      </c>
      <c r="C152" s="213" t="s">
        <v>24</v>
      </c>
      <c r="D152" s="213" t="s">
        <v>24</v>
      </c>
      <c r="E152" s="214" t="s">
        <v>24</v>
      </c>
      <c r="F152" s="214" t="s">
        <v>24</v>
      </c>
      <c r="G152" s="215" t="s">
        <v>24</v>
      </c>
      <c r="H152" s="216" t="s">
        <v>24</v>
      </c>
      <c r="I152" s="216" t="s">
        <v>24</v>
      </c>
      <c r="J152" s="216" t="s">
        <v>24</v>
      </c>
      <c r="K152" s="216" t="s">
        <v>24</v>
      </c>
      <c r="L152" s="216" t="s">
        <v>24</v>
      </c>
      <c r="M152" s="216" t="s">
        <v>24</v>
      </c>
      <c r="N152" s="216" t="s">
        <v>24</v>
      </c>
      <c r="O152" s="216" t="s">
        <v>24</v>
      </c>
      <c r="P152" s="216" t="s">
        <v>24</v>
      </c>
      <c r="Q152" s="216" t="s">
        <v>24</v>
      </c>
      <c r="R152" s="216" t="s">
        <v>24</v>
      </c>
      <c r="S152" s="216" t="s">
        <v>24</v>
      </c>
      <c r="T152" s="216" t="s">
        <v>24</v>
      </c>
      <c r="U152" s="216" t="s">
        <v>24</v>
      </c>
      <c r="V152" s="216" t="s">
        <v>24</v>
      </c>
      <c r="W152" s="432" t="str">
        <f t="array" ref="W152">IF(AND(H152:V152=H152:V152,H152:V152="-"),"",MODE(IF(H152:V152="-","",H152:V152)))</f>
        <v/>
      </c>
      <c r="X152" s="225" t="str">
        <f t="array" ref="X152">IF(COUNT(H152:V152)=0,"",COUNT(IF(H152:V152=W152,H152:V152,""))/COUNT(H152:V152))</f>
        <v/>
      </c>
      <c r="Y152" s="217" t="str">
        <f t="array" ref="Y152">IF(AND(H152:V152=H152:V152,H152:V152="-"),"",STDEV(IF(H152:V152="-","",H152:V152))/AVERAGE(IF(H152:V152="-","",H152:V152+0.000000000000001)))</f>
        <v/>
      </c>
      <c r="Z152" s="218"/>
      <c r="AA152" s="147"/>
      <c r="AB152" s="246" t="str">
        <f t="array" ref="AB152">IF(AND(H152:V152=H152:V152,H152:V152="-"),"",AVERAGE(H152:V152))</f>
        <v/>
      </c>
      <c r="AC152" s="218"/>
      <c r="AD152" s="414" t="str">
        <f t="shared" si="5"/>
        <v/>
      </c>
      <c r="AE152" s="74"/>
      <c r="AF152" s="74"/>
      <c r="AG152" s="74"/>
      <c r="AH152" s="74"/>
      <c r="AI152" s="265"/>
      <c r="AJ152" s="216" t="s">
        <v>24</v>
      </c>
      <c r="AK152" s="216" t="s">
        <v>24</v>
      </c>
      <c r="AL152" s="263" t="str">
        <f t="shared" si="6"/>
        <v/>
      </c>
      <c r="AM152" s="74"/>
      <c r="AN152" s="74"/>
      <c r="AO152" s="74"/>
      <c r="AP152" s="74"/>
      <c r="AQ152" s="74"/>
      <c r="AR152" s="74"/>
      <c r="AS152" s="74"/>
      <c r="AT152" s="74"/>
      <c r="AU152" s="74"/>
      <c r="AV152" s="74"/>
      <c r="AW152" s="74"/>
      <c r="AX152" s="74"/>
      <c r="AY152" s="74"/>
      <c r="AZ152" s="74"/>
      <c r="BA152" s="74"/>
      <c r="BB152" s="74"/>
      <c r="BC152" s="74"/>
      <c r="BD152" s="74"/>
      <c r="BE152" s="74"/>
      <c r="BF152" s="74"/>
      <c r="BG152" s="74"/>
      <c r="BH152" s="74"/>
      <c r="BI152" s="251"/>
      <c r="BJ152" s="251"/>
      <c r="BK152" s="251"/>
      <c r="BL152" s="251"/>
      <c r="BM152" s="251"/>
      <c r="BN152" s="251"/>
      <c r="BO152" s="251"/>
      <c r="BP152" s="251"/>
      <c r="BQ152" s="251"/>
      <c r="BR152" s="251"/>
      <c r="BS152" s="251"/>
      <c r="BT152" s="251"/>
      <c r="BU152" s="251"/>
      <c r="BV152" s="251"/>
      <c r="BW152" s="251"/>
      <c r="BX152" s="251"/>
      <c r="BY152" s="251"/>
      <c r="BZ152" s="251"/>
    </row>
    <row r="153" spans="1:78" customFormat="1" ht="12.9" customHeight="1">
      <c r="A153" s="212" t="s">
        <v>24</v>
      </c>
      <c r="B153" s="216" t="s">
        <v>24</v>
      </c>
      <c r="C153" s="213" t="s">
        <v>24</v>
      </c>
      <c r="D153" s="213" t="s">
        <v>24</v>
      </c>
      <c r="E153" s="214" t="s">
        <v>24</v>
      </c>
      <c r="F153" s="214" t="s">
        <v>24</v>
      </c>
      <c r="G153" s="215" t="s">
        <v>24</v>
      </c>
      <c r="H153" s="216" t="s">
        <v>24</v>
      </c>
      <c r="I153" s="216" t="s">
        <v>24</v>
      </c>
      <c r="J153" s="216" t="s">
        <v>24</v>
      </c>
      <c r="K153" s="216" t="s">
        <v>24</v>
      </c>
      <c r="L153" s="216" t="s">
        <v>24</v>
      </c>
      <c r="M153" s="216" t="s">
        <v>24</v>
      </c>
      <c r="N153" s="216" t="s">
        <v>24</v>
      </c>
      <c r="O153" s="216" t="s">
        <v>24</v>
      </c>
      <c r="P153" s="216" t="s">
        <v>24</v>
      </c>
      <c r="Q153" s="216" t="s">
        <v>24</v>
      </c>
      <c r="R153" s="216" t="s">
        <v>24</v>
      </c>
      <c r="S153" s="216" t="s">
        <v>24</v>
      </c>
      <c r="T153" s="216" t="s">
        <v>24</v>
      </c>
      <c r="U153" s="216" t="s">
        <v>24</v>
      </c>
      <c r="V153" s="216" t="s">
        <v>24</v>
      </c>
      <c r="W153" s="432" t="str">
        <f t="array" ref="W153">IF(AND(H153:V153=H153:V153,H153:V153="-"),"",MODE(IF(H153:V153="-","",H153:V153)))</f>
        <v/>
      </c>
      <c r="X153" s="225" t="str">
        <f t="array" ref="X153">IF(COUNT(H153:V153)=0,"",COUNT(IF(H153:V153=W153,H153:V153,""))/COUNT(H153:V153))</f>
        <v/>
      </c>
      <c r="Y153" s="217" t="str">
        <f t="array" ref="Y153">IF(AND(H153:V153=H153:V153,H153:V153="-"),"",STDEV(IF(H153:V153="-","",H153:V153))/AVERAGE(IF(H153:V153="-","",H153:V153+0.000000000000001)))</f>
        <v/>
      </c>
      <c r="Z153" s="218"/>
      <c r="AA153" s="147"/>
      <c r="AB153" s="246" t="str">
        <f t="array" ref="AB153">IF(AND(H153:V153=H153:V153,H153:V153="-"),"",AVERAGE(H153:V153))</f>
        <v/>
      </c>
      <c r="AC153" s="218"/>
      <c r="AD153" s="414" t="str">
        <f t="shared" si="5"/>
        <v/>
      </c>
      <c r="AE153" s="74"/>
      <c r="AF153" s="74"/>
      <c r="AG153" s="74"/>
      <c r="AH153" s="74"/>
      <c r="AI153" s="265"/>
      <c r="AJ153" s="216" t="s">
        <v>24</v>
      </c>
      <c r="AK153" s="216" t="s">
        <v>24</v>
      </c>
      <c r="AL153" s="263" t="str">
        <f t="shared" si="6"/>
        <v/>
      </c>
      <c r="AM153" s="74"/>
      <c r="AN153" s="74"/>
      <c r="AO153" s="74"/>
      <c r="AP153" s="74"/>
      <c r="AQ153" s="74"/>
      <c r="AR153" s="74"/>
      <c r="AS153" s="74"/>
      <c r="AT153" s="74"/>
      <c r="AU153" s="74"/>
      <c r="AV153" s="74"/>
      <c r="AW153" s="74"/>
      <c r="AX153" s="74"/>
      <c r="AY153" s="74"/>
      <c r="AZ153" s="74"/>
      <c r="BA153" s="74"/>
      <c r="BB153" s="74"/>
      <c r="BC153" s="74"/>
      <c r="BD153" s="74"/>
      <c r="BE153" s="74"/>
      <c r="BF153" s="74"/>
      <c r="BG153" s="74"/>
      <c r="BH153" s="74"/>
      <c r="BI153" s="251"/>
      <c r="BJ153" s="251"/>
      <c r="BK153" s="251"/>
      <c r="BL153" s="251"/>
      <c r="BM153" s="251"/>
      <c r="BN153" s="251"/>
      <c r="BO153" s="251"/>
      <c r="BP153" s="251"/>
      <c r="BQ153" s="251"/>
      <c r="BR153" s="251"/>
      <c r="BS153" s="251"/>
      <c r="BT153" s="251"/>
      <c r="BU153" s="251"/>
      <c r="BV153" s="251"/>
      <c r="BW153" s="251"/>
      <c r="BX153" s="251"/>
      <c r="BY153" s="251"/>
      <c r="BZ153" s="251"/>
    </row>
    <row r="154" spans="1:78" customFormat="1" ht="12.9" customHeight="1">
      <c r="A154" s="212" t="s">
        <v>24</v>
      </c>
      <c r="B154" s="216" t="s">
        <v>24</v>
      </c>
      <c r="C154" s="213" t="s">
        <v>24</v>
      </c>
      <c r="D154" s="213" t="s">
        <v>24</v>
      </c>
      <c r="E154" s="214" t="s">
        <v>24</v>
      </c>
      <c r="F154" s="214" t="s">
        <v>24</v>
      </c>
      <c r="G154" s="215" t="s">
        <v>24</v>
      </c>
      <c r="H154" s="216" t="s">
        <v>24</v>
      </c>
      <c r="I154" s="216" t="s">
        <v>24</v>
      </c>
      <c r="J154" s="216" t="s">
        <v>24</v>
      </c>
      <c r="K154" s="216" t="s">
        <v>24</v>
      </c>
      <c r="L154" s="216" t="s">
        <v>24</v>
      </c>
      <c r="M154" s="216" t="s">
        <v>24</v>
      </c>
      <c r="N154" s="216" t="s">
        <v>24</v>
      </c>
      <c r="O154" s="216" t="s">
        <v>24</v>
      </c>
      <c r="P154" s="216" t="s">
        <v>24</v>
      </c>
      <c r="Q154" s="216" t="s">
        <v>24</v>
      </c>
      <c r="R154" s="216" t="s">
        <v>24</v>
      </c>
      <c r="S154" s="216" t="s">
        <v>24</v>
      </c>
      <c r="T154" s="216" t="s">
        <v>24</v>
      </c>
      <c r="U154" s="216" t="s">
        <v>24</v>
      </c>
      <c r="V154" s="216" t="s">
        <v>24</v>
      </c>
      <c r="W154" s="432" t="str">
        <f t="array" ref="W154">IF(AND(H154:V154=H154:V154,H154:V154="-"),"",MODE(IF(H154:V154="-","",H154:V154)))</f>
        <v/>
      </c>
      <c r="X154" s="225" t="str">
        <f t="array" ref="X154">IF(COUNT(H154:V154)=0,"",COUNT(IF(H154:V154=W154,H154:V154,""))/COUNT(H154:V154))</f>
        <v/>
      </c>
      <c r="Y154" s="217" t="str">
        <f t="array" ref="Y154">IF(AND(H154:V154=H154:V154,H154:V154="-"),"",STDEV(IF(H154:V154="-","",H154:V154))/AVERAGE(IF(H154:V154="-","",H154:V154+0.000000000000001)))</f>
        <v/>
      </c>
      <c r="Z154" s="218"/>
      <c r="AA154" s="147"/>
      <c r="AB154" s="246" t="str">
        <f t="array" ref="AB154">IF(AND(H154:V154=H154:V154,H154:V154="-"),"",AVERAGE(H154:V154))</f>
        <v/>
      </c>
      <c r="AC154" s="218"/>
      <c r="AD154" s="414" t="str">
        <f t="shared" si="5"/>
        <v/>
      </c>
      <c r="AE154" s="74"/>
      <c r="AF154" s="74"/>
      <c r="AG154" s="74"/>
      <c r="AH154" s="74"/>
      <c r="AI154" s="265"/>
      <c r="AJ154" s="216" t="s">
        <v>24</v>
      </c>
      <c r="AK154" s="216" t="s">
        <v>24</v>
      </c>
      <c r="AL154" s="263" t="str">
        <f t="shared" si="6"/>
        <v/>
      </c>
      <c r="AM154" s="74"/>
      <c r="AN154" s="74"/>
      <c r="AO154" s="74"/>
      <c r="AP154" s="74"/>
      <c r="AQ154" s="74"/>
      <c r="AR154" s="74"/>
      <c r="AS154" s="74"/>
      <c r="AT154" s="74"/>
      <c r="AU154" s="74"/>
      <c r="AV154" s="74"/>
      <c r="AW154" s="74"/>
      <c r="AX154" s="74"/>
      <c r="AY154" s="74"/>
      <c r="AZ154" s="74"/>
      <c r="BA154" s="74"/>
      <c r="BB154" s="74"/>
      <c r="BC154" s="74"/>
      <c r="BD154" s="74"/>
      <c r="BE154" s="74"/>
      <c r="BF154" s="74"/>
      <c r="BG154" s="74"/>
      <c r="BH154" s="74"/>
      <c r="BI154" s="251"/>
      <c r="BJ154" s="251"/>
      <c r="BK154" s="251"/>
      <c r="BL154" s="251"/>
      <c r="BM154" s="251"/>
      <c r="BN154" s="251"/>
      <c r="BO154" s="251"/>
      <c r="BP154" s="251"/>
      <c r="BQ154" s="251"/>
      <c r="BR154" s="251"/>
      <c r="BS154" s="251"/>
      <c r="BT154" s="251"/>
      <c r="BU154" s="251"/>
      <c r="BV154" s="251"/>
      <c r="BW154" s="251"/>
      <c r="BX154" s="251"/>
      <c r="BY154" s="251"/>
      <c r="BZ154" s="251"/>
    </row>
    <row r="155" spans="1:78" customFormat="1" ht="12.9" customHeight="1">
      <c r="A155" s="212" t="s">
        <v>24</v>
      </c>
      <c r="B155" s="216" t="s">
        <v>24</v>
      </c>
      <c r="C155" s="213" t="s">
        <v>24</v>
      </c>
      <c r="D155" s="213" t="s">
        <v>24</v>
      </c>
      <c r="E155" s="214" t="s">
        <v>24</v>
      </c>
      <c r="F155" s="214" t="s">
        <v>24</v>
      </c>
      <c r="G155" s="215" t="s">
        <v>24</v>
      </c>
      <c r="H155" s="216" t="s">
        <v>24</v>
      </c>
      <c r="I155" s="216" t="s">
        <v>24</v>
      </c>
      <c r="J155" s="216" t="s">
        <v>24</v>
      </c>
      <c r="K155" s="216" t="s">
        <v>24</v>
      </c>
      <c r="L155" s="216" t="s">
        <v>24</v>
      </c>
      <c r="M155" s="216" t="s">
        <v>24</v>
      </c>
      <c r="N155" s="216" t="s">
        <v>24</v>
      </c>
      <c r="O155" s="216" t="s">
        <v>24</v>
      </c>
      <c r="P155" s="216" t="s">
        <v>24</v>
      </c>
      <c r="Q155" s="216" t="s">
        <v>24</v>
      </c>
      <c r="R155" s="216" t="s">
        <v>24</v>
      </c>
      <c r="S155" s="216" t="s">
        <v>24</v>
      </c>
      <c r="T155" s="216" t="s">
        <v>24</v>
      </c>
      <c r="U155" s="216" t="s">
        <v>24</v>
      </c>
      <c r="V155" s="216" t="s">
        <v>24</v>
      </c>
      <c r="W155" s="432" t="str">
        <f t="array" ref="W155">IF(AND(H155:V155=H155:V155,H155:V155="-"),"",MODE(IF(H155:V155="-","",H155:V155)))</f>
        <v/>
      </c>
      <c r="X155" s="225" t="str">
        <f t="array" ref="X155">IF(COUNT(H155:V155)=0,"",COUNT(IF(H155:V155=W155,H155:V155,""))/COUNT(H155:V155))</f>
        <v/>
      </c>
      <c r="Y155" s="217" t="str">
        <f t="array" ref="Y155">IF(AND(H155:V155=H155:V155,H155:V155="-"),"",STDEV(IF(H155:V155="-","",H155:V155))/AVERAGE(IF(H155:V155="-","",H155:V155+0.000000000000001)))</f>
        <v/>
      </c>
      <c r="Z155" s="218"/>
      <c r="AA155" s="147"/>
      <c r="AB155" s="246" t="str">
        <f t="array" ref="AB155">IF(AND(H155:V155=H155:V155,H155:V155="-"),"",AVERAGE(H155:V155))</f>
        <v/>
      </c>
      <c r="AC155" s="218"/>
      <c r="AD155" s="414" t="str">
        <f t="shared" si="5"/>
        <v/>
      </c>
      <c r="AE155" s="74"/>
      <c r="AF155" s="74"/>
      <c r="AG155" s="74"/>
      <c r="AH155" s="74"/>
      <c r="AI155" s="265"/>
      <c r="AJ155" s="216" t="s">
        <v>24</v>
      </c>
      <c r="AK155" s="216" t="s">
        <v>24</v>
      </c>
      <c r="AL155" s="263" t="str">
        <f t="shared" si="6"/>
        <v/>
      </c>
      <c r="AM155" s="74"/>
      <c r="AN155" s="74"/>
      <c r="AO155" s="74"/>
      <c r="AP155" s="74"/>
      <c r="AQ155" s="74"/>
      <c r="AR155" s="74"/>
      <c r="AS155" s="74"/>
      <c r="AT155" s="74"/>
      <c r="AU155" s="74"/>
      <c r="AV155" s="74"/>
      <c r="AW155" s="74"/>
      <c r="AX155" s="74"/>
      <c r="AY155" s="74"/>
      <c r="AZ155" s="74"/>
      <c r="BA155" s="74"/>
      <c r="BB155" s="74"/>
      <c r="BC155" s="74"/>
      <c r="BD155" s="74"/>
      <c r="BE155" s="74"/>
      <c r="BF155" s="74"/>
      <c r="BG155" s="74"/>
      <c r="BH155" s="74"/>
      <c r="BI155" s="251"/>
      <c r="BJ155" s="251"/>
      <c r="BK155" s="251"/>
      <c r="BL155" s="251"/>
      <c r="BM155" s="251"/>
      <c r="BN155" s="251"/>
      <c r="BO155" s="251"/>
      <c r="BP155" s="251"/>
      <c r="BQ155" s="251"/>
      <c r="BR155" s="251"/>
      <c r="BS155" s="251"/>
      <c r="BT155" s="251"/>
      <c r="BU155" s="251"/>
      <c r="BV155" s="251"/>
      <c r="BW155" s="251"/>
      <c r="BX155" s="251"/>
      <c r="BY155" s="251"/>
      <c r="BZ155" s="251"/>
    </row>
    <row r="156" spans="1:78" customFormat="1" ht="12.9" customHeight="1">
      <c r="A156" s="212" t="s">
        <v>24</v>
      </c>
      <c r="B156" s="216" t="s">
        <v>24</v>
      </c>
      <c r="C156" s="213" t="s">
        <v>24</v>
      </c>
      <c r="D156" s="213" t="s">
        <v>24</v>
      </c>
      <c r="E156" s="214" t="s">
        <v>24</v>
      </c>
      <c r="F156" s="214" t="s">
        <v>24</v>
      </c>
      <c r="G156" s="215" t="s">
        <v>24</v>
      </c>
      <c r="H156" s="216" t="s">
        <v>24</v>
      </c>
      <c r="I156" s="216" t="s">
        <v>24</v>
      </c>
      <c r="J156" s="216" t="s">
        <v>24</v>
      </c>
      <c r="K156" s="216" t="s">
        <v>24</v>
      </c>
      <c r="L156" s="216" t="s">
        <v>24</v>
      </c>
      <c r="M156" s="216" t="s">
        <v>24</v>
      </c>
      <c r="N156" s="216" t="s">
        <v>24</v>
      </c>
      <c r="O156" s="216" t="s">
        <v>24</v>
      </c>
      <c r="P156" s="216" t="s">
        <v>24</v>
      </c>
      <c r="Q156" s="216" t="s">
        <v>24</v>
      </c>
      <c r="R156" s="216" t="s">
        <v>24</v>
      </c>
      <c r="S156" s="216" t="s">
        <v>24</v>
      </c>
      <c r="T156" s="216" t="s">
        <v>24</v>
      </c>
      <c r="U156" s="216" t="s">
        <v>24</v>
      </c>
      <c r="V156" s="216" t="s">
        <v>24</v>
      </c>
      <c r="W156" s="432" t="str">
        <f t="array" ref="W156">IF(AND(H156:V156=H156:V156,H156:V156="-"),"",MODE(IF(H156:V156="-","",H156:V156)))</f>
        <v/>
      </c>
      <c r="X156" s="225" t="str">
        <f t="array" ref="X156">IF(COUNT(H156:V156)=0,"",COUNT(IF(H156:V156=W156,H156:V156,""))/COUNT(H156:V156))</f>
        <v/>
      </c>
      <c r="Y156" s="217" t="str">
        <f t="array" ref="Y156">IF(AND(H156:V156=H156:V156,H156:V156="-"),"",STDEV(IF(H156:V156="-","",H156:V156))/AVERAGE(IF(H156:V156="-","",H156:V156+0.000000000000001)))</f>
        <v/>
      </c>
      <c r="Z156" s="218"/>
      <c r="AA156" s="147"/>
      <c r="AB156" s="246" t="str">
        <f t="array" ref="AB156">IF(AND(H156:V156=H156:V156,H156:V156="-"),"",AVERAGE(H156:V156))</f>
        <v/>
      </c>
      <c r="AC156" s="218"/>
      <c r="AD156" s="414" t="str">
        <f t="shared" si="5"/>
        <v/>
      </c>
      <c r="AE156" s="74"/>
      <c r="AF156" s="74"/>
      <c r="AG156" s="74"/>
      <c r="AH156" s="74"/>
      <c r="AI156" s="265"/>
      <c r="AJ156" s="216" t="s">
        <v>24</v>
      </c>
      <c r="AK156" s="216" t="s">
        <v>24</v>
      </c>
      <c r="AL156" s="263" t="str">
        <f t="shared" si="6"/>
        <v/>
      </c>
      <c r="AM156" s="74"/>
      <c r="AN156" s="74"/>
      <c r="AO156" s="74"/>
      <c r="AP156" s="74"/>
      <c r="AQ156" s="74"/>
      <c r="AR156" s="74"/>
      <c r="AS156" s="74"/>
      <c r="AT156" s="74"/>
      <c r="AU156" s="74"/>
      <c r="AV156" s="74"/>
      <c r="AW156" s="74"/>
      <c r="AX156" s="74"/>
      <c r="AY156" s="74"/>
      <c r="AZ156" s="74"/>
      <c r="BA156" s="74"/>
      <c r="BB156" s="74"/>
      <c r="BC156" s="74"/>
      <c r="BD156" s="74"/>
      <c r="BE156" s="74"/>
      <c r="BF156" s="74"/>
      <c r="BG156" s="74"/>
      <c r="BH156" s="74"/>
      <c r="BI156" s="251"/>
      <c r="BJ156" s="251"/>
      <c r="BK156" s="251"/>
      <c r="BL156" s="251"/>
      <c r="BM156" s="251"/>
      <c r="BN156" s="251"/>
      <c r="BO156" s="251"/>
      <c r="BP156" s="251"/>
      <c r="BQ156" s="251"/>
      <c r="BR156" s="251"/>
      <c r="BS156" s="251"/>
      <c r="BT156" s="251"/>
      <c r="BU156" s="251"/>
      <c r="BV156" s="251"/>
      <c r="BW156" s="251"/>
      <c r="BX156" s="251"/>
      <c r="BY156" s="251"/>
      <c r="BZ156" s="251"/>
    </row>
    <row r="157" spans="1:78" customFormat="1" ht="12.9" customHeight="1">
      <c r="A157" s="212" t="s">
        <v>24</v>
      </c>
      <c r="B157" s="216" t="s">
        <v>24</v>
      </c>
      <c r="C157" s="213" t="s">
        <v>24</v>
      </c>
      <c r="D157" s="213" t="s">
        <v>24</v>
      </c>
      <c r="E157" s="214" t="s">
        <v>24</v>
      </c>
      <c r="F157" s="214" t="s">
        <v>24</v>
      </c>
      <c r="G157" s="215" t="s">
        <v>24</v>
      </c>
      <c r="H157" s="216" t="s">
        <v>24</v>
      </c>
      <c r="I157" s="216" t="s">
        <v>24</v>
      </c>
      <c r="J157" s="216" t="s">
        <v>24</v>
      </c>
      <c r="K157" s="216" t="s">
        <v>24</v>
      </c>
      <c r="L157" s="216" t="s">
        <v>24</v>
      </c>
      <c r="M157" s="216" t="s">
        <v>24</v>
      </c>
      <c r="N157" s="216" t="s">
        <v>24</v>
      </c>
      <c r="O157" s="216" t="s">
        <v>24</v>
      </c>
      <c r="P157" s="216" t="s">
        <v>24</v>
      </c>
      <c r="Q157" s="216" t="s">
        <v>24</v>
      </c>
      <c r="R157" s="216" t="s">
        <v>24</v>
      </c>
      <c r="S157" s="216" t="s">
        <v>24</v>
      </c>
      <c r="T157" s="216" t="s">
        <v>24</v>
      </c>
      <c r="U157" s="216" t="s">
        <v>24</v>
      </c>
      <c r="V157" s="216" t="s">
        <v>24</v>
      </c>
      <c r="W157" s="432" t="str">
        <f t="array" ref="W157">IF(AND(H157:V157=H157:V157,H157:V157="-"),"",MODE(IF(H157:V157="-","",H157:V157)))</f>
        <v/>
      </c>
      <c r="X157" s="225" t="str">
        <f t="array" ref="X157">IF(COUNT(H157:V157)=0,"",COUNT(IF(H157:V157=W157,H157:V157,""))/COUNT(H157:V157))</f>
        <v/>
      </c>
      <c r="Y157" s="217" t="str">
        <f t="array" ref="Y157">IF(AND(H157:V157=H157:V157,H157:V157="-"),"",STDEV(IF(H157:V157="-","",H157:V157))/AVERAGE(IF(H157:V157="-","",H157:V157+0.000000000000001)))</f>
        <v/>
      </c>
      <c r="Z157" s="218"/>
      <c r="AA157" s="147"/>
      <c r="AB157" s="246" t="str">
        <f t="array" ref="AB157">IF(AND(H157:V157=H157:V157,H157:V157="-"),"",AVERAGE(H157:V157))</f>
        <v/>
      </c>
      <c r="AC157" s="218"/>
      <c r="AD157" s="414" t="str">
        <f t="shared" si="5"/>
        <v/>
      </c>
      <c r="AE157" s="74"/>
      <c r="AF157" s="74"/>
      <c r="AG157" s="74"/>
      <c r="AH157" s="74"/>
      <c r="AI157" s="265"/>
      <c r="AJ157" s="216" t="s">
        <v>24</v>
      </c>
      <c r="AK157" s="216" t="s">
        <v>24</v>
      </c>
      <c r="AL157" s="263" t="str">
        <f t="shared" si="6"/>
        <v/>
      </c>
      <c r="AM157" s="74"/>
      <c r="AN157" s="74"/>
      <c r="AO157" s="74"/>
      <c r="AP157" s="74"/>
      <c r="AQ157" s="74"/>
      <c r="AR157" s="74"/>
      <c r="AS157" s="74"/>
      <c r="AT157" s="74"/>
      <c r="AU157" s="74"/>
      <c r="AV157" s="74"/>
      <c r="AW157" s="74"/>
      <c r="AX157" s="74"/>
      <c r="AY157" s="74"/>
      <c r="AZ157" s="74"/>
      <c r="BA157" s="74"/>
      <c r="BB157" s="74"/>
      <c r="BC157" s="74"/>
      <c r="BD157" s="74"/>
      <c r="BE157" s="74"/>
      <c r="BF157" s="74"/>
      <c r="BG157" s="74"/>
      <c r="BH157" s="74"/>
      <c r="BI157" s="251"/>
      <c r="BJ157" s="251"/>
      <c r="BK157" s="251"/>
      <c r="BL157" s="251"/>
      <c r="BM157" s="251"/>
      <c r="BN157" s="251"/>
      <c r="BO157" s="251"/>
      <c r="BP157" s="251"/>
      <c r="BQ157" s="251"/>
      <c r="BR157" s="251"/>
      <c r="BS157" s="251"/>
      <c r="BT157" s="251"/>
      <c r="BU157" s="251"/>
      <c r="BV157" s="251"/>
      <c r="BW157" s="251"/>
      <c r="BX157" s="251"/>
      <c r="BY157" s="251"/>
      <c r="BZ157" s="251"/>
    </row>
    <row r="158" spans="1:78" customFormat="1" ht="12.9" customHeight="1">
      <c r="A158" s="212" t="s">
        <v>24</v>
      </c>
      <c r="B158" s="216" t="s">
        <v>24</v>
      </c>
      <c r="C158" s="213" t="s">
        <v>24</v>
      </c>
      <c r="D158" s="213" t="s">
        <v>24</v>
      </c>
      <c r="E158" s="214" t="s">
        <v>24</v>
      </c>
      <c r="F158" s="214" t="s">
        <v>24</v>
      </c>
      <c r="G158" s="215" t="s">
        <v>24</v>
      </c>
      <c r="H158" s="216" t="s">
        <v>24</v>
      </c>
      <c r="I158" s="216" t="s">
        <v>24</v>
      </c>
      <c r="J158" s="216" t="s">
        <v>24</v>
      </c>
      <c r="K158" s="216" t="s">
        <v>24</v>
      </c>
      <c r="L158" s="216" t="s">
        <v>24</v>
      </c>
      <c r="M158" s="216" t="s">
        <v>24</v>
      </c>
      <c r="N158" s="216" t="s">
        <v>24</v>
      </c>
      <c r="O158" s="216" t="s">
        <v>24</v>
      </c>
      <c r="P158" s="216" t="s">
        <v>24</v>
      </c>
      <c r="Q158" s="216" t="s">
        <v>24</v>
      </c>
      <c r="R158" s="216" t="s">
        <v>24</v>
      </c>
      <c r="S158" s="216" t="s">
        <v>24</v>
      </c>
      <c r="T158" s="216" t="s">
        <v>24</v>
      </c>
      <c r="U158" s="216" t="s">
        <v>24</v>
      </c>
      <c r="V158" s="216" t="s">
        <v>24</v>
      </c>
      <c r="W158" s="432" t="str">
        <f t="array" ref="W158">IF(AND(H158:V158=H158:V158,H158:V158="-"),"",MODE(IF(H158:V158="-","",H158:V158)))</f>
        <v/>
      </c>
      <c r="X158" s="225" t="str">
        <f t="array" ref="X158">IF(COUNT(H158:V158)=0,"",COUNT(IF(H158:V158=W158,H158:V158,""))/COUNT(H158:V158))</f>
        <v/>
      </c>
      <c r="Y158" s="217" t="str">
        <f t="array" ref="Y158">IF(AND(H158:V158=H158:V158,H158:V158="-"),"",STDEV(IF(H158:V158="-","",H158:V158))/AVERAGE(IF(H158:V158="-","",H158:V158+0.000000000000001)))</f>
        <v/>
      </c>
      <c r="Z158" s="218"/>
      <c r="AA158" s="147"/>
      <c r="AB158" s="246" t="str">
        <f t="array" ref="AB158">IF(AND(H158:V158=H158:V158,H158:V158="-"),"",AVERAGE(H158:V158))</f>
        <v/>
      </c>
      <c r="AC158" s="218"/>
      <c r="AD158" s="414" t="str">
        <f t="shared" si="5"/>
        <v/>
      </c>
      <c r="AE158" s="74"/>
      <c r="AF158" s="74"/>
      <c r="AG158" s="74"/>
      <c r="AH158" s="74"/>
      <c r="AI158" s="265"/>
      <c r="AJ158" s="216" t="s">
        <v>24</v>
      </c>
      <c r="AK158" s="216" t="s">
        <v>24</v>
      </c>
      <c r="AL158" s="263" t="str">
        <f t="shared" si="6"/>
        <v/>
      </c>
      <c r="AM158" s="74"/>
      <c r="AN158" s="74"/>
      <c r="AO158" s="74"/>
      <c r="AP158" s="74"/>
      <c r="AQ158" s="74"/>
      <c r="AR158" s="74"/>
      <c r="AS158" s="74"/>
      <c r="AT158" s="74"/>
      <c r="AU158" s="74"/>
      <c r="AV158" s="74"/>
      <c r="AW158" s="74"/>
      <c r="AX158" s="74"/>
      <c r="AY158" s="74"/>
      <c r="AZ158" s="74"/>
      <c r="BA158" s="74"/>
      <c r="BB158" s="74"/>
      <c r="BC158" s="74"/>
      <c r="BD158" s="74"/>
      <c r="BE158" s="74"/>
      <c r="BF158" s="74"/>
      <c r="BG158" s="74"/>
      <c r="BH158" s="74"/>
      <c r="BI158" s="251"/>
      <c r="BJ158" s="251"/>
      <c r="BK158" s="251"/>
      <c r="BL158" s="251"/>
      <c r="BM158" s="251"/>
      <c r="BN158" s="251"/>
      <c r="BO158" s="251"/>
      <c r="BP158" s="251"/>
      <c r="BQ158" s="251"/>
      <c r="BR158" s="251"/>
      <c r="BS158" s="251"/>
      <c r="BT158" s="251"/>
      <c r="BU158" s="251"/>
      <c r="BV158" s="251"/>
      <c r="BW158" s="251"/>
      <c r="BX158" s="251"/>
      <c r="BY158" s="251"/>
      <c r="BZ158" s="251"/>
    </row>
    <row r="159" spans="1:78" customFormat="1" ht="12.9" customHeight="1">
      <c r="A159" s="212" t="s">
        <v>24</v>
      </c>
      <c r="B159" s="216" t="s">
        <v>24</v>
      </c>
      <c r="C159" s="213" t="s">
        <v>24</v>
      </c>
      <c r="D159" s="213" t="s">
        <v>24</v>
      </c>
      <c r="E159" s="214" t="s">
        <v>24</v>
      </c>
      <c r="F159" s="214" t="s">
        <v>24</v>
      </c>
      <c r="G159" s="215" t="s">
        <v>24</v>
      </c>
      <c r="H159" s="216" t="s">
        <v>24</v>
      </c>
      <c r="I159" s="216" t="s">
        <v>24</v>
      </c>
      <c r="J159" s="216" t="s">
        <v>24</v>
      </c>
      <c r="K159" s="216" t="s">
        <v>24</v>
      </c>
      <c r="L159" s="216" t="s">
        <v>24</v>
      </c>
      <c r="M159" s="216" t="s">
        <v>24</v>
      </c>
      <c r="N159" s="216" t="s">
        <v>24</v>
      </c>
      <c r="O159" s="216" t="s">
        <v>24</v>
      </c>
      <c r="P159" s="216" t="s">
        <v>24</v>
      </c>
      <c r="Q159" s="216" t="s">
        <v>24</v>
      </c>
      <c r="R159" s="216" t="s">
        <v>24</v>
      </c>
      <c r="S159" s="216" t="s">
        <v>24</v>
      </c>
      <c r="T159" s="216" t="s">
        <v>24</v>
      </c>
      <c r="U159" s="216" t="s">
        <v>24</v>
      </c>
      <c r="V159" s="216" t="s">
        <v>24</v>
      </c>
      <c r="W159" s="432" t="str">
        <f t="array" ref="W159">IF(AND(H159:V159=H159:V159,H159:V159="-"),"",MODE(IF(H159:V159="-","",H159:V159)))</f>
        <v/>
      </c>
      <c r="X159" s="225" t="str">
        <f t="array" ref="X159">IF(COUNT(H159:V159)=0,"",COUNT(IF(H159:V159=W159,H159:V159,""))/COUNT(H159:V159))</f>
        <v/>
      </c>
      <c r="Y159" s="217" t="str">
        <f t="array" ref="Y159">IF(AND(H159:V159=H159:V159,H159:V159="-"),"",STDEV(IF(H159:V159="-","",H159:V159))/AVERAGE(IF(H159:V159="-","",H159:V159+0.000000000000001)))</f>
        <v/>
      </c>
      <c r="Z159" s="218"/>
      <c r="AA159" s="147"/>
      <c r="AB159" s="246" t="str">
        <f t="array" ref="AB159">IF(AND(H159:V159=H159:V159,H159:V159="-"),"",AVERAGE(H159:V159))</f>
        <v/>
      </c>
      <c r="AC159" s="218"/>
      <c r="AD159" s="414" t="str">
        <f t="shared" si="5"/>
        <v/>
      </c>
      <c r="AE159" s="74"/>
      <c r="AF159" s="74"/>
      <c r="AG159" s="74"/>
      <c r="AH159" s="74"/>
      <c r="AI159" s="265"/>
      <c r="AJ159" s="216" t="s">
        <v>24</v>
      </c>
      <c r="AK159" s="216" t="s">
        <v>24</v>
      </c>
      <c r="AL159" s="263" t="str">
        <f t="shared" si="6"/>
        <v/>
      </c>
      <c r="AM159" s="74"/>
      <c r="AN159" s="74"/>
      <c r="AO159" s="74"/>
      <c r="AP159" s="74"/>
      <c r="AQ159" s="74"/>
      <c r="AR159" s="74"/>
      <c r="AS159" s="74"/>
      <c r="AT159" s="74"/>
      <c r="AU159" s="74"/>
      <c r="AV159" s="74"/>
      <c r="AW159" s="74"/>
      <c r="AX159" s="74"/>
      <c r="AY159" s="74"/>
      <c r="AZ159" s="74"/>
      <c r="BA159" s="74"/>
      <c r="BB159" s="74"/>
      <c r="BC159" s="74"/>
      <c r="BD159" s="74"/>
      <c r="BE159" s="74"/>
      <c r="BF159" s="74"/>
      <c r="BG159" s="74"/>
      <c r="BH159" s="74"/>
      <c r="BI159" s="251"/>
      <c r="BJ159" s="251"/>
      <c r="BK159" s="251"/>
      <c r="BL159" s="251"/>
      <c r="BM159" s="251"/>
      <c r="BN159" s="251"/>
      <c r="BO159" s="251"/>
      <c r="BP159" s="251"/>
      <c r="BQ159" s="251"/>
      <c r="BR159" s="251"/>
      <c r="BS159" s="251"/>
      <c r="BT159" s="251"/>
      <c r="BU159" s="251"/>
      <c r="BV159" s="251"/>
      <c r="BW159" s="251"/>
      <c r="BX159" s="251"/>
      <c r="BY159" s="251"/>
      <c r="BZ159" s="251"/>
    </row>
    <row r="160" spans="1:78" customFormat="1" ht="12.9" customHeight="1">
      <c r="A160" s="212" t="s">
        <v>24</v>
      </c>
      <c r="B160" s="216" t="s">
        <v>24</v>
      </c>
      <c r="C160" s="213" t="s">
        <v>24</v>
      </c>
      <c r="D160" s="213" t="s">
        <v>24</v>
      </c>
      <c r="E160" s="214" t="s">
        <v>24</v>
      </c>
      <c r="F160" s="214" t="s">
        <v>24</v>
      </c>
      <c r="G160" s="215" t="s">
        <v>24</v>
      </c>
      <c r="H160" s="216" t="s">
        <v>24</v>
      </c>
      <c r="I160" s="216" t="s">
        <v>24</v>
      </c>
      <c r="J160" s="216" t="s">
        <v>24</v>
      </c>
      <c r="K160" s="216" t="s">
        <v>24</v>
      </c>
      <c r="L160" s="216" t="s">
        <v>24</v>
      </c>
      <c r="M160" s="216" t="s">
        <v>24</v>
      </c>
      <c r="N160" s="216" t="s">
        <v>24</v>
      </c>
      <c r="O160" s="216" t="s">
        <v>24</v>
      </c>
      <c r="P160" s="216" t="s">
        <v>24</v>
      </c>
      <c r="Q160" s="216" t="s">
        <v>24</v>
      </c>
      <c r="R160" s="216" t="s">
        <v>24</v>
      </c>
      <c r="S160" s="216" t="s">
        <v>24</v>
      </c>
      <c r="T160" s="216" t="s">
        <v>24</v>
      </c>
      <c r="U160" s="216" t="s">
        <v>24</v>
      </c>
      <c r="V160" s="216" t="s">
        <v>24</v>
      </c>
      <c r="W160" s="432" t="str">
        <f t="array" ref="W160">IF(AND(H160:V160=H160:V160,H160:V160="-"),"",MODE(IF(H160:V160="-","",H160:V160)))</f>
        <v/>
      </c>
      <c r="X160" s="225" t="str">
        <f t="array" ref="X160">IF(COUNT(H160:V160)=0,"",COUNT(IF(H160:V160=W160,H160:V160,""))/COUNT(H160:V160))</f>
        <v/>
      </c>
      <c r="Y160" s="217" t="str">
        <f t="array" ref="Y160">IF(AND(H160:V160=H160:V160,H160:V160="-"),"",STDEV(IF(H160:V160="-","",H160:V160))/AVERAGE(IF(H160:V160="-","",H160:V160+0.000000000000001)))</f>
        <v/>
      </c>
      <c r="Z160" s="218"/>
      <c r="AA160" s="147"/>
      <c r="AB160" s="246" t="str">
        <f t="array" ref="AB160">IF(AND(H160:V160=H160:V160,H160:V160="-"),"",AVERAGE(H160:V160))</f>
        <v/>
      </c>
      <c r="AC160" s="218"/>
      <c r="AD160" s="414" t="str">
        <f t="shared" si="5"/>
        <v/>
      </c>
      <c r="AE160" s="74"/>
      <c r="AF160" s="74"/>
      <c r="AG160" s="74"/>
      <c r="AH160" s="74"/>
      <c r="AI160" s="265"/>
      <c r="AJ160" s="216" t="s">
        <v>24</v>
      </c>
      <c r="AK160" s="216" t="s">
        <v>24</v>
      </c>
      <c r="AL160" s="263" t="str">
        <f t="shared" si="6"/>
        <v/>
      </c>
      <c r="AM160" s="74"/>
      <c r="AN160" s="74"/>
      <c r="AO160" s="74"/>
      <c r="AP160" s="74"/>
      <c r="AQ160" s="74"/>
      <c r="AR160" s="74"/>
      <c r="AS160" s="74"/>
      <c r="AT160" s="74"/>
      <c r="AU160" s="74"/>
      <c r="AV160" s="74"/>
      <c r="AW160" s="74"/>
      <c r="AX160" s="74"/>
      <c r="AY160" s="74"/>
      <c r="AZ160" s="74"/>
      <c r="BA160" s="74"/>
      <c r="BB160" s="74"/>
      <c r="BC160" s="74"/>
      <c r="BD160" s="74"/>
      <c r="BE160" s="74"/>
      <c r="BF160" s="74"/>
      <c r="BG160" s="74"/>
      <c r="BH160" s="74"/>
      <c r="BI160" s="251"/>
      <c r="BJ160" s="251"/>
      <c r="BK160" s="251"/>
      <c r="BL160" s="251"/>
      <c r="BM160" s="251"/>
      <c r="BN160" s="251"/>
      <c r="BO160" s="251"/>
      <c r="BP160" s="251"/>
      <c r="BQ160" s="251"/>
      <c r="BR160" s="251"/>
      <c r="BS160" s="251"/>
      <c r="BT160" s="251"/>
      <c r="BU160" s="251"/>
      <c r="BV160" s="251"/>
      <c r="BW160" s="251"/>
      <c r="BX160" s="251"/>
      <c r="BY160" s="251"/>
      <c r="BZ160" s="251"/>
    </row>
    <row r="161" spans="1:78" customFormat="1" ht="12.9" customHeight="1">
      <c r="A161" s="212" t="s">
        <v>24</v>
      </c>
      <c r="B161" s="216" t="s">
        <v>24</v>
      </c>
      <c r="C161" s="213" t="s">
        <v>24</v>
      </c>
      <c r="D161" s="213" t="s">
        <v>24</v>
      </c>
      <c r="E161" s="214" t="s">
        <v>24</v>
      </c>
      <c r="F161" s="214" t="s">
        <v>24</v>
      </c>
      <c r="G161" s="215" t="s">
        <v>24</v>
      </c>
      <c r="H161" s="216" t="s">
        <v>24</v>
      </c>
      <c r="I161" s="216" t="s">
        <v>24</v>
      </c>
      <c r="J161" s="216" t="s">
        <v>24</v>
      </c>
      <c r="K161" s="216" t="s">
        <v>24</v>
      </c>
      <c r="L161" s="216" t="s">
        <v>24</v>
      </c>
      <c r="M161" s="216" t="s">
        <v>24</v>
      </c>
      <c r="N161" s="216" t="s">
        <v>24</v>
      </c>
      <c r="O161" s="216" t="s">
        <v>24</v>
      </c>
      <c r="P161" s="216" t="s">
        <v>24</v>
      </c>
      <c r="Q161" s="216" t="s">
        <v>24</v>
      </c>
      <c r="R161" s="216" t="s">
        <v>24</v>
      </c>
      <c r="S161" s="216" t="s">
        <v>24</v>
      </c>
      <c r="T161" s="216" t="s">
        <v>24</v>
      </c>
      <c r="U161" s="216" t="s">
        <v>24</v>
      </c>
      <c r="V161" s="216" t="s">
        <v>24</v>
      </c>
      <c r="W161" s="432" t="str">
        <f t="array" ref="W161">IF(AND(H161:V161=H161:V161,H161:V161="-"),"",MODE(IF(H161:V161="-","",H161:V161)))</f>
        <v/>
      </c>
      <c r="X161" s="225" t="str">
        <f t="array" ref="X161">IF(COUNT(H161:V161)=0,"",COUNT(IF(H161:V161=W161,H161:V161,""))/COUNT(H161:V161))</f>
        <v/>
      </c>
      <c r="Y161" s="217" t="str">
        <f t="array" ref="Y161">IF(AND(H161:V161=H161:V161,H161:V161="-"),"",STDEV(IF(H161:V161="-","",H161:V161))/AVERAGE(IF(H161:V161="-","",H161:V161+0.000000000000001)))</f>
        <v/>
      </c>
      <c r="Z161" s="218"/>
      <c r="AA161" s="147"/>
      <c r="AB161" s="246" t="str">
        <f t="array" ref="AB161">IF(AND(H161:V161=H161:V161,H161:V161="-"),"",AVERAGE(H161:V161))</f>
        <v/>
      </c>
      <c r="AC161" s="218"/>
      <c r="AD161" s="414" t="str">
        <f t="shared" si="5"/>
        <v/>
      </c>
      <c r="AE161" s="74"/>
      <c r="AF161" s="74"/>
      <c r="AG161" s="74"/>
      <c r="AH161" s="74"/>
      <c r="AI161" s="265"/>
      <c r="AJ161" s="216" t="s">
        <v>24</v>
      </c>
      <c r="AK161" s="216" t="s">
        <v>24</v>
      </c>
      <c r="AL161" s="263" t="str">
        <f t="shared" si="6"/>
        <v/>
      </c>
      <c r="AM161" s="74"/>
      <c r="AN161" s="74"/>
      <c r="AO161" s="74"/>
      <c r="AP161" s="74"/>
      <c r="AQ161" s="74"/>
      <c r="AR161" s="74"/>
      <c r="AS161" s="74"/>
      <c r="AT161" s="74"/>
      <c r="AU161" s="74"/>
      <c r="AV161" s="74"/>
      <c r="AW161" s="74"/>
      <c r="AX161" s="74"/>
      <c r="AY161" s="74"/>
      <c r="AZ161" s="74"/>
      <c r="BA161" s="74"/>
      <c r="BB161" s="74"/>
      <c r="BC161" s="74"/>
      <c r="BD161" s="74"/>
      <c r="BE161" s="74"/>
      <c r="BF161" s="74"/>
      <c r="BG161" s="74"/>
      <c r="BH161" s="74"/>
      <c r="BI161" s="251"/>
      <c r="BJ161" s="251"/>
      <c r="BK161" s="251"/>
      <c r="BL161" s="251"/>
      <c r="BM161" s="251"/>
      <c r="BN161" s="251"/>
      <c r="BO161" s="251"/>
      <c r="BP161" s="251"/>
      <c r="BQ161" s="251"/>
      <c r="BR161" s="251"/>
      <c r="BS161" s="251"/>
      <c r="BT161" s="251"/>
      <c r="BU161" s="251"/>
      <c r="BV161" s="251"/>
      <c r="BW161" s="251"/>
      <c r="BX161" s="251"/>
      <c r="BY161" s="251"/>
      <c r="BZ161" s="251"/>
    </row>
    <row r="162" spans="1:78" customFormat="1" ht="12.9" customHeight="1">
      <c r="A162" s="212" t="s">
        <v>24</v>
      </c>
      <c r="B162" s="216" t="s">
        <v>24</v>
      </c>
      <c r="C162" s="213" t="s">
        <v>24</v>
      </c>
      <c r="D162" s="213" t="s">
        <v>24</v>
      </c>
      <c r="E162" s="214" t="s">
        <v>24</v>
      </c>
      <c r="F162" s="214" t="s">
        <v>24</v>
      </c>
      <c r="G162" s="215" t="s">
        <v>24</v>
      </c>
      <c r="H162" s="216" t="s">
        <v>24</v>
      </c>
      <c r="I162" s="216" t="s">
        <v>24</v>
      </c>
      <c r="J162" s="216" t="s">
        <v>24</v>
      </c>
      <c r="K162" s="216" t="s">
        <v>24</v>
      </c>
      <c r="L162" s="216" t="s">
        <v>24</v>
      </c>
      <c r="M162" s="216" t="s">
        <v>24</v>
      </c>
      <c r="N162" s="216" t="s">
        <v>24</v>
      </c>
      <c r="O162" s="216" t="s">
        <v>24</v>
      </c>
      <c r="P162" s="216" t="s">
        <v>24</v>
      </c>
      <c r="Q162" s="216" t="s">
        <v>24</v>
      </c>
      <c r="R162" s="216" t="s">
        <v>24</v>
      </c>
      <c r="S162" s="216" t="s">
        <v>24</v>
      </c>
      <c r="T162" s="216" t="s">
        <v>24</v>
      </c>
      <c r="U162" s="216" t="s">
        <v>24</v>
      </c>
      <c r="V162" s="216" t="s">
        <v>24</v>
      </c>
      <c r="W162" s="432" t="str">
        <f t="array" ref="W162">IF(AND(H162:V162=H162:V162,H162:V162="-"),"",MODE(IF(H162:V162="-","",H162:V162)))</f>
        <v/>
      </c>
      <c r="X162" s="225" t="str">
        <f t="array" ref="X162">IF(COUNT(H162:V162)=0,"",COUNT(IF(H162:V162=W162,H162:V162,""))/COUNT(H162:V162))</f>
        <v/>
      </c>
      <c r="Y162" s="217" t="str">
        <f t="array" ref="Y162">IF(AND(H162:V162=H162:V162,H162:V162="-"),"",STDEV(IF(H162:V162="-","",H162:V162))/AVERAGE(IF(H162:V162="-","",H162:V162+0.000000000000001)))</f>
        <v/>
      </c>
      <c r="Z162" s="218"/>
      <c r="AA162" s="147"/>
      <c r="AB162" s="246" t="str">
        <f t="array" ref="AB162">IF(AND(H162:V162=H162:V162,H162:V162="-"),"",AVERAGE(H162:V162))</f>
        <v/>
      </c>
      <c r="AC162" s="218"/>
      <c r="AD162" s="414" t="str">
        <f t="shared" si="5"/>
        <v/>
      </c>
      <c r="AE162" s="74"/>
      <c r="AF162" s="74"/>
      <c r="AG162" s="74"/>
      <c r="AH162" s="74"/>
      <c r="AI162" s="265"/>
      <c r="AJ162" s="216" t="s">
        <v>24</v>
      </c>
      <c r="AK162" s="216" t="s">
        <v>24</v>
      </c>
      <c r="AL162" s="263" t="str">
        <f t="shared" si="6"/>
        <v/>
      </c>
      <c r="AM162" s="74"/>
      <c r="AN162" s="74"/>
      <c r="AO162" s="74"/>
      <c r="AP162" s="74"/>
      <c r="AQ162" s="74"/>
      <c r="AR162" s="74"/>
      <c r="AS162" s="74"/>
      <c r="AT162" s="74"/>
      <c r="AU162" s="74"/>
      <c r="AV162" s="74"/>
      <c r="AW162" s="74"/>
      <c r="AX162" s="74"/>
      <c r="AY162" s="74"/>
      <c r="AZ162" s="74"/>
      <c r="BA162" s="74"/>
      <c r="BB162" s="74"/>
      <c r="BC162" s="74"/>
      <c r="BD162" s="74"/>
      <c r="BE162" s="74"/>
      <c r="BF162" s="74"/>
      <c r="BG162" s="74"/>
      <c r="BH162" s="74"/>
      <c r="BI162" s="251"/>
      <c r="BJ162" s="251"/>
      <c r="BK162" s="251"/>
      <c r="BL162" s="251"/>
      <c r="BM162" s="251"/>
      <c r="BN162" s="251"/>
      <c r="BO162" s="251"/>
      <c r="BP162" s="251"/>
      <c r="BQ162" s="251"/>
      <c r="BR162" s="251"/>
      <c r="BS162" s="251"/>
      <c r="BT162" s="251"/>
      <c r="BU162" s="251"/>
      <c r="BV162" s="251"/>
      <c r="BW162" s="251"/>
      <c r="BX162" s="251"/>
      <c r="BY162" s="251"/>
      <c r="BZ162" s="251"/>
    </row>
    <row r="163" spans="1:78" customFormat="1" ht="12.9" customHeight="1">
      <c r="A163" s="212" t="s">
        <v>24</v>
      </c>
      <c r="B163" s="216" t="s">
        <v>24</v>
      </c>
      <c r="C163" s="213" t="s">
        <v>24</v>
      </c>
      <c r="D163" s="213" t="s">
        <v>24</v>
      </c>
      <c r="E163" s="214" t="s">
        <v>24</v>
      </c>
      <c r="F163" s="214" t="s">
        <v>24</v>
      </c>
      <c r="G163" s="215" t="s">
        <v>24</v>
      </c>
      <c r="H163" s="216" t="s">
        <v>24</v>
      </c>
      <c r="I163" s="216" t="s">
        <v>24</v>
      </c>
      <c r="J163" s="216" t="s">
        <v>24</v>
      </c>
      <c r="K163" s="216" t="s">
        <v>24</v>
      </c>
      <c r="L163" s="216" t="s">
        <v>24</v>
      </c>
      <c r="M163" s="216" t="s">
        <v>24</v>
      </c>
      <c r="N163" s="216" t="s">
        <v>24</v>
      </c>
      <c r="O163" s="216" t="s">
        <v>24</v>
      </c>
      <c r="P163" s="216" t="s">
        <v>24</v>
      </c>
      <c r="Q163" s="216" t="s">
        <v>24</v>
      </c>
      <c r="R163" s="216" t="s">
        <v>24</v>
      </c>
      <c r="S163" s="216" t="s">
        <v>24</v>
      </c>
      <c r="T163" s="216" t="s">
        <v>24</v>
      </c>
      <c r="U163" s="216" t="s">
        <v>24</v>
      </c>
      <c r="V163" s="216" t="s">
        <v>24</v>
      </c>
      <c r="W163" s="432" t="str">
        <f t="array" ref="W163">IF(AND(H163:V163=H163:V163,H163:V163="-"),"",MODE(IF(H163:V163="-","",H163:V163)))</f>
        <v/>
      </c>
      <c r="X163" s="225" t="str">
        <f t="array" ref="X163">IF(COUNT(H163:V163)=0,"",COUNT(IF(H163:V163=W163,H163:V163,""))/COUNT(H163:V163))</f>
        <v/>
      </c>
      <c r="Y163" s="217" t="str">
        <f t="array" ref="Y163">IF(AND(H163:V163=H163:V163,H163:V163="-"),"",STDEV(IF(H163:V163="-","",H163:V163))/AVERAGE(IF(H163:V163="-","",H163:V163+0.000000000000001)))</f>
        <v/>
      </c>
      <c r="Z163" s="218"/>
      <c r="AA163" s="147"/>
      <c r="AB163" s="246" t="str">
        <f t="array" ref="AB163">IF(AND(H163:V163=H163:V163,H163:V163="-"),"",AVERAGE(H163:V163))</f>
        <v/>
      </c>
      <c r="AC163" s="218"/>
      <c r="AD163" s="414" t="str">
        <f t="shared" si="5"/>
        <v/>
      </c>
      <c r="AE163" s="74"/>
      <c r="AF163" s="74"/>
      <c r="AG163" s="74"/>
      <c r="AH163" s="74"/>
      <c r="AI163" s="265"/>
      <c r="AJ163" s="216" t="s">
        <v>24</v>
      </c>
      <c r="AK163" s="216" t="s">
        <v>24</v>
      </c>
      <c r="AL163" s="263" t="str">
        <f t="shared" si="6"/>
        <v/>
      </c>
      <c r="AM163" s="74"/>
      <c r="AN163" s="74"/>
      <c r="AO163" s="74"/>
      <c r="AP163" s="74"/>
      <c r="AQ163" s="74"/>
      <c r="AR163" s="74"/>
      <c r="AS163" s="74"/>
      <c r="AT163" s="74"/>
      <c r="AU163" s="74"/>
      <c r="AV163" s="74"/>
      <c r="AW163" s="74"/>
      <c r="AX163" s="74"/>
      <c r="AY163" s="74"/>
      <c r="AZ163" s="74"/>
      <c r="BA163" s="74"/>
      <c r="BB163" s="74"/>
      <c r="BC163" s="74"/>
      <c r="BD163" s="74"/>
      <c r="BE163" s="74"/>
      <c r="BF163" s="74"/>
      <c r="BG163" s="74"/>
      <c r="BH163" s="74"/>
      <c r="BI163" s="251"/>
      <c r="BJ163" s="251"/>
      <c r="BK163" s="251"/>
      <c r="BL163" s="251"/>
      <c r="BM163" s="251"/>
      <c r="BN163" s="251"/>
      <c r="BO163" s="251"/>
      <c r="BP163" s="251"/>
      <c r="BQ163" s="251"/>
      <c r="BR163" s="251"/>
      <c r="BS163" s="251"/>
      <c r="BT163" s="251"/>
      <c r="BU163" s="251"/>
      <c r="BV163" s="251"/>
      <c r="BW163" s="251"/>
      <c r="BX163" s="251"/>
      <c r="BY163" s="251"/>
      <c r="BZ163" s="251"/>
    </row>
    <row r="164" spans="1:78" customFormat="1" ht="12.9" customHeight="1">
      <c r="A164" s="212" t="s">
        <v>24</v>
      </c>
      <c r="B164" s="216" t="s">
        <v>24</v>
      </c>
      <c r="C164" s="213" t="s">
        <v>24</v>
      </c>
      <c r="D164" s="213" t="s">
        <v>24</v>
      </c>
      <c r="E164" s="214" t="s">
        <v>24</v>
      </c>
      <c r="F164" s="214" t="s">
        <v>24</v>
      </c>
      <c r="G164" s="215" t="s">
        <v>24</v>
      </c>
      <c r="H164" s="216" t="s">
        <v>24</v>
      </c>
      <c r="I164" s="216" t="s">
        <v>24</v>
      </c>
      <c r="J164" s="216" t="s">
        <v>24</v>
      </c>
      <c r="K164" s="216" t="s">
        <v>24</v>
      </c>
      <c r="L164" s="216" t="s">
        <v>24</v>
      </c>
      <c r="M164" s="216" t="s">
        <v>24</v>
      </c>
      <c r="N164" s="216" t="s">
        <v>24</v>
      </c>
      <c r="O164" s="216" t="s">
        <v>24</v>
      </c>
      <c r="P164" s="216" t="s">
        <v>24</v>
      </c>
      <c r="Q164" s="216" t="s">
        <v>24</v>
      </c>
      <c r="R164" s="216" t="s">
        <v>24</v>
      </c>
      <c r="S164" s="216" t="s">
        <v>24</v>
      </c>
      <c r="T164" s="216" t="s">
        <v>24</v>
      </c>
      <c r="U164" s="216" t="s">
        <v>24</v>
      </c>
      <c r="V164" s="216" t="s">
        <v>24</v>
      </c>
      <c r="W164" s="432" t="str">
        <f t="array" ref="W164">IF(AND(H164:V164=H164:V164,H164:V164="-"),"",MODE(IF(H164:V164="-","",H164:V164)))</f>
        <v/>
      </c>
      <c r="X164" s="225" t="str">
        <f t="array" ref="X164">IF(COUNT(H164:V164)=0,"",COUNT(IF(H164:V164=W164,H164:V164,""))/COUNT(H164:V164))</f>
        <v/>
      </c>
      <c r="Y164" s="217" t="str">
        <f t="array" ref="Y164">IF(AND(H164:V164=H164:V164,H164:V164="-"),"",STDEV(IF(H164:V164="-","",H164:V164))/AVERAGE(IF(H164:V164="-","",H164:V164+0.000000000000001)))</f>
        <v/>
      </c>
      <c r="Z164" s="218"/>
      <c r="AA164" s="147"/>
      <c r="AB164" s="246" t="str">
        <f t="array" ref="AB164">IF(AND(H164:V164=H164:V164,H164:V164="-"),"",AVERAGE(H164:V164))</f>
        <v/>
      </c>
      <c r="AC164" s="218"/>
      <c r="AD164" s="414" t="str">
        <f t="shared" si="5"/>
        <v/>
      </c>
      <c r="AE164" s="74"/>
      <c r="AF164" s="74"/>
      <c r="AG164" s="74"/>
      <c r="AH164" s="74"/>
      <c r="AI164" s="265"/>
      <c r="AJ164" s="216" t="s">
        <v>24</v>
      </c>
      <c r="AK164" s="216" t="s">
        <v>24</v>
      </c>
      <c r="AL164" s="263" t="str">
        <f t="shared" si="6"/>
        <v/>
      </c>
      <c r="AM164" s="74"/>
      <c r="AN164" s="74"/>
      <c r="AO164" s="74"/>
      <c r="AP164" s="74"/>
      <c r="AQ164" s="74"/>
      <c r="AR164" s="74"/>
      <c r="AS164" s="74"/>
      <c r="AT164" s="74"/>
      <c r="AU164" s="74"/>
      <c r="AV164" s="74"/>
      <c r="AW164" s="74"/>
      <c r="AX164" s="74"/>
      <c r="AY164" s="74"/>
      <c r="AZ164" s="74"/>
      <c r="BA164" s="74"/>
      <c r="BB164" s="74"/>
      <c r="BC164" s="74"/>
      <c r="BD164" s="74"/>
      <c r="BE164" s="74"/>
      <c r="BF164" s="74"/>
      <c r="BG164" s="74"/>
      <c r="BH164" s="74"/>
      <c r="BI164" s="251"/>
      <c r="BJ164" s="251"/>
      <c r="BK164" s="251"/>
      <c r="BL164" s="251"/>
      <c r="BM164" s="251"/>
      <c r="BN164" s="251"/>
      <c r="BO164" s="251"/>
      <c r="BP164" s="251"/>
      <c r="BQ164" s="251"/>
      <c r="BR164" s="251"/>
      <c r="BS164" s="251"/>
      <c r="BT164" s="251"/>
      <c r="BU164" s="251"/>
      <c r="BV164" s="251"/>
      <c r="BW164" s="251"/>
      <c r="BX164" s="251"/>
      <c r="BY164" s="251"/>
      <c r="BZ164" s="251"/>
    </row>
    <row r="165" spans="1:78" customFormat="1" ht="12.9" customHeight="1">
      <c r="A165" s="212" t="s">
        <v>24</v>
      </c>
      <c r="B165" s="216" t="s">
        <v>24</v>
      </c>
      <c r="C165" s="213" t="s">
        <v>24</v>
      </c>
      <c r="D165" s="213" t="s">
        <v>24</v>
      </c>
      <c r="E165" s="214" t="s">
        <v>24</v>
      </c>
      <c r="F165" s="214" t="s">
        <v>24</v>
      </c>
      <c r="G165" s="215" t="s">
        <v>24</v>
      </c>
      <c r="H165" s="216" t="s">
        <v>24</v>
      </c>
      <c r="I165" s="216" t="s">
        <v>24</v>
      </c>
      <c r="J165" s="216" t="s">
        <v>24</v>
      </c>
      <c r="K165" s="216" t="s">
        <v>24</v>
      </c>
      <c r="L165" s="216" t="s">
        <v>24</v>
      </c>
      <c r="M165" s="216" t="s">
        <v>24</v>
      </c>
      <c r="N165" s="216" t="s">
        <v>24</v>
      </c>
      <c r="O165" s="216" t="s">
        <v>24</v>
      </c>
      <c r="P165" s="216" t="s">
        <v>24</v>
      </c>
      <c r="Q165" s="216" t="s">
        <v>24</v>
      </c>
      <c r="R165" s="216" t="s">
        <v>24</v>
      </c>
      <c r="S165" s="216" t="s">
        <v>24</v>
      </c>
      <c r="T165" s="216" t="s">
        <v>24</v>
      </c>
      <c r="U165" s="216" t="s">
        <v>24</v>
      </c>
      <c r="V165" s="216" t="s">
        <v>24</v>
      </c>
      <c r="W165" s="432" t="str">
        <f t="array" ref="W165">IF(AND(H165:V165=H165:V165,H165:V165="-"),"",MODE(IF(H165:V165="-","",H165:V165)))</f>
        <v/>
      </c>
      <c r="X165" s="225" t="str">
        <f t="array" ref="X165">IF(COUNT(H165:V165)=0,"",COUNT(IF(H165:V165=W165,H165:V165,""))/COUNT(H165:V165))</f>
        <v/>
      </c>
      <c r="Y165" s="217" t="str">
        <f t="array" ref="Y165">IF(AND(H165:V165=H165:V165,H165:V165="-"),"",STDEV(IF(H165:V165="-","",H165:V165))/AVERAGE(IF(H165:V165="-","",H165:V165+0.000000000000001)))</f>
        <v/>
      </c>
      <c r="Z165" s="218"/>
      <c r="AA165" s="147"/>
      <c r="AB165" s="246" t="str">
        <f t="array" ref="AB165">IF(AND(H165:V165=H165:V165,H165:V165="-"),"",AVERAGE(H165:V165))</f>
        <v/>
      </c>
      <c r="AC165" s="218"/>
      <c r="AD165" s="414" t="str">
        <f t="shared" si="5"/>
        <v/>
      </c>
      <c r="AE165" s="74"/>
      <c r="AF165" s="74"/>
      <c r="AG165" s="74"/>
      <c r="AH165" s="74"/>
      <c r="AI165" s="265"/>
      <c r="AJ165" s="216" t="s">
        <v>24</v>
      </c>
      <c r="AK165" s="216" t="s">
        <v>24</v>
      </c>
      <c r="AL165" s="263" t="str">
        <f t="shared" si="6"/>
        <v/>
      </c>
      <c r="AM165" s="74"/>
      <c r="AN165" s="74"/>
      <c r="AO165" s="74"/>
      <c r="AP165" s="74"/>
      <c r="AQ165" s="74"/>
      <c r="AR165" s="74"/>
      <c r="AS165" s="74"/>
      <c r="AT165" s="74"/>
      <c r="AU165" s="74"/>
      <c r="AV165" s="74"/>
      <c r="AW165" s="74"/>
      <c r="AX165" s="74"/>
      <c r="AY165" s="74"/>
      <c r="AZ165" s="74"/>
      <c r="BA165" s="74"/>
      <c r="BB165" s="74"/>
      <c r="BC165" s="74"/>
      <c r="BD165" s="74"/>
      <c r="BE165" s="74"/>
      <c r="BF165" s="74"/>
      <c r="BG165" s="74"/>
      <c r="BH165" s="74"/>
      <c r="BI165" s="251"/>
      <c r="BJ165" s="251"/>
      <c r="BK165" s="251"/>
      <c r="BL165" s="251"/>
      <c r="BM165" s="251"/>
      <c r="BN165" s="251"/>
      <c r="BO165" s="251"/>
      <c r="BP165" s="251"/>
      <c r="BQ165" s="251"/>
      <c r="BR165" s="251"/>
      <c r="BS165" s="251"/>
      <c r="BT165" s="251"/>
      <c r="BU165" s="251"/>
      <c r="BV165" s="251"/>
      <c r="BW165" s="251"/>
      <c r="BX165" s="251"/>
      <c r="BY165" s="251"/>
      <c r="BZ165" s="251"/>
    </row>
    <row r="166" spans="1:78" customFormat="1" ht="12.9" customHeight="1">
      <c r="A166" s="212" t="s">
        <v>24</v>
      </c>
      <c r="B166" s="216" t="s">
        <v>24</v>
      </c>
      <c r="C166" s="213" t="s">
        <v>24</v>
      </c>
      <c r="D166" s="213" t="s">
        <v>24</v>
      </c>
      <c r="E166" s="214" t="s">
        <v>24</v>
      </c>
      <c r="F166" s="214" t="s">
        <v>24</v>
      </c>
      <c r="G166" s="215" t="s">
        <v>24</v>
      </c>
      <c r="H166" s="216" t="s">
        <v>24</v>
      </c>
      <c r="I166" s="216" t="s">
        <v>24</v>
      </c>
      <c r="J166" s="216" t="s">
        <v>24</v>
      </c>
      <c r="K166" s="216" t="s">
        <v>24</v>
      </c>
      <c r="L166" s="216" t="s">
        <v>24</v>
      </c>
      <c r="M166" s="216" t="s">
        <v>24</v>
      </c>
      <c r="N166" s="216" t="s">
        <v>24</v>
      </c>
      <c r="O166" s="216" t="s">
        <v>24</v>
      </c>
      <c r="P166" s="216" t="s">
        <v>24</v>
      </c>
      <c r="Q166" s="216" t="s">
        <v>24</v>
      </c>
      <c r="R166" s="216" t="s">
        <v>24</v>
      </c>
      <c r="S166" s="216" t="s">
        <v>24</v>
      </c>
      <c r="T166" s="216" t="s">
        <v>24</v>
      </c>
      <c r="U166" s="216" t="s">
        <v>24</v>
      </c>
      <c r="V166" s="216" t="s">
        <v>24</v>
      </c>
      <c r="W166" s="432" t="str">
        <f t="array" ref="W166">IF(AND(H166:V166=H166:V166,H166:V166="-"),"",MODE(IF(H166:V166="-","",H166:V166)))</f>
        <v/>
      </c>
      <c r="X166" s="225" t="str">
        <f t="array" ref="X166">IF(COUNT(H166:V166)=0,"",COUNT(IF(H166:V166=W166,H166:V166,""))/COUNT(H166:V166))</f>
        <v/>
      </c>
      <c r="Y166" s="217" t="str">
        <f t="array" ref="Y166">IF(AND(H166:V166=H166:V166,H166:V166="-"),"",STDEV(IF(H166:V166="-","",H166:V166))/AVERAGE(IF(H166:V166="-","",H166:V166+0.000000000000001)))</f>
        <v/>
      </c>
      <c r="Z166" s="218"/>
      <c r="AA166" s="147"/>
      <c r="AB166" s="246" t="str">
        <f t="array" ref="AB166">IF(AND(H166:V166=H166:V166,H166:V166="-"),"",AVERAGE(H166:V166))</f>
        <v/>
      </c>
      <c r="AC166" s="218"/>
      <c r="AD166" s="414" t="str">
        <f t="shared" si="5"/>
        <v/>
      </c>
      <c r="AE166" s="74"/>
      <c r="AF166" s="74"/>
      <c r="AG166" s="74"/>
      <c r="AH166" s="74"/>
      <c r="AI166" s="265"/>
      <c r="AJ166" s="216" t="s">
        <v>24</v>
      </c>
      <c r="AK166" s="216" t="s">
        <v>24</v>
      </c>
      <c r="AL166" s="263" t="str">
        <f t="shared" si="6"/>
        <v/>
      </c>
      <c r="AM166" s="74"/>
      <c r="AN166" s="74"/>
      <c r="AO166" s="74"/>
      <c r="AP166" s="74"/>
      <c r="AQ166" s="74"/>
      <c r="AR166" s="74"/>
      <c r="AS166" s="74"/>
      <c r="AT166" s="74"/>
      <c r="AU166" s="74"/>
      <c r="AV166" s="74"/>
      <c r="AW166" s="74"/>
      <c r="AX166" s="74"/>
      <c r="AY166" s="74"/>
      <c r="AZ166" s="74"/>
      <c r="BA166" s="74"/>
      <c r="BB166" s="74"/>
      <c r="BC166" s="74"/>
      <c r="BD166" s="74"/>
      <c r="BE166" s="74"/>
      <c r="BF166" s="74"/>
      <c r="BG166" s="74"/>
      <c r="BH166" s="74"/>
      <c r="BI166" s="251"/>
      <c r="BJ166" s="251"/>
      <c r="BK166" s="251"/>
      <c r="BL166" s="251"/>
      <c r="BM166" s="251"/>
      <c r="BN166" s="251"/>
      <c r="BO166" s="251"/>
      <c r="BP166" s="251"/>
      <c r="BQ166" s="251"/>
      <c r="BR166" s="251"/>
      <c r="BS166" s="251"/>
      <c r="BT166" s="251"/>
      <c r="BU166" s="251"/>
      <c r="BV166" s="251"/>
      <c r="BW166" s="251"/>
      <c r="BX166" s="251"/>
      <c r="BY166" s="251"/>
      <c r="BZ166" s="251"/>
    </row>
    <row r="167" spans="1:78" customFormat="1" ht="12.9" customHeight="1">
      <c r="A167" s="212" t="s">
        <v>24</v>
      </c>
      <c r="B167" s="216" t="s">
        <v>24</v>
      </c>
      <c r="C167" s="213" t="s">
        <v>24</v>
      </c>
      <c r="D167" s="213" t="s">
        <v>24</v>
      </c>
      <c r="E167" s="214" t="s">
        <v>24</v>
      </c>
      <c r="F167" s="214" t="s">
        <v>24</v>
      </c>
      <c r="G167" s="215" t="s">
        <v>24</v>
      </c>
      <c r="H167" s="216" t="s">
        <v>24</v>
      </c>
      <c r="I167" s="216" t="s">
        <v>24</v>
      </c>
      <c r="J167" s="216" t="s">
        <v>24</v>
      </c>
      <c r="K167" s="216" t="s">
        <v>24</v>
      </c>
      <c r="L167" s="216" t="s">
        <v>24</v>
      </c>
      <c r="M167" s="216" t="s">
        <v>24</v>
      </c>
      <c r="N167" s="216" t="s">
        <v>24</v>
      </c>
      <c r="O167" s="216" t="s">
        <v>24</v>
      </c>
      <c r="P167" s="216" t="s">
        <v>24</v>
      </c>
      <c r="Q167" s="216" t="s">
        <v>24</v>
      </c>
      <c r="R167" s="216" t="s">
        <v>24</v>
      </c>
      <c r="S167" s="216" t="s">
        <v>24</v>
      </c>
      <c r="T167" s="216" t="s">
        <v>24</v>
      </c>
      <c r="U167" s="216" t="s">
        <v>24</v>
      </c>
      <c r="V167" s="216" t="s">
        <v>24</v>
      </c>
      <c r="W167" s="432" t="str">
        <f t="array" ref="W167">IF(AND(H167:V167=H167:V167,H167:V167="-"),"",MODE(IF(H167:V167="-","",H167:V167)))</f>
        <v/>
      </c>
      <c r="X167" s="225" t="str">
        <f t="array" ref="X167">IF(COUNT(H167:V167)=0,"",COUNT(IF(H167:V167=W167,H167:V167,""))/COUNT(H167:V167))</f>
        <v/>
      </c>
      <c r="Y167" s="217" t="str">
        <f t="array" ref="Y167">IF(AND(H167:V167=H167:V167,H167:V167="-"),"",STDEV(IF(H167:V167="-","",H167:V167))/AVERAGE(IF(H167:V167="-","",H167:V167+0.000000000000001)))</f>
        <v/>
      </c>
      <c r="Z167" s="218"/>
      <c r="AA167" s="147"/>
      <c r="AB167" s="246" t="str">
        <f t="array" ref="AB167">IF(AND(H167:V167=H167:V167,H167:V167="-"),"",AVERAGE(H167:V167))</f>
        <v/>
      </c>
      <c r="AC167" s="218"/>
      <c r="AD167" s="414" t="str">
        <f t="shared" si="5"/>
        <v/>
      </c>
      <c r="AE167" s="74"/>
      <c r="AF167" s="74"/>
      <c r="AG167" s="74"/>
      <c r="AH167" s="74"/>
      <c r="AI167" s="265"/>
      <c r="AJ167" s="216" t="s">
        <v>24</v>
      </c>
      <c r="AK167" s="216" t="s">
        <v>24</v>
      </c>
      <c r="AL167" s="263" t="str">
        <f t="shared" si="6"/>
        <v/>
      </c>
      <c r="AM167" s="74"/>
      <c r="AN167" s="74"/>
      <c r="AO167" s="74"/>
      <c r="AP167" s="74"/>
      <c r="AQ167" s="74"/>
      <c r="AR167" s="74"/>
      <c r="AS167" s="74"/>
      <c r="AT167" s="74"/>
      <c r="AU167" s="74"/>
      <c r="AV167" s="74"/>
      <c r="AW167" s="74"/>
      <c r="AX167" s="74"/>
      <c r="AY167" s="74"/>
      <c r="AZ167" s="74"/>
      <c r="BA167" s="74"/>
      <c r="BB167" s="74"/>
      <c r="BC167" s="74"/>
      <c r="BD167" s="74"/>
      <c r="BE167" s="74"/>
      <c r="BF167" s="74"/>
      <c r="BG167" s="74"/>
      <c r="BH167" s="74"/>
      <c r="BI167" s="251"/>
      <c r="BJ167" s="251"/>
      <c r="BK167" s="251"/>
      <c r="BL167" s="251"/>
      <c r="BM167" s="251"/>
      <c r="BN167" s="251"/>
      <c r="BO167" s="251"/>
      <c r="BP167" s="251"/>
      <c r="BQ167" s="251"/>
      <c r="BR167" s="251"/>
      <c r="BS167" s="251"/>
      <c r="BT167" s="251"/>
      <c r="BU167" s="251"/>
      <c r="BV167" s="251"/>
      <c r="BW167" s="251"/>
      <c r="BX167" s="251"/>
      <c r="BY167" s="251"/>
      <c r="BZ167" s="251"/>
    </row>
    <row r="168" spans="1:78" customFormat="1" ht="12.9" customHeight="1">
      <c r="A168" s="212" t="s">
        <v>24</v>
      </c>
      <c r="B168" s="216" t="s">
        <v>24</v>
      </c>
      <c r="C168" s="213" t="s">
        <v>24</v>
      </c>
      <c r="D168" s="213" t="s">
        <v>24</v>
      </c>
      <c r="E168" s="214" t="s">
        <v>24</v>
      </c>
      <c r="F168" s="214" t="s">
        <v>24</v>
      </c>
      <c r="G168" s="215" t="s">
        <v>24</v>
      </c>
      <c r="H168" s="216" t="s">
        <v>24</v>
      </c>
      <c r="I168" s="216" t="s">
        <v>24</v>
      </c>
      <c r="J168" s="216" t="s">
        <v>24</v>
      </c>
      <c r="K168" s="216" t="s">
        <v>24</v>
      </c>
      <c r="L168" s="216" t="s">
        <v>24</v>
      </c>
      <c r="M168" s="216" t="s">
        <v>24</v>
      </c>
      <c r="N168" s="216" t="s">
        <v>24</v>
      </c>
      <c r="O168" s="216" t="s">
        <v>24</v>
      </c>
      <c r="P168" s="216" t="s">
        <v>24</v>
      </c>
      <c r="Q168" s="216" t="s">
        <v>24</v>
      </c>
      <c r="R168" s="216" t="s">
        <v>24</v>
      </c>
      <c r="S168" s="216" t="s">
        <v>24</v>
      </c>
      <c r="T168" s="216" t="s">
        <v>24</v>
      </c>
      <c r="U168" s="216" t="s">
        <v>24</v>
      </c>
      <c r="V168" s="216" t="s">
        <v>24</v>
      </c>
      <c r="W168" s="432" t="str">
        <f t="array" ref="W168">IF(AND(H168:V168=H168:V168,H168:V168="-"),"",MODE(IF(H168:V168="-","",H168:V168)))</f>
        <v/>
      </c>
      <c r="X168" s="225" t="str">
        <f t="array" ref="X168">IF(COUNT(H168:V168)=0,"",COUNT(IF(H168:V168=W168,H168:V168,""))/COUNT(H168:V168))</f>
        <v/>
      </c>
      <c r="Y168" s="217" t="str">
        <f t="array" ref="Y168">IF(AND(H168:V168=H168:V168,H168:V168="-"),"",STDEV(IF(H168:V168="-","",H168:V168))/AVERAGE(IF(H168:V168="-","",H168:V168+0.000000000000001)))</f>
        <v/>
      </c>
      <c r="Z168" s="218"/>
      <c r="AA168" s="147"/>
      <c r="AB168" s="246" t="str">
        <f t="array" ref="AB168">IF(AND(H168:V168=H168:V168,H168:V168="-"),"",AVERAGE(H168:V168))</f>
        <v/>
      </c>
      <c r="AC168" s="218"/>
      <c r="AD168" s="414" t="str">
        <f t="shared" si="5"/>
        <v/>
      </c>
      <c r="AE168" s="74"/>
      <c r="AF168" s="74"/>
      <c r="AG168" s="74"/>
      <c r="AH168" s="74"/>
      <c r="AI168" s="265"/>
      <c r="AJ168" s="216" t="s">
        <v>24</v>
      </c>
      <c r="AK168" s="216" t="s">
        <v>24</v>
      </c>
      <c r="AL168" s="263" t="str">
        <f t="shared" si="6"/>
        <v/>
      </c>
      <c r="AM168" s="74"/>
      <c r="AN168" s="74"/>
      <c r="AO168" s="74"/>
      <c r="AP168" s="74"/>
      <c r="AQ168" s="74"/>
      <c r="AR168" s="74"/>
      <c r="AS168" s="74"/>
      <c r="AT168" s="74"/>
      <c r="AU168" s="74"/>
      <c r="AV168" s="74"/>
      <c r="AW168" s="74"/>
      <c r="AX168" s="74"/>
      <c r="AY168" s="74"/>
      <c r="AZ168" s="74"/>
      <c r="BA168" s="74"/>
      <c r="BB168" s="74"/>
      <c r="BC168" s="74"/>
      <c r="BD168" s="74"/>
      <c r="BE168" s="74"/>
      <c r="BF168" s="74"/>
      <c r="BG168" s="74"/>
      <c r="BH168" s="74"/>
      <c r="BI168" s="251"/>
      <c r="BJ168" s="251"/>
      <c r="BK168" s="251"/>
      <c r="BL168" s="251"/>
      <c r="BM168" s="251"/>
      <c r="BN168" s="251"/>
      <c r="BO168" s="251"/>
      <c r="BP168" s="251"/>
      <c r="BQ168" s="251"/>
      <c r="BR168" s="251"/>
      <c r="BS168" s="251"/>
      <c r="BT168" s="251"/>
      <c r="BU168" s="251"/>
      <c r="BV168" s="251"/>
      <c r="BW168" s="251"/>
      <c r="BX168" s="251"/>
      <c r="BY168" s="251"/>
      <c r="BZ168" s="251"/>
    </row>
    <row r="169" spans="1:78" customFormat="1" ht="12.9" customHeight="1">
      <c r="A169" s="212" t="s">
        <v>24</v>
      </c>
      <c r="B169" s="216" t="s">
        <v>24</v>
      </c>
      <c r="C169" s="213" t="s">
        <v>24</v>
      </c>
      <c r="D169" s="213" t="s">
        <v>24</v>
      </c>
      <c r="E169" s="214" t="s">
        <v>24</v>
      </c>
      <c r="F169" s="214" t="s">
        <v>24</v>
      </c>
      <c r="G169" s="215" t="s">
        <v>24</v>
      </c>
      <c r="H169" s="216" t="s">
        <v>24</v>
      </c>
      <c r="I169" s="216" t="s">
        <v>24</v>
      </c>
      <c r="J169" s="216" t="s">
        <v>24</v>
      </c>
      <c r="K169" s="216" t="s">
        <v>24</v>
      </c>
      <c r="L169" s="216" t="s">
        <v>24</v>
      </c>
      <c r="M169" s="216" t="s">
        <v>24</v>
      </c>
      <c r="N169" s="216" t="s">
        <v>24</v>
      </c>
      <c r="O169" s="216" t="s">
        <v>24</v>
      </c>
      <c r="P169" s="216" t="s">
        <v>24</v>
      </c>
      <c r="Q169" s="216" t="s">
        <v>24</v>
      </c>
      <c r="R169" s="216" t="s">
        <v>24</v>
      </c>
      <c r="S169" s="216" t="s">
        <v>24</v>
      </c>
      <c r="T169" s="216" t="s">
        <v>24</v>
      </c>
      <c r="U169" s="216" t="s">
        <v>24</v>
      </c>
      <c r="V169" s="216" t="s">
        <v>24</v>
      </c>
      <c r="W169" s="432" t="str">
        <f t="array" ref="W169">IF(AND(H169:V169=H169:V169,H169:V169="-"),"",MODE(IF(H169:V169="-","",H169:V169)))</f>
        <v/>
      </c>
      <c r="X169" s="225" t="str">
        <f t="array" ref="X169">IF(COUNT(H169:V169)=0,"",COUNT(IF(H169:V169=W169,H169:V169,""))/COUNT(H169:V169))</f>
        <v/>
      </c>
      <c r="Y169" s="217" t="str">
        <f t="array" ref="Y169">IF(AND(H169:V169=H169:V169,H169:V169="-"),"",STDEV(IF(H169:V169="-","",H169:V169))/AVERAGE(IF(H169:V169="-","",H169:V169+0.000000000000001)))</f>
        <v/>
      </c>
      <c r="Z169" s="218"/>
      <c r="AA169" s="147"/>
      <c r="AB169" s="246" t="str">
        <f t="array" ref="AB169">IF(AND(H169:V169=H169:V169,H169:V169="-"),"",AVERAGE(H169:V169))</f>
        <v/>
      </c>
      <c r="AC169" s="218"/>
      <c r="AD169" s="414" t="str">
        <f t="shared" si="5"/>
        <v/>
      </c>
      <c r="AE169" s="74"/>
      <c r="AF169" s="74"/>
      <c r="AG169" s="74"/>
      <c r="AH169" s="74"/>
      <c r="AI169" s="265"/>
      <c r="AJ169" s="216" t="s">
        <v>24</v>
      </c>
      <c r="AK169" s="216" t="s">
        <v>24</v>
      </c>
      <c r="AL169" s="263" t="str">
        <f t="shared" si="6"/>
        <v/>
      </c>
      <c r="AM169" s="74"/>
      <c r="AN169" s="74"/>
      <c r="AO169" s="74"/>
      <c r="AP169" s="74"/>
      <c r="AQ169" s="74"/>
      <c r="AR169" s="74"/>
      <c r="AS169" s="74"/>
      <c r="AT169" s="74"/>
      <c r="AU169" s="74"/>
      <c r="AV169" s="74"/>
      <c r="AW169" s="74"/>
      <c r="AX169" s="74"/>
      <c r="AY169" s="74"/>
      <c r="AZ169" s="74"/>
      <c r="BA169" s="74"/>
      <c r="BB169" s="74"/>
      <c r="BC169" s="74"/>
      <c r="BD169" s="74"/>
      <c r="BE169" s="74"/>
      <c r="BF169" s="74"/>
      <c r="BG169" s="74"/>
      <c r="BH169" s="74"/>
      <c r="BI169" s="251"/>
      <c r="BJ169" s="251"/>
      <c r="BK169" s="251"/>
      <c r="BL169" s="251"/>
      <c r="BM169" s="251"/>
      <c r="BN169" s="251"/>
      <c r="BO169" s="251"/>
      <c r="BP169" s="251"/>
      <c r="BQ169" s="251"/>
      <c r="BR169" s="251"/>
      <c r="BS169" s="251"/>
      <c r="BT169" s="251"/>
      <c r="BU169" s="251"/>
      <c r="BV169" s="251"/>
      <c r="BW169" s="251"/>
      <c r="BX169" s="251"/>
      <c r="BY169" s="251"/>
      <c r="BZ169" s="251"/>
    </row>
    <row r="170" spans="1:78" customFormat="1" ht="12.9" customHeight="1">
      <c r="A170" s="212" t="s">
        <v>24</v>
      </c>
      <c r="B170" s="216" t="s">
        <v>24</v>
      </c>
      <c r="C170" s="213" t="s">
        <v>24</v>
      </c>
      <c r="D170" s="213" t="s">
        <v>24</v>
      </c>
      <c r="E170" s="214" t="s">
        <v>24</v>
      </c>
      <c r="F170" s="214" t="s">
        <v>24</v>
      </c>
      <c r="G170" s="215" t="s">
        <v>24</v>
      </c>
      <c r="H170" s="216" t="s">
        <v>24</v>
      </c>
      <c r="I170" s="216" t="s">
        <v>24</v>
      </c>
      <c r="J170" s="216" t="s">
        <v>24</v>
      </c>
      <c r="K170" s="216" t="s">
        <v>24</v>
      </c>
      <c r="L170" s="216" t="s">
        <v>24</v>
      </c>
      <c r="M170" s="216" t="s">
        <v>24</v>
      </c>
      <c r="N170" s="216" t="s">
        <v>24</v>
      </c>
      <c r="O170" s="216" t="s">
        <v>24</v>
      </c>
      <c r="P170" s="216" t="s">
        <v>24</v>
      </c>
      <c r="Q170" s="216" t="s">
        <v>24</v>
      </c>
      <c r="R170" s="216" t="s">
        <v>24</v>
      </c>
      <c r="S170" s="216" t="s">
        <v>24</v>
      </c>
      <c r="T170" s="216" t="s">
        <v>24</v>
      </c>
      <c r="U170" s="216" t="s">
        <v>24</v>
      </c>
      <c r="V170" s="216" t="s">
        <v>24</v>
      </c>
      <c r="W170" s="432" t="str">
        <f t="array" ref="W170">IF(AND(H170:V170=H170:V170,H170:V170="-"),"",MODE(IF(H170:V170="-","",H170:V170)))</f>
        <v/>
      </c>
      <c r="X170" s="225" t="str">
        <f t="array" ref="X170">IF(COUNT(H170:V170)=0,"",COUNT(IF(H170:V170=W170,H170:V170,""))/COUNT(H170:V170))</f>
        <v/>
      </c>
      <c r="Y170" s="217" t="str">
        <f t="array" ref="Y170">IF(AND(H170:V170=H170:V170,H170:V170="-"),"",STDEV(IF(H170:V170="-","",H170:V170))/AVERAGE(IF(H170:V170="-","",H170:V170+0.000000000000001)))</f>
        <v/>
      </c>
      <c r="Z170" s="218"/>
      <c r="AA170" s="147"/>
      <c r="AB170" s="246" t="str">
        <f t="array" ref="AB170">IF(AND(H170:V170=H170:V170,H170:V170="-"),"",AVERAGE(H170:V170))</f>
        <v/>
      </c>
      <c r="AC170" s="218"/>
      <c r="AD170" s="414" t="str">
        <f t="shared" si="5"/>
        <v/>
      </c>
      <c r="AE170" s="74"/>
      <c r="AF170" s="74"/>
      <c r="AG170" s="74"/>
      <c r="AH170" s="74"/>
      <c r="AI170" s="265"/>
      <c r="AJ170" s="216" t="s">
        <v>24</v>
      </c>
      <c r="AK170" s="216" t="s">
        <v>24</v>
      </c>
      <c r="AL170" s="263" t="str">
        <f t="shared" si="6"/>
        <v/>
      </c>
      <c r="AM170" s="74"/>
      <c r="AN170" s="74"/>
      <c r="AO170" s="74"/>
      <c r="AP170" s="74"/>
      <c r="AQ170" s="74"/>
      <c r="AR170" s="74"/>
      <c r="AS170" s="74"/>
      <c r="AT170" s="74"/>
      <c r="AU170" s="74"/>
      <c r="AV170" s="74"/>
      <c r="AW170" s="74"/>
      <c r="AX170" s="74"/>
      <c r="AY170" s="74"/>
      <c r="AZ170" s="74"/>
      <c r="BA170" s="74"/>
      <c r="BB170" s="74"/>
      <c r="BC170" s="74"/>
      <c r="BD170" s="74"/>
      <c r="BE170" s="74"/>
      <c r="BF170" s="74"/>
      <c r="BG170" s="74"/>
      <c r="BH170" s="74"/>
      <c r="BI170" s="251"/>
      <c r="BJ170" s="251"/>
      <c r="BK170" s="251"/>
      <c r="BL170" s="251"/>
      <c r="BM170" s="251"/>
      <c r="BN170" s="251"/>
      <c r="BO170" s="251"/>
      <c r="BP170" s="251"/>
      <c r="BQ170" s="251"/>
      <c r="BR170" s="251"/>
      <c r="BS170" s="251"/>
      <c r="BT170" s="251"/>
      <c r="BU170" s="251"/>
      <c r="BV170" s="251"/>
      <c r="BW170" s="251"/>
      <c r="BX170" s="251"/>
      <c r="BY170" s="251"/>
      <c r="BZ170" s="251"/>
    </row>
    <row r="171" spans="1:78" customFormat="1" ht="12.9" customHeight="1">
      <c r="A171" s="212" t="s">
        <v>24</v>
      </c>
      <c r="B171" s="216" t="s">
        <v>24</v>
      </c>
      <c r="C171" s="213" t="s">
        <v>24</v>
      </c>
      <c r="D171" s="213" t="s">
        <v>24</v>
      </c>
      <c r="E171" s="214" t="s">
        <v>24</v>
      </c>
      <c r="F171" s="214" t="s">
        <v>24</v>
      </c>
      <c r="G171" s="215" t="s">
        <v>24</v>
      </c>
      <c r="H171" s="216" t="s">
        <v>24</v>
      </c>
      <c r="I171" s="216" t="s">
        <v>24</v>
      </c>
      <c r="J171" s="216" t="s">
        <v>24</v>
      </c>
      <c r="K171" s="216" t="s">
        <v>24</v>
      </c>
      <c r="L171" s="216" t="s">
        <v>24</v>
      </c>
      <c r="M171" s="216" t="s">
        <v>24</v>
      </c>
      <c r="N171" s="216" t="s">
        <v>24</v>
      </c>
      <c r="O171" s="216" t="s">
        <v>24</v>
      </c>
      <c r="P171" s="216" t="s">
        <v>24</v>
      </c>
      <c r="Q171" s="216" t="s">
        <v>24</v>
      </c>
      <c r="R171" s="216" t="s">
        <v>24</v>
      </c>
      <c r="S171" s="216" t="s">
        <v>24</v>
      </c>
      <c r="T171" s="216" t="s">
        <v>24</v>
      </c>
      <c r="U171" s="216" t="s">
        <v>24</v>
      </c>
      <c r="V171" s="216" t="s">
        <v>24</v>
      </c>
      <c r="W171" s="432" t="str">
        <f t="array" ref="W171">IF(AND(H171:V171=H171:V171,H171:V171="-"),"",MODE(IF(H171:V171="-","",H171:V171)))</f>
        <v/>
      </c>
      <c r="X171" s="225" t="str">
        <f t="array" ref="X171">IF(COUNT(H171:V171)=0,"",COUNT(IF(H171:V171=W171,H171:V171,""))/COUNT(H171:V171))</f>
        <v/>
      </c>
      <c r="Y171" s="217" t="str">
        <f t="array" ref="Y171">IF(AND(H171:V171=H171:V171,H171:V171="-"),"",STDEV(IF(H171:V171="-","",H171:V171))/AVERAGE(IF(H171:V171="-","",H171:V171+0.000000000000001)))</f>
        <v/>
      </c>
      <c r="Z171" s="218"/>
      <c r="AA171" s="147"/>
      <c r="AB171" s="246" t="str">
        <f t="array" ref="AB171">IF(AND(H171:V171=H171:V171,H171:V171="-"),"",AVERAGE(H171:V171))</f>
        <v/>
      </c>
      <c r="AC171" s="218"/>
      <c r="AD171" s="414" t="str">
        <f t="shared" si="5"/>
        <v/>
      </c>
      <c r="AE171" s="74"/>
      <c r="AF171" s="74"/>
      <c r="AG171" s="74"/>
      <c r="AH171" s="74"/>
      <c r="AI171" s="265"/>
      <c r="AJ171" s="216" t="s">
        <v>24</v>
      </c>
      <c r="AK171" s="216" t="s">
        <v>24</v>
      </c>
      <c r="AL171" s="263" t="str">
        <f t="shared" si="6"/>
        <v/>
      </c>
      <c r="AM171" s="74"/>
      <c r="AN171" s="74"/>
      <c r="AO171" s="74"/>
      <c r="AP171" s="74"/>
      <c r="AQ171" s="74"/>
      <c r="AR171" s="74"/>
      <c r="AS171" s="74"/>
      <c r="AT171" s="74"/>
      <c r="AU171" s="74"/>
      <c r="AV171" s="74"/>
      <c r="AW171" s="74"/>
      <c r="AX171" s="74"/>
      <c r="AY171" s="74"/>
      <c r="AZ171" s="74"/>
      <c r="BA171" s="74"/>
      <c r="BB171" s="74"/>
      <c r="BC171" s="74"/>
      <c r="BD171" s="74"/>
      <c r="BE171" s="74"/>
      <c r="BF171" s="74"/>
      <c r="BG171" s="74"/>
      <c r="BH171" s="74"/>
      <c r="BI171" s="251"/>
      <c r="BJ171" s="251"/>
      <c r="BK171" s="251"/>
      <c r="BL171" s="251"/>
      <c r="BM171" s="251"/>
      <c r="BN171" s="251"/>
      <c r="BO171" s="251"/>
      <c r="BP171" s="251"/>
      <c r="BQ171" s="251"/>
      <c r="BR171" s="251"/>
      <c r="BS171" s="251"/>
      <c r="BT171" s="251"/>
      <c r="BU171" s="251"/>
      <c r="BV171" s="251"/>
      <c r="BW171" s="251"/>
      <c r="BX171" s="251"/>
      <c r="BY171" s="251"/>
      <c r="BZ171" s="251"/>
    </row>
    <row r="172" spans="1:78" customFormat="1" ht="12.9" customHeight="1">
      <c r="A172" s="212" t="s">
        <v>24</v>
      </c>
      <c r="B172" s="216" t="s">
        <v>24</v>
      </c>
      <c r="C172" s="213" t="s">
        <v>24</v>
      </c>
      <c r="D172" s="213" t="s">
        <v>24</v>
      </c>
      <c r="E172" s="214" t="s">
        <v>24</v>
      </c>
      <c r="F172" s="214" t="s">
        <v>24</v>
      </c>
      <c r="G172" s="215" t="s">
        <v>24</v>
      </c>
      <c r="H172" s="216" t="s">
        <v>24</v>
      </c>
      <c r="I172" s="216" t="s">
        <v>24</v>
      </c>
      <c r="J172" s="216" t="s">
        <v>24</v>
      </c>
      <c r="K172" s="216" t="s">
        <v>24</v>
      </c>
      <c r="L172" s="216" t="s">
        <v>24</v>
      </c>
      <c r="M172" s="216" t="s">
        <v>24</v>
      </c>
      <c r="N172" s="216" t="s">
        <v>24</v>
      </c>
      <c r="O172" s="216" t="s">
        <v>24</v>
      </c>
      <c r="P172" s="216" t="s">
        <v>24</v>
      </c>
      <c r="Q172" s="216" t="s">
        <v>24</v>
      </c>
      <c r="R172" s="216" t="s">
        <v>24</v>
      </c>
      <c r="S172" s="216" t="s">
        <v>24</v>
      </c>
      <c r="T172" s="216" t="s">
        <v>24</v>
      </c>
      <c r="U172" s="216" t="s">
        <v>24</v>
      </c>
      <c r="V172" s="216" t="s">
        <v>24</v>
      </c>
      <c r="W172" s="432" t="str">
        <f t="array" ref="W172">IF(AND(H172:V172=H172:V172,H172:V172="-"),"",MODE(IF(H172:V172="-","",H172:V172)))</f>
        <v/>
      </c>
      <c r="X172" s="225" t="str">
        <f t="array" ref="X172">IF(COUNT(H172:V172)=0,"",COUNT(IF(H172:V172=W172,H172:V172,""))/COUNT(H172:V172))</f>
        <v/>
      </c>
      <c r="Y172" s="217" t="str">
        <f t="array" ref="Y172">IF(AND(H172:V172=H172:V172,H172:V172="-"),"",STDEV(IF(H172:V172="-","",H172:V172))/AVERAGE(IF(H172:V172="-","",H172:V172+0.000000000000001)))</f>
        <v/>
      </c>
      <c r="Z172" s="218"/>
      <c r="AA172" s="147"/>
      <c r="AB172" s="246" t="str">
        <f t="array" ref="AB172">IF(AND(H172:V172=H172:V172,H172:V172="-"),"",AVERAGE(H172:V172))</f>
        <v/>
      </c>
      <c r="AC172" s="218"/>
      <c r="AD172" s="414" t="str">
        <f t="shared" si="5"/>
        <v/>
      </c>
      <c r="AE172" s="74"/>
      <c r="AF172" s="74"/>
      <c r="AG172" s="74"/>
      <c r="AH172" s="74"/>
      <c r="AI172" s="265"/>
      <c r="AJ172" s="216" t="s">
        <v>24</v>
      </c>
      <c r="AK172" s="216" t="s">
        <v>24</v>
      </c>
      <c r="AL172" s="263" t="str">
        <f t="shared" si="6"/>
        <v/>
      </c>
      <c r="AM172" s="74"/>
      <c r="AN172" s="74"/>
      <c r="AO172" s="74"/>
      <c r="AP172" s="74"/>
      <c r="AQ172" s="74"/>
      <c r="AR172" s="74"/>
      <c r="AS172" s="74"/>
      <c r="AT172" s="74"/>
      <c r="AU172" s="74"/>
      <c r="AV172" s="74"/>
      <c r="AW172" s="74"/>
      <c r="AX172" s="74"/>
      <c r="AY172" s="74"/>
      <c r="AZ172" s="74"/>
      <c r="BA172" s="74"/>
      <c r="BB172" s="74"/>
      <c r="BC172" s="74"/>
      <c r="BD172" s="74"/>
      <c r="BE172" s="74"/>
      <c r="BF172" s="74"/>
      <c r="BG172" s="74"/>
      <c r="BH172" s="74"/>
      <c r="BI172" s="251"/>
      <c r="BJ172" s="251"/>
      <c r="BK172" s="251"/>
      <c r="BL172" s="251"/>
      <c r="BM172" s="251"/>
      <c r="BN172" s="251"/>
      <c r="BO172" s="251"/>
      <c r="BP172" s="251"/>
      <c r="BQ172" s="251"/>
      <c r="BR172" s="251"/>
      <c r="BS172" s="251"/>
      <c r="BT172" s="251"/>
      <c r="BU172" s="251"/>
      <c r="BV172" s="251"/>
      <c r="BW172" s="251"/>
      <c r="BX172" s="251"/>
      <c r="BY172" s="251"/>
      <c r="BZ172" s="251"/>
    </row>
    <row r="173" spans="1:78" customFormat="1" ht="12.9" customHeight="1">
      <c r="A173" s="212" t="s">
        <v>24</v>
      </c>
      <c r="B173" s="216" t="s">
        <v>24</v>
      </c>
      <c r="C173" s="213" t="s">
        <v>24</v>
      </c>
      <c r="D173" s="213" t="s">
        <v>24</v>
      </c>
      <c r="E173" s="214" t="s">
        <v>24</v>
      </c>
      <c r="F173" s="214" t="s">
        <v>24</v>
      </c>
      <c r="G173" s="215" t="s">
        <v>24</v>
      </c>
      <c r="H173" s="216" t="s">
        <v>24</v>
      </c>
      <c r="I173" s="216" t="s">
        <v>24</v>
      </c>
      <c r="J173" s="216" t="s">
        <v>24</v>
      </c>
      <c r="K173" s="216" t="s">
        <v>24</v>
      </c>
      <c r="L173" s="216" t="s">
        <v>24</v>
      </c>
      <c r="M173" s="216" t="s">
        <v>24</v>
      </c>
      <c r="N173" s="216" t="s">
        <v>24</v>
      </c>
      <c r="O173" s="216" t="s">
        <v>24</v>
      </c>
      <c r="P173" s="216" t="s">
        <v>24</v>
      </c>
      <c r="Q173" s="216" t="s">
        <v>24</v>
      </c>
      <c r="R173" s="216" t="s">
        <v>24</v>
      </c>
      <c r="S173" s="216" t="s">
        <v>24</v>
      </c>
      <c r="T173" s="216" t="s">
        <v>24</v>
      </c>
      <c r="U173" s="216" t="s">
        <v>24</v>
      </c>
      <c r="V173" s="216" t="s">
        <v>24</v>
      </c>
      <c r="W173" s="432" t="str">
        <f t="array" ref="W173">IF(AND(H173:V173=H173:V173,H173:V173="-"),"",MODE(IF(H173:V173="-","",H173:V173)))</f>
        <v/>
      </c>
      <c r="X173" s="225" t="str">
        <f t="array" ref="X173">IF(COUNT(H173:V173)=0,"",COUNT(IF(H173:V173=W173,H173:V173,""))/COUNT(H173:V173))</f>
        <v/>
      </c>
      <c r="Y173" s="217" t="str">
        <f t="array" ref="Y173">IF(AND(H173:V173=H173:V173,H173:V173="-"),"",STDEV(IF(H173:V173="-","",H173:V173))/AVERAGE(IF(H173:V173="-","",H173:V173+0.000000000000001)))</f>
        <v/>
      </c>
      <c r="Z173" s="218"/>
      <c r="AA173" s="147"/>
      <c r="AB173" s="246" t="str">
        <f t="array" ref="AB173">IF(AND(H173:V173=H173:V173,H173:V173="-"),"",AVERAGE(H173:V173))</f>
        <v/>
      </c>
      <c r="AC173" s="218"/>
      <c r="AD173" s="414" t="str">
        <f t="shared" si="5"/>
        <v/>
      </c>
      <c r="AE173" s="74"/>
      <c r="AF173" s="74"/>
      <c r="AG173" s="74"/>
      <c r="AH173" s="74"/>
      <c r="AI173" s="265"/>
      <c r="AJ173" s="216" t="s">
        <v>24</v>
      </c>
      <c r="AK173" s="216" t="s">
        <v>24</v>
      </c>
      <c r="AL173" s="263" t="str">
        <f t="shared" si="6"/>
        <v/>
      </c>
      <c r="AM173" s="74"/>
      <c r="AN173" s="74"/>
      <c r="AO173" s="74"/>
      <c r="AP173" s="74"/>
      <c r="AQ173" s="74"/>
      <c r="AR173" s="74"/>
      <c r="AS173" s="74"/>
      <c r="AT173" s="74"/>
      <c r="AU173" s="74"/>
      <c r="AV173" s="74"/>
      <c r="AW173" s="74"/>
      <c r="AX173" s="74"/>
      <c r="AY173" s="74"/>
      <c r="AZ173" s="74"/>
      <c r="BA173" s="74"/>
      <c r="BB173" s="74"/>
      <c r="BC173" s="74"/>
      <c r="BD173" s="74"/>
      <c r="BE173" s="74"/>
      <c r="BF173" s="74"/>
      <c r="BG173" s="74"/>
      <c r="BH173" s="74"/>
      <c r="BI173" s="251"/>
      <c r="BJ173" s="251"/>
      <c r="BK173" s="251"/>
      <c r="BL173" s="251"/>
      <c r="BM173" s="251"/>
      <c r="BN173" s="251"/>
      <c r="BO173" s="251"/>
      <c r="BP173" s="251"/>
      <c r="BQ173" s="251"/>
      <c r="BR173" s="251"/>
      <c r="BS173" s="251"/>
      <c r="BT173" s="251"/>
      <c r="BU173" s="251"/>
      <c r="BV173" s="251"/>
      <c r="BW173" s="251"/>
      <c r="BX173" s="251"/>
      <c r="BY173" s="251"/>
      <c r="BZ173" s="251"/>
    </row>
    <row r="174" spans="1:78" customFormat="1" ht="12.9" customHeight="1">
      <c r="A174" s="212" t="s">
        <v>24</v>
      </c>
      <c r="B174" s="216" t="s">
        <v>24</v>
      </c>
      <c r="C174" s="213" t="s">
        <v>24</v>
      </c>
      <c r="D174" s="213" t="s">
        <v>24</v>
      </c>
      <c r="E174" s="214" t="s">
        <v>24</v>
      </c>
      <c r="F174" s="214" t="s">
        <v>24</v>
      </c>
      <c r="G174" s="215" t="s">
        <v>24</v>
      </c>
      <c r="H174" s="216" t="s">
        <v>24</v>
      </c>
      <c r="I174" s="216" t="s">
        <v>24</v>
      </c>
      <c r="J174" s="216" t="s">
        <v>24</v>
      </c>
      <c r="K174" s="216" t="s">
        <v>24</v>
      </c>
      <c r="L174" s="216" t="s">
        <v>24</v>
      </c>
      <c r="M174" s="216" t="s">
        <v>24</v>
      </c>
      <c r="N174" s="216" t="s">
        <v>24</v>
      </c>
      <c r="O174" s="216" t="s">
        <v>24</v>
      </c>
      <c r="P174" s="216" t="s">
        <v>24</v>
      </c>
      <c r="Q174" s="216" t="s">
        <v>24</v>
      </c>
      <c r="R174" s="216" t="s">
        <v>24</v>
      </c>
      <c r="S174" s="216" t="s">
        <v>24</v>
      </c>
      <c r="T174" s="216" t="s">
        <v>24</v>
      </c>
      <c r="U174" s="216" t="s">
        <v>24</v>
      </c>
      <c r="V174" s="216" t="s">
        <v>24</v>
      </c>
      <c r="W174" s="432" t="str">
        <f t="array" ref="W174">IF(AND(H174:V174=H174:V174,H174:V174="-"),"",MODE(IF(H174:V174="-","",H174:V174)))</f>
        <v/>
      </c>
      <c r="X174" s="225" t="str">
        <f t="array" ref="X174">IF(COUNT(H174:V174)=0,"",COUNT(IF(H174:V174=W174,H174:V174,""))/COUNT(H174:V174))</f>
        <v/>
      </c>
      <c r="Y174" s="217" t="str">
        <f t="array" ref="Y174">IF(AND(H174:V174=H174:V174,H174:V174="-"),"",STDEV(IF(H174:V174="-","",H174:V174))/AVERAGE(IF(H174:V174="-","",H174:V174+0.000000000000001)))</f>
        <v/>
      </c>
      <c r="Z174" s="218"/>
      <c r="AA174" s="147"/>
      <c r="AB174" s="246" t="str">
        <f t="array" ref="AB174">IF(AND(H174:V174=H174:V174,H174:V174="-"),"",AVERAGE(H174:V174))</f>
        <v/>
      </c>
      <c r="AC174" s="218"/>
      <c r="AD174" s="414" t="str">
        <f t="shared" si="5"/>
        <v/>
      </c>
      <c r="AE174" s="74"/>
      <c r="AF174" s="74"/>
      <c r="AG174" s="74"/>
      <c r="AH174" s="74"/>
      <c r="AI174" s="265"/>
      <c r="AJ174" s="216" t="s">
        <v>24</v>
      </c>
      <c r="AK174" s="216" t="s">
        <v>24</v>
      </c>
      <c r="AL174" s="263" t="str">
        <f t="shared" si="6"/>
        <v/>
      </c>
      <c r="AM174" s="74"/>
      <c r="AN174" s="74"/>
      <c r="AO174" s="74"/>
      <c r="AP174" s="74"/>
      <c r="AQ174" s="74"/>
      <c r="AR174" s="74"/>
      <c r="AS174" s="74"/>
      <c r="AT174" s="74"/>
      <c r="AU174" s="74"/>
      <c r="AV174" s="74"/>
      <c r="AW174" s="74"/>
      <c r="AX174" s="74"/>
      <c r="AY174" s="74"/>
      <c r="AZ174" s="74"/>
      <c r="BA174" s="74"/>
      <c r="BB174" s="74"/>
      <c r="BC174" s="74"/>
      <c r="BD174" s="74"/>
      <c r="BE174" s="74"/>
      <c r="BF174" s="74"/>
      <c r="BG174" s="74"/>
      <c r="BH174" s="74"/>
      <c r="BI174" s="251"/>
      <c r="BJ174" s="251"/>
      <c r="BK174" s="251"/>
      <c r="BL174" s="251"/>
      <c r="BM174" s="251"/>
      <c r="BN174" s="251"/>
      <c r="BO174" s="251"/>
      <c r="BP174" s="251"/>
      <c r="BQ174" s="251"/>
      <c r="BR174" s="251"/>
      <c r="BS174" s="251"/>
      <c r="BT174" s="251"/>
      <c r="BU174" s="251"/>
      <c r="BV174" s="251"/>
      <c r="BW174" s="251"/>
      <c r="BX174" s="251"/>
      <c r="BY174" s="251"/>
      <c r="BZ174" s="251"/>
    </row>
    <row r="175" spans="1:78" customFormat="1" ht="12.9" customHeight="1">
      <c r="A175" s="212" t="s">
        <v>24</v>
      </c>
      <c r="B175" s="216" t="s">
        <v>24</v>
      </c>
      <c r="C175" s="213" t="s">
        <v>24</v>
      </c>
      <c r="D175" s="213" t="s">
        <v>24</v>
      </c>
      <c r="E175" s="214" t="s">
        <v>24</v>
      </c>
      <c r="F175" s="214" t="s">
        <v>24</v>
      </c>
      <c r="G175" s="215" t="s">
        <v>24</v>
      </c>
      <c r="H175" s="216" t="s">
        <v>24</v>
      </c>
      <c r="I175" s="216" t="s">
        <v>24</v>
      </c>
      <c r="J175" s="216" t="s">
        <v>24</v>
      </c>
      <c r="K175" s="216" t="s">
        <v>24</v>
      </c>
      <c r="L175" s="216" t="s">
        <v>24</v>
      </c>
      <c r="M175" s="216" t="s">
        <v>24</v>
      </c>
      <c r="N175" s="216" t="s">
        <v>24</v>
      </c>
      <c r="O175" s="216" t="s">
        <v>24</v>
      </c>
      <c r="P175" s="216" t="s">
        <v>24</v>
      </c>
      <c r="Q175" s="216" t="s">
        <v>24</v>
      </c>
      <c r="R175" s="216" t="s">
        <v>24</v>
      </c>
      <c r="S175" s="216" t="s">
        <v>24</v>
      </c>
      <c r="T175" s="216" t="s">
        <v>24</v>
      </c>
      <c r="U175" s="216" t="s">
        <v>24</v>
      </c>
      <c r="V175" s="216" t="s">
        <v>24</v>
      </c>
      <c r="W175" s="432" t="str">
        <f t="array" ref="W175">IF(AND(H175:V175=H175:V175,H175:V175="-"),"",MODE(IF(H175:V175="-","",H175:V175)))</f>
        <v/>
      </c>
      <c r="X175" s="225" t="str">
        <f t="array" ref="X175">IF(COUNT(H175:V175)=0,"",COUNT(IF(H175:V175=W175,H175:V175,""))/COUNT(H175:V175))</f>
        <v/>
      </c>
      <c r="Y175" s="217" t="str">
        <f t="array" ref="Y175">IF(AND(H175:V175=H175:V175,H175:V175="-"),"",STDEV(IF(H175:V175="-","",H175:V175))/AVERAGE(IF(H175:V175="-","",H175:V175+0.000000000000001)))</f>
        <v/>
      </c>
      <c r="Z175" s="218"/>
      <c r="AA175" s="147"/>
      <c r="AB175" s="246" t="str">
        <f t="array" ref="AB175">IF(AND(H175:V175=H175:V175,H175:V175="-"),"",AVERAGE(H175:V175))</f>
        <v/>
      </c>
      <c r="AC175" s="218"/>
      <c r="AD175" s="414" t="str">
        <f t="shared" si="5"/>
        <v/>
      </c>
      <c r="AE175" s="74"/>
      <c r="AF175" s="74"/>
      <c r="AG175" s="74"/>
      <c r="AH175" s="74"/>
      <c r="AI175" s="265"/>
      <c r="AJ175" s="216" t="s">
        <v>24</v>
      </c>
      <c r="AK175" s="216" t="s">
        <v>24</v>
      </c>
      <c r="AL175" s="263" t="str">
        <f t="shared" si="6"/>
        <v/>
      </c>
      <c r="AM175" s="74"/>
      <c r="AN175" s="74"/>
      <c r="AO175" s="74"/>
      <c r="AP175" s="74"/>
      <c r="AQ175" s="74"/>
      <c r="AR175" s="74"/>
      <c r="AS175" s="74"/>
      <c r="AT175" s="74"/>
      <c r="AU175" s="74"/>
      <c r="AV175" s="74"/>
      <c r="AW175" s="74"/>
      <c r="AX175" s="74"/>
      <c r="AY175" s="74"/>
      <c r="AZ175" s="74"/>
      <c r="BA175" s="74"/>
      <c r="BB175" s="74"/>
      <c r="BC175" s="74"/>
      <c r="BD175" s="74"/>
      <c r="BE175" s="74"/>
      <c r="BF175" s="74"/>
      <c r="BG175" s="74"/>
      <c r="BH175" s="74"/>
      <c r="BI175" s="251"/>
      <c r="BJ175" s="251"/>
      <c r="BK175" s="251"/>
      <c r="BL175" s="251"/>
      <c r="BM175" s="251"/>
      <c r="BN175" s="251"/>
      <c r="BO175" s="251"/>
      <c r="BP175" s="251"/>
      <c r="BQ175" s="251"/>
      <c r="BR175" s="251"/>
      <c r="BS175" s="251"/>
      <c r="BT175" s="251"/>
      <c r="BU175" s="251"/>
      <c r="BV175" s="251"/>
      <c r="BW175" s="251"/>
      <c r="BX175" s="251"/>
      <c r="BY175" s="251"/>
      <c r="BZ175" s="251"/>
    </row>
    <row r="176" spans="1:78" customFormat="1" ht="12.9" customHeight="1">
      <c r="A176" s="212" t="s">
        <v>24</v>
      </c>
      <c r="B176" s="216" t="s">
        <v>24</v>
      </c>
      <c r="C176" s="213" t="s">
        <v>24</v>
      </c>
      <c r="D176" s="213" t="s">
        <v>24</v>
      </c>
      <c r="E176" s="214" t="s">
        <v>24</v>
      </c>
      <c r="F176" s="214" t="s">
        <v>24</v>
      </c>
      <c r="G176" s="215" t="s">
        <v>24</v>
      </c>
      <c r="H176" s="216" t="s">
        <v>24</v>
      </c>
      <c r="I176" s="216" t="s">
        <v>24</v>
      </c>
      <c r="J176" s="216" t="s">
        <v>24</v>
      </c>
      <c r="K176" s="216" t="s">
        <v>24</v>
      </c>
      <c r="L176" s="216" t="s">
        <v>24</v>
      </c>
      <c r="M176" s="216" t="s">
        <v>24</v>
      </c>
      <c r="N176" s="216" t="s">
        <v>24</v>
      </c>
      <c r="O176" s="216" t="s">
        <v>24</v>
      </c>
      <c r="P176" s="216" t="s">
        <v>24</v>
      </c>
      <c r="Q176" s="216" t="s">
        <v>24</v>
      </c>
      <c r="R176" s="216" t="s">
        <v>24</v>
      </c>
      <c r="S176" s="216" t="s">
        <v>24</v>
      </c>
      <c r="T176" s="216" t="s">
        <v>24</v>
      </c>
      <c r="U176" s="216" t="s">
        <v>24</v>
      </c>
      <c r="V176" s="216" t="s">
        <v>24</v>
      </c>
      <c r="W176" s="432" t="str">
        <f t="array" ref="W176">IF(AND(H176:V176=H176:V176,H176:V176="-"),"",MODE(IF(H176:V176="-","",H176:V176)))</f>
        <v/>
      </c>
      <c r="X176" s="225" t="str">
        <f t="array" ref="X176">IF(COUNT(H176:V176)=0,"",COUNT(IF(H176:V176=W176,H176:V176,""))/COUNT(H176:V176))</f>
        <v/>
      </c>
      <c r="Y176" s="217" t="str">
        <f t="array" ref="Y176">IF(AND(H176:V176=H176:V176,H176:V176="-"),"",STDEV(IF(H176:V176="-","",H176:V176))/AVERAGE(IF(H176:V176="-","",H176:V176+0.000000000000001)))</f>
        <v/>
      </c>
      <c r="Z176" s="218"/>
      <c r="AA176" s="147"/>
      <c r="AB176" s="246" t="str">
        <f t="array" ref="AB176">IF(AND(H176:V176=H176:V176,H176:V176="-"),"",AVERAGE(H176:V176))</f>
        <v/>
      </c>
      <c r="AC176" s="218"/>
      <c r="AD176" s="414" t="str">
        <f t="shared" si="5"/>
        <v/>
      </c>
      <c r="AE176" s="74"/>
      <c r="AF176" s="74"/>
      <c r="AG176" s="74"/>
      <c r="AH176" s="74"/>
      <c r="AI176" s="265"/>
      <c r="AJ176" s="216" t="s">
        <v>24</v>
      </c>
      <c r="AK176" s="216" t="s">
        <v>24</v>
      </c>
      <c r="AL176" s="263" t="str">
        <f t="shared" si="6"/>
        <v/>
      </c>
      <c r="AM176" s="74"/>
      <c r="AN176" s="74"/>
      <c r="AO176" s="74"/>
      <c r="AP176" s="74"/>
      <c r="AQ176" s="74"/>
      <c r="AR176" s="74"/>
      <c r="AS176" s="74"/>
      <c r="AT176" s="74"/>
      <c r="AU176" s="74"/>
      <c r="AV176" s="74"/>
      <c r="AW176" s="74"/>
      <c r="AX176" s="74"/>
      <c r="AY176" s="74"/>
      <c r="AZ176" s="74"/>
      <c r="BA176" s="74"/>
      <c r="BB176" s="74"/>
      <c r="BC176" s="74"/>
      <c r="BD176" s="74"/>
      <c r="BE176" s="74"/>
      <c r="BF176" s="74"/>
      <c r="BG176" s="74"/>
      <c r="BH176" s="74"/>
      <c r="BI176" s="251"/>
      <c r="BJ176" s="251"/>
      <c r="BK176" s="251"/>
      <c r="BL176" s="251"/>
      <c r="BM176" s="251"/>
      <c r="BN176" s="251"/>
      <c r="BO176" s="251"/>
      <c r="BP176" s="251"/>
      <c r="BQ176" s="251"/>
      <c r="BR176" s="251"/>
      <c r="BS176" s="251"/>
      <c r="BT176" s="251"/>
      <c r="BU176" s="251"/>
      <c r="BV176" s="251"/>
      <c r="BW176" s="251"/>
      <c r="BX176" s="251"/>
      <c r="BY176" s="251"/>
      <c r="BZ176" s="251"/>
    </row>
    <row r="177" spans="1:78" customFormat="1" ht="12.9" customHeight="1">
      <c r="A177" s="212" t="s">
        <v>24</v>
      </c>
      <c r="B177" s="216" t="s">
        <v>24</v>
      </c>
      <c r="C177" s="213" t="s">
        <v>24</v>
      </c>
      <c r="D177" s="213" t="s">
        <v>24</v>
      </c>
      <c r="E177" s="214" t="s">
        <v>24</v>
      </c>
      <c r="F177" s="214" t="s">
        <v>24</v>
      </c>
      <c r="G177" s="215" t="s">
        <v>24</v>
      </c>
      <c r="H177" s="216" t="s">
        <v>24</v>
      </c>
      <c r="I177" s="216" t="s">
        <v>24</v>
      </c>
      <c r="J177" s="216" t="s">
        <v>24</v>
      </c>
      <c r="K177" s="216" t="s">
        <v>24</v>
      </c>
      <c r="L177" s="216" t="s">
        <v>24</v>
      </c>
      <c r="M177" s="216" t="s">
        <v>24</v>
      </c>
      <c r="N177" s="216" t="s">
        <v>24</v>
      </c>
      <c r="O177" s="216" t="s">
        <v>24</v>
      </c>
      <c r="P177" s="216" t="s">
        <v>24</v>
      </c>
      <c r="Q177" s="216" t="s">
        <v>24</v>
      </c>
      <c r="R177" s="216" t="s">
        <v>24</v>
      </c>
      <c r="S177" s="216" t="s">
        <v>24</v>
      </c>
      <c r="T177" s="216" t="s">
        <v>24</v>
      </c>
      <c r="U177" s="216" t="s">
        <v>24</v>
      </c>
      <c r="V177" s="216" t="s">
        <v>24</v>
      </c>
      <c r="W177" s="432" t="str">
        <f t="array" ref="W177">IF(AND(H177:V177=H177:V177,H177:V177="-"),"",MODE(IF(H177:V177="-","",H177:V177)))</f>
        <v/>
      </c>
      <c r="X177" s="225" t="str">
        <f t="array" ref="X177">IF(COUNT(H177:V177)=0,"",COUNT(IF(H177:V177=W177,H177:V177,""))/COUNT(H177:V177))</f>
        <v/>
      </c>
      <c r="Y177" s="217" t="str">
        <f t="array" ref="Y177">IF(AND(H177:V177=H177:V177,H177:V177="-"),"",STDEV(IF(H177:V177="-","",H177:V177))/AVERAGE(IF(H177:V177="-","",H177:V177+0.000000000000001)))</f>
        <v/>
      </c>
      <c r="Z177" s="218"/>
      <c r="AA177" s="147"/>
      <c r="AB177" s="246" t="str">
        <f t="array" ref="AB177">IF(AND(H177:V177=H177:V177,H177:V177="-"),"",AVERAGE(H177:V177))</f>
        <v/>
      </c>
      <c r="AC177" s="218"/>
      <c r="AD177" s="414" t="str">
        <f t="shared" si="5"/>
        <v/>
      </c>
      <c r="AE177" s="74"/>
      <c r="AF177" s="74"/>
      <c r="AG177" s="74"/>
      <c r="AH177" s="74"/>
      <c r="AI177" s="265"/>
      <c r="AJ177" s="216" t="s">
        <v>24</v>
      </c>
      <c r="AK177" s="216" t="s">
        <v>24</v>
      </c>
      <c r="AL177" s="263" t="str">
        <f t="shared" si="6"/>
        <v/>
      </c>
      <c r="AM177" s="74"/>
      <c r="AN177" s="74"/>
      <c r="AO177" s="74"/>
      <c r="AP177" s="74"/>
      <c r="AQ177" s="74"/>
      <c r="AR177" s="74"/>
      <c r="AS177" s="74"/>
      <c r="AT177" s="74"/>
      <c r="AU177" s="74"/>
      <c r="AV177" s="74"/>
      <c r="AW177" s="74"/>
      <c r="AX177" s="74"/>
      <c r="AY177" s="74"/>
      <c r="AZ177" s="74"/>
      <c r="BA177" s="74"/>
      <c r="BB177" s="74"/>
      <c r="BC177" s="74"/>
      <c r="BD177" s="74"/>
      <c r="BE177" s="74"/>
      <c r="BF177" s="74"/>
      <c r="BG177" s="74"/>
      <c r="BH177" s="74"/>
      <c r="BI177" s="251"/>
      <c r="BJ177" s="251"/>
      <c r="BK177" s="251"/>
      <c r="BL177" s="251"/>
      <c r="BM177" s="251"/>
      <c r="BN177" s="251"/>
      <c r="BO177" s="251"/>
      <c r="BP177" s="251"/>
      <c r="BQ177" s="251"/>
      <c r="BR177" s="251"/>
      <c r="BS177" s="251"/>
      <c r="BT177" s="251"/>
      <c r="BU177" s="251"/>
      <c r="BV177" s="251"/>
      <c r="BW177" s="251"/>
      <c r="BX177" s="251"/>
      <c r="BY177" s="251"/>
      <c r="BZ177" s="251"/>
    </row>
    <row r="178" spans="1:78" customFormat="1" ht="12.9" customHeight="1">
      <c r="A178" s="212" t="s">
        <v>24</v>
      </c>
      <c r="B178" s="216" t="s">
        <v>24</v>
      </c>
      <c r="C178" s="213" t="s">
        <v>24</v>
      </c>
      <c r="D178" s="213" t="s">
        <v>24</v>
      </c>
      <c r="E178" s="214" t="s">
        <v>24</v>
      </c>
      <c r="F178" s="214" t="s">
        <v>24</v>
      </c>
      <c r="G178" s="215" t="s">
        <v>24</v>
      </c>
      <c r="H178" s="216" t="s">
        <v>24</v>
      </c>
      <c r="I178" s="216" t="s">
        <v>24</v>
      </c>
      <c r="J178" s="216" t="s">
        <v>24</v>
      </c>
      <c r="K178" s="216" t="s">
        <v>24</v>
      </c>
      <c r="L178" s="216" t="s">
        <v>24</v>
      </c>
      <c r="M178" s="216" t="s">
        <v>24</v>
      </c>
      <c r="N178" s="216" t="s">
        <v>24</v>
      </c>
      <c r="O178" s="216" t="s">
        <v>24</v>
      </c>
      <c r="P178" s="216" t="s">
        <v>24</v>
      </c>
      <c r="Q178" s="216" t="s">
        <v>24</v>
      </c>
      <c r="R178" s="216" t="s">
        <v>24</v>
      </c>
      <c r="S178" s="216" t="s">
        <v>24</v>
      </c>
      <c r="T178" s="216" t="s">
        <v>24</v>
      </c>
      <c r="U178" s="216" t="s">
        <v>24</v>
      </c>
      <c r="V178" s="216" t="s">
        <v>24</v>
      </c>
      <c r="W178" s="432" t="str">
        <f t="array" ref="W178">IF(AND(H178:V178=H178:V178,H178:V178="-"),"",MODE(IF(H178:V178="-","",H178:V178)))</f>
        <v/>
      </c>
      <c r="X178" s="225" t="str">
        <f t="array" ref="X178">IF(COUNT(H178:V178)=0,"",COUNT(IF(H178:V178=W178,H178:V178,""))/COUNT(H178:V178))</f>
        <v/>
      </c>
      <c r="Y178" s="217" t="str">
        <f t="array" ref="Y178">IF(AND(H178:V178=H178:V178,H178:V178="-"),"",STDEV(IF(H178:V178="-","",H178:V178))/AVERAGE(IF(H178:V178="-","",H178:V178+0.000000000000001)))</f>
        <v/>
      </c>
      <c r="Z178" s="218"/>
      <c r="AA178" s="147"/>
      <c r="AB178" s="246" t="str">
        <f t="array" ref="AB178">IF(AND(H178:V178=H178:V178,H178:V178="-"),"",AVERAGE(H178:V178))</f>
        <v/>
      </c>
      <c r="AC178" s="218"/>
      <c r="AD178" s="414" t="str">
        <f t="shared" si="5"/>
        <v/>
      </c>
      <c r="AE178" s="74"/>
      <c r="AF178" s="74"/>
      <c r="AG178" s="74"/>
      <c r="AH178" s="74"/>
      <c r="AI178" s="265"/>
      <c r="AJ178" s="216" t="s">
        <v>24</v>
      </c>
      <c r="AK178" s="216" t="s">
        <v>24</v>
      </c>
      <c r="AL178" s="263" t="str">
        <f t="shared" si="6"/>
        <v/>
      </c>
      <c r="AM178" s="74"/>
      <c r="AN178" s="74"/>
      <c r="AO178" s="74"/>
      <c r="AP178" s="74"/>
      <c r="AQ178" s="74"/>
      <c r="AR178" s="74"/>
      <c r="AS178" s="74"/>
      <c r="AT178" s="74"/>
      <c r="AU178" s="74"/>
      <c r="AV178" s="74"/>
      <c r="AW178" s="74"/>
      <c r="AX178" s="74"/>
      <c r="AY178" s="74"/>
      <c r="AZ178" s="74"/>
      <c r="BA178" s="74"/>
      <c r="BB178" s="74"/>
      <c r="BC178" s="74"/>
      <c r="BD178" s="74"/>
      <c r="BE178" s="74"/>
      <c r="BF178" s="74"/>
      <c r="BG178" s="74"/>
      <c r="BH178" s="74"/>
      <c r="BI178" s="251"/>
      <c r="BJ178" s="251"/>
      <c r="BK178" s="251"/>
      <c r="BL178" s="251"/>
      <c r="BM178" s="251"/>
      <c r="BN178" s="251"/>
      <c r="BO178" s="251"/>
      <c r="BP178" s="251"/>
      <c r="BQ178" s="251"/>
      <c r="BR178" s="251"/>
      <c r="BS178" s="251"/>
      <c r="BT178" s="251"/>
      <c r="BU178" s="251"/>
      <c r="BV178" s="251"/>
      <c r="BW178" s="251"/>
      <c r="BX178" s="251"/>
      <c r="BY178" s="251"/>
      <c r="BZ178" s="251"/>
    </row>
    <row r="179" spans="1:78" customFormat="1" ht="12.9" customHeight="1">
      <c r="A179" s="212" t="s">
        <v>24</v>
      </c>
      <c r="B179" s="216" t="s">
        <v>24</v>
      </c>
      <c r="C179" s="213" t="s">
        <v>24</v>
      </c>
      <c r="D179" s="213" t="s">
        <v>24</v>
      </c>
      <c r="E179" s="214" t="s">
        <v>24</v>
      </c>
      <c r="F179" s="214" t="s">
        <v>24</v>
      </c>
      <c r="G179" s="215" t="s">
        <v>24</v>
      </c>
      <c r="H179" s="216" t="s">
        <v>24</v>
      </c>
      <c r="I179" s="216" t="s">
        <v>24</v>
      </c>
      <c r="J179" s="216" t="s">
        <v>24</v>
      </c>
      <c r="K179" s="216" t="s">
        <v>24</v>
      </c>
      <c r="L179" s="216" t="s">
        <v>24</v>
      </c>
      <c r="M179" s="216" t="s">
        <v>24</v>
      </c>
      <c r="N179" s="216" t="s">
        <v>24</v>
      </c>
      <c r="O179" s="216" t="s">
        <v>24</v>
      </c>
      <c r="P179" s="216" t="s">
        <v>24</v>
      </c>
      <c r="Q179" s="216" t="s">
        <v>24</v>
      </c>
      <c r="R179" s="216" t="s">
        <v>24</v>
      </c>
      <c r="S179" s="216" t="s">
        <v>24</v>
      </c>
      <c r="T179" s="216" t="s">
        <v>24</v>
      </c>
      <c r="U179" s="216" t="s">
        <v>24</v>
      </c>
      <c r="V179" s="216" t="s">
        <v>24</v>
      </c>
      <c r="W179" s="432" t="str">
        <f t="array" ref="W179">IF(AND(H179:V179=H179:V179,H179:V179="-"),"",MODE(IF(H179:V179="-","",H179:V179)))</f>
        <v/>
      </c>
      <c r="X179" s="225" t="str">
        <f t="array" ref="X179">IF(COUNT(H179:V179)=0,"",COUNT(IF(H179:V179=W179,H179:V179,""))/COUNT(H179:V179))</f>
        <v/>
      </c>
      <c r="Y179" s="217" t="str">
        <f t="array" ref="Y179">IF(AND(H179:V179=H179:V179,H179:V179="-"),"",STDEV(IF(H179:V179="-","",H179:V179))/AVERAGE(IF(H179:V179="-","",H179:V179+0.000000000000001)))</f>
        <v/>
      </c>
      <c r="Z179" s="218"/>
      <c r="AA179" s="147"/>
      <c r="AB179" s="246" t="str">
        <f t="array" ref="AB179">IF(AND(H179:V179=H179:V179,H179:V179="-"),"",AVERAGE(H179:V179))</f>
        <v/>
      </c>
      <c r="AC179" s="218"/>
      <c r="AD179" s="414" t="str">
        <f t="shared" si="5"/>
        <v/>
      </c>
      <c r="AE179" s="74"/>
      <c r="AF179" s="74"/>
      <c r="AG179" s="74"/>
      <c r="AH179" s="74"/>
      <c r="AI179" s="265"/>
      <c r="AJ179" s="216" t="s">
        <v>24</v>
      </c>
      <c r="AK179" s="216" t="s">
        <v>24</v>
      </c>
      <c r="AL179" s="263" t="str">
        <f t="shared" si="6"/>
        <v/>
      </c>
      <c r="AM179" s="74"/>
      <c r="AN179" s="74"/>
      <c r="AO179" s="74"/>
      <c r="AP179" s="74"/>
      <c r="AQ179" s="74"/>
      <c r="AR179" s="74"/>
      <c r="AS179" s="74"/>
      <c r="AT179" s="74"/>
      <c r="AU179" s="74"/>
      <c r="AV179" s="74"/>
      <c r="AW179" s="74"/>
      <c r="AX179" s="74"/>
      <c r="AY179" s="74"/>
      <c r="AZ179" s="74"/>
      <c r="BA179" s="74"/>
      <c r="BB179" s="74"/>
      <c r="BC179" s="74"/>
      <c r="BD179" s="74"/>
      <c r="BE179" s="74"/>
      <c r="BF179" s="74"/>
      <c r="BG179" s="74"/>
      <c r="BH179" s="74"/>
      <c r="BI179" s="251"/>
      <c r="BJ179" s="251"/>
      <c r="BK179" s="251"/>
      <c r="BL179" s="251"/>
      <c r="BM179" s="251"/>
      <c r="BN179" s="251"/>
      <c r="BO179" s="251"/>
      <c r="BP179" s="251"/>
      <c r="BQ179" s="251"/>
      <c r="BR179" s="251"/>
      <c r="BS179" s="251"/>
      <c r="BT179" s="251"/>
      <c r="BU179" s="251"/>
      <c r="BV179" s="251"/>
      <c r="BW179" s="251"/>
      <c r="BX179" s="251"/>
      <c r="BY179" s="251"/>
      <c r="BZ179" s="251"/>
    </row>
    <row r="180" spans="1:78" customFormat="1" ht="12.9" customHeight="1">
      <c r="A180" s="212" t="s">
        <v>24</v>
      </c>
      <c r="B180" s="216" t="s">
        <v>24</v>
      </c>
      <c r="C180" s="213" t="s">
        <v>24</v>
      </c>
      <c r="D180" s="213" t="s">
        <v>24</v>
      </c>
      <c r="E180" s="214" t="s">
        <v>24</v>
      </c>
      <c r="F180" s="214" t="s">
        <v>24</v>
      </c>
      <c r="G180" s="215" t="s">
        <v>24</v>
      </c>
      <c r="H180" s="216" t="s">
        <v>24</v>
      </c>
      <c r="I180" s="216" t="s">
        <v>24</v>
      </c>
      <c r="J180" s="216" t="s">
        <v>24</v>
      </c>
      <c r="K180" s="216" t="s">
        <v>24</v>
      </c>
      <c r="L180" s="216" t="s">
        <v>24</v>
      </c>
      <c r="M180" s="216" t="s">
        <v>24</v>
      </c>
      <c r="N180" s="216" t="s">
        <v>24</v>
      </c>
      <c r="O180" s="216" t="s">
        <v>24</v>
      </c>
      <c r="P180" s="216" t="s">
        <v>24</v>
      </c>
      <c r="Q180" s="216" t="s">
        <v>24</v>
      </c>
      <c r="R180" s="216" t="s">
        <v>24</v>
      </c>
      <c r="S180" s="216" t="s">
        <v>24</v>
      </c>
      <c r="T180" s="216" t="s">
        <v>24</v>
      </c>
      <c r="U180" s="216" t="s">
        <v>24</v>
      </c>
      <c r="V180" s="216" t="s">
        <v>24</v>
      </c>
      <c r="W180" s="432" t="str">
        <f t="array" ref="W180">IF(AND(H180:V180=H180:V180,H180:V180="-"),"",MODE(IF(H180:V180="-","",H180:V180)))</f>
        <v/>
      </c>
      <c r="X180" s="225" t="str">
        <f t="array" ref="X180">IF(COUNT(H180:V180)=0,"",COUNT(IF(H180:V180=W180,H180:V180,""))/COUNT(H180:V180))</f>
        <v/>
      </c>
      <c r="Y180" s="217" t="str">
        <f t="array" ref="Y180">IF(AND(H180:V180=H180:V180,H180:V180="-"),"",STDEV(IF(H180:V180="-","",H180:V180))/AVERAGE(IF(H180:V180="-","",H180:V180+0.000000000000001)))</f>
        <v/>
      </c>
      <c r="Z180" s="218"/>
      <c r="AA180" s="147"/>
      <c r="AB180" s="246" t="str">
        <f t="array" ref="AB180">IF(AND(H180:V180=H180:V180,H180:V180="-"),"",AVERAGE(H180:V180))</f>
        <v/>
      </c>
      <c r="AC180" s="218"/>
      <c r="AD180" s="414" t="str">
        <f t="shared" si="5"/>
        <v/>
      </c>
      <c r="AE180" s="74"/>
      <c r="AF180" s="74"/>
      <c r="AG180" s="74"/>
      <c r="AH180" s="74"/>
      <c r="AI180" s="265"/>
      <c r="AJ180" s="216" t="s">
        <v>24</v>
      </c>
      <c r="AK180" s="216" t="s">
        <v>24</v>
      </c>
      <c r="AL180" s="263" t="str">
        <f t="shared" si="6"/>
        <v/>
      </c>
      <c r="AM180" s="74"/>
      <c r="AN180" s="74"/>
      <c r="AO180" s="74"/>
      <c r="AP180" s="74"/>
      <c r="AQ180" s="74"/>
      <c r="AR180" s="74"/>
      <c r="AS180" s="74"/>
      <c r="AT180" s="74"/>
      <c r="AU180" s="74"/>
      <c r="AV180" s="74"/>
      <c r="AW180" s="74"/>
      <c r="AX180" s="74"/>
      <c r="AY180" s="74"/>
      <c r="AZ180" s="74"/>
      <c r="BA180" s="74"/>
      <c r="BB180" s="74"/>
      <c r="BC180" s="74"/>
      <c r="BD180" s="74"/>
      <c r="BE180" s="74"/>
      <c r="BF180" s="74"/>
      <c r="BG180" s="74"/>
      <c r="BH180" s="74"/>
      <c r="BI180" s="251"/>
      <c r="BJ180" s="251"/>
      <c r="BK180" s="251"/>
      <c r="BL180" s="251"/>
      <c r="BM180" s="251"/>
      <c r="BN180" s="251"/>
      <c r="BO180" s="251"/>
      <c r="BP180" s="251"/>
      <c r="BQ180" s="251"/>
      <c r="BR180" s="251"/>
      <c r="BS180" s="251"/>
      <c r="BT180" s="251"/>
      <c r="BU180" s="251"/>
      <c r="BV180" s="251"/>
      <c r="BW180" s="251"/>
      <c r="BX180" s="251"/>
      <c r="BY180" s="251"/>
      <c r="BZ180" s="251"/>
    </row>
    <row r="181" spans="1:78" customFormat="1" ht="12.9" customHeight="1">
      <c r="A181" s="212" t="s">
        <v>24</v>
      </c>
      <c r="B181" s="216" t="s">
        <v>24</v>
      </c>
      <c r="C181" s="213" t="s">
        <v>24</v>
      </c>
      <c r="D181" s="213" t="s">
        <v>24</v>
      </c>
      <c r="E181" s="214" t="s">
        <v>24</v>
      </c>
      <c r="F181" s="214" t="s">
        <v>24</v>
      </c>
      <c r="G181" s="215" t="s">
        <v>24</v>
      </c>
      <c r="H181" s="216" t="s">
        <v>24</v>
      </c>
      <c r="I181" s="216" t="s">
        <v>24</v>
      </c>
      <c r="J181" s="216" t="s">
        <v>24</v>
      </c>
      <c r="K181" s="216" t="s">
        <v>24</v>
      </c>
      <c r="L181" s="216" t="s">
        <v>24</v>
      </c>
      <c r="M181" s="216" t="s">
        <v>24</v>
      </c>
      <c r="N181" s="216" t="s">
        <v>24</v>
      </c>
      <c r="O181" s="216" t="s">
        <v>24</v>
      </c>
      <c r="P181" s="216" t="s">
        <v>24</v>
      </c>
      <c r="Q181" s="216" t="s">
        <v>24</v>
      </c>
      <c r="R181" s="216" t="s">
        <v>24</v>
      </c>
      <c r="S181" s="216" t="s">
        <v>24</v>
      </c>
      <c r="T181" s="216" t="s">
        <v>24</v>
      </c>
      <c r="U181" s="216" t="s">
        <v>24</v>
      </c>
      <c r="V181" s="216" t="s">
        <v>24</v>
      </c>
      <c r="W181" s="432" t="str">
        <f t="array" ref="W181">IF(AND(H181:V181=H181:V181,H181:V181="-"),"",MODE(IF(H181:V181="-","",H181:V181)))</f>
        <v/>
      </c>
      <c r="X181" s="225" t="str">
        <f t="array" ref="X181">IF(COUNT(H181:V181)=0,"",COUNT(IF(H181:V181=W181,H181:V181,""))/COUNT(H181:V181))</f>
        <v/>
      </c>
      <c r="Y181" s="217" t="str">
        <f t="array" ref="Y181">IF(AND(H181:V181=H181:V181,H181:V181="-"),"",STDEV(IF(H181:V181="-","",H181:V181))/AVERAGE(IF(H181:V181="-","",H181:V181+0.000000000000001)))</f>
        <v/>
      </c>
      <c r="Z181" s="218"/>
      <c r="AA181" s="147"/>
      <c r="AB181" s="246" t="str">
        <f t="array" ref="AB181">IF(AND(H181:V181=H181:V181,H181:V181="-"),"",AVERAGE(H181:V181))</f>
        <v/>
      </c>
      <c r="AC181" s="218"/>
      <c r="AD181" s="414" t="str">
        <f t="shared" si="5"/>
        <v/>
      </c>
      <c r="AE181" s="74"/>
      <c r="AF181" s="74"/>
      <c r="AG181" s="74"/>
      <c r="AH181" s="74"/>
      <c r="AI181" s="265"/>
      <c r="AJ181" s="216" t="s">
        <v>24</v>
      </c>
      <c r="AK181" s="216" t="s">
        <v>24</v>
      </c>
      <c r="AL181" s="263" t="str">
        <f t="shared" si="6"/>
        <v/>
      </c>
      <c r="AM181" s="74"/>
      <c r="AN181" s="74"/>
      <c r="AO181" s="74"/>
      <c r="AP181" s="74"/>
      <c r="AQ181" s="74"/>
      <c r="AR181" s="74"/>
      <c r="AS181" s="74"/>
      <c r="AT181" s="74"/>
      <c r="AU181" s="74"/>
      <c r="AV181" s="74"/>
      <c r="AW181" s="74"/>
      <c r="AX181" s="74"/>
      <c r="AY181" s="74"/>
      <c r="AZ181" s="74"/>
      <c r="BA181" s="74"/>
      <c r="BB181" s="74"/>
      <c r="BC181" s="74"/>
      <c r="BD181" s="74"/>
      <c r="BE181" s="74"/>
      <c r="BF181" s="74"/>
      <c r="BG181" s="74"/>
      <c r="BH181" s="74"/>
      <c r="BI181" s="251"/>
      <c r="BJ181" s="251"/>
      <c r="BK181" s="251"/>
      <c r="BL181" s="251"/>
      <c r="BM181" s="251"/>
      <c r="BN181" s="251"/>
      <c r="BO181" s="251"/>
      <c r="BP181" s="251"/>
      <c r="BQ181" s="251"/>
      <c r="BR181" s="251"/>
      <c r="BS181" s="251"/>
      <c r="BT181" s="251"/>
      <c r="BU181" s="251"/>
      <c r="BV181" s="251"/>
      <c r="BW181" s="251"/>
      <c r="BX181" s="251"/>
      <c r="BY181" s="251"/>
      <c r="BZ181" s="251"/>
    </row>
    <row r="182" spans="1:78" customFormat="1" ht="12.9" customHeight="1">
      <c r="A182" s="212" t="s">
        <v>24</v>
      </c>
      <c r="B182" s="216" t="s">
        <v>24</v>
      </c>
      <c r="C182" s="213" t="s">
        <v>24</v>
      </c>
      <c r="D182" s="213" t="s">
        <v>24</v>
      </c>
      <c r="E182" s="214" t="s">
        <v>24</v>
      </c>
      <c r="F182" s="214" t="s">
        <v>24</v>
      </c>
      <c r="G182" s="215" t="s">
        <v>24</v>
      </c>
      <c r="H182" s="216" t="s">
        <v>24</v>
      </c>
      <c r="I182" s="216" t="s">
        <v>24</v>
      </c>
      <c r="J182" s="216" t="s">
        <v>24</v>
      </c>
      <c r="K182" s="216" t="s">
        <v>24</v>
      </c>
      <c r="L182" s="216" t="s">
        <v>24</v>
      </c>
      <c r="M182" s="216" t="s">
        <v>24</v>
      </c>
      <c r="N182" s="216" t="s">
        <v>24</v>
      </c>
      <c r="O182" s="216" t="s">
        <v>24</v>
      </c>
      <c r="P182" s="216" t="s">
        <v>24</v>
      </c>
      <c r="Q182" s="216" t="s">
        <v>24</v>
      </c>
      <c r="R182" s="216" t="s">
        <v>24</v>
      </c>
      <c r="S182" s="216" t="s">
        <v>24</v>
      </c>
      <c r="T182" s="216" t="s">
        <v>24</v>
      </c>
      <c r="U182" s="216" t="s">
        <v>24</v>
      </c>
      <c r="V182" s="216" t="s">
        <v>24</v>
      </c>
      <c r="W182" s="432" t="str">
        <f t="array" ref="W182">IF(AND(H182:V182=H182:V182,H182:V182="-"),"",MODE(IF(H182:V182="-","",H182:V182)))</f>
        <v/>
      </c>
      <c r="X182" s="225" t="str">
        <f t="array" ref="X182">IF(COUNT(H182:V182)=0,"",COUNT(IF(H182:V182=W182,H182:V182,""))/COUNT(H182:V182))</f>
        <v/>
      </c>
      <c r="Y182" s="217" t="str">
        <f t="array" ref="Y182">IF(AND(H182:V182=H182:V182,H182:V182="-"),"",STDEV(IF(H182:V182="-","",H182:V182))/AVERAGE(IF(H182:V182="-","",H182:V182+0.000000000000001)))</f>
        <v/>
      </c>
      <c r="Z182" s="218"/>
      <c r="AA182" s="147"/>
      <c r="AB182" s="246" t="str">
        <f t="array" ref="AB182">IF(AND(H182:V182=H182:V182,H182:V182="-"),"",AVERAGE(H182:V182))</f>
        <v/>
      </c>
      <c r="AC182" s="218"/>
      <c r="AD182" s="414" t="str">
        <f t="shared" si="5"/>
        <v/>
      </c>
      <c r="AE182" s="74"/>
      <c r="AF182" s="74"/>
      <c r="AG182" s="74"/>
      <c r="AH182" s="74"/>
      <c r="AI182" s="265"/>
      <c r="AJ182" s="216" t="s">
        <v>24</v>
      </c>
      <c r="AK182" s="216" t="s">
        <v>24</v>
      </c>
      <c r="AL182" s="263" t="str">
        <f t="shared" si="6"/>
        <v/>
      </c>
      <c r="AM182" s="74"/>
      <c r="AN182" s="74"/>
      <c r="AO182" s="74"/>
      <c r="AP182" s="74"/>
      <c r="AQ182" s="74"/>
      <c r="AR182" s="74"/>
      <c r="AS182" s="74"/>
      <c r="AT182" s="74"/>
      <c r="AU182" s="74"/>
      <c r="AV182" s="74"/>
      <c r="AW182" s="74"/>
      <c r="AX182" s="74"/>
      <c r="AY182" s="74"/>
      <c r="AZ182" s="74"/>
      <c r="BA182" s="74"/>
      <c r="BB182" s="74"/>
      <c r="BC182" s="74"/>
      <c r="BD182" s="74"/>
      <c r="BE182" s="74"/>
      <c r="BF182" s="74"/>
      <c r="BG182" s="74"/>
      <c r="BH182" s="74"/>
      <c r="BI182" s="251"/>
      <c r="BJ182" s="251"/>
      <c r="BK182" s="251"/>
      <c r="BL182" s="251"/>
      <c r="BM182" s="251"/>
      <c r="BN182" s="251"/>
      <c r="BO182" s="251"/>
      <c r="BP182" s="251"/>
      <c r="BQ182" s="251"/>
      <c r="BR182" s="251"/>
      <c r="BS182" s="251"/>
      <c r="BT182" s="251"/>
      <c r="BU182" s="251"/>
      <c r="BV182" s="251"/>
      <c r="BW182" s="251"/>
      <c r="BX182" s="251"/>
      <c r="BY182" s="251"/>
      <c r="BZ182" s="251"/>
    </row>
    <row r="183" spans="1:78" customFormat="1" ht="12.9" customHeight="1">
      <c r="A183" s="212" t="s">
        <v>24</v>
      </c>
      <c r="B183" s="216" t="s">
        <v>24</v>
      </c>
      <c r="C183" s="213" t="s">
        <v>24</v>
      </c>
      <c r="D183" s="213" t="s">
        <v>24</v>
      </c>
      <c r="E183" s="214" t="s">
        <v>24</v>
      </c>
      <c r="F183" s="214" t="s">
        <v>24</v>
      </c>
      <c r="G183" s="215" t="s">
        <v>24</v>
      </c>
      <c r="H183" s="216" t="s">
        <v>24</v>
      </c>
      <c r="I183" s="216" t="s">
        <v>24</v>
      </c>
      <c r="J183" s="216" t="s">
        <v>24</v>
      </c>
      <c r="K183" s="216" t="s">
        <v>24</v>
      </c>
      <c r="L183" s="216" t="s">
        <v>24</v>
      </c>
      <c r="M183" s="216" t="s">
        <v>24</v>
      </c>
      <c r="N183" s="216" t="s">
        <v>24</v>
      </c>
      <c r="O183" s="216" t="s">
        <v>24</v>
      </c>
      <c r="P183" s="216" t="s">
        <v>24</v>
      </c>
      <c r="Q183" s="216" t="s">
        <v>24</v>
      </c>
      <c r="R183" s="216" t="s">
        <v>24</v>
      </c>
      <c r="S183" s="216" t="s">
        <v>24</v>
      </c>
      <c r="T183" s="216" t="s">
        <v>24</v>
      </c>
      <c r="U183" s="216" t="s">
        <v>24</v>
      </c>
      <c r="V183" s="216" t="s">
        <v>24</v>
      </c>
      <c r="W183" s="432" t="str">
        <f t="array" ref="W183">IF(AND(H183:V183=H183:V183,H183:V183="-"),"",MODE(IF(H183:V183="-","",H183:V183)))</f>
        <v/>
      </c>
      <c r="X183" s="225" t="str">
        <f t="array" ref="X183">IF(COUNT(H183:V183)=0,"",COUNT(IF(H183:V183=W183,H183:V183,""))/COUNT(H183:V183))</f>
        <v/>
      </c>
      <c r="Y183" s="217" t="str">
        <f t="array" ref="Y183">IF(AND(H183:V183=H183:V183,H183:V183="-"),"",STDEV(IF(H183:V183="-","",H183:V183))/AVERAGE(IF(H183:V183="-","",H183:V183+0.000000000000001)))</f>
        <v/>
      </c>
      <c r="Z183" s="218"/>
      <c r="AA183" s="147"/>
      <c r="AB183" s="246" t="str">
        <f t="array" ref="AB183">IF(AND(H183:V183=H183:V183,H183:V183="-"),"",AVERAGE(H183:V183))</f>
        <v/>
      </c>
      <c r="AC183" s="218"/>
      <c r="AD183" s="414" t="str">
        <f t="shared" si="5"/>
        <v/>
      </c>
      <c r="AE183" s="74"/>
      <c r="AF183" s="74"/>
      <c r="AG183" s="74"/>
      <c r="AH183" s="74"/>
      <c r="AI183" s="265"/>
      <c r="AJ183" s="216" t="s">
        <v>24</v>
      </c>
      <c r="AK183" s="216" t="s">
        <v>24</v>
      </c>
      <c r="AL183" s="263" t="str">
        <f t="shared" si="6"/>
        <v/>
      </c>
      <c r="AM183" s="74"/>
      <c r="AN183" s="74"/>
      <c r="AO183" s="74"/>
      <c r="AP183" s="74"/>
      <c r="AQ183" s="74"/>
      <c r="AR183" s="74"/>
      <c r="AS183" s="74"/>
      <c r="AT183" s="74"/>
      <c r="AU183" s="74"/>
      <c r="AV183" s="74"/>
      <c r="AW183" s="74"/>
      <c r="AX183" s="74"/>
      <c r="AY183" s="74"/>
      <c r="AZ183" s="74"/>
      <c r="BA183" s="74"/>
      <c r="BB183" s="74"/>
      <c r="BC183" s="74"/>
      <c r="BD183" s="74"/>
      <c r="BE183" s="74"/>
      <c r="BF183" s="74"/>
      <c r="BG183" s="74"/>
      <c r="BH183" s="74"/>
      <c r="BI183" s="251"/>
      <c r="BJ183" s="251"/>
      <c r="BK183" s="251"/>
      <c r="BL183" s="251"/>
      <c r="BM183" s="251"/>
      <c r="BN183" s="251"/>
      <c r="BO183" s="251"/>
      <c r="BP183" s="251"/>
      <c r="BQ183" s="251"/>
      <c r="BR183" s="251"/>
      <c r="BS183" s="251"/>
      <c r="BT183" s="251"/>
      <c r="BU183" s="251"/>
      <c r="BV183" s="251"/>
      <c r="BW183" s="251"/>
      <c r="BX183" s="251"/>
      <c r="BY183" s="251"/>
      <c r="BZ183" s="251"/>
    </row>
    <row r="184" spans="1:78" customFormat="1" ht="12.9" customHeight="1">
      <c r="A184" s="212" t="s">
        <v>24</v>
      </c>
      <c r="B184" s="216" t="s">
        <v>24</v>
      </c>
      <c r="C184" s="213" t="s">
        <v>24</v>
      </c>
      <c r="D184" s="213" t="s">
        <v>24</v>
      </c>
      <c r="E184" s="214" t="s">
        <v>24</v>
      </c>
      <c r="F184" s="214" t="s">
        <v>24</v>
      </c>
      <c r="G184" s="215" t="s">
        <v>24</v>
      </c>
      <c r="H184" s="216" t="s">
        <v>24</v>
      </c>
      <c r="I184" s="216" t="s">
        <v>24</v>
      </c>
      <c r="J184" s="216" t="s">
        <v>24</v>
      </c>
      <c r="K184" s="216" t="s">
        <v>24</v>
      </c>
      <c r="L184" s="216" t="s">
        <v>24</v>
      </c>
      <c r="M184" s="216" t="s">
        <v>24</v>
      </c>
      <c r="N184" s="216" t="s">
        <v>24</v>
      </c>
      <c r="O184" s="216" t="s">
        <v>24</v>
      </c>
      <c r="P184" s="216" t="s">
        <v>24</v>
      </c>
      <c r="Q184" s="216" t="s">
        <v>24</v>
      </c>
      <c r="R184" s="216" t="s">
        <v>24</v>
      </c>
      <c r="S184" s="216" t="s">
        <v>24</v>
      </c>
      <c r="T184" s="216" t="s">
        <v>24</v>
      </c>
      <c r="U184" s="216" t="s">
        <v>24</v>
      </c>
      <c r="V184" s="216" t="s">
        <v>24</v>
      </c>
      <c r="W184" s="432" t="str">
        <f t="array" ref="W184">IF(AND(H184:V184=H184:V184,H184:V184="-"),"",MODE(IF(H184:V184="-","",H184:V184)))</f>
        <v/>
      </c>
      <c r="X184" s="225" t="str">
        <f t="array" ref="X184">IF(COUNT(H184:V184)=0,"",COUNT(IF(H184:V184=W184,H184:V184,""))/COUNT(H184:V184))</f>
        <v/>
      </c>
      <c r="Y184" s="217" t="str">
        <f t="array" ref="Y184">IF(AND(H184:V184=H184:V184,H184:V184="-"),"",STDEV(IF(H184:V184="-","",H184:V184))/AVERAGE(IF(H184:V184="-","",H184:V184+0.000000000000001)))</f>
        <v/>
      </c>
      <c r="Z184" s="218"/>
      <c r="AA184" s="147"/>
      <c r="AB184" s="246" t="str">
        <f t="array" ref="AB184">IF(AND(H184:V184=H184:V184,H184:V184="-"),"",AVERAGE(H184:V184))</f>
        <v/>
      </c>
      <c r="AC184" s="218"/>
      <c r="AD184" s="414" t="str">
        <f t="shared" si="5"/>
        <v/>
      </c>
      <c r="AE184" s="74"/>
      <c r="AF184" s="74"/>
      <c r="AG184" s="74"/>
      <c r="AH184" s="74"/>
      <c r="AI184" s="265"/>
      <c r="AJ184" s="216" t="s">
        <v>24</v>
      </c>
      <c r="AK184" s="216" t="s">
        <v>24</v>
      </c>
      <c r="AL184" s="263" t="str">
        <f t="shared" si="6"/>
        <v/>
      </c>
      <c r="AM184" s="74"/>
      <c r="AN184" s="74"/>
      <c r="AO184" s="74"/>
      <c r="AP184" s="74"/>
      <c r="AQ184" s="74"/>
      <c r="AR184" s="74"/>
      <c r="AS184" s="74"/>
      <c r="AT184" s="74"/>
      <c r="AU184" s="74"/>
      <c r="AV184" s="74"/>
      <c r="AW184" s="74"/>
      <c r="AX184" s="74"/>
      <c r="AY184" s="74"/>
      <c r="AZ184" s="74"/>
      <c r="BA184" s="74"/>
      <c r="BB184" s="74"/>
      <c r="BC184" s="74"/>
      <c r="BD184" s="74"/>
      <c r="BE184" s="74"/>
      <c r="BF184" s="74"/>
      <c r="BG184" s="74"/>
      <c r="BH184" s="74"/>
      <c r="BI184" s="251"/>
      <c r="BJ184" s="251"/>
      <c r="BK184" s="251"/>
      <c r="BL184" s="251"/>
      <c r="BM184" s="251"/>
      <c r="BN184" s="251"/>
      <c r="BO184" s="251"/>
      <c r="BP184" s="251"/>
      <c r="BQ184" s="251"/>
      <c r="BR184" s="251"/>
      <c r="BS184" s="251"/>
      <c r="BT184" s="251"/>
      <c r="BU184" s="251"/>
      <c r="BV184" s="251"/>
      <c r="BW184" s="251"/>
      <c r="BX184" s="251"/>
      <c r="BY184" s="251"/>
      <c r="BZ184" s="251"/>
    </row>
    <row r="185" spans="1:78" customFormat="1" ht="12.9" customHeight="1">
      <c r="A185" s="212" t="s">
        <v>24</v>
      </c>
      <c r="B185" s="216" t="s">
        <v>24</v>
      </c>
      <c r="C185" s="213" t="s">
        <v>24</v>
      </c>
      <c r="D185" s="213" t="s">
        <v>24</v>
      </c>
      <c r="E185" s="214" t="s">
        <v>24</v>
      </c>
      <c r="F185" s="214" t="s">
        <v>24</v>
      </c>
      <c r="G185" s="215" t="s">
        <v>24</v>
      </c>
      <c r="H185" s="216" t="s">
        <v>24</v>
      </c>
      <c r="I185" s="216" t="s">
        <v>24</v>
      </c>
      <c r="J185" s="216" t="s">
        <v>24</v>
      </c>
      <c r="K185" s="216" t="s">
        <v>24</v>
      </c>
      <c r="L185" s="216" t="s">
        <v>24</v>
      </c>
      <c r="M185" s="216" t="s">
        <v>24</v>
      </c>
      <c r="N185" s="216" t="s">
        <v>24</v>
      </c>
      <c r="O185" s="216" t="s">
        <v>24</v>
      </c>
      <c r="P185" s="216" t="s">
        <v>24</v>
      </c>
      <c r="Q185" s="216" t="s">
        <v>24</v>
      </c>
      <c r="R185" s="216" t="s">
        <v>24</v>
      </c>
      <c r="S185" s="216" t="s">
        <v>24</v>
      </c>
      <c r="T185" s="216" t="s">
        <v>24</v>
      </c>
      <c r="U185" s="216" t="s">
        <v>24</v>
      </c>
      <c r="V185" s="216" t="s">
        <v>24</v>
      </c>
      <c r="W185" s="432" t="str">
        <f t="array" ref="W185">IF(AND(H185:V185=H185:V185,H185:V185="-"),"",MODE(IF(H185:V185="-","",H185:V185)))</f>
        <v/>
      </c>
      <c r="X185" s="225" t="str">
        <f t="array" ref="X185">IF(COUNT(H185:V185)=0,"",COUNT(IF(H185:V185=W185,H185:V185,""))/COUNT(H185:V185))</f>
        <v/>
      </c>
      <c r="Y185" s="217" t="str">
        <f t="array" ref="Y185">IF(AND(H185:V185=H185:V185,H185:V185="-"),"",STDEV(IF(H185:V185="-","",H185:V185))/AVERAGE(IF(H185:V185="-","",H185:V185+0.000000000000001)))</f>
        <v/>
      </c>
      <c r="Z185" s="218"/>
      <c r="AA185" s="147"/>
      <c r="AB185" s="246" t="str">
        <f t="array" ref="AB185">IF(AND(H185:V185=H185:V185,H185:V185="-"),"",AVERAGE(H185:V185))</f>
        <v/>
      </c>
      <c r="AC185" s="218"/>
      <c r="AD185" s="414" t="str">
        <f t="shared" si="5"/>
        <v/>
      </c>
      <c r="AE185" s="74"/>
      <c r="AF185" s="74"/>
      <c r="AG185" s="74"/>
      <c r="AH185" s="74"/>
      <c r="AI185" s="265"/>
      <c r="AJ185" s="216" t="s">
        <v>24</v>
      </c>
      <c r="AK185" s="216" t="s">
        <v>24</v>
      </c>
      <c r="AL185" s="263" t="str">
        <f t="shared" si="6"/>
        <v/>
      </c>
      <c r="AM185" s="74"/>
      <c r="AN185" s="74"/>
      <c r="AO185" s="74"/>
      <c r="AP185" s="74"/>
      <c r="AQ185" s="74"/>
      <c r="AR185" s="74"/>
      <c r="AS185" s="74"/>
      <c r="AT185" s="74"/>
      <c r="AU185" s="74"/>
      <c r="AV185" s="74"/>
      <c r="AW185" s="74"/>
      <c r="AX185" s="74"/>
      <c r="AY185" s="74"/>
      <c r="AZ185" s="74"/>
      <c r="BA185" s="74"/>
      <c r="BB185" s="74"/>
      <c r="BC185" s="74"/>
      <c r="BD185" s="74"/>
      <c r="BE185" s="74"/>
      <c r="BF185" s="74"/>
      <c r="BG185" s="74"/>
      <c r="BH185" s="74"/>
      <c r="BI185" s="251"/>
      <c r="BJ185" s="251"/>
      <c r="BK185" s="251"/>
      <c r="BL185" s="251"/>
      <c r="BM185" s="251"/>
      <c r="BN185" s="251"/>
      <c r="BO185" s="251"/>
      <c r="BP185" s="251"/>
      <c r="BQ185" s="251"/>
      <c r="BR185" s="251"/>
      <c r="BS185" s="251"/>
      <c r="BT185" s="251"/>
      <c r="BU185" s="251"/>
      <c r="BV185" s="251"/>
      <c r="BW185" s="251"/>
      <c r="BX185" s="251"/>
      <c r="BY185" s="251"/>
      <c r="BZ185" s="251"/>
    </row>
    <row r="186" spans="1:78" customFormat="1" ht="12.9" customHeight="1">
      <c r="A186" s="212" t="s">
        <v>24</v>
      </c>
      <c r="B186" s="216" t="s">
        <v>24</v>
      </c>
      <c r="C186" s="213" t="s">
        <v>24</v>
      </c>
      <c r="D186" s="213" t="s">
        <v>24</v>
      </c>
      <c r="E186" s="214" t="s">
        <v>24</v>
      </c>
      <c r="F186" s="214" t="s">
        <v>24</v>
      </c>
      <c r="G186" s="215" t="s">
        <v>24</v>
      </c>
      <c r="H186" s="216" t="s">
        <v>24</v>
      </c>
      <c r="I186" s="216" t="s">
        <v>24</v>
      </c>
      <c r="J186" s="216" t="s">
        <v>24</v>
      </c>
      <c r="K186" s="216" t="s">
        <v>24</v>
      </c>
      <c r="L186" s="216" t="s">
        <v>24</v>
      </c>
      <c r="M186" s="216" t="s">
        <v>24</v>
      </c>
      <c r="N186" s="216" t="s">
        <v>24</v>
      </c>
      <c r="O186" s="216" t="s">
        <v>24</v>
      </c>
      <c r="P186" s="216" t="s">
        <v>24</v>
      </c>
      <c r="Q186" s="216" t="s">
        <v>24</v>
      </c>
      <c r="R186" s="216" t="s">
        <v>24</v>
      </c>
      <c r="S186" s="216" t="s">
        <v>24</v>
      </c>
      <c r="T186" s="216" t="s">
        <v>24</v>
      </c>
      <c r="U186" s="216" t="s">
        <v>24</v>
      </c>
      <c r="V186" s="216" t="s">
        <v>24</v>
      </c>
      <c r="W186" s="432" t="str">
        <f t="array" ref="W186">IF(AND(H186:V186=H186:V186,H186:V186="-"),"",MODE(IF(H186:V186="-","",H186:V186)))</f>
        <v/>
      </c>
      <c r="X186" s="225" t="str">
        <f t="array" ref="X186">IF(COUNT(H186:V186)=0,"",COUNT(IF(H186:V186=W186,H186:V186,""))/COUNT(H186:V186))</f>
        <v/>
      </c>
      <c r="Y186" s="217" t="str">
        <f t="array" ref="Y186">IF(AND(H186:V186=H186:V186,H186:V186="-"),"",STDEV(IF(H186:V186="-","",H186:V186))/AVERAGE(IF(H186:V186="-","",H186:V186+0.000000000000001)))</f>
        <v/>
      </c>
      <c r="Z186" s="218"/>
      <c r="AA186" s="147"/>
      <c r="AB186" s="246" t="str">
        <f t="array" ref="AB186">IF(AND(H186:V186=H186:V186,H186:V186="-"),"",AVERAGE(H186:V186))</f>
        <v/>
      </c>
      <c r="AC186" s="218"/>
      <c r="AD186" s="414" t="str">
        <f t="shared" si="5"/>
        <v/>
      </c>
      <c r="AE186" s="74"/>
      <c r="AF186" s="74"/>
      <c r="AG186" s="74"/>
      <c r="AH186" s="74"/>
      <c r="AI186" s="265"/>
      <c r="AJ186" s="216" t="s">
        <v>24</v>
      </c>
      <c r="AK186" s="216" t="s">
        <v>24</v>
      </c>
      <c r="AL186" s="263" t="str">
        <f t="shared" si="6"/>
        <v/>
      </c>
      <c r="AM186" s="74"/>
      <c r="AN186" s="74"/>
      <c r="AO186" s="74"/>
      <c r="AP186" s="74"/>
      <c r="AQ186" s="74"/>
      <c r="AR186" s="74"/>
      <c r="AS186" s="74"/>
      <c r="AT186" s="74"/>
      <c r="AU186" s="74"/>
      <c r="AV186" s="74"/>
      <c r="AW186" s="74"/>
      <c r="AX186" s="74"/>
      <c r="AY186" s="74"/>
      <c r="AZ186" s="74"/>
      <c r="BA186" s="74"/>
      <c r="BB186" s="74"/>
      <c r="BC186" s="74"/>
      <c r="BD186" s="74"/>
      <c r="BE186" s="74"/>
      <c r="BF186" s="74"/>
      <c r="BG186" s="74"/>
      <c r="BH186" s="74"/>
      <c r="BI186" s="251"/>
      <c r="BJ186" s="251"/>
      <c r="BK186" s="251"/>
      <c r="BL186" s="251"/>
      <c r="BM186" s="251"/>
      <c r="BN186" s="251"/>
      <c r="BO186" s="251"/>
      <c r="BP186" s="251"/>
      <c r="BQ186" s="251"/>
      <c r="BR186" s="251"/>
      <c r="BS186" s="251"/>
      <c r="BT186" s="251"/>
      <c r="BU186" s="251"/>
      <c r="BV186" s="251"/>
      <c r="BW186" s="251"/>
      <c r="BX186" s="251"/>
      <c r="BY186" s="251"/>
      <c r="BZ186" s="251"/>
    </row>
    <row r="187" spans="1:78" customFormat="1" ht="12.9" customHeight="1">
      <c r="A187" s="212" t="s">
        <v>24</v>
      </c>
      <c r="B187" s="216" t="s">
        <v>24</v>
      </c>
      <c r="C187" s="213" t="s">
        <v>24</v>
      </c>
      <c r="D187" s="213" t="s">
        <v>24</v>
      </c>
      <c r="E187" s="214" t="s">
        <v>24</v>
      </c>
      <c r="F187" s="214" t="s">
        <v>24</v>
      </c>
      <c r="G187" s="215" t="s">
        <v>24</v>
      </c>
      <c r="H187" s="216" t="s">
        <v>24</v>
      </c>
      <c r="I187" s="216" t="s">
        <v>24</v>
      </c>
      <c r="J187" s="216" t="s">
        <v>24</v>
      </c>
      <c r="K187" s="216" t="s">
        <v>24</v>
      </c>
      <c r="L187" s="216" t="s">
        <v>24</v>
      </c>
      <c r="M187" s="216" t="s">
        <v>24</v>
      </c>
      <c r="N187" s="216" t="s">
        <v>24</v>
      </c>
      <c r="O187" s="216" t="s">
        <v>24</v>
      </c>
      <c r="P187" s="216" t="s">
        <v>24</v>
      </c>
      <c r="Q187" s="216" t="s">
        <v>24</v>
      </c>
      <c r="R187" s="216" t="s">
        <v>24</v>
      </c>
      <c r="S187" s="216" t="s">
        <v>24</v>
      </c>
      <c r="T187" s="216" t="s">
        <v>24</v>
      </c>
      <c r="U187" s="216" t="s">
        <v>24</v>
      </c>
      <c r="V187" s="216" t="s">
        <v>24</v>
      </c>
      <c r="W187" s="432" t="str">
        <f t="array" ref="W187">IF(AND(H187:V187=H187:V187,H187:V187="-"),"",MODE(IF(H187:V187="-","",H187:V187)))</f>
        <v/>
      </c>
      <c r="X187" s="225" t="str">
        <f t="array" ref="X187">IF(COUNT(H187:V187)=0,"",COUNT(IF(H187:V187=W187,H187:V187,""))/COUNT(H187:V187))</f>
        <v/>
      </c>
      <c r="Y187" s="217" t="str">
        <f t="array" ref="Y187">IF(AND(H187:V187=H187:V187,H187:V187="-"),"",STDEV(IF(H187:V187="-","",H187:V187))/AVERAGE(IF(H187:V187="-","",H187:V187+0.000000000000001)))</f>
        <v/>
      </c>
      <c r="Z187" s="218"/>
      <c r="AA187" s="147"/>
      <c r="AB187" s="246" t="str">
        <f t="array" ref="AB187">IF(AND(H187:V187=H187:V187,H187:V187="-"),"",AVERAGE(H187:V187))</f>
        <v/>
      </c>
      <c r="AC187" s="218"/>
      <c r="AD187" s="414" t="str">
        <f t="shared" si="5"/>
        <v/>
      </c>
      <c r="AE187" s="74"/>
      <c r="AF187" s="74"/>
      <c r="AG187" s="74"/>
      <c r="AH187" s="74"/>
      <c r="AI187" s="265"/>
      <c r="AJ187" s="216" t="s">
        <v>24</v>
      </c>
      <c r="AK187" s="216" t="s">
        <v>24</v>
      </c>
      <c r="AL187" s="263" t="str">
        <f t="shared" si="6"/>
        <v/>
      </c>
      <c r="AM187" s="74"/>
      <c r="AN187" s="74"/>
      <c r="AO187" s="74"/>
      <c r="AP187" s="74"/>
      <c r="AQ187" s="74"/>
      <c r="AR187" s="74"/>
      <c r="AS187" s="74"/>
      <c r="AT187" s="74"/>
      <c r="AU187" s="74"/>
      <c r="AV187" s="74"/>
      <c r="AW187" s="74"/>
      <c r="AX187" s="74"/>
      <c r="AY187" s="74"/>
      <c r="AZ187" s="74"/>
      <c r="BA187" s="74"/>
      <c r="BB187" s="74"/>
      <c r="BC187" s="74"/>
      <c r="BD187" s="74"/>
      <c r="BE187" s="74"/>
      <c r="BF187" s="74"/>
      <c r="BG187" s="74"/>
      <c r="BH187" s="74"/>
      <c r="BI187" s="251"/>
      <c r="BJ187" s="251"/>
      <c r="BK187" s="251"/>
      <c r="BL187" s="251"/>
      <c r="BM187" s="251"/>
      <c r="BN187" s="251"/>
      <c r="BO187" s="251"/>
      <c r="BP187" s="251"/>
      <c r="BQ187" s="251"/>
      <c r="BR187" s="251"/>
      <c r="BS187" s="251"/>
      <c r="BT187" s="251"/>
      <c r="BU187" s="251"/>
      <c r="BV187" s="251"/>
      <c r="BW187" s="251"/>
      <c r="BX187" s="251"/>
      <c r="BY187" s="251"/>
      <c r="BZ187" s="251"/>
    </row>
    <row r="188" spans="1:78" customFormat="1" ht="12.9" customHeight="1">
      <c r="A188" s="212" t="s">
        <v>24</v>
      </c>
      <c r="B188" s="216" t="s">
        <v>24</v>
      </c>
      <c r="C188" s="213" t="s">
        <v>24</v>
      </c>
      <c r="D188" s="213" t="s">
        <v>24</v>
      </c>
      <c r="E188" s="214" t="s">
        <v>24</v>
      </c>
      <c r="F188" s="214" t="s">
        <v>24</v>
      </c>
      <c r="G188" s="215" t="s">
        <v>24</v>
      </c>
      <c r="H188" s="216" t="s">
        <v>24</v>
      </c>
      <c r="I188" s="216" t="s">
        <v>24</v>
      </c>
      <c r="J188" s="216" t="s">
        <v>24</v>
      </c>
      <c r="K188" s="216" t="s">
        <v>24</v>
      </c>
      <c r="L188" s="216" t="s">
        <v>24</v>
      </c>
      <c r="M188" s="216" t="s">
        <v>24</v>
      </c>
      <c r="N188" s="216" t="s">
        <v>24</v>
      </c>
      <c r="O188" s="216" t="s">
        <v>24</v>
      </c>
      <c r="P188" s="216" t="s">
        <v>24</v>
      </c>
      <c r="Q188" s="216" t="s">
        <v>24</v>
      </c>
      <c r="R188" s="216" t="s">
        <v>24</v>
      </c>
      <c r="S188" s="216" t="s">
        <v>24</v>
      </c>
      <c r="T188" s="216" t="s">
        <v>24</v>
      </c>
      <c r="U188" s="216" t="s">
        <v>24</v>
      </c>
      <c r="V188" s="216" t="s">
        <v>24</v>
      </c>
      <c r="W188" s="432" t="str">
        <f t="array" ref="W188">IF(AND(H188:V188=H188:V188,H188:V188="-"),"",MODE(IF(H188:V188="-","",H188:V188)))</f>
        <v/>
      </c>
      <c r="X188" s="225" t="str">
        <f t="array" ref="X188">IF(COUNT(H188:V188)=0,"",COUNT(IF(H188:V188=W188,H188:V188,""))/COUNT(H188:V188))</f>
        <v/>
      </c>
      <c r="Y188" s="217" t="str">
        <f t="array" ref="Y188">IF(AND(H188:V188=H188:V188,H188:V188="-"),"",STDEV(IF(H188:V188="-","",H188:V188))/AVERAGE(IF(H188:V188="-","",H188:V188+0.000000000000001)))</f>
        <v/>
      </c>
      <c r="Z188" s="218"/>
      <c r="AA188" s="147"/>
      <c r="AB188" s="246" t="str">
        <f t="array" ref="AB188">IF(AND(H188:V188=H188:V188,H188:V188="-"),"",AVERAGE(H188:V188))</f>
        <v/>
      </c>
      <c r="AC188" s="218"/>
      <c r="AD188" s="414" t="str">
        <f t="shared" si="5"/>
        <v/>
      </c>
      <c r="AE188" s="74"/>
      <c r="AF188" s="74"/>
      <c r="AG188" s="74"/>
      <c r="AH188" s="74"/>
      <c r="AI188" s="265"/>
      <c r="AJ188" s="216" t="s">
        <v>24</v>
      </c>
      <c r="AK188" s="216" t="s">
        <v>24</v>
      </c>
      <c r="AL188" s="263" t="str">
        <f t="shared" si="6"/>
        <v/>
      </c>
      <c r="AM188" s="74"/>
      <c r="AN188" s="74"/>
      <c r="AO188" s="74"/>
      <c r="AP188" s="74"/>
      <c r="AQ188" s="74"/>
      <c r="AR188" s="74"/>
      <c r="AS188" s="74"/>
      <c r="AT188" s="74"/>
      <c r="AU188" s="74"/>
      <c r="AV188" s="74"/>
      <c r="AW188" s="74"/>
      <c r="AX188" s="74"/>
      <c r="AY188" s="74"/>
      <c r="AZ188" s="74"/>
      <c r="BA188" s="74"/>
      <c r="BB188" s="74"/>
      <c r="BC188" s="74"/>
      <c r="BD188" s="74"/>
      <c r="BE188" s="74"/>
      <c r="BF188" s="74"/>
      <c r="BG188" s="74"/>
      <c r="BH188" s="74"/>
      <c r="BI188" s="251"/>
      <c r="BJ188" s="251"/>
      <c r="BK188" s="251"/>
      <c r="BL188" s="251"/>
      <c r="BM188" s="251"/>
      <c r="BN188" s="251"/>
      <c r="BO188" s="251"/>
      <c r="BP188" s="251"/>
      <c r="BQ188" s="251"/>
      <c r="BR188" s="251"/>
      <c r="BS188" s="251"/>
      <c r="BT188" s="251"/>
      <c r="BU188" s="251"/>
      <c r="BV188" s="251"/>
      <c r="BW188" s="251"/>
      <c r="BX188" s="251"/>
      <c r="BY188" s="251"/>
      <c r="BZ188" s="251"/>
    </row>
    <row r="189" spans="1:78" customFormat="1" ht="12.9" customHeight="1">
      <c r="A189" s="212" t="s">
        <v>24</v>
      </c>
      <c r="B189" s="216" t="s">
        <v>24</v>
      </c>
      <c r="C189" s="213" t="s">
        <v>24</v>
      </c>
      <c r="D189" s="213" t="s">
        <v>24</v>
      </c>
      <c r="E189" s="214" t="s">
        <v>24</v>
      </c>
      <c r="F189" s="214" t="s">
        <v>24</v>
      </c>
      <c r="G189" s="215" t="s">
        <v>24</v>
      </c>
      <c r="H189" s="216" t="s">
        <v>24</v>
      </c>
      <c r="I189" s="216" t="s">
        <v>24</v>
      </c>
      <c r="J189" s="216" t="s">
        <v>24</v>
      </c>
      <c r="K189" s="216" t="s">
        <v>24</v>
      </c>
      <c r="L189" s="216" t="s">
        <v>24</v>
      </c>
      <c r="M189" s="216" t="s">
        <v>24</v>
      </c>
      <c r="N189" s="216" t="s">
        <v>24</v>
      </c>
      <c r="O189" s="216" t="s">
        <v>24</v>
      </c>
      <c r="P189" s="216" t="s">
        <v>24</v>
      </c>
      <c r="Q189" s="216" t="s">
        <v>24</v>
      </c>
      <c r="R189" s="216" t="s">
        <v>24</v>
      </c>
      <c r="S189" s="216" t="s">
        <v>24</v>
      </c>
      <c r="T189" s="216" t="s">
        <v>24</v>
      </c>
      <c r="U189" s="216" t="s">
        <v>24</v>
      </c>
      <c r="V189" s="216" t="s">
        <v>24</v>
      </c>
      <c r="W189" s="432" t="str">
        <f t="array" ref="W189">IF(AND(H189:V189=H189:V189,H189:V189="-"),"",MODE(IF(H189:V189="-","",H189:V189)))</f>
        <v/>
      </c>
      <c r="X189" s="225" t="str">
        <f t="array" ref="X189">IF(COUNT(H189:V189)=0,"",COUNT(IF(H189:V189=W189,H189:V189,""))/COUNT(H189:V189))</f>
        <v/>
      </c>
      <c r="Y189" s="217" t="str">
        <f t="array" ref="Y189">IF(AND(H189:V189=H189:V189,H189:V189="-"),"",STDEV(IF(H189:V189="-","",H189:V189))/AVERAGE(IF(H189:V189="-","",H189:V189+0.000000000000001)))</f>
        <v/>
      </c>
      <c r="Z189" s="218"/>
      <c r="AA189" s="147"/>
      <c r="AB189" s="246" t="str">
        <f t="array" ref="AB189">IF(AND(H189:V189=H189:V189,H189:V189="-"),"",AVERAGE(H189:V189))</f>
        <v/>
      </c>
      <c r="AC189" s="218"/>
      <c r="AD189" s="414" t="str">
        <f t="shared" si="5"/>
        <v/>
      </c>
      <c r="AE189" s="74"/>
      <c r="AF189" s="74"/>
      <c r="AG189" s="74"/>
      <c r="AH189" s="74"/>
      <c r="AI189" s="265"/>
      <c r="AJ189" s="216" t="s">
        <v>24</v>
      </c>
      <c r="AK189" s="216" t="s">
        <v>24</v>
      </c>
      <c r="AL189" s="263" t="str">
        <f t="shared" si="6"/>
        <v/>
      </c>
      <c r="AM189" s="74"/>
      <c r="AN189" s="74"/>
      <c r="AO189" s="74"/>
      <c r="AP189" s="74"/>
      <c r="AQ189" s="74"/>
      <c r="AR189" s="74"/>
      <c r="AS189" s="74"/>
      <c r="AT189" s="74"/>
      <c r="AU189" s="74"/>
      <c r="AV189" s="74"/>
      <c r="AW189" s="74"/>
      <c r="AX189" s="74"/>
      <c r="AY189" s="74"/>
      <c r="AZ189" s="74"/>
      <c r="BA189" s="74"/>
      <c r="BB189" s="74"/>
      <c r="BC189" s="74"/>
      <c r="BD189" s="74"/>
      <c r="BE189" s="74"/>
      <c r="BF189" s="74"/>
      <c r="BG189" s="74"/>
      <c r="BH189" s="74"/>
      <c r="BI189" s="251"/>
      <c r="BJ189" s="251"/>
      <c r="BK189" s="251"/>
      <c r="BL189" s="251"/>
      <c r="BM189" s="251"/>
      <c r="BN189" s="251"/>
      <c r="BO189" s="251"/>
      <c r="BP189" s="251"/>
      <c r="BQ189" s="251"/>
      <c r="BR189" s="251"/>
      <c r="BS189" s="251"/>
      <c r="BT189" s="251"/>
      <c r="BU189" s="251"/>
      <c r="BV189" s="251"/>
      <c r="BW189" s="251"/>
      <c r="BX189" s="251"/>
      <c r="BY189" s="251"/>
      <c r="BZ189" s="251"/>
    </row>
    <row r="190" spans="1:78" customFormat="1" ht="12.9" customHeight="1">
      <c r="A190" s="212" t="s">
        <v>24</v>
      </c>
      <c r="B190" s="216" t="s">
        <v>24</v>
      </c>
      <c r="C190" s="213" t="s">
        <v>24</v>
      </c>
      <c r="D190" s="213" t="s">
        <v>24</v>
      </c>
      <c r="E190" s="214" t="s">
        <v>24</v>
      </c>
      <c r="F190" s="214" t="s">
        <v>24</v>
      </c>
      <c r="G190" s="215" t="s">
        <v>24</v>
      </c>
      <c r="H190" s="216" t="s">
        <v>24</v>
      </c>
      <c r="I190" s="216" t="s">
        <v>24</v>
      </c>
      <c r="J190" s="216" t="s">
        <v>24</v>
      </c>
      <c r="K190" s="216" t="s">
        <v>24</v>
      </c>
      <c r="L190" s="216" t="s">
        <v>24</v>
      </c>
      <c r="M190" s="216" t="s">
        <v>24</v>
      </c>
      <c r="N190" s="216" t="s">
        <v>24</v>
      </c>
      <c r="O190" s="216" t="s">
        <v>24</v>
      </c>
      <c r="P190" s="216" t="s">
        <v>24</v>
      </c>
      <c r="Q190" s="216" t="s">
        <v>24</v>
      </c>
      <c r="R190" s="216" t="s">
        <v>24</v>
      </c>
      <c r="S190" s="216" t="s">
        <v>24</v>
      </c>
      <c r="T190" s="216" t="s">
        <v>24</v>
      </c>
      <c r="U190" s="216" t="s">
        <v>24</v>
      </c>
      <c r="V190" s="216" t="s">
        <v>24</v>
      </c>
      <c r="W190" s="432" t="str">
        <f t="array" ref="W190">IF(AND(H190:V190=H190:V190,H190:V190="-"),"",MODE(IF(H190:V190="-","",H190:V190)))</f>
        <v/>
      </c>
      <c r="X190" s="225" t="str">
        <f t="array" ref="X190">IF(COUNT(H190:V190)=0,"",COUNT(IF(H190:V190=W190,H190:V190,""))/COUNT(H190:V190))</f>
        <v/>
      </c>
      <c r="Y190" s="217" t="str">
        <f t="array" ref="Y190">IF(AND(H190:V190=H190:V190,H190:V190="-"),"",STDEV(IF(H190:V190="-","",H190:V190))/AVERAGE(IF(H190:V190="-","",H190:V190+0.000000000000001)))</f>
        <v/>
      </c>
      <c r="Z190" s="218"/>
      <c r="AA190" s="147"/>
      <c r="AB190" s="246" t="str">
        <f t="array" ref="AB190">IF(AND(H190:V190=H190:V190,H190:V190="-"),"",AVERAGE(H190:V190))</f>
        <v/>
      </c>
      <c r="AC190" s="218"/>
      <c r="AD190" s="414" t="str">
        <f t="shared" si="5"/>
        <v/>
      </c>
      <c r="AE190" s="74"/>
      <c r="AF190" s="74"/>
      <c r="AG190" s="74"/>
      <c r="AH190" s="74"/>
      <c r="AI190" s="265"/>
      <c r="AJ190" s="216" t="s">
        <v>24</v>
      </c>
      <c r="AK190" s="216" t="s">
        <v>24</v>
      </c>
      <c r="AL190" s="263" t="str">
        <f t="shared" si="6"/>
        <v/>
      </c>
      <c r="AM190" s="74"/>
      <c r="AN190" s="74"/>
      <c r="AO190" s="74"/>
      <c r="AP190" s="74"/>
      <c r="AQ190" s="74"/>
      <c r="AR190" s="74"/>
      <c r="AS190" s="74"/>
      <c r="AT190" s="74"/>
      <c r="AU190" s="74"/>
      <c r="AV190" s="74"/>
      <c r="AW190" s="74"/>
      <c r="AX190" s="74"/>
      <c r="AY190" s="74"/>
      <c r="AZ190" s="74"/>
      <c r="BA190" s="74"/>
      <c r="BB190" s="74"/>
      <c r="BC190" s="74"/>
      <c r="BD190" s="74"/>
      <c r="BE190" s="74"/>
      <c r="BF190" s="74"/>
      <c r="BG190" s="74"/>
      <c r="BH190" s="74"/>
      <c r="BI190" s="251"/>
      <c r="BJ190" s="251"/>
      <c r="BK190" s="251"/>
      <c r="BL190" s="251"/>
      <c r="BM190" s="251"/>
      <c r="BN190" s="251"/>
      <c r="BO190" s="251"/>
      <c r="BP190" s="251"/>
      <c r="BQ190" s="251"/>
      <c r="BR190" s="251"/>
      <c r="BS190" s="251"/>
      <c r="BT190" s="251"/>
      <c r="BU190" s="251"/>
      <c r="BV190" s="251"/>
      <c r="BW190" s="251"/>
      <c r="BX190" s="251"/>
      <c r="BY190" s="251"/>
      <c r="BZ190" s="251"/>
    </row>
    <row r="191" spans="1:78" customFormat="1" ht="12.9" customHeight="1">
      <c r="A191" s="212" t="s">
        <v>24</v>
      </c>
      <c r="B191" s="216" t="s">
        <v>24</v>
      </c>
      <c r="C191" s="213" t="s">
        <v>24</v>
      </c>
      <c r="D191" s="213" t="s">
        <v>24</v>
      </c>
      <c r="E191" s="214" t="s">
        <v>24</v>
      </c>
      <c r="F191" s="214" t="s">
        <v>24</v>
      </c>
      <c r="G191" s="215" t="s">
        <v>24</v>
      </c>
      <c r="H191" s="216" t="s">
        <v>24</v>
      </c>
      <c r="I191" s="216" t="s">
        <v>24</v>
      </c>
      <c r="J191" s="216" t="s">
        <v>24</v>
      </c>
      <c r="K191" s="216" t="s">
        <v>24</v>
      </c>
      <c r="L191" s="216" t="s">
        <v>24</v>
      </c>
      <c r="M191" s="216" t="s">
        <v>24</v>
      </c>
      <c r="N191" s="216" t="s">
        <v>24</v>
      </c>
      <c r="O191" s="216" t="s">
        <v>24</v>
      </c>
      <c r="P191" s="216" t="s">
        <v>24</v>
      </c>
      <c r="Q191" s="216" t="s">
        <v>24</v>
      </c>
      <c r="R191" s="216" t="s">
        <v>24</v>
      </c>
      <c r="S191" s="216" t="s">
        <v>24</v>
      </c>
      <c r="T191" s="216" t="s">
        <v>24</v>
      </c>
      <c r="U191" s="216" t="s">
        <v>24</v>
      </c>
      <c r="V191" s="216" t="s">
        <v>24</v>
      </c>
      <c r="W191" s="432" t="str">
        <f t="array" ref="W191">IF(AND(H191:V191=H191:V191,H191:V191="-"),"",MODE(IF(H191:V191="-","",H191:V191)))</f>
        <v/>
      </c>
      <c r="X191" s="225" t="str">
        <f t="array" ref="X191">IF(COUNT(H191:V191)=0,"",COUNT(IF(H191:V191=W191,H191:V191,""))/COUNT(H191:V191))</f>
        <v/>
      </c>
      <c r="Y191" s="217" t="str">
        <f t="array" ref="Y191">IF(AND(H191:V191=H191:V191,H191:V191="-"),"",STDEV(IF(H191:V191="-","",H191:V191))/AVERAGE(IF(H191:V191="-","",H191:V191+0.000000000000001)))</f>
        <v/>
      </c>
      <c r="Z191" s="218"/>
      <c r="AA191" s="147"/>
      <c r="AB191" s="246" t="str">
        <f t="array" ref="AB191">IF(AND(H191:V191=H191:V191,H191:V191="-"),"",AVERAGE(H191:V191))</f>
        <v/>
      </c>
      <c r="AC191" s="218"/>
      <c r="AD191" s="414" t="str">
        <f t="shared" si="5"/>
        <v/>
      </c>
      <c r="AE191" s="74"/>
      <c r="AF191" s="74"/>
      <c r="AG191" s="74"/>
      <c r="AH191" s="74"/>
      <c r="AI191" s="265"/>
      <c r="AJ191" s="216" t="s">
        <v>24</v>
      </c>
      <c r="AK191" s="216" t="s">
        <v>24</v>
      </c>
      <c r="AL191" s="263" t="str">
        <f t="shared" si="6"/>
        <v/>
      </c>
      <c r="AM191" s="74"/>
      <c r="AN191" s="74"/>
      <c r="AO191" s="74"/>
      <c r="AP191" s="74"/>
      <c r="AQ191" s="74"/>
      <c r="AR191" s="74"/>
      <c r="AS191" s="74"/>
      <c r="AT191" s="74"/>
      <c r="AU191" s="74"/>
      <c r="AV191" s="74"/>
      <c r="AW191" s="74"/>
      <c r="AX191" s="74"/>
      <c r="AY191" s="74"/>
      <c r="AZ191" s="74"/>
      <c r="BA191" s="74"/>
      <c r="BB191" s="74"/>
      <c r="BC191" s="74"/>
      <c r="BD191" s="74"/>
      <c r="BE191" s="74"/>
      <c r="BF191" s="74"/>
      <c r="BG191" s="74"/>
      <c r="BH191" s="74"/>
      <c r="BI191" s="251"/>
      <c r="BJ191" s="251"/>
      <c r="BK191" s="251"/>
      <c r="BL191" s="251"/>
      <c r="BM191" s="251"/>
      <c r="BN191" s="251"/>
      <c r="BO191" s="251"/>
      <c r="BP191" s="251"/>
      <c r="BQ191" s="251"/>
      <c r="BR191" s="251"/>
      <c r="BS191" s="251"/>
      <c r="BT191" s="251"/>
      <c r="BU191" s="251"/>
      <c r="BV191" s="251"/>
      <c r="BW191" s="251"/>
      <c r="BX191" s="251"/>
      <c r="BY191" s="251"/>
      <c r="BZ191" s="251"/>
    </row>
    <row r="192" spans="1:78" customFormat="1" ht="12.9" customHeight="1">
      <c r="A192" s="212" t="s">
        <v>24</v>
      </c>
      <c r="B192" s="216" t="s">
        <v>24</v>
      </c>
      <c r="C192" s="213" t="s">
        <v>24</v>
      </c>
      <c r="D192" s="213" t="s">
        <v>24</v>
      </c>
      <c r="E192" s="214" t="s">
        <v>24</v>
      </c>
      <c r="F192" s="214" t="s">
        <v>24</v>
      </c>
      <c r="G192" s="215" t="s">
        <v>24</v>
      </c>
      <c r="H192" s="216" t="s">
        <v>24</v>
      </c>
      <c r="I192" s="216" t="s">
        <v>24</v>
      </c>
      <c r="J192" s="216" t="s">
        <v>24</v>
      </c>
      <c r="K192" s="216" t="s">
        <v>24</v>
      </c>
      <c r="L192" s="216" t="s">
        <v>24</v>
      </c>
      <c r="M192" s="216" t="s">
        <v>24</v>
      </c>
      <c r="N192" s="216" t="s">
        <v>24</v>
      </c>
      <c r="O192" s="216" t="s">
        <v>24</v>
      </c>
      <c r="P192" s="216" t="s">
        <v>24</v>
      </c>
      <c r="Q192" s="216" t="s">
        <v>24</v>
      </c>
      <c r="R192" s="216" t="s">
        <v>24</v>
      </c>
      <c r="S192" s="216" t="s">
        <v>24</v>
      </c>
      <c r="T192" s="216" t="s">
        <v>24</v>
      </c>
      <c r="U192" s="216" t="s">
        <v>24</v>
      </c>
      <c r="V192" s="216" t="s">
        <v>24</v>
      </c>
      <c r="W192" s="432" t="str">
        <f t="array" ref="W192">IF(AND(H192:V192=H192:V192,H192:V192="-"),"",MODE(IF(H192:V192="-","",H192:V192)))</f>
        <v/>
      </c>
      <c r="X192" s="225" t="str">
        <f t="array" ref="X192">IF(COUNT(H192:V192)=0,"",COUNT(IF(H192:V192=W192,H192:V192,""))/COUNT(H192:V192))</f>
        <v/>
      </c>
      <c r="Y192" s="217" t="str">
        <f t="array" ref="Y192">IF(AND(H192:V192=H192:V192,H192:V192="-"),"",STDEV(IF(H192:V192="-","",H192:V192))/AVERAGE(IF(H192:V192="-","",H192:V192+0.000000000000001)))</f>
        <v/>
      </c>
      <c r="Z192" s="218"/>
      <c r="AA192" s="147"/>
      <c r="AB192" s="246" t="str">
        <f t="array" ref="AB192">IF(AND(H192:V192=H192:V192,H192:V192="-"),"",AVERAGE(H192:V192))</f>
        <v/>
      </c>
      <c r="AC192" s="218"/>
      <c r="AD192" s="414" t="str">
        <f t="shared" si="5"/>
        <v/>
      </c>
      <c r="AE192" s="74"/>
      <c r="AF192" s="74"/>
      <c r="AG192" s="74"/>
      <c r="AH192" s="74"/>
      <c r="AI192" s="265"/>
      <c r="AJ192" s="216" t="s">
        <v>24</v>
      </c>
      <c r="AK192" s="216" t="s">
        <v>24</v>
      </c>
      <c r="AL192" s="263" t="str">
        <f t="shared" si="6"/>
        <v/>
      </c>
      <c r="AM192" s="74"/>
      <c r="AN192" s="74"/>
      <c r="AO192" s="74"/>
      <c r="AP192" s="74"/>
      <c r="AQ192" s="74"/>
      <c r="AR192" s="74"/>
      <c r="AS192" s="74"/>
      <c r="AT192" s="74"/>
      <c r="AU192" s="74"/>
      <c r="AV192" s="74"/>
      <c r="AW192" s="74"/>
      <c r="AX192" s="74"/>
      <c r="AY192" s="74"/>
      <c r="AZ192" s="74"/>
      <c r="BA192" s="74"/>
      <c r="BB192" s="74"/>
      <c r="BC192" s="74"/>
      <c r="BD192" s="74"/>
      <c r="BE192" s="74"/>
      <c r="BF192" s="74"/>
      <c r="BG192" s="74"/>
      <c r="BH192" s="74"/>
      <c r="BI192" s="251"/>
      <c r="BJ192" s="251"/>
      <c r="BK192" s="251"/>
      <c r="BL192" s="251"/>
      <c r="BM192" s="251"/>
      <c r="BN192" s="251"/>
      <c r="BO192" s="251"/>
      <c r="BP192" s="251"/>
      <c r="BQ192" s="251"/>
      <c r="BR192" s="251"/>
      <c r="BS192" s="251"/>
      <c r="BT192" s="251"/>
      <c r="BU192" s="251"/>
      <c r="BV192" s="251"/>
      <c r="BW192" s="251"/>
      <c r="BX192" s="251"/>
      <c r="BY192" s="251"/>
      <c r="BZ192" s="251"/>
    </row>
    <row r="193" spans="1:78" customFormat="1" ht="12.9" customHeight="1">
      <c r="A193" s="212" t="s">
        <v>24</v>
      </c>
      <c r="B193" s="216" t="s">
        <v>24</v>
      </c>
      <c r="C193" s="213" t="s">
        <v>24</v>
      </c>
      <c r="D193" s="213" t="s">
        <v>24</v>
      </c>
      <c r="E193" s="214" t="s">
        <v>24</v>
      </c>
      <c r="F193" s="214" t="s">
        <v>24</v>
      </c>
      <c r="G193" s="215" t="s">
        <v>24</v>
      </c>
      <c r="H193" s="216" t="s">
        <v>24</v>
      </c>
      <c r="I193" s="216" t="s">
        <v>24</v>
      </c>
      <c r="J193" s="216" t="s">
        <v>24</v>
      </c>
      <c r="K193" s="216" t="s">
        <v>24</v>
      </c>
      <c r="L193" s="216" t="s">
        <v>24</v>
      </c>
      <c r="M193" s="216" t="s">
        <v>24</v>
      </c>
      <c r="N193" s="216" t="s">
        <v>24</v>
      </c>
      <c r="O193" s="216" t="s">
        <v>24</v>
      </c>
      <c r="P193" s="216" t="s">
        <v>24</v>
      </c>
      <c r="Q193" s="216" t="s">
        <v>24</v>
      </c>
      <c r="R193" s="216" t="s">
        <v>24</v>
      </c>
      <c r="S193" s="216" t="s">
        <v>24</v>
      </c>
      <c r="T193" s="216" t="s">
        <v>24</v>
      </c>
      <c r="U193" s="216" t="s">
        <v>24</v>
      </c>
      <c r="V193" s="216" t="s">
        <v>24</v>
      </c>
      <c r="W193" s="432" t="str">
        <f t="array" ref="W193">IF(AND(H193:V193=H193:V193,H193:V193="-"),"",MODE(IF(H193:V193="-","",H193:V193)))</f>
        <v/>
      </c>
      <c r="X193" s="225" t="str">
        <f t="array" ref="X193">IF(COUNT(H193:V193)=0,"",COUNT(IF(H193:V193=W193,H193:V193,""))/COUNT(H193:V193))</f>
        <v/>
      </c>
      <c r="Y193" s="217" t="str">
        <f t="array" ref="Y193">IF(AND(H193:V193=H193:V193,H193:V193="-"),"",STDEV(IF(H193:V193="-","",H193:V193))/AVERAGE(IF(H193:V193="-","",H193:V193+0.000000000000001)))</f>
        <v/>
      </c>
      <c r="Z193" s="218"/>
      <c r="AA193" s="147"/>
      <c r="AB193" s="246" t="str">
        <f t="array" ref="AB193">IF(AND(H193:V193=H193:V193,H193:V193="-"),"",AVERAGE(H193:V193))</f>
        <v/>
      </c>
      <c r="AC193" s="218"/>
      <c r="AD193" s="414" t="str">
        <f t="shared" si="5"/>
        <v/>
      </c>
      <c r="AE193" s="74"/>
      <c r="AF193" s="74"/>
      <c r="AG193" s="74"/>
      <c r="AH193" s="74"/>
      <c r="AI193" s="265"/>
      <c r="AJ193" s="216" t="s">
        <v>24</v>
      </c>
      <c r="AK193" s="216" t="s">
        <v>24</v>
      </c>
      <c r="AL193" s="263" t="str">
        <f t="shared" si="6"/>
        <v/>
      </c>
      <c r="AM193" s="74"/>
      <c r="AN193" s="74"/>
      <c r="AO193" s="74"/>
      <c r="AP193" s="74"/>
      <c r="AQ193" s="74"/>
      <c r="AR193" s="74"/>
      <c r="AS193" s="74"/>
      <c r="AT193" s="74"/>
      <c r="AU193" s="74"/>
      <c r="AV193" s="74"/>
      <c r="AW193" s="74"/>
      <c r="AX193" s="74"/>
      <c r="AY193" s="74"/>
      <c r="AZ193" s="74"/>
      <c r="BA193" s="74"/>
      <c r="BB193" s="74"/>
      <c r="BC193" s="74"/>
      <c r="BD193" s="74"/>
      <c r="BE193" s="74"/>
      <c r="BF193" s="74"/>
      <c r="BG193" s="74"/>
      <c r="BH193" s="74"/>
      <c r="BI193" s="251"/>
      <c r="BJ193" s="251"/>
      <c r="BK193" s="251"/>
      <c r="BL193" s="251"/>
      <c r="BM193" s="251"/>
      <c r="BN193" s="251"/>
      <c r="BO193" s="251"/>
      <c r="BP193" s="251"/>
      <c r="BQ193" s="251"/>
      <c r="BR193" s="251"/>
      <c r="BS193" s="251"/>
      <c r="BT193" s="251"/>
      <c r="BU193" s="251"/>
      <c r="BV193" s="251"/>
      <c r="BW193" s="251"/>
      <c r="BX193" s="251"/>
      <c r="BY193" s="251"/>
      <c r="BZ193" s="251"/>
    </row>
    <row r="194" spans="1:78" customFormat="1" ht="12.9" customHeight="1">
      <c r="A194" s="212" t="s">
        <v>24</v>
      </c>
      <c r="B194" s="216" t="s">
        <v>24</v>
      </c>
      <c r="C194" s="213" t="s">
        <v>24</v>
      </c>
      <c r="D194" s="213" t="s">
        <v>24</v>
      </c>
      <c r="E194" s="214" t="s">
        <v>24</v>
      </c>
      <c r="F194" s="214" t="s">
        <v>24</v>
      </c>
      <c r="G194" s="215" t="s">
        <v>24</v>
      </c>
      <c r="H194" s="216" t="s">
        <v>24</v>
      </c>
      <c r="I194" s="216" t="s">
        <v>24</v>
      </c>
      <c r="J194" s="216" t="s">
        <v>24</v>
      </c>
      <c r="K194" s="216" t="s">
        <v>24</v>
      </c>
      <c r="L194" s="216" t="s">
        <v>24</v>
      </c>
      <c r="M194" s="216" t="s">
        <v>24</v>
      </c>
      <c r="N194" s="216" t="s">
        <v>24</v>
      </c>
      <c r="O194" s="216" t="s">
        <v>24</v>
      </c>
      <c r="P194" s="216" t="s">
        <v>24</v>
      </c>
      <c r="Q194" s="216" t="s">
        <v>24</v>
      </c>
      <c r="R194" s="216" t="s">
        <v>24</v>
      </c>
      <c r="S194" s="216" t="s">
        <v>24</v>
      </c>
      <c r="T194" s="216" t="s">
        <v>24</v>
      </c>
      <c r="U194" s="216" t="s">
        <v>24</v>
      </c>
      <c r="V194" s="216" t="s">
        <v>24</v>
      </c>
      <c r="W194" s="432" t="str">
        <f t="array" ref="W194">IF(AND(H194:V194=H194:V194,H194:V194="-"),"",MODE(IF(H194:V194="-","",H194:V194)))</f>
        <v/>
      </c>
      <c r="X194" s="225" t="str">
        <f t="array" ref="X194">IF(COUNT(H194:V194)=0,"",COUNT(IF(H194:V194=W194,H194:V194,""))/COUNT(H194:V194))</f>
        <v/>
      </c>
      <c r="Y194" s="217" t="str">
        <f t="array" ref="Y194">IF(AND(H194:V194=H194:V194,H194:V194="-"),"",STDEV(IF(H194:V194="-","",H194:V194))/AVERAGE(IF(H194:V194="-","",H194:V194+0.000000000000001)))</f>
        <v/>
      </c>
      <c r="Z194" s="218"/>
      <c r="AA194" s="147"/>
      <c r="AB194" s="246" t="str">
        <f t="array" ref="AB194">IF(AND(H194:V194=H194:V194,H194:V194="-"),"",AVERAGE(H194:V194))</f>
        <v/>
      </c>
      <c r="AC194" s="218"/>
      <c r="AD194" s="414" t="str">
        <f t="shared" si="5"/>
        <v/>
      </c>
      <c r="AE194" s="74"/>
      <c r="AF194" s="74"/>
      <c r="AG194" s="74"/>
      <c r="AH194" s="74"/>
      <c r="AI194" s="265"/>
      <c r="AJ194" s="216" t="s">
        <v>24</v>
      </c>
      <c r="AK194" s="216" t="s">
        <v>24</v>
      </c>
      <c r="AL194" s="263" t="str">
        <f t="shared" si="6"/>
        <v/>
      </c>
      <c r="AM194" s="74"/>
      <c r="AN194" s="74"/>
      <c r="AO194" s="74"/>
      <c r="AP194" s="74"/>
      <c r="AQ194" s="74"/>
      <c r="AR194" s="74"/>
      <c r="AS194" s="74"/>
      <c r="AT194" s="74"/>
      <c r="AU194" s="74"/>
      <c r="AV194" s="74"/>
      <c r="AW194" s="74"/>
      <c r="AX194" s="74"/>
      <c r="AY194" s="74"/>
      <c r="AZ194" s="74"/>
      <c r="BA194" s="74"/>
      <c r="BB194" s="74"/>
      <c r="BC194" s="74"/>
      <c r="BD194" s="74"/>
      <c r="BE194" s="74"/>
      <c r="BF194" s="74"/>
      <c r="BG194" s="74"/>
      <c r="BH194" s="74"/>
      <c r="BI194" s="251"/>
      <c r="BJ194" s="251"/>
      <c r="BK194" s="251"/>
      <c r="BL194" s="251"/>
      <c r="BM194" s="251"/>
      <c r="BN194" s="251"/>
      <c r="BO194" s="251"/>
      <c r="BP194" s="251"/>
      <c r="BQ194" s="251"/>
      <c r="BR194" s="251"/>
      <c r="BS194" s="251"/>
      <c r="BT194" s="251"/>
      <c r="BU194" s="251"/>
      <c r="BV194" s="251"/>
      <c r="BW194" s="251"/>
      <c r="BX194" s="251"/>
      <c r="BY194" s="251"/>
      <c r="BZ194" s="251"/>
    </row>
    <row r="195" spans="1:78" customFormat="1" ht="12.9" customHeight="1">
      <c r="A195" s="212" t="s">
        <v>24</v>
      </c>
      <c r="B195" s="216" t="s">
        <v>24</v>
      </c>
      <c r="C195" s="213" t="s">
        <v>24</v>
      </c>
      <c r="D195" s="213" t="s">
        <v>24</v>
      </c>
      <c r="E195" s="214" t="s">
        <v>24</v>
      </c>
      <c r="F195" s="214" t="s">
        <v>24</v>
      </c>
      <c r="G195" s="215" t="s">
        <v>24</v>
      </c>
      <c r="H195" s="216" t="s">
        <v>24</v>
      </c>
      <c r="I195" s="216" t="s">
        <v>24</v>
      </c>
      <c r="J195" s="216" t="s">
        <v>24</v>
      </c>
      <c r="K195" s="216" t="s">
        <v>24</v>
      </c>
      <c r="L195" s="216" t="s">
        <v>24</v>
      </c>
      <c r="M195" s="216" t="s">
        <v>24</v>
      </c>
      <c r="N195" s="216" t="s">
        <v>24</v>
      </c>
      <c r="O195" s="216" t="s">
        <v>24</v>
      </c>
      <c r="P195" s="216" t="s">
        <v>24</v>
      </c>
      <c r="Q195" s="216" t="s">
        <v>24</v>
      </c>
      <c r="R195" s="216" t="s">
        <v>24</v>
      </c>
      <c r="S195" s="216" t="s">
        <v>24</v>
      </c>
      <c r="T195" s="216" t="s">
        <v>24</v>
      </c>
      <c r="U195" s="216" t="s">
        <v>24</v>
      </c>
      <c r="V195" s="216" t="s">
        <v>24</v>
      </c>
      <c r="W195" s="432" t="str">
        <f t="array" ref="W195">IF(AND(H195:V195=H195:V195,H195:V195="-"),"",MODE(IF(H195:V195="-","",H195:V195)))</f>
        <v/>
      </c>
      <c r="X195" s="225" t="str">
        <f t="array" ref="X195">IF(COUNT(H195:V195)=0,"",COUNT(IF(H195:V195=W195,H195:V195,""))/COUNT(H195:V195))</f>
        <v/>
      </c>
      <c r="Y195" s="217" t="str">
        <f t="array" ref="Y195">IF(AND(H195:V195=H195:V195,H195:V195="-"),"",STDEV(IF(H195:V195="-","",H195:V195))/AVERAGE(IF(H195:V195="-","",H195:V195+0.000000000000001)))</f>
        <v/>
      </c>
      <c r="Z195" s="218"/>
      <c r="AA195" s="147"/>
      <c r="AB195" s="246" t="str">
        <f t="array" ref="AB195">IF(AND(H195:V195=H195:V195,H195:V195="-"),"",AVERAGE(H195:V195))</f>
        <v/>
      </c>
      <c r="AC195" s="218"/>
      <c r="AD195" s="414" t="str">
        <f t="shared" si="5"/>
        <v/>
      </c>
      <c r="AE195" s="74"/>
      <c r="AF195" s="74"/>
      <c r="AG195" s="74"/>
      <c r="AH195" s="74"/>
      <c r="AI195" s="265"/>
      <c r="AJ195" s="216" t="s">
        <v>24</v>
      </c>
      <c r="AK195" s="216" t="s">
        <v>24</v>
      </c>
      <c r="AL195" s="263" t="str">
        <f t="shared" si="6"/>
        <v/>
      </c>
      <c r="AM195" s="74"/>
      <c r="AN195" s="74"/>
      <c r="AO195" s="74"/>
      <c r="AP195" s="74"/>
      <c r="AQ195" s="74"/>
      <c r="AR195" s="74"/>
      <c r="AS195" s="74"/>
      <c r="AT195" s="74"/>
      <c r="AU195" s="74"/>
      <c r="AV195" s="74"/>
      <c r="AW195" s="74"/>
      <c r="AX195" s="74"/>
      <c r="AY195" s="74"/>
      <c r="AZ195" s="74"/>
      <c r="BA195" s="74"/>
      <c r="BB195" s="74"/>
      <c r="BC195" s="74"/>
      <c r="BD195" s="74"/>
      <c r="BE195" s="74"/>
      <c r="BF195" s="74"/>
      <c r="BG195" s="74"/>
      <c r="BH195" s="74"/>
      <c r="BI195" s="251"/>
      <c r="BJ195" s="251"/>
      <c r="BK195" s="251"/>
      <c r="BL195" s="251"/>
      <c r="BM195" s="251"/>
      <c r="BN195" s="251"/>
      <c r="BO195" s="251"/>
      <c r="BP195" s="251"/>
      <c r="BQ195" s="251"/>
      <c r="BR195" s="251"/>
      <c r="BS195" s="251"/>
      <c r="BT195" s="251"/>
      <c r="BU195" s="251"/>
      <c r="BV195" s="251"/>
      <c r="BW195" s="251"/>
      <c r="BX195" s="251"/>
      <c r="BY195" s="251"/>
      <c r="BZ195" s="251"/>
    </row>
    <row r="196" spans="1:78" customFormat="1" ht="12.9" customHeight="1">
      <c r="A196" s="212" t="s">
        <v>24</v>
      </c>
      <c r="B196" s="216" t="s">
        <v>24</v>
      </c>
      <c r="C196" s="213" t="s">
        <v>24</v>
      </c>
      <c r="D196" s="213" t="s">
        <v>24</v>
      </c>
      <c r="E196" s="214" t="s">
        <v>24</v>
      </c>
      <c r="F196" s="214" t="s">
        <v>24</v>
      </c>
      <c r="G196" s="215" t="s">
        <v>24</v>
      </c>
      <c r="H196" s="216" t="s">
        <v>24</v>
      </c>
      <c r="I196" s="216" t="s">
        <v>24</v>
      </c>
      <c r="J196" s="216" t="s">
        <v>24</v>
      </c>
      <c r="K196" s="216" t="s">
        <v>24</v>
      </c>
      <c r="L196" s="216" t="s">
        <v>24</v>
      </c>
      <c r="M196" s="216" t="s">
        <v>24</v>
      </c>
      <c r="N196" s="216" t="s">
        <v>24</v>
      </c>
      <c r="O196" s="216" t="s">
        <v>24</v>
      </c>
      <c r="P196" s="216" t="s">
        <v>24</v>
      </c>
      <c r="Q196" s="216" t="s">
        <v>24</v>
      </c>
      <c r="R196" s="216" t="s">
        <v>24</v>
      </c>
      <c r="S196" s="216" t="s">
        <v>24</v>
      </c>
      <c r="T196" s="216" t="s">
        <v>24</v>
      </c>
      <c r="U196" s="216" t="s">
        <v>24</v>
      </c>
      <c r="V196" s="216" t="s">
        <v>24</v>
      </c>
      <c r="W196" s="432" t="str">
        <f t="array" ref="W196">IF(AND(H196:V196=H196:V196,H196:V196="-"),"",MODE(IF(H196:V196="-","",H196:V196)))</f>
        <v/>
      </c>
      <c r="X196" s="225" t="str">
        <f t="array" ref="X196">IF(COUNT(H196:V196)=0,"",COUNT(IF(H196:V196=W196,H196:V196,""))/COUNT(H196:V196))</f>
        <v/>
      </c>
      <c r="Y196" s="217" t="str">
        <f t="array" ref="Y196">IF(AND(H196:V196=H196:V196,H196:V196="-"),"",STDEV(IF(H196:V196="-","",H196:V196))/AVERAGE(IF(H196:V196="-","",H196:V196+0.000000000000001)))</f>
        <v/>
      </c>
      <c r="Z196" s="218"/>
      <c r="AA196" s="147"/>
      <c r="AB196" s="246" t="str">
        <f t="array" ref="AB196">IF(AND(H196:V196=H196:V196,H196:V196="-"),"",AVERAGE(H196:V196))</f>
        <v/>
      </c>
      <c r="AC196" s="218"/>
      <c r="AD196" s="414" t="str">
        <f t="shared" si="5"/>
        <v/>
      </c>
      <c r="AE196" s="74"/>
      <c r="AF196" s="74"/>
      <c r="AG196" s="74"/>
      <c r="AH196" s="74"/>
      <c r="AI196" s="265"/>
      <c r="AJ196" s="216" t="s">
        <v>24</v>
      </c>
      <c r="AK196" s="216" t="s">
        <v>24</v>
      </c>
      <c r="AL196" s="263" t="str">
        <f t="shared" si="6"/>
        <v/>
      </c>
      <c r="AM196" s="74"/>
      <c r="AN196" s="74"/>
      <c r="AO196" s="74"/>
      <c r="AP196" s="74"/>
      <c r="AQ196" s="74"/>
      <c r="AR196" s="74"/>
      <c r="AS196" s="74"/>
      <c r="AT196" s="74"/>
      <c r="AU196" s="74"/>
      <c r="AV196" s="74"/>
      <c r="AW196" s="74"/>
      <c r="AX196" s="74"/>
      <c r="AY196" s="74"/>
      <c r="AZ196" s="74"/>
      <c r="BA196" s="74"/>
      <c r="BB196" s="74"/>
      <c r="BC196" s="74"/>
      <c r="BD196" s="74"/>
      <c r="BE196" s="74"/>
      <c r="BF196" s="74"/>
      <c r="BG196" s="74"/>
      <c r="BH196" s="74"/>
      <c r="BI196" s="251"/>
      <c r="BJ196" s="251"/>
      <c r="BK196" s="251"/>
      <c r="BL196" s="251"/>
      <c r="BM196" s="251"/>
      <c r="BN196" s="251"/>
      <c r="BO196" s="251"/>
      <c r="BP196" s="251"/>
      <c r="BQ196" s="251"/>
      <c r="BR196" s="251"/>
      <c r="BS196" s="251"/>
      <c r="BT196" s="251"/>
      <c r="BU196" s="251"/>
      <c r="BV196" s="251"/>
      <c r="BW196" s="251"/>
      <c r="BX196" s="251"/>
      <c r="BY196" s="251"/>
      <c r="BZ196" s="251"/>
    </row>
    <row r="197" spans="1:78" customFormat="1" ht="12.9" customHeight="1">
      <c r="A197" s="212" t="s">
        <v>24</v>
      </c>
      <c r="B197" s="216" t="s">
        <v>24</v>
      </c>
      <c r="C197" s="213" t="s">
        <v>24</v>
      </c>
      <c r="D197" s="213" t="s">
        <v>24</v>
      </c>
      <c r="E197" s="214" t="s">
        <v>24</v>
      </c>
      <c r="F197" s="214" t="s">
        <v>24</v>
      </c>
      <c r="G197" s="215" t="s">
        <v>24</v>
      </c>
      <c r="H197" s="216" t="s">
        <v>24</v>
      </c>
      <c r="I197" s="216" t="s">
        <v>24</v>
      </c>
      <c r="J197" s="216" t="s">
        <v>24</v>
      </c>
      <c r="K197" s="216" t="s">
        <v>24</v>
      </c>
      <c r="L197" s="216" t="s">
        <v>24</v>
      </c>
      <c r="M197" s="216" t="s">
        <v>24</v>
      </c>
      <c r="N197" s="216" t="s">
        <v>24</v>
      </c>
      <c r="O197" s="216" t="s">
        <v>24</v>
      </c>
      <c r="P197" s="216" t="s">
        <v>24</v>
      </c>
      <c r="Q197" s="216" t="s">
        <v>24</v>
      </c>
      <c r="R197" s="216" t="s">
        <v>24</v>
      </c>
      <c r="S197" s="216" t="s">
        <v>24</v>
      </c>
      <c r="T197" s="216" t="s">
        <v>24</v>
      </c>
      <c r="U197" s="216" t="s">
        <v>24</v>
      </c>
      <c r="V197" s="216" t="s">
        <v>24</v>
      </c>
      <c r="W197" s="432" t="str">
        <f t="array" ref="W197">IF(AND(H197:V197=H197:V197,H197:V197="-"),"",MODE(IF(H197:V197="-","",H197:V197)))</f>
        <v/>
      </c>
      <c r="X197" s="225" t="str">
        <f t="array" ref="X197">IF(COUNT(H197:V197)=0,"",COUNT(IF(H197:V197=W197,H197:V197,""))/COUNT(H197:V197))</f>
        <v/>
      </c>
      <c r="Y197" s="217" t="str">
        <f t="array" ref="Y197">IF(AND(H197:V197=H197:V197,H197:V197="-"),"",STDEV(IF(H197:V197="-","",H197:V197))/AVERAGE(IF(H197:V197="-","",H197:V197+0.000000000000001)))</f>
        <v/>
      </c>
      <c r="Z197" s="218"/>
      <c r="AA197" s="147"/>
      <c r="AB197" s="246" t="str">
        <f t="array" ref="AB197">IF(AND(H197:V197=H197:V197,H197:V197="-"),"",AVERAGE(H197:V197))</f>
        <v/>
      </c>
      <c r="AC197" s="218"/>
      <c r="AD197" s="414" t="str">
        <f t="shared" si="5"/>
        <v/>
      </c>
      <c r="AE197" s="74"/>
      <c r="AF197" s="74"/>
      <c r="AG197" s="74"/>
      <c r="AH197" s="74"/>
      <c r="AI197" s="265"/>
      <c r="AJ197" s="216" t="s">
        <v>24</v>
      </c>
      <c r="AK197" s="216" t="s">
        <v>24</v>
      </c>
      <c r="AL197" s="263" t="str">
        <f t="shared" si="6"/>
        <v/>
      </c>
      <c r="AM197" s="74"/>
      <c r="AN197" s="74"/>
      <c r="AO197" s="74"/>
      <c r="AP197" s="74"/>
      <c r="AQ197" s="74"/>
      <c r="AR197" s="74"/>
      <c r="AS197" s="74"/>
      <c r="AT197" s="74"/>
      <c r="AU197" s="74"/>
      <c r="AV197" s="74"/>
      <c r="AW197" s="74"/>
      <c r="AX197" s="74"/>
      <c r="AY197" s="74"/>
      <c r="AZ197" s="74"/>
      <c r="BA197" s="74"/>
      <c r="BB197" s="74"/>
      <c r="BC197" s="74"/>
      <c r="BD197" s="74"/>
      <c r="BE197" s="74"/>
      <c r="BF197" s="74"/>
      <c r="BG197" s="74"/>
      <c r="BH197" s="74"/>
      <c r="BI197" s="251"/>
      <c r="BJ197" s="251"/>
      <c r="BK197" s="251"/>
      <c r="BL197" s="251"/>
      <c r="BM197" s="251"/>
      <c r="BN197" s="251"/>
      <c r="BO197" s="251"/>
      <c r="BP197" s="251"/>
      <c r="BQ197" s="251"/>
      <c r="BR197" s="251"/>
      <c r="BS197" s="251"/>
      <c r="BT197" s="251"/>
      <c r="BU197" s="251"/>
      <c r="BV197" s="251"/>
      <c r="BW197" s="251"/>
      <c r="BX197" s="251"/>
      <c r="BY197" s="251"/>
      <c r="BZ197" s="251"/>
    </row>
    <row r="198" spans="1:78" customFormat="1" ht="12.9" customHeight="1">
      <c r="A198" s="212" t="s">
        <v>24</v>
      </c>
      <c r="B198" s="216" t="s">
        <v>24</v>
      </c>
      <c r="C198" s="213" t="s">
        <v>24</v>
      </c>
      <c r="D198" s="213" t="s">
        <v>24</v>
      </c>
      <c r="E198" s="214" t="s">
        <v>24</v>
      </c>
      <c r="F198" s="214" t="s">
        <v>24</v>
      </c>
      <c r="G198" s="215" t="s">
        <v>24</v>
      </c>
      <c r="H198" s="216" t="s">
        <v>24</v>
      </c>
      <c r="I198" s="216" t="s">
        <v>24</v>
      </c>
      <c r="J198" s="216" t="s">
        <v>24</v>
      </c>
      <c r="K198" s="216" t="s">
        <v>24</v>
      </c>
      <c r="L198" s="216" t="s">
        <v>24</v>
      </c>
      <c r="M198" s="216" t="s">
        <v>24</v>
      </c>
      <c r="N198" s="216" t="s">
        <v>24</v>
      </c>
      <c r="O198" s="216" t="s">
        <v>24</v>
      </c>
      <c r="P198" s="216" t="s">
        <v>24</v>
      </c>
      <c r="Q198" s="216" t="s">
        <v>24</v>
      </c>
      <c r="R198" s="216" t="s">
        <v>24</v>
      </c>
      <c r="S198" s="216" t="s">
        <v>24</v>
      </c>
      <c r="T198" s="216" t="s">
        <v>24</v>
      </c>
      <c r="U198" s="216" t="s">
        <v>24</v>
      </c>
      <c r="V198" s="216" t="s">
        <v>24</v>
      </c>
      <c r="W198" s="432" t="str">
        <f t="array" ref="W198">IF(AND(H198:V198=H198:V198,H198:V198="-"),"",MODE(IF(H198:V198="-","",H198:V198)))</f>
        <v/>
      </c>
      <c r="X198" s="225" t="str">
        <f t="array" ref="X198">IF(COUNT(H198:V198)=0,"",COUNT(IF(H198:V198=W198,H198:V198,""))/COUNT(H198:V198))</f>
        <v/>
      </c>
      <c r="Y198" s="217" t="str">
        <f t="array" ref="Y198">IF(AND(H198:V198=H198:V198,H198:V198="-"),"",STDEV(IF(H198:V198="-","",H198:V198))/AVERAGE(IF(H198:V198="-","",H198:V198+0.000000000000001)))</f>
        <v/>
      </c>
      <c r="Z198" s="218"/>
      <c r="AA198" s="147"/>
      <c r="AB198" s="246" t="str">
        <f t="array" ref="AB198">IF(AND(H198:V198=H198:V198,H198:V198="-"),"",AVERAGE(H198:V198))</f>
        <v/>
      </c>
      <c r="AC198" s="218"/>
      <c r="AD198" s="414" t="str">
        <f t="shared" ref="AD198:AD204" si="7">IF(X198="","",IF(X198&gt;=80%,"YES","NO"))</f>
        <v/>
      </c>
      <c r="AE198" s="74"/>
      <c r="AF198" s="74"/>
      <c r="AG198" s="74"/>
      <c r="AH198" s="74"/>
      <c r="AI198" s="265"/>
      <c r="AJ198" s="216" t="s">
        <v>24</v>
      </c>
      <c r="AK198" s="216" t="s">
        <v>24</v>
      </c>
      <c r="AL198" s="263" t="str">
        <f t="shared" ref="AL198:AL204" si="8">IF(OR(AJ198="-",AK198="-"),"",AJ198-AK198)</f>
        <v/>
      </c>
      <c r="AM198" s="74"/>
      <c r="AN198" s="74"/>
      <c r="AO198" s="74"/>
      <c r="AP198" s="74"/>
      <c r="AQ198" s="74"/>
      <c r="AR198" s="74"/>
      <c r="AS198" s="74"/>
      <c r="AT198" s="74"/>
      <c r="AU198" s="74"/>
      <c r="AV198" s="74"/>
      <c r="AW198" s="74"/>
      <c r="AX198" s="74"/>
      <c r="AY198" s="74"/>
      <c r="AZ198" s="74"/>
      <c r="BA198" s="74"/>
      <c r="BB198" s="74"/>
      <c r="BC198" s="74"/>
      <c r="BD198" s="74"/>
      <c r="BE198" s="74"/>
      <c r="BF198" s="74"/>
      <c r="BG198" s="74"/>
      <c r="BH198" s="74"/>
      <c r="BI198" s="251"/>
      <c r="BJ198" s="251"/>
      <c r="BK198" s="251"/>
      <c r="BL198" s="251"/>
      <c r="BM198" s="251"/>
      <c r="BN198" s="251"/>
      <c r="BO198" s="251"/>
      <c r="BP198" s="251"/>
      <c r="BQ198" s="251"/>
      <c r="BR198" s="251"/>
      <c r="BS198" s="251"/>
      <c r="BT198" s="251"/>
      <c r="BU198" s="251"/>
      <c r="BV198" s="251"/>
      <c r="BW198" s="251"/>
      <c r="BX198" s="251"/>
      <c r="BY198" s="251"/>
      <c r="BZ198" s="251"/>
    </row>
    <row r="199" spans="1:78" customFormat="1" ht="12.9" customHeight="1">
      <c r="A199" s="212" t="s">
        <v>24</v>
      </c>
      <c r="B199" s="216" t="s">
        <v>24</v>
      </c>
      <c r="C199" s="213" t="s">
        <v>24</v>
      </c>
      <c r="D199" s="213" t="s">
        <v>24</v>
      </c>
      <c r="E199" s="214" t="s">
        <v>24</v>
      </c>
      <c r="F199" s="214" t="s">
        <v>24</v>
      </c>
      <c r="G199" s="215" t="s">
        <v>24</v>
      </c>
      <c r="H199" s="216" t="s">
        <v>24</v>
      </c>
      <c r="I199" s="216" t="s">
        <v>24</v>
      </c>
      <c r="J199" s="216" t="s">
        <v>24</v>
      </c>
      <c r="K199" s="216" t="s">
        <v>24</v>
      </c>
      <c r="L199" s="216" t="s">
        <v>24</v>
      </c>
      <c r="M199" s="216" t="s">
        <v>24</v>
      </c>
      <c r="N199" s="216" t="s">
        <v>24</v>
      </c>
      <c r="O199" s="216" t="s">
        <v>24</v>
      </c>
      <c r="P199" s="216" t="s">
        <v>24</v>
      </c>
      <c r="Q199" s="216" t="s">
        <v>24</v>
      </c>
      <c r="R199" s="216" t="s">
        <v>24</v>
      </c>
      <c r="S199" s="216" t="s">
        <v>24</v>
      </c>
      <c r="T199" s="216" t="s">
        <v>24</v>
      </c>
      <c r="U199" s="216" t="s">
        <v>24</v>
      </c>
      <c r="V199" s="216" t="s">
        <v>24</v>
      </c>
      <c r="W199" s="432" t="str">
        <f t="array" ref="W199">IF(AND(H199:V199=H199:V199,H199:V199="-"),"",MODE(IF(H199:V199="-","",H199:V199)))</f>
        <v/>
      </c>
      <c r="X199" s="225" t="str">
        <f t="array" ref="X199">IF(COUNT(H199:V199)=0,"",COUNT(IF(H199:V199=W199,H199:V199,""))/COUNT(H199:V199))</f>
        <v/>
      </c>
      <c r="Y199" s="217" t="str">
        <f t="array" ref="Y199">IF(AND(H199:V199=H199:V199,H199:V199="-"),"",STDEV(IF(H199:V199="-","",H199:V199))/AVERAGE(IF(H199:V199="-","",H199:V199+0.000000000000001)))</f>
        <v/>
      </c>
      <c r="Z199" s="218"/>
      <c r="AA199" s="147"/>
      <c r="AB199" s="246" t="str">
        <f t="array" ref="AB199">IF(AND(H199:V199=H199:V199,H199:V199="-"),"",AVERAGE(H199:V199))</f>
        <v/>
      </c>
      <c r="AC199" s="218"/>
      <c r="AD199" s="414" t="str">
        <f t="shared" si="7"/>
        <v/>
      </c>
      <c r="AE199" s="74"/>
      <c r="AF199" s="74"/>
      <c r="AG199" s="74"/>
      <c r="AH199" s="74"/>
      <c r="AI199" s="265"/>
      <c r="AJ199" s="216" t="s">
        <v>24</v>
      </c>
      <c r="AK199" s="216" t="s">
        <v>24</v>
      </c>
      <c r="AL199" s="263" t="str">
        <f t="shared" si="8"/>
        <v/>
      </c>
      <c r="AM199" s="74"/>
      <c r="AN199" s="74"/>
      <c r="AO199" s="74"/>
      <c r="AP199" s="74"/>
      <c r="AQ199" s="74"/>
      <c r="AR199" s="74"/>
      <c r="AS199" s="74"/>
      <c r="AT199" s="74"/>
      <c r="AU199" s="74"/>
      <c r="AV199" s="74"/>
      <c r="AW199" s="74"/>
      <c r="AX199" s="74"/>
      <c r="AY199" s="74"/>
      <c r="AZ199" s="74"/>
      <c r="BA199" s="74"/>
      <c r="BB199" s="74"/>
      <c r="BC199" s="74"/>
      <c r="BD199" s="74"/>
      <c r="BE199" s="74"/>
      <c r="BF199" s="74"/>
      <c r="BG199" s="74"/>
      <c r="BH199" s="74"/>
      <c r="BI199" s="251"/>
      <c r="BJ199" s="251"/>
      <c r="BK199" s="251"/>
      <c r="BL199" s="251"/>
      <c r="BM199" s="251"/>
      <c r="BN199" s="251"/>
      <c r="BO199" s="251"/>
      <c r="BP199" s="251"/>
      <c r="BQ199" s="251"/>
      <c r="BR199" s="251"/>
      <c r="BS199" s="251"/>
      <c r="BT199" s="251"/>
      <c r="BU199" s="251"/>
      <c r="BV199" s="251"/>
      <c r="BW199" s="251"/>
      <c r="BX199" s="251"/>
      <c r="BY199" s="251"/>
      <c r="BZ199" s="251"/>
    </row>
    <row r="200" spans="1:78" customFormat="1" ht="12.9" customHeight="1">
      <c r="A200" s="212" t="s">
        <v>24</v>
      </c>
      <c r="B200" s="216" t="s">
        <v>24</v>
      </c>
      <c r="C200" s="213" t="s">
        <v>24</v>
      </c>
      <c r="D200" s="213" t="s">
        <v>24</v>
      </c>
      <c r="E200" s="214" t="s">
        <v>24</v>
      </c>
      <c r="F200" s="214" t="s">
        <v>24</v>
      </c>
      <c r="G200" s="215" t="s">
        <v>24</v>
      </c>
      <c r="H200" s="216" t="s">
        <v>24</v>
      </c>
      <c r="I200" s="216" t="s">
        <v>24</v>
      </c>
      <c r="J200" s="216" t="s">
        <v>24</v>
      </c>
      <c r="K200" s="216" t="s">
        <v>24</v>
      </c>
      <c r="L200" s="216" t="s">
        <v>24</v>
      </c>
      <c r="M200" s="216" t="s">
        <v>24</v>
      </c>
      <c r="N200" s="216" t="s">
        <v>24</v>
      </c>
      <c r="O200" s="216" t="s">
        <v>24</v>
      </c>
      <c r="P200" s="216" t="s">
        <v>24</v>
      </c>
      <c r="Q200" s="216" t="s">
        <v>24</v>
      </c>
      <c r="R200" s="216" t="s">
        <v>24</v>
      </c>
      <c r="S200" s="216" t="s">
        <v>24</v>
      </c>
      <c r="T200" s="216" t="s">
        <v>24</v>
      </c>
      <c r="U200" s="216" t="s">
        <v>24</v>
      </c>
      <c r="V200" s="216" t="s">
        <v>24</v>
      </c>
      <c r="W200" s="432" t="str">
        <f t="array" ref="W200">IF(AND(H200:V200=H200:V200,H200:V200="-"),"",MODE(IF(H200:V200="-","",H200:V200)))</f>
        <v/>
      </c>
      <c r="X200" s="225" t="str">
        <f t="array" ref="X200">IF(COUNT(H200:V200)=0,"",COUNT(IF(H200:V200=W200,H200:V200,""))/COUNT(H200:V200))</f>
        <v/>
      </c>
      <c r="Y200" s="217" t="str">
        <f t="array" ref="Y200">IF(AND(H200:V200=H200:V200,H200:V200="-"),"",STDEV(IF(H200:V200="-","",H200:V200))/AVERAGE(IF(H200:V200="-","",H200:V200+0.000000000000001)))</f>
        <v/>
      </c>
      <c r="Z200" s="218"/>
      <c r="AA200" s="147"/>
      <c r="AB200" s="246" t="str">
        <f t="array" ref="AB200">IF(AND(H200:V200=H200:V200,H200:V200="-"),"",AVERAGE(H200:V200))</f>
        <v/>
      </c>
      <c r="AC200" s="218"/>
      <c r="AD200" s="414" t="str">
        <f t="shared" si="7"/>
        <v/>
      </c>
      <c r="AE200" s="74"/>
      <c r="AF200" s="74"/>
      <c r="AG200" s="74"/>
      <c r="AH200" s="74"/>
      <c r="AI200" s="265"/>
      <c r="AJ200" s="216" t="s">
        <v>24</v>
      </c>
      <c r="AK200" s="216" t="s">
        <v>24</v>
      </c>
      <c r="AL200" s="263" t="str">
        <f t="shared" si="8"/>
        <v/>
      </c>
      <c r="AM200" s="74"/>
      <c r="AN200" s="74"/>
      <c r="AO200" s="74"/>
      <c r="AP200" s="74"/>
      <c r="AQ200" s="74"/>
      <c r="AR200" s="74"/>
      <c r="AS200" s="74"/>
      <c r="AT200" s="74"/>
      <c r="AU200" s="74"/>
      <c r="AV200" s="74"/>
      <c r="AW200" s="74"/>
      <c r="AX200" s="74"/>
      <c r="AY200" s="74"/>
      <c r="AZ200" s="74"/>
      <c r="BA200" s="74"/>
      <c r="BB200" s="74"/>
      <c r="BC200" s="74"/>
      <c r="BD200" s="74"/>
      <c r="BE200" s="74"/>
      <c r="BF200" s="74"/>
      <c r="BG200" s="74"/>
      <c r="BH200" s="74"/>
      <c r="BI200" s="251"/>
      <c r="BJ200" s="251"/>
      <c r="BK200" s="251"/>
      <c r="BL200" s="251"/>
      <c r="BM200" s="251"/>
      <c r="BN200" s="251"/>
      <c r="BO200" s="251"/>
      <c r="BP200" s="251"/>
      <c r="BQ200" s="251"/>
      <c r="BR200" s="251"/>
      <c r="BS200" s="251"/>
      <c r="BT200" s="251"/>
      <c r="BU200" s="251"/>
      <c r="BV200" s="251"/>
      <c r="BW200" s="251"/>
      <c r="BX200" s="251"/>
      <c r="BY200" s="251"/>
      <c r="BZ200" s="251"/>
    </row>
    <row r="201" spans="1:78" customFormat="1" ht="12.9" customHeight="1">
      <c r="A201" s="212" t="s">
        <v>24</v>
      </c>
      <c r="B201" s="216" t="s">
        <v>24</v>
      </c>
      <c r="C201" s="213" t="s">
        <v>24</v>
      </c>
      <c r="D201" s="213" t="s">
        <v>24</v>
      </c>
      <c r="E201" s="214" t="s">
        <v>24</v>
      </c>
      <c r="F201" s="214" t="s">
        <v>24</v>
      </c>
      <c r="G201" s="215" t="s">
        <v>24</v>
      </c>
      <c r="H201" s="216" t="s">
        <v>24</v>
      </c>
      <c r="I201" s="216" t="s">
        <v>24</v>
      </c>
      <c r="J201" s="216" t="s">
        <v>24</v>
      </c>
      <c r="K201" s="216" t="s">
        <v>24</v>
      </c>
      <c r="L201" s="216" t="s">
        <v>24</v>
      </c>
      <c r="M201" s="216" t="s">
        <v>24</v>
      </c>
      <c r="N201" s="216" t="s">
        <v>24</v>
      </c>
      <c r="O201" s="216" t="s">
        <v>24</v>
      </c>
      <c r="P201" s="216" t="s">
        <v>24</v>
      </c>
      <c r="Q201" s="216" t="s">
        <v>24</v>
      </c>
      <c r="R201" s="216" t="s">
        <v>24</v>
      </c>
      <c r="S201" s="216" t="s">
        <v>24</v>
      </c>
      <c r="T201" s="216" t="s">
        <v>24</v>
      </c>
      <c r="U201" s="216" t="s">
        <v>24</v>
      </c>
      <c r="V201" s="216" t="s">
        <v>24</v>
      </c>
      <c r="W201" s="432" t="str">
        <f t="array" ref="W201">IF(AND(H201:V201=H201:V201,H201:V201="-"),"",MODE(IF(H201:V201="-","",H201:V201)))</f>
        <v/>
      </c>
      <c r="X201" s="225" t="str">
        <f t="array" ref="X201">IF(COUNT(H201:V201)=0,"",COUNT(IF(H201:V201=W201,H201:V201,""))/COUNT(H201:V201))</f>
        <v/>
      </c>
      <c r="Y201" s="217" t="str">
        <f t="array" ref="Y201">IF(AND(H201:V201=H201:V201,H201:V201="-"),"",STDEV(IF(H201:V201="-","",H201:V201))/AVERAGE(IF(H201:V201="-","",H201:V201+0.000000000000001)))</f>
        <v/>
      </c>
      <c r="Z201" s="218"/>
      <c r="AA201" s="147"/>
      <c r="AB201" s="246" t="str">
        <f t="array" ref="AB201">IF(AND(H201:V201=H201:V201,H201:V201="-"),"",AVERAGE(H201:V201))</f>
        <v/>
      </c>
      <c r="AC201" s="218"/>
      <c r="AD201" s="414" t="str">
        <f t="shared" si="7"/>
        <v/>
      </c>
      <c r="AE201" s="74"/>
      <c r="AF201" s="74"/>
      <c r="AG201" s="74"/>
      <c r="AH201" s="74"/>
      <c r="AI201" s="265"/>
      <c r="AJ201" s="216" t="s">
        <v>24</v>
      </c>
      <c r="AK201" s="216" t="s">
        <v>24</v>
      </c>
      <c r="AL201" s="263" t="str">
        <f t="shared" si="8"/>
        <v/>
      </c>
      <c r="AM201" s="74"/>
      <c r="AN201" s="74"/>
      <c r="AO201" s="74"/>
      <c r="AP201" s="74"/>
      <c r="AQ201" s="74"/>
      <c r="AR201" s="74"/>
      <c r="AS201" s="74"/>
      <c r="AT201" s="74"/>
      <c r="AU201" s="74"/>
      <c r="AV201" s="74"/>
      <c r="AW201" s="74"/>
      <c r="AX201" s="74"/>
      <c r="AY201" s="74"/>
      <c r="AZ201" s="74"/>
      <c r="BA201" s="74"/>
      <c r="BB201" s="74"/>
      <c r="BC201" s="74"/>
      <c r="BD201" s="74"/>
      <c r="BE201" s="74"/>
      <c r="BF201" s="74"/>
      <c r="BG201" s="74"/>
      <c r="BH201" s="74"/>
      <c r="BI201" s="251"/>
      <c r="BJ201" s="251"/>
      <c r="BK201" s="251"/>
      <c r="BL201" s="251"/>
      <c r="BM201" s="251"/>
      <c r="BN201" s="251"/>
      <c r="BO201" s="251"/>
      <c r="BP201" s="251"/>
      <c r="BQ201" s="251"/>
      <c r="BR201" s="251"/>
      <c r="BS201" s="251"/>
      <c r="BT201" s="251"/>
      <c r="BU201" s="251"/>
      <c r="BV201" s="251"/>
      <c r="BW201" s="251"/>
      <c r="BX201" s="251"/>
      <c r="BY201" s="251"/>
      <c r="BZ201" s="251"/>
    </row>
    <row r="202" spans="1:78" customFormat="1" ht="12.9" customHeight="1">
      <c r="A202" s="212" t="s">
        <v>24</v>
      </c>
      <c r="B202" s="216" t="s">
        <v>24</v>
      </c>
      <c r="C202" s="213" t="s">
        <v>24</v>
      </c>
      <c r="D202" s="213" t="s">
        <v>24</v>
      </c>
      <c r="E202" s="214" t="s">
        <v>24</v>
      </c>
      <c r="F202" s="214" t="s">
        <v>24</v>
      </c>
      <c r="G202" s="215" t="s">
        <v>24</v>
      </c>
      <c r="H202" s="216" t="s">
        <v>24</v>
      </c>
      <c r="I202" s="216" t="s">
        <v>24</v>
      </c>
      <c r="J202" s="216" t="s">
        <v>24</v>
      </c>
      <c r="K202" s="216" t="s">
        <v>24</v>
      </c>
      <c r="L202" s="216" t="s">
        <v>24</v>
      </c>
      <c r="M202" s="216" t="s">
        <v>24</v>
      </c>
      <c r="N202" s="216" t="s">
        <v>24</v>
      </c>
      <c r="O202" s="216" t="s">
        <v>24</v>
      </c>
      <c r="P202" s="216" t="s">
        <v>24</v>
      </c>
      <c r="Q202" s="216" t="s">
        <v>24</v>
      </c>
      <c r="R202" s="216" t="s">
        <v>24</v>
      </c>
      <c r="S202" s="216" t="s">
        <v>24</v>
      </c>
      <c r="T202" s="216" t="s">
        <v>24</v>
      </c>
      <c r="U202" s="216" t="s">
        <v>24</v>
      </c>
      <c r="V202" s="216" t="s">
        <v>24</v>
      </c>
      <c r="W202" s="432" t="str">
        <f t="array" ref="W202">IF(AND(H202:V202=H202:V202,H202:V202="-"),"",MODE(IF(H202:V202="-","",H202:V202)))</f>
        <v/>
      </c>
      <c r="X202" s="225" t="str">
        <f t="array" ref="X202">IF(COUNT(H202:V202)=0,"",COUNT(IF(H202:V202=W202,H202:V202,""))/COUNT(H202:V202))</f>
        <v/>
      </c>
      <c r="Y202" s="217" t="str">
        <f t="array" ref="Y202">IF(AND(H202:V202=H202:V202,H202:V202="-"),"",STDEV(IF(H202:V202="-","",H202:V202))/AVERAGE(IF(H202:V202="-","",H202:V202+0.000000000000001)))</f>
        <v/>
      </c>
      <c r="Z202" s="218"/>
      <c r="AA202" s="147"/>
      <c r="AB202" s="246" t="str">
        <f t="array" ref="AB202">IF(AND(H202:V202=H202:V202,H202:V202="-"),"",AVERAGE(H202:V202))</f>
        <v/>
      </c>
      <c r="AC202" s="218"/>
      <c r="AD202" s="414" t="str">
        <f t="shared" si="7"/>
        <v/>
      </c>
      <c r="AE202" s="74"/>
      <c r="AF202" s="74"/>
      <c r="AG202" s="74"/>
      <c r="AH202" s="74"/>
      <c r="AI202" s="265"/>
      <c r="AJ202" s="216" t="s">
        <v>24</v>
      </c>
      <c r="AK202" s="216" t="s">
        <v>24</v>
      </c>
      <c r="AL202" s="263" t="str">
        <f t="shared" si="8"/>
        <v/>
      </c>
      <c r="AM202" s="74"/>
      <c r="AN202" s="74"/>
      <c r="AO202" s="74"/>
      <c r="AP202" s="74"/>
      <c r="AQ202" s="74"/>
      <c r="AR202" s="74"/>
      <c r="AS202" s="74"/>
      <c r="AT202" s="74"/>
      <c r="AU202" s="74"/>
      <c r="AV202" s="74"/>
      <c r="AW202" s="74"/>
      <c r="AX202" s="74"/>
      <c r="AY202" s="74"/>
      <c r="AZ202" s="74"/>
      <c r="BA202" s="74"/>
      <c r="BB202" s="74"/>
      <c r="BC202" s="74"/>
      <c r="BD202" s="74"/>
      <c r="BE202" s="74"/>
      <c r="BF202" s="74"/>
      <c r="BG202" s="74"/>
      <c r="BH202" s="74"/>
      <c r="BI202" s="251"/>
      <c r="BJ202" s="251"/>
      <c r="BK202" s="251"/>
      <c r="BL202" s="251"/>
      <c r="BM202" s="251"/>
      <c r="BN202" s="251"/>
      <c r="BO202" s="251"/>
      <c r="BP202" s="251"/>
      <c r="BQ202" s="251"/>
      <c r="BR202" s="251"/>
      <c r="BS202" s="251"/>
      <c r="BT202" s="251"/>
      <c r="BU202" s="251"/>
      <c r="BV202" s="251"/>
      <c r="BW202" s="251"/>
      <c r="BX202" s="251"/>
      <c r="BY202" s="251"/>
      <c r="BZ202" s="251"/>
    </row>
    <row r="203" spans="1:78" customFormat="1" ht="12.9" customHeight="1">
      <c r="A203" s="212" t="s">
        <v>24</v>
      </c>
      <c r="B203" s="216" t="s">
        <v>24</v>
      </c>
      <c r="C203" s="213" t="s">
        <v>24</v>
      </c>
      <c r="D203" s="213" t="s">
        <v>24</v>
      </c>
      <c r="E203" s="214" t="s">
        <v>24</v>
      </c>
      <c r="F203" s="214" t="s">
        <v>24</v>
      </c>
      <c r="G203" s="215" t="s">
        <v>24</v>
      </c>
      <c r="H203" s="216" t="s">
        <v>24</v>
      </c>
      <c r="I203" s="216" t="s">
        <v>24</v>
      </c>
      <c r="J203" s="216" t="s">
        <v>24</v>
      </c>
      <c r="K203" s="216" t="s">
        <v>24</v>
      </c>
      <c r="L203" s="216" t="s">
        <v>24</v>
      </c>
      <c r="M203" s="216" t="s">
        <v>24</v>
      </c>
      <c r="N203" s="216" t="s">
        <v>24</v>
      </c>
      <c r="O203" s="216" t="s">
        <v>24</v>
      </c>
      <c r="P203" s="216" t="s">
        <v>24</v>
      </c>
      <c r="Q203" s="216" t="s">
        <v>24</v>
      </c>
      <c r="R203" s="216" t="s">
        <v>24</v>
      </c>
      <c r="S203" s="216" t="s">
        <v>24</v>
      </c>
      <c r="T203" s="216" t="s">
        <v>24</v>
      </c>
      <c r="U203" s="216" t="s">
        <v>24</v>
      </c>
      <c r="V203" s="216" t="s">
        <v>24</v>
      </c>
      <c r="W203" s="432" t="str">
        <f t="array" ref="W203">IF(AND(H203:V203=H203:V203,H203:V203="-"),"",MODE(IF(H203:V203="-","",H203:V203)))</f>
        <v/>
      </c>
      <c r="X203" s="225" t="str">
        <f t="array" ref="X203">IF(COUNT(H203:V203)=0,"",COUNT(IF(H203:V203=W203,H203:V203,""))/COUNT(H203:V203))</f>
        <v/>
      </c>
      <c r="Y203" s="217" t="str">
        <f t="array" ref="Y203">IF(AND(H203:V203=H203:V203,H203:V203="-"),"",STDEV(IF(H203:V203="-","",H203:V203))/AVERAGE(IF(H203:V203="-","",H203:V203+0.000000000000001)))</f>
        <v/>
      </c>
      <c r="Z203" s="218"/>
      <c r="AA203" s="147"/>
      <c r="AB203" s="246" t="str">
        <f t="array" ref="AB203">IF(AND(H203:V203=H203:V203,H203:V203="-"),"",AVERAGE(H203:V203))</f>
        <v/>
      </c>
      <c r="AC203" s="218"/>
      <c r="AD203" s="414" t="str">
        <f t="shared" si="7"/>
        <v/>
      </c>
      <c r="AE203" s="74"/>
      <c r="AF203" s="74"/>
      <c r="AG203" s="74"/>
      <c r="AH203" s="74"/>
      <c r="AI203" s="265"/>
      <c r="AJ203" s="216" t="s">
        <v>24</v>
      </c>
      <c r="AK203" s="216" t="s">
        <v>24</v>
      </c>
      <c r="AL203" s="263" t="str">
        <f t="shared" si="8"/>
        <v/>
      </c>
      <c r="AM203" s="74"/>
      <c r="AN203" s="74"/>
      <c r="AO203" s="74"/>
      <c r="AP203" s="74"/>
      <c r="AQ203" s="74"/>
      <c r="AR203" s="74"/>
      <c r="AS203" s="74"/>
      <c r="AT203" s="74"/>
      <c r="AU203" s="74"/>
      <c r="AV203" s="74"/>
      <c r="AW203" s="74"/>
      <c r="AX203" s="74"/>
      <c r="AY203" s="74"/>
      <c r="AZ203" s="74"/>
      <c r="BA203" s="74"/>
      <c r="BB203" s="74"/>
      <c r="BC203" s="74"/>
      <c r="BD203" s="74"/>
      <c r="BE203" s="74"/>
      <c r="BF203" s="74"/>
      <c r="BG203" s="74"/>
      <c r="BH203" s="74"/>
      <c r="BI203" s="251"/>
      <c r="BJ203" s="251"/>
      <c r="BK203" s="251"/>
      <c r="BL203" s="251"/>
      <c r="BM203" s="251"/>
      <c r="BN203" s="251"/>
      <c r="BO203" s="251"/>
      <c r="BP203" s="251"/>
      <c r="BQ203" s="251"/>
      <c r="BR203" s="251"/>
      <c r="BS203" s="251"/>
      <c r="BT203" s="251"/>
      <c r="BU203" s="251"/>
      <c r="BV203" s="251"/>
      <c r="BW203" s="251"/>
      <c r="BX203" s="251"/>
      <c r="BY203" s="251"/>
      <c r="BZ203" s="251"/>
    </row>
    <row r="204" spans="1:78" customFormat="1" ht="12.9" customHeight="1" thickBot="1">
      <c r="A204" s="212" t="s">
        <v>24</v>
      </c>
      <c r="B204" s="216" t="s">
        <v>24</v>
      </c>
      <c r="C204" s="213" t="s">
        <v>24</v>
      </c>
      <c r="D204" s="213" t="s">
        <v>24</v>
      </c>
      <c r="E204" s="214" t="s">
        <v>24</v>
      </c>
      <c r="F204" s="214" t="s">
        <v>24</v>
      </c>
      <c r="G204" s="215" t="s">
        <v>24</v>
      </c>
      <c r="H204" s="216" t="s">
        <v>24</v>
      </c>
      <c r="I204" s="216" t="s">
        <v>24</v>
      </c>
      <c r="J204" s="216" t="s">
        <v>24</v>
      </c>
      <c r="K204" s="216" t="s">
        <v>24</v>
      </c>
      <c r="L204" s="216" t="s">
        <v>24</v>
      </c>
      <c r="M204" s="216" t="s">
        <v>24</v>
      </c>
      <c r="N204" s="216" t="s">
        <v>24</v>
      </c>
      <c r="O204" s="216" t="s">
        <v>24</v>
      </c>
      <c r="P204" s="216" t="s">
        <v>24</v>
      </c>
      <c r="Q204" s="216" t="s">
        <v>24</v>
      </c>
      <c r="R204" s="216" t="s">
        <v>24</v>
      </c>
      <c r="S204" s="216" t="s">
        <v>24</v>
      </c>
      <c r="T204" s="216" t="s">
        <v>24</v>
      </c>
      <c r="U204" s="216" t="s">
        <v>24</v>
      </c>
      <c r="V204" s="216" t="s">
        <v>24</v>
      </c>
      <c r="W204" s="432" t="str">
        <f t="array" ref="W204">IF(AND(H204:V204=H204:V204,H204:V204="-"),"",MODE(IF(H204:V204="-","",H204:V204)))</f>
        <v/>
      </c>
      <c r="X204" s="225" t="str">
        <f t="array" ref="X204">IF(COUNT(H204:V204)=0,"",COUNT(IF(H204:V204=W204,H204:V204,""))/COUNT(H204:V204))</f>
        <v/>
      </c>
      <c r="Y204" s="217" t="str">
        <f t="array" ref="Y204">IF(AND(H204:V204=H204:V204,H204:V204="-"),"",STDEV(IF(H204:V204="-","",H204:V204))/AVERAGE(IF(H204:V204="-","",H204:V204+0.000000000000001)))</f>
        <v/>
      </c>
      <c r="Z204" s="218"/>
      <c r="AA204" s="147"/>
      <c r="AB204" s="247" t="str">
        <f t="array" ref="AB204">IF(AND(H204:V204=H204:V204,H204:V204="-"),"",AVERAGE(H204:V204))</f>
        <v/>
      </c>
      <c r="AC204" s="218"/>
      <c r="AD204" s="415" t="str">
        <f t="shared" si="7"/>
        <v/>
      </c>
      <c r="AE204" s="74"/>
      <c r="AF204" s="74"/>
      <c r="AG204" s="74"/>
      <c r="AH204" s="74"/>
      <c r="AI204" s="265"/>
      <c r="AJ204" s="216" t="s">
        <v>24</v>
      </c>
      <c r="AK204" s="216" t="s">
        <v>24</v>
      </c>
      <c r="AL204" s="263" t="str">
        <f t="shared" si="8"/>
        <v/>
      </c>
      <c r="AM204" s="74"/>
      <c r="AN204" s="74"/>
      <c r="AO204" s="74"/>
      <c r="AP204" s="74"/>
      <c r="AQ204" s="74"/>
      <c r="AR204" s="74"/>
      <c r="AS204" s="74"/>
      <c r="AT204" s="74"/>
      <c r="AU204" s="74"/>
      <c r="AV204" s="74"/>
      <c r="AW204" s="74"/>
      <c r="AX204" s="74"/>
      <c r="AY204" s="74"/>
      <c r="AZ204" s="74"/>
      <c r="BA204" s="74"/>
      <c r="BB204" s="74"/>
      <c r="BC204" s="74"/>
      <c r="BD204" s="74"/>
      <c r="BE204" s="74"/>
      <c r="BF204" s="74"/>
      <c r="BG204" s="74"/>
      <c r="BH204" s="74"/>
      <c r="BI204" s="251"/>
      <c r="BJ204" s="251"/>
      <c r="BK204" s="251"/>
      <c r="BL204" s="251"/>
      <c r="BM204" s="251"/>
      <c r="BN204" s="251"/>
      <c r="BO204" s="251"/>
      <c r="BP204" s="251"/>
      <c r="BQ204" s="251"/>
      <c r="BR204" s="251"/>
      <c r="BS204" s="251"/>
      <c r="BT204" s="251"/>
      <c r="BU204" s="251"/>
      <c r="BV204" s="251"/>
      <c r="BW204" s="251"/>
      <c r="BX204" s="251"/>
      <c r="BY204" s="251"/>
      <c r="BZ204" s="251"/>
    </row>
    <row r="205" spans="1:78" customFormat="1" ht="14.1" customHeight="1" thickTop="1">
      <c r="A205" s="91"/>
      <c r="B205" s="91"/>
      <c r="C205" s="91"/>
      <c r="D205" s="91"/>
      <c r="E205" s="93"/>
      <c r="F205" s="94"/>
      <c r="G205" s="95" t="s">
        <v>25</v>
      </c>
      <c r="H205" s="12">
        <f t="array" ref="H205">COUNT(IF(H5:H204&lt;98,H5:H204,""))</f>
        <v>0</v>
      </c>
      <c r="I205" s="12">
        <f t="array" ref="I205">COUNT(IF(I5:I204&lt;98,I5:I204,""))</f>
        <v>0</v>
      </c>
      <c r="J205" s="12">
        <f t="array" ref="J205">COUNT(IF(J5:J204&lt;98,J5:J204,""))</f>
        <v>0</v>
      </c>
      <c r="K205" s="12">
        <f t="array" ref="K205">COUNT(IF(K5:K204&lt;98,K5:K204,""))</f>
        <v>0</v>
      </c>
      <c r="L205" s="12">
        <f t="array" ref="L205">COUNT(IF(L5:L204&lt;98,L5:L204,""))</f>
        <v>0</v>
      </c>
      <c r="M205" s="12">
        <f t="array" ref="M205">COUNT(IF(M5:M204&lt;98,M5:M204,""))</f>
        <v>0</v>
      </c>
      <c r="N205" s="12">
        <f t="array" ref="N205">COUNT(IF(N5:N204&lt;98,N5:N204,""))</f>
        <v>0</v>
      </c>
      <c r="O205" s="12">
        <f t="array" ref="O205">COUNT(IF(O5:O204&lt;98,O5:O204,""))</f>
        <v>0</v>
      </c>
      <c r="P205" s="12">
        <f t="array" ref="P205">COUNT(IF(P5:P204&lt;98,P5:P204,""))</f>
        <v>0</v>
      </c>
      <c r="Q205" s="12">
        <f t="array" ref="Q205">COUNT(IF(Q5:Q204&lt;98,Q5:Q204,""))</f>
        <v>0</v>
      </c>
      <c r="R205" s="12">
        <f t="array" ref="R205">COUNT(IF(R5:R204&lt;98,R5:R204,""))</f>
        <v>0</v>
      </c>
      <c r="S205" s="12">
        <f t="array" ref="S205">COUNT(IF(S5:S204&lt;98,S5:S204,""))</f>
        <v>0</v>
      </c>
      <c r="T205" s="12">
        <f t="array" ref="T205">COUNT(IF(T5:T204&lt;98,T5:T204,""))</f>
        <v>0</v>
      </c>
      <c r="U205" s="12">
        <f t="array" ref="U205">COUNT(IF(U5:U204&lt;98,U5:U204,""))</f>
        <v>0</v>
      </c>
      <c r="V205" s="13">
        <f t="array" ref="V205">COUNT(IF(V5:V204&lt;98,V5:V204,""))</f>
        <v>0</v>
      </c>
      <c r="W205" s="146"/>
      <c r="X205" s="610" t="e">
        <f>AVERAGE(X5:X204)</f>
        <v>#DIV/0!</v>
      </c>
      <c r="Y205" s="610" t="e">
        <f>AVERAGE(Y5:Y204)</f>
        <v>#DIV/0!</v>
      </c>
      <c r="Z205" s="147"/>
      <c r="AA205" s="147"/>
      <c r="AB205" s="469"/>
      <c r="AC205" s="147"/>
      <c r="AD205" s="470"/>
      <c r="AE205" s="74"/>
      <c r="AF205" s="74"/>
      <c r="AG205" s="74"/>
      <c r="AH205" s="74"/>
      <c r="AI205" s="74"/>
      <c r="AJ205" s="267"/>
      <c r="AK205" s="267"/>
      <c r="AL205" s="267"/>
      <c r="AM205" s="74"/>
      <c r="AN205" s="74"/>
      <c r="AO205" s="74"/>
      <c r="AP205" s="74"/>
      <c r="AQ205" s="74"/>
      <c r="AR205" s="74"/>
      <c r="AS205" s="74"/>
      <c r="AT205" s="74"/>
      <c r="AU205" s="74"/>
      <c r="AV205" s="74"/>
      <c r="AW205" s="74"/>
      <c r="AX205" s="74"/>
      <c r="AY205" s="74"/>
      <c r="AZ205" s="74"/>
      <c r="BA205" s="74"/>
      <c r="BB205" s="74"/>
      <c r="BC205" s="74"/>
      <c r="BD205" s="74"/>
      <c r="BE205" s="74"/>
      <c r="BF205" s="74"/>
      <c r="BG205" s="74"/>
      <c r="BH205" s="74"/>
      <c r="BI205" s="251"/>
      <c r="BJ205" s="251"/>
      <c r="BK205" s="251"/>
      <c r="BL205" s="251"/>
      <c r="BM205" s="251"/>
      <c r="BN205" s="251"/>
      <c r="BO205" s="251"/>
      <c r="BP205" s="251"/>
      <c r="BQ205" s="251"/>
      <c r="BR205" s="251"/>
      <c r="BS205" s="251"/>
      <c r="BT205" s="251"/>
      <c r="BU205" s="251"/>
      <c r="BV205" s="251"/>
      <c r="BW205" s="251"/>
      <c r="BX205" s="251"/>
      <c r="BY205" s="251"/>
      <c r="BZ205" s="251"/>
    </row>
    <row r="206" spans="1:78" customFormat="1" ht="12.9" customHeight="1" thickBot="1">
      <c r="A206" s="219"/>
      <c r="B206" s="219"/>
      <c r="C206" s="2"/>
      <c r="D206" s="430"/>
      <c r="E206" s="220"/>
      <c r="F206" s="221"/>
      <c r="G206" s="222" t="s">
        <v>26</v>
      </c>
      <c r="H206" s="223">
        <f t="shared" ref="H206:T206" si="9">MAX($H$205:$L$205)-H205</f>
        <v>0</v>
      </c>
      <c r="I206" s="223">
        <f t="shared" si="9"/>
        <v>0</v>
      </c>
      <c r="J206" s="223">
        <f t="shared" si="9"/>
        <v>0</v>
      </c>
      <c r="K206" s="223">
        <f t="shared" si="9"/>
        <v>0</v>
      </c>
      <c r="L206" s="223">
        <f t="shared" si="9"/>
        <v>0</v>
      </c>
      <c r="M206" s="223">
        <f t="shared" si="9"/>
        <v>0</v>
      </c>
      <c r="N206" s="223">
        <f t="shared" si="9"/>
        <v>0</v>
      </c>
      <c r="O206" s="223">
        <f t="shared" si="9"/>
        <v>0</v>
      </c>
      <c r="P206" s="223">
        <f t="shared" si="9"/>
        <v>0</v>
      </c>
      <c r="Q206" s="223">
        <f t="shared" si="9"/>
        <v>0</v>
      </c>
      <c r="R206" s="223">
        <f t="shared" si="9"/>
        <v>0</v>
      </c>
      <c r="S206" s="223">
        <f t="shared" si="9"/>
        <v>0</v>
      </c>
      <c r="T206" s="223">
        <f t="shared" si="9"/>
        <v>0</v>
      </c>
      <c r="U206" s="223">
        <f>MAX($H$205:$L$205)-U205</f>
        <v>0</v>
      </c>
      <c r="V206" s="224">
        <f>MAX($H$205:$L$205)-V205</f>
        <v>0</v>
      </c>
      <c r="W206" s="205"/>
      <c r="X206" s="611"/>
      <c r="Y206" s="611"/>
      <c r="Z206" s="147"/>
      <c r="AA206" s="147"/>
      <c r="AB206" s="147"/>
      <c r="AC206" s="147"/>
      <c r="AD206" s="407"/>
      <c r="AE206" s="74"/>
      <c r="AF206" s="74"/>
      <c r="AG206" s="74"/>
      <c r="AH206" s="74"/>
      <c r="AI206" s="235"/>
      <c r="AJ206" s="235"/>
      <c r="AK206" s="235"/>
      <c r="AL206" s="74"/>
      <c r="AM206" s="74"/>
      <c r="AN206" s="74"/>
      <c r="AO206" s="74"/>
      <c r="AP206" s="74"/>
      <c r="AQ206" s="74"/>
      <c r="AR206" s="74"/>
      <c r="AS206" s="74"/>
      <c r="AT206" s="74"/>
      <c r="AU206" s="74"/>
      <c r="AV206" s="74"/>
      <c r="AW206" s="74"/>
      <c r="AX206" s="74"/>
      <c r="AY206" s="74"/>
      <c r="AZ206" s="74"/>
      <c r="BA206" s="74"/>
      <c r="BB206" s="74"/>
      <c r="BC206" s="74"/>
      <c r="BD206" s="74"/>
      <c r="BE206" s="74"/>
      <c r="BF206" s="74"/>
      <c r="BG206" s="74"/>
      <c r="BH206" s="74"/>
      <c r="BI206" s="251"/>
      <c r="BJ206" s="251"/>
      <c r="BK206" s="251"/>
      <c r="BL206" s="251"/>
      <c r="BM206" s="251"/>
      <c r="BN206" s="251"/>
      <c r="BO206" s="251"/>
      <c r="BP206" s="251"/>
      <c r="BQ206" s="251"/>
      <c r="BR206" s="251"/>
      <c r="BS206" s="251"/>
      <c r="BT206" s="251"/>
      <c r="BU206" s="251"/>
      <c r="BV206" s="251"/>
      <c r="BW206" s="251"/>
      <c r="BX206" s="251"/>
      <c r="BY206" s="251"/>
      <c r="BZ206" s="251"/>
    </row>
    <row r="207" spans="1:78" s="237" customFormat="1" ht="12.75" customHeight="1" thickTop="1">
      <c r="A207" s="232"/>
      <c r="B207" s="232"/>
      <c r="C207" s="232"/>
      <c r="D207" s="232"/>
      <c r="E207" s="233"/>
      <c r="F207" s="233"/>
      <c r="G207" s="233"/>
      <c r="H207" s="233"/>
      <c r="I207" s="232"/>
      <c r="J207" s="232"/>
      <c r="K207" s="232"/>
      <c r="L207" s="232"/>
      <c r="M207" s="232"/>
      <c r="N207" s="232"/>
      <c r="O207" s="232"/>
      <c r="P207" s="232"/>
      <c r="Q207" s="232"/>
      <c r="R207" s="232"/>
      <c r="S207" s="232"/>
      <c r="T207" s="232"/>
      <c r="U207" s="232"/>
      <c r="V207" s="232"/>
      <c r="W207" s="234"/>
      <c r="X207" s="234"/>
      <c r="Y207" s="234"/>
      <c r="Z207" s="236"/>
      <c r="AA207" s="147"/>
      <c r="AB207" s="236"/>
      <c r="AC207" s="236"/>
      <c r="AD207" s="408"/>
      <c r="AE207" s="74"/>
      <c r="AF207" s="74"/>
      <c r="AG207" s="235"/>
      <c r="AH207" s="235"/>
      <c r="AI207" s="235"/>
      <c r="AJ207" s="235"/>
      <c r="AK207" s="235"/>
      <c r="AL207" s="74"/>
      <c r="AM207" s="74"/>
      <c r="AN207" s="74"/>
      <c r="AO207" s="74"/>
      <c r="AP207" s="235"/>
      <c r="AQ207" s="235"/>
      <c r="AR207" s="235"/>
      <c r="AS207" s="235"/>
      <c r="AT207" s="235"/>
      <c r="AU207" s="235"/>
      <c r="AV207" s="235"/>
      <c r="AW207" s="235"/>
      <c r="AX207" s="235"/>
      <c r="AY207" s="235"/>
      <c r="AZ207" s="235"/>
      <c r="BA207" s="235"/>
      <c r="BB207" s="235"/>
      <c r="BC207" s="235"/>
      <c r="BD207" s="235"/>
      <c r="BE207" s="235"/>
      <c r="BF207" s="235"/>
      <c r="BG207" s="235"/>
      <c r="BH207" s="235"/>
      <c r="BI207" s="252"/>
      <c r="BJ207" s="252"/>
      <c r="BK207" s="252"/>
      <c r="BL207" s="252"/>
      <c r="BM207" s="252"/>
      <c r="BN207" s="252"/>
      <c r="BO207" s="252"/>
      <c r="BP207" s="252"/>
      <c r="BQ207" s="252"/>
      <c r="BR207" s="252"/>
      <c r="BS207" s="252"/>
      <c r="BT207" s="252"/>
      <c r="BU207" s="252"/>
      <c r="BV207" s="252"/>
      <c r="BW207" s="252"/>
      <c r="BX207" s="252"/>
      <c r="BY207" s="252"/>
      <c r="BZ207" s="252"/>
    </row>
    <row r="208" spans="1:78" s="237" customFormat="1" ht="12.75" customHeight="1">
      <c r="A208" s="232"/>
      <c r="B208" s="232"/>
      <c r="C208" s="487"/>
      <c r="D208" s="487"/>
      <c r="E208" s="488"/>
      <c r="F208" s="488"/>
      <c r="G208" s="487" t="s">
        <v>119</v>
      </c>
      <c r="H208" s="489">
        <f>MIN(H5:V204)</f>
        <v>0</v>
      </c>
      <c r="I208" s="232"/>
      <c r="J208" s="232"/>
      <c r="K208" s="232"/>
      <c r="L208" s="232"/>
      <c r="M208" s="232"/>
      <c r="N208" s="232"/>
      <c r="O208" s="232"/>
      <c r="P208" s="232"/>
      <c r="Q208" s="232"/>
      <c r="R208" s="232"/>
      <c r="S208" s="232"/>
      <c r="T208" s="232"/>
      <c r="U208" s="232"/>
      <c r="V208" s="232"/>
      <c r="W208" s="234"/>
      <c r="X208" s="232"/>
      <c r="Y208" s="240"/>
      <c r="Z208" s="236"/>
      <c r="AA208" s="147"/>
      <c r="AB208" s="236"/>
      <c r="AC208" s="236"/>
      <c r="AD208" s="408"/>
      <c r="AE208" s="74"/>
      <c r="AF208" s="74"/>
      <c r="AG208" s="235"/>
      <c r="AH208" s="235"/>
      <c r="AI208" s="235"/>
      <c r="AJ208" s="235"/>
      <c r="AK208" s="235"/>
      <c r="AL208" s="74"/>
      <c r="AM208" s="74"/>
      <c r="AN208" s="74"/>
      <c r="AO208" s="74"/>
      <c r="AP208" s="235"/>
      <c r="AQ208" s="235"/>
      <c r="AR208" s="235"/>
      <c r="AS208" s="235"/>
      <c r="AT208" s="235"/>
      <c r="AU208" s="235"/>
      <c r="AV208" s="235"/>
      <c r="AW208" s="235"/>
      <c r="AX208" s="235"/>
      <c r="AY208" s="235"/>
      <c r="AZ208" s="235"/>
      <c r="BA208" s="235"/>
      <c r="BB208" s="235"/>
      <c r="BC208" s="235"/>
      <c r="BD208" s="235"/>
      <c r="BE208" s="235"/>
      <c r="BF208" s="235"/>
      <c r="BG208" s="235"/>
      <c r="BH208" s="235"/>
      <c r="BI208" s="252"/>
      <c r="BJ208" s="252"/>
      <c r="BK208" s="252"/>
      <c r="BL208" s="252"/>
      <c r="BM208" s="252"/>
      <c r="BN208" s="252"/>
      <c r="BO208" s="252"/>
      <c r="BP208" s="252"/>
      <c r="BQ208" s="252"/>
      <c r="BR208" s="252"/>
      <c r="BS208" s="252"/>
      <c r="BT208" s="252"/>
      <c r="BU208" s="252"/>
      <c r="BV208" s="252"/>
      <c r="BW208" s="252"/>
      <c r="BX208" s="252"/>
      <c r="BY208" s="252"/>
      <c r="BZ208" s="252"/>
    </row>
    <row r="209" spans="1:78" s="237" customFormat="1" ht="12.75" customHeight="1">
      <c r="A209" s="232"/>
      <c r="B209" s="232"/>
      <c r="C209" s="487"/>
      <c r="D209" s="487"/>
      <c r="E209" s="488"/>
      <c r="F209" s="488"/>
      <c r="G209" s="487" t="s">
        <v>120</v>
      </c>
      <c r="H209" s="489">
        <f>MAX(H5:V204)</f>
        <v>0</v>
      </c>
      <c r="I209" s="232"/>
      <c r="J209" s="232"/>
      <c r="K209" s="232"/>
      <c r="L209" s="232"/>
      <c r="M209" s="232"/>
      <c r="N209" s="232"/>
      <c r="O209" s="232"/>
      <c r="P209" s="232"/>
      <c r="Q209" s="232"/>
      <c r="R209" s="232"/>
      <c r="S209" s="232"/>
      <c r="T209" s="232"/>
      <c r="U209" s="232"/>
      <c r="V209" s="232"/>
      <c r="W209" s="234"/>
      <c r="X209" s="232"/>
      <c r="Y209" s="240"/>
      <c r="Z209" s="236"/>
      <c r="AA209" s="147"/>
      <c r="AB209" s="236"/>
      <c r="AC209" s="236"/>
      <c r="AD209" s="408"/>
      <c r="AE209" s="74"/>
      <c r="AF209" s="74"/>
      <c r="AG209" s="235"/>
      <c r="AH209" s="235"/>
      <c r="AI209" s="235"/>
      <c r="AJ209" s="235"/>
      <c r="AK209" s="235"/>
      <c r="AL209" s="74"/>
      <c r="AM209" s="74"/>
      <c r="AN209" s="74"/>
      <c r="AO209" s="74"/>
      <c r="AP209" s="235"/>
      <c r="AQ209" s="235"/>
      <c r="AR209" s="235"/>
      <c r="AS209" s="235"/>
      <c r="AT209" s="235"/>
      <c r="AU209" s="235"/>
      <c r="AV209" s="235"/>
      <c r="AW209" s="235"/>
      <c r="AX209" s="235"/>
      <c r="AY209" s="235"/>
      <c r="AZ209" s="235"/>
      <c r="BA209" s="235"/>
      <c r="BB209" s="235"/>
      <c r="BC209" s="235"/>
      <c r="BD209" s="235"/>
      <c r="BE209" s="235"/>
      <c r="BF209" s="235"/>
      <c r="BG209" s="235"/>
      <c r="BH209" s="235"/>
      <c r="BI209" s="252"/>
      <c r="BJ209" s="252"/>
      <c r="BK209" s="252"/>
      <c r="BL209" s="252"/>
      <c r="BM209" s="252"/>
      <c r="BN209" s="252"/>
      <c r="BO209" s="252"/>
      <c r="BP209" s="252"/>
      <c r="BQ209" s="252"/>
      <c r="BR209" s="252"/>
      <c r="BS209" s="252"/>
      <c r="BT209" s="252"/>
      <c r="BU209" s="252"/>
      <c r="BV209" s="252"/>
      <c r="BW209" s="252"/>
      <c r="BX209" s="252"/>
      <c r="BY209" s="252"/>
      <c r="BZ209" s="252"/>
    </row>
    <row r="210" spans="1:78" customFormat="1" ht="12.75" customHeight="1">
      <c r="A210" s="75"/>
      <c r="B210" s="75"/>
      <c r="C210" s="75"/>
      <c r="D210" s="75"/>
      <c r="E210" s="84"/>
      <c r="F210" s="84"/>
      <c r="G210" s="75"/>
      <c r="H210" s="85"/>
      <c r="I210" s="75"/>
      <c r="J210" s="75"/>
      <c r="K210" s="75"/>
      <c r="L210" s="75"/>
      <c r="M210" s="75"/>
      <c r="N210" s="75"/>
      <c r="O210" s="75"/>
      <c r="P210" s="75"/>
      <c r="Q210" s="75"/>
      <c r="R210" s="75"/>
      <c r="S210" s="75"/>
      <c r="T210" s="75"/>
      <c r="U210" s="75"/>
      <c r="V210" s="75"/>
      <c r="W210" s="74"/>
      <c r="X210" s="74"/>
      <c r="Y210" s="74"/>
      <c r="Z210" s="74"/>
      <c r="AA210" s="147"/>
      <c r="AB210" s="74"/>
      <c r="AC210" s="74"/>
      <c r="AD210" s="409"/>
      <c r="AE210" s="74"/>
      <c r="AF210" s="74"/>
      <c r="AG210" s="74"/>
      <c r="AH210" s="74"/>
      <c r="AI210" s="295"/>
      <c r="AJ210" s="74"/>
      <c r="AK210" s="74"/>
      <c r="AL210" s="74"/>
      <c r="AM210" s="74"/>
      <c r="AN210" s="74"/>
      <c r="AO210" s="74"/>
      <c r="AP210" s="74"/>
      <c r="AQ210" s="74"/>
      <c r="AR210" s="74"/>
      <c r="AS210" s="74"/>
      <c r="AT210" s="74"/>
      <c r="AU210" s="74"/>
      <c r="AV210" s="74"/>
      <c r="AW210" s="74"/>
      <c r="AX210" s="74"/>
      <c r="AY210" s="74"/>
      <c r="AZ210" s="74"/>
      <c r="BA210" s="74"/>
      <c r="BB210" s="74"/>
      <c r="BC210" s="74"/>
      <c r="BD210" s="74"/>
      <c r="BE210" s="74"/>
      <c r="BF210" s="74"/>
      <c r="BG210" s="74"/>
      <c r="BH210" s="74"/>
      <c r="BI210" s="251"/>
      <c r="BJ210" s="251"/>
      <c r="BK210" s="251"/>
      <c r="BL210" s="251"/>
      <c r="BM210" s="251"/>
      <c r="BN210" s="251"/>
      <c r="BO210" s="251"/>
      <c r="BP210" s="251"/>
      <c r="BQ210" s="251"/>
      <c r="BR210" s="251"/>
      <c r="BS210" s="251"/>
      <c r="BT210" s="251"/>
      <c r="BU210" s="251"/>
      <c r="BV210" s="251"/>
      <c r="BW210" s="251"/>
      <c r="BX210" s="251"/>
      <c r="BY210" s="251"/>
      <c r="BZ210" s="251"/>
    </row>
    <row r="211" spans="1:78" s="31" customFormat="1" ht="18" customHeight="1">
      <c r="A211" s="75"/>
      <c r="B211" s="75"/>
      <c r="C211" s="286" t="s">
        <v>42</v>
      </c>
      <c r="D211" s="286"/>
      <c r="E211" s="150"/>
      <c r="F211" s="150"/>
      <c r="G211" s="151"/>
      <c r="H211" s="152"/>
      <c r="I211" s="148"/>
      <c r="J211" s="148"/>
      <c r="K211" s="148"/>
      <c r="L211" s="148"/>
      <c r="M211" s="148"/>
      <c r="N211" s="148"/>
      <c r="O211" s="148"/>
      <c r="P211" s="148"/>
      <c r="Q211" s="148"/>
      <c r="R211" s="148"/>
      <c r="S211" s="148"/>
      <c r="T211" s="148"/>
      <c r="U211" s="148"/>
      <c r="V211" s="148"/>
      <c r="W211" s="151"/>
      <c r="X211" s="74"/>
      <c r="Y211" s="111"/>
      <c r="Z211" s="111"/>
      <c r="AA211" s="147"/>
      <c r="AB211" s="111"/>
      <c r="AC211" s="111"/>
      <c r="AD211" s="409"/>
      <c r="AE211" s="74"/>
      <c r="AF211" s="86"/>
      <c r="AG211" s="86"/>
      <c r="AH211" s="74"/>
      <c r="AI211" s="74"/>
      <c r="AJ211" s="74"/>
      <c r="AK211" s="74"/>
      <c r="AL211" s="74"/>
      <c r="AM211" s="74"/>
      <c r="AN211" s="74"/>
      <c r="AO211" s="74"/>
      <c r="AP211" s="86"/>
      <c r="AQ211" s="86"/>
      <c r="AR211" s="86"/>
      <c r="AS211" s="86"/>
      <c r="AT211" s="86"/>
      <c r="AU211" s="86"/>
      <c r="AV211" s="86"/>
      <c r="AW211" s="86"/>
      <c r="AX211" s="86"/>
      <c r="AY211" s="86"/>
      <c r="AZ211" s="86"/>
      <c r="BA211" s="111"/>
      <c r="BB211" s="111"/>
      <c r="BC211" s="111"/>
      <c r="BD211" s="111"/>
      <c r="BE211" s="111"/>
      <c r="BF211" s="111"/>
      <c r="BG211" s="111"/>
      <c r="BH211" s="111"/>
      <c r="BI211" s="253"/>
      <c r="BJ211" s="253"/>
      <c r="BK211" s="253"/>
      <c r="BL211" s="253"/>
      <c r="BM211" s="253"/>
      <c r="BN211" s="253"/>
      <c r="BO211" s="253"/>
      <c r="BP211" s="253"/>
      <c r="BQ211" s="253"/>
      <c r="BR211" s="253"/>
      <c r="BS211" s="253"/>
      <c r="BT211" s="253"/>
      <c r="BU211" s="253"/>
      <c r="BV211" s="253"/>
      <c r="BW211" s="253"/>
      <c r="BX211" s="253"/>
      <c r="BY211" s="253"/>
      <c r="BZ211" s="253"/>
    </row>
    <row r="212" spans="1:78" s="31" customFormat="1" ht="15" customHeight="1">
      <c r="A212" s="75"/>
      <c r="B212" s="75"/>
      <c r="C212" s="194"/>
      <c r="D212" s="194"/>
      <c r="E212" s="150"/>
      <c r="F212" s="150"/>
      <c r="G212" s="151"/>
      <c r="H212" s="152"/>
      <c r="I212" s="148"/>
      <c r="J212" s="148"/>
      <c r="K212" s="148"/>
      <c r="L212" s="148"/>
      <c r="M212" s="148"/>
      <c r="N212" s="148"/>
      <c r="O212" s="148"/>
      <c r="P212" s="148"/>
      <c r="Q212" s="148"/>
      <c r="R212" s="148"/>
      <c r="S212" s="148"/>
      <c r="T212" s="148"/>
      <c r="U212" s="148"/>
      <c r="V212" s="148"/>
      <c r="W212" s="151"/>
      <c r="X212" s="74"/>
      <c r="Y212" s="111"/>
      <c r="Z212" s="111"/>
      <c r="AA212" s="111"/>
      <c r="AB212" s="111"/>
      <c r="AC212" s="111"/>
      <c r="AD212" s="409"/>
      <c r="AE212" s="86"/>
      <c r="AF212" s="86"/>
      <c r="AG212" s="86"/>
      <c r="AH212" s="74"/>
      <c r="AI212" s="74"/>
      <c r="AJ212" s="74"/>
      <c r="AK212" s="74"/>
      <c r="AL212" s="74"/>
      <c r="AM212" s="74"/>
      <c r="AN212" s="74"/>
      <c r="AO212" s="74"/>
      <c r="AP212" s="86"/>
      <c r="AQ212" s="86"/>
      <c r="AR212" s="86"/>
      <c r="AS212" s="86"/>
      <c r="AT212" s="86"/>
      <c r="AU212" s="86"/>
      <c r="AV212" s="86"/>
      <c r="AW212" s="86"/>
      <c r="AX212" s="86"/>
      <c r="AY212" s="86"/>
      <c r="AZ212" s="86"/>
      <c r="BA212" s="111"/>
      <c r="BB212" s="111"/>
      <c r="BC212" s="111"/>
      <c r="BD212" s="111"/>
      <c r="BE212" s="111"/>
      <c r="BF212" s="111"/>
      <c r="BG212" s="111"/>
      <c r="BH212" s="111"/>
      <c r="BI212" s="253"/>
      <c r="BJ212" s="253"/>
      <c r="BK212" s="253"/>
      <c r="BL212" s="253"/>
      <c r="BM212" s="253"/>
      <c r="BN212" s="253"/>
      <c r="BO212" s="253"/>
      <c r="BP212" s="253"/>
      <c r="BQ212" s="253"/>
      <c r="BR212" s="253"/>
      <c r="BS212" s="253"/>
      <c r="BT212" s="253"/>
      <c r="BU212" s="253"/>
      <c r="BV212" s="253"/>
      <c r="BW212" s="253"/>
      <c r="BX212" s="253"/>
      <c r="BY212" s="253"/>
      <c r="BZ212" s="253"/>
    </row>
    <row r="213" spans="1:78" s="31" customFormat="1" ht="15" customHeight="1">
      <c r="A213" s="75"/>
      <c r="B213" s="75"/>
      <c r="C213" s="194"/>
      <c r="D213" s="194"/>
      <c r="E213" s="153"/>
      <c r="F213" s="153"/>
      <c r="G213" s="151"/>
      <c r="H213" s="152"/>
      <c r="I213" s="148"/>
      <c r="J213" s="148"/>
      <c r="K213" s="148"/>
      <c r="L213" s="148"/>
      <c r="M213" s="148"/>
      <c r="N213" s="148"/>
      <c r="O213" s="148"/>
      <c r="P213" s="148"/>
      <c r="Q213" s="148"/>
      <c r="R213" s="148"/>
      <c r="S213" s="148"/>
      <c r="T213" s="148"/>
      <c r="U213" s="148"/>
      <c r="V213" s="148"/>
      <c r="W213" s="151"/>
      <c r="X213" s="74"/>
      <c r="Y213" s="111"/>
      <c r="Z213" s="111"/>
      <c r="AA213" s="111"/>
      <c r="AB213" s="111"/>
      <c r="AC213" s="111"/>
      <c r="AD213" s="409"/>
      <c r="AE213" s="86"/>
      <c r="AF213" s="86"/>
      <c r="AG213" s="86"/>
      <c r="AH213" s="74"/>
      <c r="AI213" s="74"/>
      <c r="AJ213" s="74"/>
      <c r="AK213" s="74"/>
      <c r="AL213" s="74"/>
      <c r="AM213" s="74"/>
      <c r="AN213" s="74"/>
      <c r="AO213" s="74"/>
      <c r="AP213" s="86"/>
      <c r="AQ213" s="86"/>
      <c r="AR213" s="86"/>
      <c r="AS213" s="86"/>
      <c r="AT213" s="86"/>
      <c r="AU213" s="86"/>
      <c r="AV213" s="86"/>
      <c r="AW213" s="86"/>
      <c r="AX213" s="86"/>
      <c r="AY213" s="86"/>
      <c r="AZ213" s="86"/>
      <c r="BA213" s="112"/>
      <c r="BB213" s="112"/>
      <c r="BC213" s="111"/>
      <c r="BD213" s="111"/>
      <c r="BE213" s="111"/>
      <c r="BF213" s="111"/>
      <c r="BG213" s="111"/>
      <c r="BH213" s="111"/>
      <c r="BI213" s="253"/>
      <c r="BJ213" s="253"/>
      <c r="BK213" s="253"/>
      <c r="BL213" s="253"/>
      <c r="BM213" s="253"/>
      <c r="BN213" s="253"/>
      <c r="BO213" s="253"/>
      <c r="BP213" s="253"/>
      <c r="BQ213" s="253"/>
      <c r="BR213" s="253"/>
      <c r="BS213" s="253"/>
      <c r="BT213" s="253"/>
      <c r="BU213" s="253"/>
      <c r="BV213" s="253"/>
      <c r="BW213" s="253"/>
      <c r="BX213" s="253"/>
      <c r="BY213" s="253"/>
      <c r="BZ213" s="253"/>
    </row>
    <row r="214" spans="1:78" s="31" customFormat="1" ht="15" customHeight="1">
      <c r="A214" s="75"/>
      <c r="B214" s="75"/>
      <c r="C214" s="194"/>
      <c r="D214" s="194"/>
      <c r="E214" s="153"/>
      <c r="F214" s="153"/>
      <c r="G214" s="151"/>
      <c r="H214" s="152"/>
      <c r="I214" s="148"/>
      <c r="J214" s="148"/>
      <c r="K214" s="148"/>
      <c r="L214" s="148"/>
      <c r="M214" s="148"/>
      <c r="N214" s="148"/>
      <c r="O214" s="148"/>
      <c r="P214" s="148"/>
      <c r="Q214" s="148"/>
      <c r="R214" s="148"/>
      <c r="S214" s="148"/>
      <c r="T214" s="148"/>
      <c r="U214" s="148"/>
      <c r="V214" s="148"/>
      <c r="W214" s="151"/>
      <c r="X214" s="74"/>
      <c r="Y214" s="111"/>
      <c r="Z214" s="111"/>
      <c r="AA214" s="111"/>
      <c r="AB214" s="111"/>
      <c r="AC214" s="111"/>
      <c r="AD214" s="409"/>
      <c r="AE214" s="86"/>
      <c r="AF214" s="86"/>
      <c r="AG214" s="86"/>
      <c r="AH214" s="74"/>
      <c r="AI214" s="74"/>
      <c r="AJ214" s="74"/>
      <c r="AK214" s="74"/>
      <c r="AL214" s="74"/>
      <c r="AM214" s="74"/>
      <c r="AN214" s="74"/>
      <c r="AO214" s="74"/>
      <c r="AP214" s="86"/>
      <c r="AQ214" s="86"/>
      <c r="AR214" s="86"/>
      <c r="AS214" s="86"/>
      <c r="AT214" s="86"/>
      <c r="AU214" s="86"/>
      <c r="AV214" s="86"/>
      <c r="AW214" s="86"/>
      <c r="AX214" s="86"/>
      <c r="AY214" s="86"/>
      <c r="AZ214" s="86"/>
      <c r="BA214" s="112"/>
      <c r="BB214" s="112"/>
      <c r="BC214" s="111"/>
      <c r="BD214" s="111"/>
      <c r="BE214" s="111"/>
      <c r="BF214" s="111"/>
      <c r="BG214" s="111"/>
      <c r="BH214" s="111"/>
      <c r="BI214" s="253"/>
      <c r="BJ214" s="253"/>
      <c r="BK214" s="253"/>
      <c r="BL214" s="253"/>
      <c r="BM214" s="253"/>
      <c r="BN214" s="253"/>
      <c r="BO214" s="253"/>
      <c r="BP214" s="253"/>
      <c r="BQ214" s="253"/>
      <c r="BR214" s="253"/>
      <c r="BS214" s="253"/>
      <c r="BT214" s="253"/>
      <c r="BU214" s="253"/>
      <c r="BV214" s="253"/>
      <c r="BW214" s="253"/>
      <c r="BX214" s="253"/>
      <c r="BY214" s="253"/>
      <c r="BZ214" s="253"/>
    </row>
    <row r="215" spans="1:78" s="31" customFormat="1" ht="15" customHeight="1">
      <c r="A215" s="75"/>
      <c r="B215" s="75"/>
      <c r="C215" s="148"/>
      <c r="D215" s="148"/>
      <c r="E215" s="150"/>
      <c r="F215" s="150"/>
      <c r="G215" s="151"/>
      <c r="H215" s="152"/>
      <c r="I215" s="148"/>
      <c r="J215" s="148"/>
      <c r="K215" s="148"/>
      <c r="L215" s="148"/>
      <c r="M215" s="148"/>
      <c r="N215" s="148"/>
      <c r="O215" s="148"/>
      <c r="P215" s="148"/>
      <c r="Q215" s="148"/>
      <c r="R215" s="148"/>
      <c r="S215" s="148"/>
      <c r="T215" s="148"/>
      <c r="U215" s="148"/>
      <c r="V215" s="148"/>
      <c r="W215" s="151"/>
      <c r="X215" s="74"/>
      <c r="Y215" s="111"/>
      <c r="Z215" s="111"/>
      <c r="AA215" s="111"/>
      <c r="AB215" s="111"/>
      <c r="AC215" s="111"/>
      <c r="AD215" s="409"/>
      <c r="AE215" s="86"/>
      <c r="AF215" s="86"/>
      <c r="AG215" s="86"/>
      <c r="AH215" s="74"/>
      <c r="AI215" s="74"/>
      <c r="AJ215" s="74"/>
      <c r="AK215" s="74"/>
      <c r="AL215" s="74"/>
      <c r="AM215" s="74"/>
      <c r="AN215" s="74"/>
      <c r="AO215" s="74"/>
      <c r="AP215" s="86"/>
      <c r="AQ215" s="86"/>
      <c r="AR215" s="86"/>
      <c r="AS215" s="86"/>
      <c r="AT215" s="86"/>
      <c r="AU215" s="86"/>
      <c r="AV215" s="86"/>
      <c r="AW215" s="86"/>
      <c r="AX215" s="86"/>
      <c r="AY215" s="86"/>
      <c r="AZ215" s="86"/>
      <c r="BA215" s="112"/>
      <c r="BB215" s="112"/>
      <c r="BC215" s="111"/>
      <c r="BD215" s="111"/>
      <c r="BE215" s="111"/>
      <c r="BF215" s="111"/>
      <c r="BG215" s="111"/>
      <c r="BH215" s="111"/>
      <c r="BI215" s="253"/>
      <c r="BJ215" s="253"/>
      <c r="BK215" s="253"/>
      <c r="BL215" s="253"/>
      <c r="BM215" s="253"/>
      <c r="BN215" s="253"/>
      <c r="BO215" s="253"/>
      <c r="BP215" s="253"/>
      <c r="BQ215" s="253"/>
      <c r="BR215" s="253"/>
      <c r="BS215" s="253"/>
      <c r="BT215" s="253"/>
      <c r="BU215" s="253"/>
      <c r="BV215" s="253"/>
      <c r="BW215" s="253"/>
      <c r="BX215" s="253"/>
      <c r="BY215" s="253"/>
      <c r="BZ215" s="253"/>
    </row>
    <row r="216" spans="1:78" s="31" customFormat="1" ht="15" customHeight="1">
      <c r="A216" s="75"/>
      <c r="B216" s="75"/>
      <c r="C216" s="148"/>
      <c r="D216" s="148"/>
      <c r="E216" s="150"/>
      <c r="F216" s="150"/>
      <c r="G216" s="151"/>
      <c r="H216" s="152"/>
      <c r="I216" s="148"/>
      <c r="J216" s="148"/>
      <c r="K216" s="148"/>
      <c r="L216" s="148"/>
      <c r="M216" s="148"/>
      <c r="N216" s="148"/>
      <c r="O216" s="148"/>
      <c r="P216" s="148"/>
      <c r="Q216" s="148"/>
      <c r="R216" s="148"/>
      <c r="S216" s="148"/>
      <c r="T216" s="148"/>
      <c r="U216" s="148"/>
      <c r="V216" s="148"/>
      <c r="W216" s="151"/>
      <c r="X216" s="74"/>
      <c r="Y216" s="111"/>
      <c r="Z216" s="111"/>
      <c r="AA216" s="111"/>
      <c r="AB216" s="111"/>
      <c r="AC216" s="111"/>
      <c r="AD216" s="409"/>
      <c r="AE216" s="86"/>
      <c r="AF216" s="86"/>
      <c r="AG216" s="86"/>
      <c r="AH216" s="74"/>
      <c r="AI216" s="74"/>
      <c r="AJ216" s="74"/>
      <c r="AK216" s="74"/>
      <c r="AL216" s="74"/>
      <c r="AM216" s="74"/>
      <c r="AN216" s="74"/>
      <c r="AO216" s="74"/>
      <c r="AP216" s="86"/>
      <c r="AQ216" s="86"/>
      <c r="AR216" s="86"/>
      <c r="AS216" s="86"/>
      <c r="AT216" s="86"/>
      <c r="AU216" s="86"/>
      <c r="AV216" s="86"/>
      <c r="AW216" s="86"/>
      <c r="AX216" s="86"/>
      <c r="AY216" s="86"/>
      <c r="AZ216" s="86"/>
      <c r="BA216" s="112"/>
      <c r="BB216" s="112"/>
      <c r="BC216" s="111"/>
      <c r="BD216" s="111"/>
      <c r="BE216" s="111"/>
      <c r="BF216" s="111"/>
      <c r="BG216" s="111"/>
      <c r="BH216" s="111"/>
      <c r="BI216" s="253"/>
      <c r="BJ216" s="253"/>
      <c r="BK216" s="253"/>
      <c r="BL216" s="253"/>
      <c r="BM216" s="253"/>
      <c r="BN216" s="253"/>
      <c r="BO216" s="253"/>
      <c r="BP216" s="253"/>
      <c r="BQ216" s="253"/>
      <c r="BR216" s="253"/>
      <c r="BS216" s="253"/>
      <c r="BT216" s="253"/>
      <c r="BU216" s="253"/>
      <c r="BV216" s="253"/>
      <c r="BW216" s="253"/>
      <c r="BX216" s="253"/>
      <c r="BY216" s="253"/>
      <c r="BZ216" s="253"/>
    </row>
    <row r="217" spans="1:78" s="31" customFormat="1" ht="15" customHeight="1">
      <c r="A217" s="75"/>
      <c r="B217" s="75"/>
      <c r="C217" s="148"/>
      <c r="D217" s="148"/>
      <c r="E217" s="154"/>
      <c r="F217" s="154"/>
      <c r="G217" s="148"/>
      <c r="H217" s="152"/>
      <c r="I217" s="148"/>
      <c r="J217" s="148"/>
      <c r="K217" s="148"/>
      <c r="L217" s="148"/>
      <c r="M217" s="148"/>
      <c r="N217" s="148"/>
      <c r="O217" s="148"/>
      <c r="P217" s="148"/>
      <c r="Q217" s="148"/>
      <c r="R217" s="148"/>
      <c r="S217" s="148"/>
      <c r="T217" s="148"/>
      <c r="U217" s="148"/>
      <c r="V217" s="148"/>
      <c r="W217" s="151"/>
      <c r="X217" s="74"/>
      <c r="Y217" s="111"/>
      <c r="Z217" s="111"/>
      <c r="AA217" s="111"/>
      <c r="AB217" s="111"/>
      <c r="AC217" s="111"/>
      <c r="AD217" s="409"/>
      <c r="AE217" s="86"/>
      <c r="AF217" s="86"/>
      <c r="AG217" s="86"/>
      <c r="AH217" s="74"/>
      <c r="AI217" s="74"/>
      <c r="AJ217" s="74"/>
      <c r="AK217" s="74"/>
      <c r="AL217" s="74"/>
      <c r="AM217" s="74"/>
      <c r="AN217" s="86"/>
      <c r="AO217" s="86"/>
      <c r="AP217" s="86"/>
      <c r="AQ217" s="86"/>
      <c r="AR217" s="86"/>
      <c r="AS217" s="86"/>
      <c r="AT217" s="86"/>
      <c r="AU217" s="86"/>
      <c r="AV217" s="86"/>
      <c r="AW217" s="86"/>
      <c r="AX217" s="86"/>
      <c r="AY217" s="86"/>
      <c r="AZ217" s="86"/>
      <c r="BA217" s="111"/>
      <c r="BB217" s="111"/>
      <c r="BC217" s="111"/>
      <c r="BD217" s="111"/>
      <c r="BE217" s="111"/>
      <c r="BF217" s="111"/>
      <c r="BG217" s="111"/>
      <c r="BH217" s="111"/>
      <c r="BI217" s="253"/>
      <c r="BJ217" s="253"/>
      <c r="BK217" s="251"/>
      <c r="BL217" s="251"/>
      <c r="BM217" s="251"/>
      <c r="BN217" s="251"/>
      <c r="BO217" s="251"/>
      <c r="BP217" s="251"/>
      <c r="BQ217" s="251"/>
      <c r="BR217" s="251"/>
      <c r="BS217" s="251"/>
      <c r="BT217" s="251"/>
      <c r="BU217" s="251"/>
      <c r="BV217" s="251"/>
      <c r="BW217" s="251"/>
      <c r="BX217" s="251"/>
      <c r="BY217" s="251"/>
      <c r="BZ217" s="251"/>
    </row>
    <row r="218" spans="1:78" s="100" customFormat="1" ht="26.25" customHeight="1">
      <c r="A218" s="75"/>
      <c r="B218" s="75"/>
      <c r="C218" s="427"/>
      <c r="D218" s="148"/>
      <c r="E218" s="154"/>
      <c r="F218" s="155">
        <f>$D$1</f>
        <v>0</v>
      </c>
      <c r="G218" s="155"/>
      <c r="H218" s="155"/>
      <c r="I218" s="155"/>
      <c r="J218" s="155"/>
      <c r="K218" s="155"/>
      <c r="L218" s="155"/>
      <c r="M218" s="155"/>
      <c r="N218" s="155"/>
      <c r="O218" s="155"/>
      <c r="P218" s="155"/>
      <c r="Q218" s="155"/>
      <c r="R218" s="155"/>
      <c r="S218" s="155"/>
      <c r="T218" s="155"/>
      <c r="U218" s="155"/>
      <c r="V218" s="155"/>
      <c r="W218" s="155"/>
      <c r="X218" s="74"/>
      <c r="Y218" s="98"/>
      <c r="Z218" s="98"/>
      <c r="AA218" s="98"/>
      <c r="AB218" s="98"/>
      <c r="AC218" s="98"/>
      <c r="AD218" s="409"/>
      <c r="AE218" s="99"/>
      <c r="AF218" s="99"/>
      <c r="AG218" s="99"/>
      <c r="AH218" s="74"/>
      <c r="AI218" s="74"/>
      <c r="AJ218" s="74"/>
      <c r="AK218" s="74"/>
      <c r="AL218" s="74"/>
      <c r="AM218" s="74"/>
      <c r="AN218" s="99"/>
      <c r="AO218" s="99"/>
      <c r="AP218" s="99"/>
      <c r="AQ218" s="99"/>
      <c r="AR218" s="99"/>
      <c r="AS218" s="99"/>
      <c r="AT218" s="99"/>
      <c r="AU218" s="99"/>
      <c r="AV218" s="99"/>
      <c r="AW218" s="99"/>
      <c r="AX218" s="99"/>
      <c r="AY218" s="99"/>
      <c r="AZ218" s="99"/>
      <c r="BA218" s="99"/>
      <c r="BB218" s="99"/>
      <c r="BC218" s="98"/>
      <c r="BD218" s="98"/>
      <c r="BE218" s="98"/>
      <c r="BF218" s="98"/>
      <c r="BG218" s="98"/>
      <c r="BH218" s="98"/>
      <c r="BI218" s="254"/>
      <c r="BJ218" s="254"/>
      <c r="BK218" s="251"/>
      <c r="BL218" s="251"/>
      <c r="BM218" s="251"/>
      <c r="BN218" s="251"/>
      <c r="BO218" s="251"/>
      <c r="BP218" s="251"/>
      <c r="BQ218" s="251"/>
      <c r="BR218" s="251"/>
      <c r="BS218" s="251"/>
      <c r="BT218" s="251"/>
      <c r="BU218" s="251"/>
      <c r="BV218" s="251"/>
      <c r="BW218" s="251"/>
      <c r="BX218" s="251"/>
      <c r="BY218" s="251"/>
      <c r="BZ218" s="251"/>
    </row>
    <row r="219" spans="1:78" s="96" customFormat="1" ht="15" customHeight="1">
      <c r="A219" s="75"/>
      <c r="B219" s="75"/>
      <c r="C219" s="156"/>
      <c r="D219" s="156"/>
      <c r="E219" s="157"/>
      <c r="F219" s="157"/>
      <c r="G219" s="156"/>
      <c r="H219" s="158"/>
      <c r="I219" s="156"/>
      <c r="J219" s="156"/>
      <c r="K219" s="156"/>
      <c r="L219" s="156"/>
      <c r="M219" s="156"/>
      <c r="N219" s="156"/>
      <c r="O219" s="156"/>
      <c r="P219" s="156"/>
      <c r="Q219" s="156"/>
      <c r="R219" s="156"/>
      <c r="S219" s="156"/>
      <c r="T219" s="156"/>
      <c r="U219" s="156"/>
      <c r="V219" s="156"/>
      <c r="W219" s="159"/>
      <c r="X219" s="74"/>
      <c r="Y219" s="97"/>
      <c r="Z219" s="97"/>
      <c r="AA219" s="97"/>
      <c r="AB219" s="97"/>
      <c r="AC219" s="97"/>
      <c r="AD219" s="409"/>
      <c r="AE219" s="75"/>
      <c r="AF219" s="75"/>
      <c r="AG219" s="75"/>
      <c r="AH219" s="74"/>
      <c r="AI219" s="74"/>
      <c r="AJ219" s="74"/>
      <c r="AK219" s="74"/>
      <c r="AL219" s="74"/>
      <c r="AM219" s="74"/>
      <c r="AN219" s="75"/>
      <c r="AO219" s="75"/>
      <c r="AP219" s="75"/>
      <c r="AQ219" s="75"/>
      <c r="AR219" s="75"/>
      <c r="AS219" s="75"/>
      <c r="AT219" s="75"/>
      <c r="AU219" s="75"/>
      <c r="AV219" s="75"/>
      <c r="AW219" s="75"/>
      <c r="AX219" s="75"/>
      <c r="AY219" s="75"/>
      <c r="AZ219" s="75"/>
      <c r="BA219" s="97"/>
      <c r="BB219" s="97"/>
      <c r="BC219" s="97"/>
      <c r="BD219" s="97"/>
      <c r="BE219" s="97"/>
      <c r="BF219" s="97"/>
      <c r="BG219" s="97"/>
      <c r="BH219" s="97"/>
      <c r="BI219" s="255"/>
      <c r="BJ219" s="255"/>
      <c r="BK219" s="251"/>
      <c r="BL219" s="251"/>
      <c r="BM219" s="251"/>
      <c r="BN219" s="251"/>
      <c r="BO219" s="251"/>
      <c r="BP219" s="251"/>
      <c r="BQ219" s="251"/>
      <c r="BR219" s="251"/>
      <c r="BS219" s="251"/>
      <c r="BT219" s="251"/>
      <c r="BU219" s="251"/>
      <c r="BV219" s="251"/>
      <c r="BW219" s="251"/>
      <c r="BX219" s="251"/>
      <c r="BY219" s="251"/>
      <c r="BZ219" s="251"/>
    </row>
    <row r="220" spans="1:78" ht="18" customHeight="1">
      <c r="A220" s="75"/>
      <c r="B220" s="75"/>
      <c r="C220" s="160"/>
      <c r="D220" s="160"/>
      <c r="E220" s="160"/>
      <c r="F220" s="160"/>
      <c r="G220" s="179" t="s">
        <v>76</v>
      </c>
      <c r="H220" s="186"/>
      <c r="I220" s="186"/>
      <c r="J220" s="186"/>
      <c r="K220" s="187"/>
      <c r="L220" s="188"/>
      <c r="M220" s="188"/>
      <c r="N220" s="188"/>
      <c r="O220" s="160"/>
      <c r="P220" s="160"/>
      <c r="Q220" s="160"/>
      <c r="R220" s="160"/>
      <c r="S220" s="160"/>
      <c r="T220" s="160"/>
      <c r="U220" s="160"/>
      <c r="V220" s="160"/>
      <c r="W220" s="161"/>
      <c r="X220" s="74"/>
      <c r="Y220" s="77"/>
      <c r="Z220" s="77"/>
      <c r="AA220" s="77"/>
      <c r="AB220" s="77"/>
      <c r="AC220" s="77"/>
      <c r="AD220" s="77"/>
      <c r="AE220" s="75"/>
      <c r="AF220" s="75"/>
      <c r="AG220" s="75"/>
      <c r="AH220" s="74"/>
      <c r="AI220" s="74"/>
      <c r="AJ220" s="74"/>
      <c r="AK220" s="74"/>
      <c r="AL220" s="74"/>
      <c r="AM220" s="74"/>
      <c r="AN220" s="75"/>
      <c r="AO220" s="75"/>
      <c r="AP220" s="75"/>
      <c r="AQ220" s="75"/>
      <c r="AR220" s="75"/>
      <c r="AS220" s="75"/>
      <c r="AT220" s="75"/>
      <c r="AU220" s="75"/>
      <c r="AV220" s="75"/>
      <c r="AW220" s="75"/>
      <c r="AX220" s="75"/>
      <c r="AY220" s="75"/>
      <c r="AZ220" s="75"/>
      <c r="BA220" s="75"/>
      <c r="BB220" s="75"/>
      <c r="BC220" s="75"/>
      <c r="BD220" s="75"/>
      <c r="BE220" s="75"/>
      <c r="BF220" s="75"/>
      <c r="BG220" s="75"/>
      <c r="BH220" s="75"/>
      <c r="BK220" s="251"/>
      <c r="BL220" s="251"/>
      <c r="BM220" s="251"/>
      <c r="BN220" s="251"/>
      <c r="BO220" s="251"/>
      <c r="BP220" s="251"/>
      <c r="BQ220" s="251"/>
      <c r="BR220" s="251"/>
      <c r="BS220" s="251"/>
      <c r="BT220" s="251"/>
      <c r="BU220" s="251"/>
      <c r="BV220" s="251"/>
      <c r="BW220" s="251"/>
      <c r="BX220" s="251"/>
      <c r="BY220" s="251"/>
      <c r="BZ220" s="251"/>
    </row>
    <row r="221" spans="1:78" ht="12.75" customHeight="1">
      <c r="A221" s="75"/>
      <c r="B221" s="75"/>
      <c r="C221" s="160"/>
      <c r="D221" s="160"/>
      <c r="E221" s="164"/>
      <c r="F221" s="164"/>
      <c r="G221" s="22" t="str">
        <f>W3</f>
        <v>MODAL</v>
      </c>
      <c r="H221" s="23">
        <f t="shared" ref="H221:V221" si="10">H3</f>
        <v>0</v>
      </c>
      <c r="I221" s="24">
        <f t="shared" si="10"/>
        <v>0</v>
      </c>
      <c r="J221" s="24">
        <f t="shared" si="10"/>
        <v>0</v>
      </c>
      <c r="K221" s="24">
        <f t="shared" si="10"/>
        <v>0</v>
      </c>
      <c r="L221" s="24">
        <f t="shared" si="10"/>
        <v>0</v>
      </c>
      <c r="M221" s="24">
        <f t="shared" si="10"/>
        <v>0</v>
      </c>
      <c r="N221" s="24">
        <f t="shared" si="10"/>
        <v>0</v>
      </c>
      <c r="O221" s="24">
        <f t="shared" si="10"/>
        <v>0</v>
      </c>
      <c r="P221" s="24">
        <f t="shared" si="10"/>
        <v>0</v>
      </c>
      <c r="Q221" s="24">
        <f t="shared" si="10"/>
        <v>0</v>
      </c>
      <c r="R221" s="24">
        <f t="shared" si="10"/>
        <v>0</v>
      </c>
      <c r="S221" s="24">
        <f t="shared" si="10"/>
        <v>0</v>
      </c>
      <c r="T221" s="24">
        <f t="shared" si="10"/>
        <v>0</v>
      </c>
      <c r="U221" s="24">
        <f t="shared" si="10"/>
        <v>0</v>
      </c>
      <c r="V221" s="25">
        <f t="shared" si="10"/>
        <v>0</v>
      </c>
      <c r="W221" s="200"/>
      <c r="X221" s="74"/>
      <c r="Y221" s="78"/>
      <c r="Z221" s="78"/>
      <c r="AA221" s="78"/>
      <c r="AB221" s="78"/>
      <c r="AC221" s="78"/>
      <c r="AD221" s="78"/>
      <c r="AE221" s="75"/>
      <c r="AF221" s="75"/>
      <c r="AG221" s="75"/>
      <c r="AH221" s="74"/>
      <c r="AI221" s="74"/>
      <c r="AJ221" s="74"/>
      <c r="AK221" s="74"/>
      <c r="AL221" s="74"/>
      <c r="AM221" s="74"/>
      <c r="AN221" s="75"/>
      <c r="AO221" s="75"/>
      <c r="AP221" s="75"/>
      <c r="AQ221" s="75"/>
      <c r="AR221" s="75"/>
      <c r="AS221" s="75"/>
      <c r="AT221" s="75"/>
      <c r="AU221" s="75"/>
      <c r="AV221" s="75"/>
      <c r="AW221" s="75"/>
      <c r="AX221" s="75"/>
      <c r="AY221" s="75"/>
      <c r="AZ221" s="75"/>
      <c r="BA221" s="75"/>
      <c r="BB221" s="79"/>
      <c r="BC221" s="75"/>
      <c r="BD221" s="75"/>
      <c r="BE221" s="75"/>
      <c r="BF221" s="75"/>
      <c r="BG221" s="75"/>
      <c r="BH221" s="75"/>
      <c r="BK221" s="251"/>
      <c r="BL221" s="251"/>
      <c r="BM221" s="251"/>
      <c r="BN221" s="251"/>
      <c r="BO221" s="251"/>
      <c r="BP221" s="251"/>
      <c r="BQ221" s="251"/>
      <c r="BR221" s="251"/>
      <c r="BS221" s="251"/>
      <c r="BT221" s="251"/>
      <c r="BU221" s="251"/>
      <c r="BV221" s="251"/>
      <c r="BW221" s="251"/>
      <c r="BX221" s="251"/>
      <c r="BY221" s="251"/>
      <c r="BZ221" s="251"/>
    </row>
    <row r="222" spans="1:78" ht="12.75" customHeight="1">
      <c r="A222" s="75"/>
      <c r="B222" s="75"/>
      <c r="C222" s="160"/>
      <c r="D222" s="160"/>
      <c r="E222" s="160"/>
      <c r="F222" s="160"/>
      <c r="G222" s="40" t="str">
        <f>W4</f>
        <v>age</v>
      </c>
      <c r="H222" s="26" t="str">
        <f t="shared" ref="H222:V222" si="11">H4</f>
        <v>Reader 1</v>
      </c>
      <c r="I222" s="27" t="str">
        <f t="shared" si="11"/>
        <v>Reader 2</v>
      </c>
      <c r="J222" s="27" t="str">
        <f t="shared" si="11"/>
        <v>Reader 3</v>
      </c>
      <c r="K222" s="27" t="str">
        <f t="shared" si="11"/>
        <v>Reader 4</v>
      </c>
      <c r="L222" s="27" t="str">
        <f t="shared" si="11"/>
        <v>Reader 5</v>
      </c>
      <c r="M222" s="27" t="str">
        <f t="shared" si="11"/>
        <v>Reader 6</v>
      </c>
      <c r="N222" s="27" t="str">
        <f t="shared" si="11"/>
        <v>Reader 7</v>
      </c>
      <c r="O222" s="27" t="str">
        <f t="shared" si="11"/>
        <v>Reader 8</v>
      </c>
      <c r="P222" s="27" t="str">
        <f t="shared" si="11"/>
        <v>Reader 9</v>
      </c>
      <c r="Q222" s="27" t="str">
        <f t="shared" si="11"/>
        <v>Reader 10</v>
      </c>
      <c r="R222" s="27" t="str">
        <f t="shared" si="11"/>
        <v>Reader 11</v>
      </c>
      <c r="S222" s="27" t="str">
        <f t="shared" si="11"/>
        <v>Reader 12</v>
      </c>
      <c r="T222" s="27" t="str">
        <f t="shared" si="11"/>
        <v>Reader 13</v>
      </c>
      <c r="U222" s="27" t="str">
        <f t="shared" si="11"/>
        <v>Reader 14</v>
      </c>
      <c r="V222" s="28" t="str">
        <f t="shared" si="11"/>
        <v>Reader 15</v>
      </c>
      <c r="W222" s="201" t="s">
        <v>58</v>
      </c>
      <c r="X222" s="74"/>
      <c r="Y222" s="78"/>
      <c r="Z222" s="78"/>
      <c r="AA222" s="78"/>
      <c r="AB222" s="78"/>
      <c r="AC222" s="78"/>
      <c r="AD222" s="78"/>
      <c r="AE222" s="75"/>
      <c r="AF222" s="75"/>
      <c r="AG222" s="75"/>
      <c r="AH222" s="74"/>
      <c r="AI222" s="74"/>
      <c r="AJ222" s="74"/>
      <c r="AK222" s="74"/>
      <c r="AL222" s="74"/>
      <c r="AM222" s="74"/>
      <c r="AN222" s="75"/>
      <c r="AO222" s="75"/>
      <c r="AP222" s="75"/>
      <c r="AQ222" s="75"/>
      <c r="AR222" s="75"/>
      <c r="AS222" s="75"/>
      <c r="AT222" s="75"/>
      <c r="AU222" s="75"/>
      <c r="AV222" s="75"/>
      <c r="AW222" s="75"/>
      <c r="AX222" s="75"/>
      <c r="AY222" s="75"/>
      <c r="AZ222" s="75"/>
      <c r="BA222" s="75"/>
      <c r="BB222" s="75"/>
      <c r="BC222" s="75"/>
      <c r="BD222" s="75"/>
      <c r="BE222" s="75"/>
      <c r="BF222" s="75"/>
      <c r="BG222" s="75"/>
      <c r="BH222" s="75"/>
      <c r="BK222" s="251"/>
      <c r="BL222" s="251"/>
      <c r="BM222" s="251"/>
      <c r="BN222" s="251"/>
      <c r="BO222" s="251"/>
      <c r="BP222" s="251"/>
      <c r="BQ222" s="251"/>
      <c r="BR222" s="251"/>
      <c r="BS222" s="251"/>
      <c r="BT222" s="251"/>
      <c r="BU222" s="251"/>
      <c r="BV222" s="251"/>
      <c r="BW222" s="251"/>
      <c r="BX222" s="251"/>
      <c r="BY222" s="251"/>
      <c r="BZ222" s="251"/>
    </row>
    <row r="223" spans="1:78" ht="12.75" customHeight="1">
      <c r="A223" s="75"/>
      <c r="B223" s="75"/>
      <c r="C223" s="165"/>
      <c r="D223" s="166"/>
      <c r="E223" s="163"/>
      <c r="F223" s="163"/>
      <c r="G223" s="20">
        <v>0</v>
      </c>
      <c r="H223" s="15" t="str">
        <f t="array" ref="H223">IF(COUNT(IF($W$5:$W$204=$G223,H$5:H$204,""))=0,"-",COUNT(IF($W$5:$W$204=$G223,H$5:H$204,"")))</f>
        <v>-</v>
      </c>
      <c r="I223" s="15" t="str">
        <f t="array" ref="I223">IF(COUNT(IF($W$5:$W$204=$G223,I$5:I$204,""))=0,"-",COUNT(IF($W$5:$W$204=$G223,I$5:I$204,"")))</f>
        <v>-</v>
      </c>
      <c r="J223" s="15" t="str">
        <f t="array" ref="J223">IF(COUNT(IF($W$5:$W$204=$G223,J$5:J$204,""))=0,"-",COUNT(IF($W$5:$W$204=$G223,J$5:J$204,"")))</f>
        <v>-</v>
      </c>
      <c r="K223" s="15" t="str">
        <f t="array" ref="K223">IF(COUNT(IF($W$5:$W$204=$G223,K$5:K$204,""))=0,"-",COUNT(IF($W$5:$W$204=$G223,K$5:K$204,"")))</f>
        <v>-</v>
      </c>
      <c r="L223" s="15" t="str">
        <f t="array" ref="L223">IF(COUNT(IF($W$5:$W$204=$G223,L$5:L$204,""))=0,"-",COUNT(IF($W$5:$W$204=$G223,L$5:L$204,"")))</f>
        <v>-</v>
      </c>
      <c r="M223" s="15" t="str">
        <f t="array" ref="M223">IF(COUNT(IF($W$5:$W$204=$G223,M$5:M$204,""))=0,"-",COUNT(IF($W$5:$W$204=$G223,M$5:M$204,"")))</f>
        <v>-</v>
      </c>
      <c r="N223" s="15" t="str">
        <f t="array" ref="N223">IF(COUNT(IF($W$5:$W$204=$G223,N$5:N$204,""))=0,"-",COUNT(IF($W$5:$W$204=$G223,N$5:N$204,"")))</f>
        <v>-</v>
      </c>
      <c r="O223" s="15" t="str">
        <f t="array" ref="O223">IF(COUNT(IF($W$5:$W$204=$G223,O$5:O$204,""))=0,"-",COUNT(IF($W$5:$W$204=$G223,O$5:O$204,"")))</f>
        <v>-</v>
      </c>
      <c r="P223" s="15" t="str">
        <f t="array" ref="P223">IF(COUNT(IF($W$5:$W$204=$G223,P$5:P$204,""))=0,"-",COUNT(IF($W$5:$W$204=$G223,P$5:P$204,"")))</f>
        <v>-</v>
      </c>
      <c r="Q223" s="15" t="str">
        <f t="array" ref="Q223">IF(COUNT(IF($W$5:$W$204=$G223,Q$5:Q$204,""))=0,"-",COUNT(IF($W$5:$W$204=$G223,Q$5:Q$204,"")))</f>
        <v>-</v>
      </c>
      <c r="R223" s="15" t="str">
        <f t="array" ref="R223">IF(COUNT(IF($W$5:$W$204=$G223,R$5:R$204,""))=0,"-",COUNT(IF($W$5:$W$204=$G223,R$5:R$204,"")))</f>
        <v>-</v>
      </c>
      <c r="S223" s="15" t="str">
        <f t="array" ref="S223">IF(COUNT(IF($W$5:$W$204=$G223,S$5:S$204,""))=0,"-",COUNT(IF($W$5:$W$204=$G223,S$5:S$204,"")))</f>
        <v>-</v>
      </c>
      <c r="T223" s="15" t="str">
        <f t="array" ref="T223">IF(COUNT(IF($W$5:$W$204=$G223,T$5:T$204,""))=0,"-",COUNT(IF($W$5:$W$204=$G223,T$5:T$204,"")))</f>
        <v>-</v>
      </c>
      <c r="U223" s="15" t="str">
        <f t="array" ref="U223">IF(COUNT(IF($W$5:$W$204=$G223,U$5:U$204,""))=0,"-",COUNT(IF($W$5:$W$204=$G223,U$5:U$204,"")))</f>
        <v>-</v>
      </c>
      <c r="V223" s="15" t="str">
        <f t="array" ref="V223">IF(COUNT(IF($W$5:$W$204=$G223,V$5:V$204,""))=0,"-",COUNT(IF($W$5:$W$204=$G223,V$5:V$204,"")))</f>
        <v>-</v>
      </c>
      <c r="W223" s="55" t="str">
        <f t="array" ref="W223">IF(H223:V223="-","-",SUM(H223:V223))</f>
        <v>-</v>
      </c>
      <c r="X223" s="74"/>
      <c r="Y223" s="78"/>
      <c r="Z223" s="78"/>
      <c r="AA223" s="78"/>
      <c r="AB223" s="78"/>
      <c r="AC223" s="78"/>
      <c r="AD223" s="78"/>
      <c r="AE223" s="75"/>
      <c r="AF223" s="75"/>
      <c r="AG223" s="75"/>
      <c r="AH223" s="74"/>
      <c r="AI223" s="74"/>
      <c r="AJ223" s="74"/>
      <c r="AK223" s="74"/>
      <c r="AL223" s="74"/>
      <c r="AM223" s="74"/>
      <c r="AN223" s="74"/>
      <c r="AO223" s="75"/>
      <c r="AP223" s="75"/>
      <c r="AQ223" s="75"/>
      <c r="AR223" s="75"/>
      <c r="AS223" s="75"/>
      <c r="AT223" s="75"/>
      <c r="AU223" s="75"/>
      <c r="AV223" s="75"/>
      <c r="AW223" s="75"/>
      <c r="AX223" s="75"/>
      <c r="AY223" s="75"/>
      <c r="AZ223" s="75"/>
      <c r="BA223" s="75"/>
      <c r="BB223" s="75"/>
      <c r="BC223" s="75"/>
      <c r="BD223" s="75"/>
      <c r="BE223" s="75"/>
      <c r="BF223" s="75"/>
      <c r="BG223" s="75"/>
      <c r="BH223" s="75"/>
      <c r="BK223" s="251"/>
      <c r="BL223" s="251"/>
      <c r="BM223" s="251"/>
      <c r="BN223" s="251"/>
      <c r="BO223" s="251"/>
      <c r="BP223" s="251"/>
      <c r="BQ223" s="251"/>
      <c r="BR223" s="251"/>
      <c r="BS223" s="251"/>
      <c r="BT223" s="251"/>
      <c r="BU223" s="251"/>
      <c r="BV223" s="251"/>
      <c r="BW223" s="251"/>
      <c r="BX223" s="251"/>
      <c r="BY223" s="251"/>
      <c r="BZ223" s="251"/>
    </row>
    <row r="224" spans="1:78" ht="12.75" customHeight="1">
      <c r="A224" s="75"/>
      <c r="B224" s="75"/>
      <c r="C224" s="167"/>
      <c r="D224" s="167"/>
      <c r="E224" s="163"/>
      <c r="F224" s="163"/>
      <c r="G224" s="21">
        <f>G223+1</f>
        <v>1</v>
      </c>
      <c r="H224" s="15" t="str">
        <f t="array" ref="H224">IF(COUNT(IF($W$5:$W$204=$G224,H$5:H$204,""))=0,"-",COUNT(IF($W$5:$W$204=$G224,H$5:H$204,"")))</f>
        <v>-</v>
      </c>
      <c r="I224" s="15" t="str">
        <f t="array" ref="I224">IF(COUNT(IF($W$5:$W$204=$G224,I$5:I$204,""))=0,"-",COUNT(IF($W$5:$W$204=$G224,I$5:I$204,"")))</f>
        <v>-</v>
      </c>
      <c r="J224" s="15" t="str">
        <f t="array" ref="J224">IF(COUNT(IF($W$5:$W$204=$G224,J$5:J$204,""))=0,"-",COUNT(IF($W$5:$W$204=$G224,J$5:J$204,"")))</f>
        <v>-</v>
      </c>
      <c r="K224" s="15" t="str">
        <f t="array" ref="K224">IF(COUNT(IF($W$5:$W$204=$G224,K$5:K$204,""))=0,"-",COUNT(IF($W$5:$W$204=$G224,K$5:K$204,"")))</f>
        <v>-</v>
      </c>
      <c r="L224" s="15" t="str">
        <f t="array" ref="L224">IF(COUNT(IF($W$5:$W$204=$G224,L$5:L$204,""))=0,"-",COUNT(IF($W$5:$W$204=$G224,L$5:L$204,"")))</f>
        <v>-</v>
      </c>
      <c r="M224" s="15" t="str">
        <f t="array" ref="M224">IF(COUNT(IF($W$5:$W$204=$G224,M$5:M$204,""))=0,"-",COUNT(IF($W$5:$W$204=$G224,M$5:M$204,"")))</f>
        <v>-</v>
      </c>
      <c r="N224" s="15" t="str">
        <f t="array" ref="N224">IF(COUNT(IF($W$5:$W$204=$G224,N$5:N$204,""))=0,"-",COUNT(IF($W$5:$W$204=$G224,N$5:N$204,"")))</f>
        <v>-</v>
      </c>
      <c r="O224" s="15" t="str">
        <f t="array" ref="O224">IF(COUNT(IF($W$5:$W$204=$G224,O$5:O$204,""))=0,"-",COUNT(IF($W$5:$W$204=$G224,O$5:O$204,"")))</f>
        <v>-</v>
      </c>
      <c r="P224" s="15" t="str">
        <f t="array" ref="P224">IF(COUNT(IF($W$5:$W$204=$G224,P$5:P$204,""))=0,"-",COUNT(IF($W$5:$W$204=$G224,P$5:P$204,"")))</f>
        <v>-</v>
      </c>
      <c r="Q224" s="15" t="str">
        <f t="array" ref="Q224">IF(COUNT(IF($W$5:$W$204=$G224,Q$5:Q$204,""))=0,"-",COUNT(IF($W$5:$W$204=$G224,Q$5:Q$204,"")))</f>
        <v>-</v>
      </c>
      <c r="R224" s="15" t="str">
        <f t="array" ref="R224">IF(COUNT(IF($W$5:$W$204=$G224,R$5:R$204,""))=0,"-",COUNT(IF($W$5:$W$204=$G224,R$5:R$204,"")))</f>
        <v>-</v>
      </c>
      <c r="S224" s="15" t="str">
        <f t="array" ref="S224">IF(COUNT(IF($W$5:$W$204=$G224,S$5:S$204,""))=0,"-",COUNT(IF($W$5:$W$204=$G224,S$5:S$204,"")))</f>
        <v>-</v>
      </c>
      <c r="T224" s="15" t="str">
        <f t="array" ref="T224">IF(COUNT(IF($W$5:$W$204=$G224,T$5:T$204,""))=0,"-",COUNT(IF($W$5:$W$204=$G224,T$5:T$204,"")))</f>
        <v>-</v>
      </c>
      <c r="U224" s="15" t="str">
        <f t="array" ref="U224">IF(COUNT(IF($W$5:$W$204=$G224,U$5:U$204,""))=0,"-",COUNT(IF($W$5:$W$204=$G224,U$5:U$204,"")))</f>
        <v>-</v>
      </c>
      <c r="V224" s="15" t="str">
        <f t="array" ref="V224">IF(COUNT(IF($W$5:$W$204=$G224,V$5:V$204,""))=0,"-",COUNT(IF($W$5:$W$204=$G224,V$5:V$204,"")))</f>
        <v>-</v>
      </c>
      <c r="W224" s="22" t="str">
        <f t="array" ref="W224">IF(H224:V224="-","-",SUM(H224:V224))</f>
        <v>-</v>
      </c>
      <c r="X224" s="74"/>
      <c r="Y224" s="76"/>
      <c r="Z224" s="76"/>
      <c r="AA224" s="76"/>
      <c r="AB224" s="76"/>
      <c r="AC224" s="76"/>
      <c r="AD224" s="76"/>
      <c r="AE224" s="75"/>
      <c r="AF224" s="75"/>
      <c r="AG224" s="75"/>
      <c r="AH224" s="74"/>
      <c r="AI224" s="74"/>
      <c r="AJ224" s="74"/>
      <c r="AK224" s="74"/>
      <c r="AL224" s="74"/>
      <c r="AM224" s="74"/>
      <c r="AN224" s="74"/>
      <c r="AO224" s="75"/>
      <c r="AP224" s="75"/>
      <c r="AQ224" s="75"/>
      <c r="AR224" s="75"/>
      <c r="AS224" s="75"/>
      <c r="AT224" s="75"/>
      <c r="AU224" s="75"/>
      <c r="AV224" s="75"/>
      <c r="AW224" s="75"/>
      <c r="AX224" s="75"/>
      <c r="AY224" s="75"/>
      <c r="AZ224" s="75"/>
      <c r="BA224" s="75"/>
      <c r="BB224" s="75"/>
      <c r="BC224" s="75"/>
      <c r="BD224" s="75"/>
      <c r="BE224" s="75"/>
      <c r="BF224" s="75"/>
      <c r="BG224" s="75"/>
      <c r="BH224" s="75"/>
      <c r="BK224" s="251"/>
      <c r="BL224" s="251"/>
      <c r="BM224" s="251"/>
      <c r="BN224" s="251"/>
      <c r="BO224" s="251"/>
      <c r="BP224" s="251"/>
      <c r="BQ224" s="251"/>
      <c r="BR224" s="251"/>
      <c r="BS224" s="251"/>
      <c r="BT224" s="251"/>
      <c r="BU224" s="251"/>
      <c r="BV224" s="251"/>
      <c r="BW224" s="251"/>
      <c r="BX224" s="251"/>
      <c r="BY224" s="251"/>
      <c r="BZ224" s="251"/>
    </row>
    <row r="225" spans="1:78" ht="12.75" customHeight="1">
      <c r="A225" s="75"/>
      <c r="B225" s="75"/>
      <c r="C225" s="167"/>
      <c r="D225" s="167"/>
      <c r="E225" s="163"/>
      <c r="F225" s="163"/>
      <c r="G225" s="21">
        <f t="shared" ref="G225:G238" si="12">G224+1</f>
        <v>2</v>
      </c>
      <c r="H225" s="15" t="str">
        <f t="array" ref="H225">IF(COUNT(IF($W$5:$W$204=$G225,H$5:H$204,""))=0,"-",COUNT(IF($W$5:$W$204=$G225,H$5:H$204,"")))</f>
        <v>-</v>
      </c>
      <c r="I225" s="15" t="str">
        <f t="array" ref="I225">IF(COUNT(IF($W$5:$W$204=$G225,I$5:I$204,""))=0,"-",COUNT(IF($W$5:$W$204=$G225,I$5:I$204,"")))</f>
        <v>-</v>
      </c>
      <c r="J225" s="15" t="str">
        <f t="array" ref="J225">IF(COUNT(IF($W$5:$W$204=$G225,J$5:J$204,""))=0,"-",COUNT(IF($W$5:$W$204=$G225,J$5:J$204,"")))</f>
        <v>-</v>
      </c>
      <c r="K225" s="15" t="str">
        <f t="array" ref="K225">IF(COUNT(IF($W$5:$W$204=$G225,K$5:K$204,""))=0,"-",COUNT(IF($W$5:$W$204=$G225,K$5:K$204,"")))</f>
        <v>-</v>
      </c>
      <c r="L225" s="15" t="str">
        <f t="array" ref="L225">IF(COUNT(IF($W$5:$W$204=$G225,L$5:L$204,""))=0,"-",COUNT(IF($W$5:$W$204=$G225,L$5:L$204,"")))</f>
        <v>-</v>
      </c>
      <c r="M225" s="15" t="str">
        <f t="array" ref="M225">IF(COUNT(IF($W$5:$W$204=$G225,M$5:M$204,""))=0,"-",COUNT(IF($W$5:$W$204=$G225,M$5:M$204,"")))</f>
        <v>-</v>
      </c>
      <c r="N225" s="15" t="str">
        <f t="array" ref="N225">IF(COUNT(IF($W$5:$W$204=$G225,N$5:N$204,""))=0,"-",COUNT(IF($W$5:$W$204=$G225,N$5:N$204,"")))</f>
        <v>-</v>
      </c>
      <c r="O225" s="15" t="str">
        <f t="array" ref="O225">IF(COUNT(IF($W$5:$W$204=$G225,O$5:O$204,""))=0,"-",COUNT(IF($W$5:$W$204=$G225,O$5:O$204,"")))</f>
        <v>-</v>
      </c>
      <c r="P225" s="15" t="str">
        <f t="array" ref="P225">IF(COUNT(IF($W$5:$W$204=$G225,P$5:P$204,""))=0,"-",COUNT(IF($W$5:$W$204=$G225,P$5:P$204,"")))</f>
        <v>-</v>
      </c>
      <c r="Q225" s="15" t="str">
        <f t="array" ref="Q225">IF(COUNT(IF($W$5:$W$204=$G225,Q$5:Q$204,""))=0,"-",COUNT(IF($W$5:$W$204=$G225,Q$5:Q$204,"")))</f>
        <v>-</v>
      </c>
      <c r="R225" s="15" t="str">
        <f t="array" ref="R225">IF(COUNT(IF($W$5:$W$204=$G225,R$5:R$204,""))=0,"-",COUNT(IF($W$5:$W$204=$G225,R$5:R$204,"")))</f>
        <v>-</v>
      </c>
      <c r="S225" s="15" t="str">
        <f t="array" ref="S225">IF(COUNT(IF($W$5:$W$204=$G225,S$5:S$204,""))=0,"-",COUNT(IF($W$5:$W$204=$G225,S$5:S$204,"")))</f>
        <v>-</v>
      </c>
      <c r="T225" s="15" t="str">
        <f t="array" ref="T225">IF(COUNT(IF($W$5:$W$204=$G225,T$5:T$204,""))=0,"-",COUNT(IF($W$5:$W$204=$G225,T$5:T$204,"")))</f>
        <v>-</v>
      </c>
      <c r="U225" s="15" t="str">
        <f t="array" ref="U225">IF(COUNT(IF($W$5:$W$204=$G225,U$5:U$204,""))=0,"-",COUNT(IF($W$5:$W$204=$G225,U$5:U$204,"")))</f>
        <v>-</v>
      </c>
      <c r="V225" s="15" t="str">
        <f t="array" ref="V225">IF(COUNT(IF($W$5:$W$204=$G225,V$5:V$204,""))=0,"-",COUNT(IF($W$5:$W$204=$G225,V$5:V$204,"")))</f>
        <v>-</v>
      </c>
      <c r="W225" s="22" t="str">
        <f t="array" ref="W225">IF(H225:V225="-","-",SUM(H225:V225))</f>
        <v>-</v>
      </c>
      <c r="X225" s="74"/>
      <c r="Y225" s="76"/>
      <c r="Z225" s="76"/>
      <c r="AA225" s="76"/>
      <c r="AB225" s="76"/>
      <c r="AC225" s="76"/>
      <c r="AD225" s="76"/>
      <c r="AE225" s="75"/>
      <c r="AF225" s="75"/>
      <c r="AG225" s="75"/>
      <c r="AH225" s="74"/>
      <c r="AI225" s="74"/>
      <c r="AJ225" s="74"/>
      <c r="AK225" s="74"/>
      <c r="AL225" s="74"/>
      <c r="AM225" s="74"/>
      <c r="AN225" s="75"/>
      <c r="AO225" s="75"/>
      <c r="AP225" s="75"/>
      <c r="AQ225" s="75"/>
      <c r="AR225" s="75"/>
      <c r="AS225" s="75"/>
      <c r="AT225" s="75"/>
      <c r="AU225" s="75"/>
      <c r="AV225" s="75"/>
      <c r="AW225" s="75"/>
      <c r="AX225" s="75"/>
      <c r="AY225" s="75"/>
      <c r="AZ225" s="75"/>
      <c r="BA225" s="75"/>
      <c r="BB225" s="75"/>
      <c r="BC225" s="75"/>
      <c r="BD225" s="75"/>
      <c r="BE225" s="75"/>
      <c r="BF225" s="75"/>
      <c r="BG225" s="75"/>
      <c r="BH225" s="75"/>
      <c r="BK225" s="251"/>
      <c r="BL225" s="251"/>
      <c r="BM225" s="251"/>
      <c r="BN225" s="251"/>
      <c r="BO225" s="251"/>
      <c r="BP225" s="251"/>
      <c r="BQ225" s="251"/>
      <c r="BR225" s="251"/>
      <c r="BS225" s="251"/>
      <c r="BT225" s="251"/>
      <c r="BU225" s="251"/>
      <c r="BV225" s="251"/>
      <c r="BW225" s="251"/>
      <c r="BX225" s="251"/>
      <c r="BY225" s="251"/>
      <c r="BZ225" s="251"/>
    </row>
    <row r="226" spans="1:78" ht="12.75" customHeight="1">
      <c r="A226" s="75"/>
      <c r="B226" s="75"/>
      <c r="C226" s="160"/>
      <c r="D226" s="160"/>
      <c r="E226" s="163"/>
      <c r="F226" s="163"/>
      <c r="G226" s="21">
        <f t="shared" si="12"/>
        <v>3</v>
      </c>
      <c r="H226" s="15" t="str">
        <f t="array" ref="H226">IF(COUNT(IF($W$5:$W$204=$G226,H$5:H$204,""))=0,"-",COUNT(IF($W$5:$W$204=$G226,H$5:H$204,"")))</f>
        <v>-</v>
      </c>
      <c r="I226" s="15" t="str">
        <f t="array" ref="I226">IF(COUNT(IF($W$5:$W$204=$G226,I$5:I$204,""))=0,"-",COUNT(IF($W$5:$W$204=$G226,I$5:I$204,"")))</f>
        <v>-</v>
      </c>
      <c r="J226" s="15" t="str">
        <f t="array" ref="J226">IF(COUNT(IF($W$5:$W$204=$G226,J$5:J$204,""))=0,"-",COUNT(IF($W$5:$W$204=$G226,J$5:J$204,"")))</f>
        <v>-</v>
      </c>
      <c r="K226" s="15" t="str">
        <f t="array" ref="K226">IF(COUNT(IF($W$5:$W$204=$G226,K$5:K$204,""))=0,"-",COUNT(IF($W$5:$W$204=$G226,K$5:K$204,"")))</f>
        <v>-</v>
      </c>
      <c r="L226" s="15" t="str">
        <f t="array" ref="L226">IF(COUNT(IF($W$5:$W$204=$G226,L$5:L$204,""))=0,"-",COUNT(IF($W$5:$W$204=$G226,L$5:L$204,"")))</f>
        <v>-</v>
      </c>
      <c r="M226" s="15" t="str">
        <f t="array" ref="M226">IF(COUNT(IF($W$5:$W$204=$G226,M$5:M$204,""))=0,"-",COUNT(IF($W$5:$W$204=$G226,M$5:M$204,"")))</f>
        <v>-</v>
      </c>
      <c r="N226" s="15" t="str">
        <f t="array" ref="N226">IF(COUNT(IF($W$5:$W$204=$G226,N$5:N$204,""))=0,"-",COUNT(IF($W$5:$W$204=$G226,N$5:N$204,"")))</f>
        <v>-</v>
      </c>
      <c r="O226" s="15" t="str">
        <f t="array" ref="O226">IF(COUNT(IF($W$5:$W$204=$G226,O$5:O$204,""))=0,"-",COUNT(IF($W$5:$W$204=$G226,O$5:O$204,"")))</f>
        <v>-</v>
      </c>
      <c r="P226" s="15" t="str">
        <f t="array" ref="P226">IF(COUNT(IF($W$5:$W$204=$G226,P$5:P$204,""))=0,"-",COUNT(IF($W$5:$W$204=$G226,P$5:P$204,"")))</f>
        <v>-</v>
      </c>
      <c r="Q226" s="15" t="str">
        <f t="array" ref="Q226">IF(COUNT(IF($W$5:$W$204=$G226,Q$5:Q$204,""))=0,"-",COUNT(IF($W$5:$W$204=$G226,Q$5:Q$204,"")))</f>
        <v>-</v>
      </c>
      <c r="R226" s="15" t="str">
        <f t="array" ref="R226">IF(COUNT(IF($W$5:$W$204=$G226,R$5:R$204,""))=0,"-",COUNT(IF($W$5:$W$204=$G226,R$5:R$204,"")))</f>
        <v>-</v>
      </c>
      <c r="S226" s="15" t="str">
        <f t="array" ref="S226">IF(COUNT(IF($W$5:$W$204=$G226,S$5:S$204,""))=0,"-",COUNT(IF($W$5:$W$204=$G226,S$5:S$204,"")))</f>
        <v>-</v>
      </c>
      <c r="T226" s="15" t="str">
        <f t="array" ref="T226">IF(COUNT(IF($W$5:$W$204=$G226,T$5:T$204,""))=0,"-",COUNT(IF($W$5:$W$204=$G226,T$5:T$204,"")))</f>
        <v>-</v>
      </c>
      <c r="U226" s="15" t="str">
        <f t="array" ref="U226">IF(COUNT(IF($W$5:$W$204=$G226,U$5:U$204,""))=0,"-",COUNT(IF($W$5:$W$204=$G226,U$5:U$204,"")))</f>
        <v>-</v>
      </c>
      <c r="V226" s="15" t="str">
        <f t="array" ref="V226">IF(COUNT(IF($W$5:$W$204=$G226,V$5:V$204,""))=0,"-",COUNT(IF($W$5:$W$204=$G226,V$5:V$204,"")))</f>
        <v>-</v>
      </c>
      <c r="W226" s="22" t="str">
        <f t="array" ref="W226">IF(H226:V226="-","-",SUM(H226:V226))</f>
        <v>-</v>
      </c>
      <c r="X226" s="74"/>
      <c r="Y226" s="76"/>
      <c r="Z226" s="76"/>
      <c r="AA226" s="76"/>
      <c r="AB226" s="76"/>
      <c r="AC226" s="76"/>
      <c r="AD226" s="76"/>
      <c r="AE226" s="75"/>
      <c r="AF226" s="75"/>
      <c r="AG226" s="75"/>
      <c r="AH226" s="74"/>
      <c r="AI226" s="74"/>
      <c r="AJ226" s="74"/>
      <c r="AK226" s="74"/>
      <c r="AL226" s="74"/>
      <c r="AM226" s="74"/>
      <c r="AN226" s="75"/>
      <c r="AO226" s="75"/>
      <c r="AP226" s="75"/>
      <c r="AQ226" s="75"/>
      <c r="AR226" s="75"/>
      <c r="AS226" s="75"/>
      <c r="AT226" s="75"/>
      <c r="AU226" s="75"/>
      <c r="AV226" s="75"/>
      <c r="AW226" s="75"/>
      <c r="AX226" s="75"/>
      <c r="AY226" s="75"/>
      <c r="AZ226" s="75"/>
      <c r="BA226" s="75"/>
      <c r="BB226" s="75"/>
      <c r="BC226" s="75"/>
      <c r="BD226" s="75"/>
      <c r="BE226" s="75"/>
      <c r="BF226" s="75"/>
      <c r="BG226" s="75"/>
      <c r="BH226" s="75"/>
      <c r="BK226" s="251"/>
      <c r="BL226" s="251"/>
      <c r="BM226" s="251"/>
      <c r="BN226" s="251"/>
      <c r="BO226" s="251"/>
      <c r="BP226" s="251"/>
      <c r="BQ226" s="251"/>
      <c r="BR226" s="251"/>
      <c r="BS226" s="251"/>
      <c r="BT226" s="251"/>
      <c r="BU226" s="251"/>
      <c r="BV226" s="251"/>
      <c r="BW226" s="251"/>
      <c r="BX226" s="251"/>
      <c r="BY226" s="251"/>
      <c r="BZ226" s="251"/>
    </row>
    <row r="227" spans="1:78" ht="12.75" customHeight="1">
      <c r="A227" s="75"/>
      <c r="B227" s="75"/>
      <c r="C227" s="160"/>
      <c r="D227" s="160"/>
      <c r="E227" s="163"/>
      <c r="F227" s="163"/>
      <c r="G227" s="21">
        <f t="shared" si="12"/>
        <v>4</v>
      </c>
      <c r="H227" s="15" t="str">
        <f t="array" ref="H227">IF(COUNT(IF($W$5:$W$204=$G227,H$5:H$204,""))=0,"-",COUNT(IF($W$5:$W$204=$G227,H$5:H$204,"")))</f>
        <v>-</v>
      </c>
      <c r="I227" s="15" t="str">
        <f t="array" ref="I227">IF(COUNT(IF($W$5:$W$204=$G227,I$5:I$204,""))=0,"-",COUNT(IF($W$5:$W$204=$G227,I$5:I$204,"")))</f>
        <v>-</v>
      </c>
      <c r="J227" s="15" t="str">
        <f t="array" ref="J227">IF(COUNT(IF($W$5:$W$204=$G227,J$5:J$204,""))=0,"-",COUNT(IF($W$5:$W$204=$G227,J$5:J$204,"")))</f>
        <v>-</v>
      </c>
      <c r="K227" s="15" t="str">
        <f t="array" ref="K227">IF(COUNT(IF($W$5:$W$204=$G227,K$5:K$204,""))=0,"-",COUNT(IF($W$5:$W$204=$G227,K$5:K$204,"")))</f>
        <v>-</v>
      </c>
      <c r="L227" s="15" t="str">
        <f t="array" ref="L227">IF(COUNT(IF($W$5:$W$204=$G227,L$5:L$204,""))=0,"-",COUNT(IF($W$5:$W$204=$G227,L$5:L$204,"")))</f>
        <v>-</v>
      </c>
      <c r="M227" s="15" t="str">
        <f t="array" ref="M227">IF(COUNT(IF($W$5:$W$204=$G227,M$5:M$204,""))=0,"-",COUNT(IF($W$5:$W$204=$G227,M$5:M$204,"")))</f>
        <v>-</v>
      </c>
      <c r="N227" s="15" t="str">
        <f t="array" ref="N227">IF(COUNT(IF($W$5:$W$204=$G227,N$5:N$204,""))=0,"-",COUNT(IF($W$5:$W$204=$G227,N$5:N$204,"")))</f>
        <v>-</v>
      </c>
      <c r="O227" s="15" t="str">
        <f t="array" ref="O227">IF(COUNT(IF($W$5:$W$204=$G227,O$5:O$204,""))=0,"-",COUNT(IF($W$5:$W$204=$G227,O$5:O$204,"")))</f>
        <v>-</v>
      </c>
      <c r="P227" s="15" t="str">
        <f t="array" ref="P227">IF(COUNT(IF($W$5:$W$204=$G227,P$5:P$204,""))=0,"-",COUNT(IF($W$5:$W$204=$G227,P$5:P$204,"")))</f>
        <v>-</v>
      </c>
      <c r="Q227" s="15" t="str">
        <f t="array" ref="Q227">IF(COUNT(IF($W$5:$W$204=$G227,Q$5:Q$204,""))=0,"-",COUNT(IF($W$5:$W$204=$G227,Q$5:Q$204,"")))</f>
        <v>-</v>
      </c>
      <c r="R227" s="15" t="str">
        <f t="array" ref="R227">IF(COUNT(IF($W$5:$W$204=$G227,R$5:R$204,""))=0,"-",COUNT(IF($W$5:$W$204=$G227,R$5:R$204,"")))</f>
        <v>-</v>
      </c>
      <c r="S227" s="15" t="str">
        <f t="array" ref="S227">IF(COUNT(IF($W$5:$W$204=$G227,S$5:S$204,""))=0,"-",COUNT(IF($W$5:$W$204=$G227,S$5:S$204,"")))</f>
        <v>-</v>
      </c>
      <c r="T227" s="15" t="str">
        <f t="array" ref="T227">IF(COUNT(IF($W$5:$W$204=$G227,T$5:T$204,""))=0,"-",COUNT(IF($W$5:$W$204=$G227,T$5:T$204,"")))</f>
        <v>-</v>
      </c>
      <c r="U227" s="15" t="str">
        <f t="array" ref="U227">IF(COUNT(IF($W$5:$W$204=$G227,U$5:U$204,""))=0,"-",COUNT(IF($W$5:$W$204=$G227,U$5:U$204,"")))</f>
        <v>-</v>
      </c>
      <c r="V227" s="15" t="str">
        <f t="array" ref="V227">IF(COUNT(IF($W$5:$W$204=$G227,V$5:V$204,""))=0,"-",COUNT(IF($W$5:$W$204=$G227,V$5:V$204,"")))</f>
        <v>-</v>
      </c>
      <c r="W227" s="22" t="str">
        <f t="array" ref="W227">IF(H227:V227="-","-",SUM(H227:V227))</f>
        <v>-</v>
      </c>
      <c r="X227" s="74"/>
      <c r="Y227" s="76"/>
      <c r="Z227" s="76"/>
      <c r="AA227" s="76"/>
      <c r="AB227" s="76"/>
      <c r="AC227" s="76"/>
      <c r="AD227" s="76"/>
      <c r="AE227" s="75"/>
      <c r="AF227" s="75"/>
      <c r="AG227" s="75"/>
      <c r="AH227" s="74"/>
      <c r="AI227" s="74"/>
      <c r="AJ227" s="74"/>
      <c r="AK227" s="74"/>
      <c r="AL227" s="74"/>
      <c r="AM227" s="74"/>
      <c r="AN227" s="75"/>
      <c r="AO227" s="75"/>
      <c r="AP227" s="75"/>
      <c r="AQ227" s="75"/>
      <c r="AR227" s="75"/>
      <c r="AS227" s="75"/>
      <c r="AT227" s="75"/>
      <c r="AU227" s="75"/>
      <c r="AV227" s="75"/>
      <c r="AW227" s="75"/>
      <c r="AX227" s="75"/>
      <c r="AY227" s="75"/>
      <c r="AZ227" s="75"/>
      <c r="BA227" s="75"/>
      <c r="BB227" s="75"/>
      <c r="BC227" s="75"/>
      <c r="BD227" s="75"/>
      <c r="BE227" s="75"/>
      <c r="BF227" s="75"/>
      <c r="BG227" s="75"/>
      <c r="BH227" s="75"/>
      <c r="BK227" s="251"/>
      <c r="BL227" s="251"/>
      <c r="BM227" s="251"/>
      <c r="BN227" s="251"/>
      <c r="BO227" s="251"/>
      <c r="BP227" s="251"/>
      <c r="BQ227" s="251"/>
      <c r="BR227" s="251"/>
      <c r="BS227" s="251"/>
      <c r="BT227" s="251"/>
      <c r="BU227" s="251"/>
      <c r="BV227" s="251"/>
      <c r="BW227" s="251"/>
      <c r="BX227" s="251"/>
      <c r="BY227" s="251"/>
      <c r="BZ227" s="251"/>
    </row>
    <row r="228" spans="1:78" ht="12.75" customHeight="1">
      <c r="A228" s="75"/>
      <c r="B228" s="75"/>
      <c r="C228" s="160"/>
      <c r="D228" s="160"/>
      <c r="E228" s="163"/>
      <c r="F228" s="163"/>
      <c r="G228" s="21">
        <f t="shared" si="12"/>
        <v>5</v>
      </c>
      <c r="H228" s="15" t="str">
        <f t="array" ref="H228">IF(COUNT(IF($W$5:$W$204=$G228,H$5:H$204,""))=0,"-",COUNT(IF($W$5:$W$204=$G228,H$5:H$204,"")))</f>
        <v>-</v>
      </c>
      <c r="I228" s="15" t="str">
        <f t="array" ref="I228">IF(COUNT(IF($W$5:$W$204=$G228,I$5:I$204,""))=0,"-",COUNT(IF($W$5:$W$204=$G228,I$5:I$204,"")))</f>
        <v>-</v>
      </c>
      <c r="J228" s="15" t="str">
        <f t="array" ref="J228">IF(COUNT(IF($W$5:$W$204=$G228,J$5:J$204,""))=0,"-",COUNT(IF($W$5:$W$204=$G228,J$5:J$204,"")))</f>
        <v>-</v>
      </c>
      <c r="K228" s="15" t="str">
        <f t="array" ref="K228">IF(COUNT(IF($W$5:$W$204=$G228,K$5:K$204,""))=0,"-",COUNT(IF($W$5:$W$204=$G228,K$5:K$204,"")))</f>
        <v>-</v>
      </c>
      <c r="L228" s="15" t="str">
        <f t="array" ref="L228">IF(COUNT(IF($W$5:$W$204=$G228,L$5:L$204,""))=0,"-",COUNT(IF($W$5:$W$204=$G228,L$5:L$204,"")))</f>
        <v>-</v>
      </c>
      <c r="M228" s="15" t="str">
        <f t="array" ref="M228">IF(COUNT(IF($W$5:$W$204=$G228,M$5:M$204,""))=0,"-",COUNT(IF($W$5:$W$204=$G228,M$5:M$204,"")))</f>
        <v>-</v>
      </c>
      <c r="N228" s="15" t="str">
        <f t="array" ref="N228">IF(COUNT(IF($W$5:$W$204=$G228,N$5:N$204,""))=0,"-",COUNT(IF($W$5:$W$204=$G228,N$5:N$204,"")))</f>
        <v>-</v>
      </c>
      <c r="O228" s="15" t="str">
        <f t="array" ref="O228">IF(COUNT(IF($W$5:$W$204=$G228,O$5:O$204,""))=0,"-",COUNT(IF($W$5:$W$204=$G228,O$5:O$204,"")))</f>
        <v>-</v>
      </c>
      <c r="P228" s="15" t="str">
        <f t="array" ref="P228">IF(COUNT(IF($W$5:$W$204=$G228,P$5:P$204,""))=0,"-",COUNT(IF($W$5:$W$204=$G228,P$5:P$204,"")))</f>
        <v>-</v>
      </c>
      <c r="Q228" s="15" t="str">
        <f t="array" ref="Q228">IF(COUNT(IF($W$5:$W$204=$G228,Q$5:Q$204,""))=0,"-",COUNT(IF($W$5:$W$204=$G228,Q$5:Q$204,"")))</f>
        <v>-</v>
      </c>
      <c r="R228" s="15" t="str">
        <f t="array" ref="R228">IF(COUNT(IF($W$5:$W$204=$G228,R$5:R$204,""))=0,"-",COUNT(IF($W$5:$W$204=$G228,R$5:R$204,"")))</f>
        <v>-</v>
      </c>
      <c r="S228" s="15" t="str">
        <f t="array" ref="S228">IF(COUNT(IF($W$5:$W$204=$G228,S$5:S$204,""))=0,"-",COUNT(IF($W$5:$W$204=$G228,S$5:S$204,"")))</f>
        <v>-</v>
      </c>
      <c r="T228" s="15" t="str">
        <f t="array" ref="T228">IF(COUNT(IF($W$5:$W$204=$G228,T$5:T$204,""))=0,"-",COUNT(IF($W$5:$W$204=$G228,T$5:T$204,"")))</f>
        <v>-</v>
      </c>
      <c r="U228" s="15" t="str">
        <f t="array" ref="U228">IF(COUNT(IF($W$5:$W$204=$G228,U$5:U$204,""))=0,"-",COUNT(IF($W$5:$W$204=$G228,U$5:U$204,"")))</f>
        <v>-</v>
      </c>
      <c r="V228" s="15" t="str">
        <f t="array" ref="V228">IF(COUNT(IF($W$5:$W$204=$G228,V$5:V$204,""))=0,"-",COUNT(IF($W$5:$W$204=$G228,V$5:V$204,"")))</f>
        <v>-</v>
      </c>
      <c r="W228" s="22" t="str">
        <f t="array" ref="W228">IF(H228:V228="-","-",SUM(H228:V228))</f>
        <v>-</v>
      </c>
      <c r="X228" s="74"/>
      <c r="Y228" s="76"/>
      <c r="Z228" s="76"/>
      <c r="AA228" s="76"/>
      <c r="AB228" s="76"/>
      <c r="AC228" s="76"/>
      <c r="AD228" s="76"/>
      <c r="AE228" s="75"/>
      <c r="AF228" s="75"/>
      <c r="AG228" s="75"/>
      <c r="AH228" s="74"/>
      <c r="AI228" s="74"/>
      <c r="AJ228" s="74"/>
      <c r="AK228" s="74"/>
      <c r="AL228" s="74"/>
      <c r="AM228" s="74"/>
      <c r="AN228" s="75"/>
      <c r="AO228" s="75"/>
      <c r="AP228" s="75"/>
      <c r="AQ228" s="75"/>
      <c r="AR228" s="75"/>
      <c r="AS228" s="75"/>
      <c r="AT228" s="75"/>
      <c r="AU228" s="75"/>
      <c r="AV228" s="75"/>
      <c r="AW228" s="75"/>
      <c r="AX228" s="75"/>
      <c r="AY228" s="75"/>
      <c r="AZ228" s="75"/>
      <c r="BA228" s="75"/>
      <c r="BB228" s="75"/>
      <c r="BC228" s="75"/>
      <c r="BD228" s="75"/>
      <c r="BE228" s="75"/>
      <c r="BF228" s="75"/>
      <c r="BG228" s="75"/>
      <c r="BH228" s="75"/>
      <c r="BK228" s="251"/>
      <c r="BL228" s="251"/>
      <c r="BM228" s="251"/>
      <c r="BN228" s="251"/>
      <c r="BO228" s="251"/>
      <c r="BP228" s="251"/>
      <c r="BQ228" s="251"/>
      <c r="BR228" s="251"/>
      <c r="BS228" s="251"/>
      <c r="BT228" s="251"/>
      <c r="BU228" s="251"/>
      <c r="BV228" s="251"/>
      <c r="BW228" s="251"/>
      <c r="BX228" s="251"/>
      <c r="BY228" s="251"/>
      <c r="BZ228" s="251"/>
    </row>
    <row r="229" spans="1:78" ht="12.75" customHeight="1">
      <c r="A229" s="75"/>
      <c r="B229" s="75"/>
      <c r="C229" s="160"/>
      <c r="D229" s="160"/>
      <c r="E229" s="163"/>
      <c r="F229" s="163"/>
      <c r="G229" s="21">
        <f t="shared" si="12"/>
        <v>6</v>
      </c>
      <c r="H229" s="15" t="str">
        <f t="array" ref="H229">IF(COUNT(IF($W$5:$W$204=$G229,H$5:H$204,""))=0,"-",COUNT(IF($W$5:$W$204=$G229,H$5:H$204,"")))</f>
        <v>-</v>
      </c>
      <c r="I229" s="15" t="str">
        <f t="array" ref="I229">IF(COUNT(IF($W$5:$W$204=$G229,I$5:I$204,""))=0,"-",COUNT(IF($W$5:$W$204=$G229,I$5:I$204,"")))</f>
        <v>-</v>
      </c>
      <c r="J229" s="15" t="str">
        <f t="array" ref="J229">IF(COUNT(IF($W$5:$W$204=$G229,J$5:J$204,""))=0,"-",COUNT(IF($W$5:$W$204=$G229,J$5:J$204,"")))</f>
        <v>-</v>
      </c>
      <c r="K229" s="15" t="str">
        <f t="array" ref="K229">IF(COUNT(IF($W$5:$W$204=$G229,K$5:K$204,""))=0,"-",COUNT(IF($W$5:$W$204=$G229,K$5:K$204,"")))</f>
        <v>-</v>
      </c>
      <c r="L229" s="15" t="str">
        <f t="array" ref="L229">IF(COUNT(IF($W$5:$W$204=$G229,L$5:L$204,""))=0,"-",COUNT(IF($W$5:$W$204=$G229,L$5:L$204,"")))</f>
        <v>-</v>
      </c>
      <c r="M229" s="15" t="str">
        <f t="array" ref="M229">IF(COUNT(IF($W$5:$W$204=$G229,M$5:M$204,""))=0,"-",COUNT(IF($W$5:$W$204=$G229,M$5:M$204,"")))</f>
        <v>-</v>
      </c>
      <c r="N229" s="15" t="str">
        <f t="array" ref="N229">IF(COUNT(IF($W$5:$W$204=$G229,N$5:N$204,""))=0,"-",COUNT(IF($W$5:$W$204=$G229,N$5:N$204,"")))</f>
        <v>-</v>
      </c>
      <c r="O229" s="15" t="str">
        <f t="array" ref="O229">IF(COUNT(IF($W$5:$W$204=$G229,O$5:O$204,""))=0,"-",COUNT(IF($W$5:$W$204=$G229,O$5:O$204,"")))</f>
        <v>-</v>
      </c>
      <c r="P229" s="15" t="str">
        <f t="array" ref="P229">IF(COUNT(IF($W$5:$W$204=$G229,P$5:P$204,""))=0,"-",COUNT(IF($W$5:$W$204=$G229,P$5:P$204,"")))</f>
        <v>-</v>
      </c>
      <c r="Q229" s="15" t="str">
        <f t="array" ref="Q229">IF(COUNT(IF($W$5:$W$204=$G229,Q$5:Q$204,""))=0,"-",COUNT(IF($W$5:$W$204=$G229,Q$5:Q$204,"")))</f>
        <v>-</v>
      </c>
      <c r="R229" s="15" t="str">
        <f t="array" ref="R229">IF(COUNT(IF($W$5:$W$204=$G229,R$5:R$204,""))=0,"-",COUNT(IF($W$5:$W$204=$G229,R$5:R$204,"")))</f>
        <v>-</v>
      </c>
      <c r="S229" s="15" t="str">
        <f t="array" ref="S229">IF(COUNT(IF($W$5:$W$204=$G229,S$5:S$204,""))=0,"-",COUNT(IF($W$5:$W$204=$G229,S$5:S$204,"")))</f>
        <v>-</v>
      </c>
      <c r="T229" s="15" t="str">
        <f t="array" ref="T229">IF(COUNT(IF($W$5:$W$204=$G229,T$5:T$204,""))=0,"-",COUNT(IF($W$5:$W$204=$G229,T$5:T$204,"")))</f>
        <v>-</v>
      </c>
      <c r="U229" s="15" t="str">
        <f t="array" ref="U229">IF(COUNT(IF($W$5:$W$204=$G229,U$5:U$204,""))=0,"-",COUNT(IF($W$5:$W$204=$G229,U$5:U$204,"")))</f>
        <v>-</v>
      </c>
      <c r="V229" s="15" t="str">
        <f t="array" ref="V229">IF(COUNT(IF($W$5:$W$204=$G229,V$5:V$204,""))=0,"-",COUNT(IF($W$5:$W$204=$G229,V$5:V$204,"")))</f>
        <v>-</v>
      </c>
      <c r="W229" s="22" t="str">
        <f t="array" ref="W229">IF(H229:V229="-","-",SUM(H229:V229))</f>
        <v>-</v>
      </c>
      <c r="X229" s="74"/>
      <c r="Y229" s="76"/>
      <c r="Z229" s="76"/>
      <c r="AA229" s="76"/>
      <c r="AB229" s="76"/>
      <c r="AC229" s="76"/>
      <c r="AD229" s="76"/>
      <c r="AE229" s="75"/>
      <c r="AF229" s="75"/>
      <c r="AG229" s="75"/>
      <c r="AH229" s="74"/>
      <c r="AI229" s="74"/>
      <c r="AJ229" s="74"/>
      <c r="AK229" s="74"/>
      <c r="AL229" s="74"/>
      <c r="AM229" s="74"/>
      <c r="AN229" s="75"/>
      <c r="AO229" s="75"/>
      <c r="AP229" s="75"/>
      <c r="AQ229" s="75"/>
      <c r="AR229" s="75"/>
      <c r="AS229" s="75"/>
      <c r="AT229" s="75"/>
      <c r="AU229" s="75"/>
      <c r="AV229" s="75"/>
      <c r="AW229" s="75"/>
      <c r="AX229" s="75"/>
      <c r="AY229" s="75"/>
      <c r="AZ229" s="75"/>
      <c r="BA229" s="75"/>
      <c r="BB229" s="75"/>
      <c r="BC229" s="75"/>
      <c r="BD229" s="75"/>
      <c r="BE229" s="75"/>
      <c r="BF229" s="75"/>
      <c r="BG229" s="75"/>
      <c r="BH229" s="75"/>
      <c r="BK229" s="251"/>
      <c r="BL229" s="251"/>
      <c r="BM229" s="251"/>
      <c r="BN229" s="251"/>
      <c r="BO229" s="251"/>
      <c r="BP229" s="251"/>
      <c r="BQ229" s="251"/>
      <c r="BR229" s="251"/>
      <c r="BS229" s="251"/>
      <c r="BT229" s="251"/>
      <c r="BU229" s="251"/>
      <c r="BV229" s="251"/>
      <c r="BW229" s="251"/>
      <c r="BX229" s="251"/>
      <c r="BY229" s="251"/>
      <c r="BZ229" s="251"/>
    </row>
    <row r="230" spans="1:78" ht="12.75" customHeight="1">
      <c r="A230" s="75"/>
      <c r="B230" s="75"/>
      <c r="C230" s="160"/>
      <c r="D230" s="160"/>
      <c r="E230" s="163"/>
      <c r="F230" s="163"/>
      <c r="G230" s="21">
        <f t="shared" si="12"/>
        <v>7</v>
      </c>
      <c r="H230" s="15" t="str">
        <f t="array" ref="H230">IF(COUNT(IF($W$5:$W$204=$G230,H$5:H$204,""))=0,"-",COUNT(IF($W$5:$W$204=$G230,H$5:H$204,"")))</f>
        <v>-</v>
      </c>
      <c r="I230" s="15" t="str">
        <f t="array" ref="I230">IF(COUNT(IF($W$5:$W$204=$G230,I$5:I$204,""))=0,"-",COUNT(IF($W$5:$W$204=$G230,I$5:I$204,"")))</f>
        <v>-</v>
      </c>
      <c r="J230" s="15" t="str">
        <f t="array" ref="J230">IF(COUNT(IF($W$5:$W$204=$G230,J$5:J$204,""))=0,"-",COUNT(IF($W$5:$W$204=$G230,J$5:J$204,"")))</f>
        <v>-</v>
      </c>
      <c r="K230" s="15" t="str">
        <f t="array" ref="K230">IF(COUNT(IF($W$5:$W$204=$G230,K$5:K$204,""))=0,"-",COUNT(IF($W$5:$W$204=$G230,K$5:K$204,"")))</f>
        <v>-</v>
      </c>
      <c r="L230" s="15" t="str">
        <f t="array" ref="L230">IF(COUNT(IF($W$5:$W$204=$G230,L$5:L$204,""))=0,"-",COUNT(IF($W$5:$W$204=$G230,L$5:L$204,"")))</f>
        <v>-</v>
      </c>
      <c r="M230" s="15" t="str">
        <f t="array" ref="M230">IF(COUNT(IF($W$5:$W$204=$G230,M$5:M$204,""))=0,"-",COUNT(IF($W$5:$W$204=$G230,M$5:M$204,"")))</f>
        <v>-</v>
      </c>
      <c r="N230" s="15" t="str">
        <f t="array" ref="N230">IF(COUNT(IF($W$5:$W$204=$G230,N$5:N$204,""))=0,"-",COUNT(IF($W$5:$W$204=$G230,N$5:N$204,"")))</f>
        <v>-</v>
      </c>
      <c r="O230" s="15" t="str">
        <f t="array" ref="O230">IF(COUNT(IF($W$5:$W$204=$G230,O$5:O$204,""))=0,"-",COUNT(IF($W$5:$W$204=$G230,O$5:O$204,"")))</f>
        <v>-</v>
      </c>
      <c r="P230" s="15" t="str">
        <f t="array" ref="P230">IF(COUNT(IF($W$5:$W$204=$G230,P$5:P$204,""))=0,"-",COUNT(IF($W$5:$W$204=$G230,P$5:P$204,"")))</f>
        <v>-</v>
      </c>
      <c r="Q230" s="15" t="str">
        <f t="array" ref="Q230">IF(COUNT(IF($W$5:$W$204=$G230,Q$5:Q$204,""))=0,"-",COUNT(IF($W$5:$W$204=$G230,Q$5:Q$204,"")))</f>
        <v>-</v>
      </c>
      <c r="R230" s="15" t="str">
        <f t="array" ref="R230">IF(COUNT(IF($W$5:$W$204=$G230,R$5:R$204,""))=0,"-",COUNT(IF($W$5:$W$204=$G230,R$5:R$204,"")))</f>
        <v>-</v>
      </c>
      <c r="S230" s="15" t="str">
        <f t="array" ref="S230">IF(COUNT(IF($W$5:$W$204=$G230,S$5:S$204,""))=0,"-",COUNT(IF($W$5:$W$204=$G230,S$5:S$204,"")))</f>
        <v>-</v>
      </c>
      <c r="T230" s="15" t="str">
        <f t="array" ref="T230">IF(COUNT(IF($W$5:$W$204=$G230,T$5:T$204,""))=0,"-",COUNT(IF($W$5:$W$204=$G230,T$5:T$204,"")))</f>
        <v>-</v>
      </c>
      <c r="U230" s="15" t="str">
        <f t="array" ref="U230">IF(COUNT(IF($W$5:$W$204=$G230,U$5:U$204,""))=0,"-",COUNT(IF($W$5:$W$204=$G230,U$5:U$204,"")))</f>
        <v>-</v>
      </c>
      <c r="V230" s="15" t="str">
        <f t="array" ref="V230">IF(COUNT(IF($W$5:$W$204=$G230,V$5:V$204,""))=0,"-",COUNT(IF($W$5:$W$204=$G230,V$5:V$204,"")))</f>
        <v>-</v>
      </c>
      <c r="W230" s="22" t="str">
        <f t="array" ref="W230">IF(H230:V230="-","-",SUM(H230:V230))</f>
        <v>-</v>
      </c>
      <c r="X230" s="74"/>
      <c r="Y230" s="76"/>
      <c r="Z230" s="76"/>
      <c r="AA230" s="76"/>
      <c r="AB230" s="76"/>
      <c r="AC230" s="76"/>
      <c r="AD230" s="76"/>
      <c r="AE230" s="75"/>
      <c r="AF230" s="75"/>
      <c r="AG230" s="75"/>
      <c r="AH230" s="74"/>
      <c r="AI230" s="74"/>
      <c r="AJ230" s="74"/>
      <c r="AK230" s="74"/>
      <c r="AL230" s="74"/>
      <c r="AM230" s="74"/>
      <c r="AN230" s="75"/>
      <c r="AO230" s="75"/>
      <c r="AP230" s="75"/>
      <c r="AQ230" s="75"/>
      <c r="AR230" s="75"/>
      <c r="AS230" s="75"/>
      <c r="AT230" s="75"/>
      <c r="AU230" s="75"/>
      <c r="AV230" s="75"/>
      <c r="AW230" s="75"/>
      <c r="AX230" s="75"/>
      <c r="AY230" s="75"/>
      <c r="AZ230" s="75"/>
      <c r="BA230" s="75"/>
      <c r="BB230" s="75"/>
      <c r="BC230" s="75"/>
      <c r="BD230" s="75"/>
      <c r="BE230" s="75"/>
      <c r="BF230" s="75"/>
      <c r="BG230" s="75"/>
      <c r="BH230" s="75"/>
      <c r="BK230" s="251"/>
      <c r="BL230" s="251"/>
      <c r="BM230" s="251"/>
      <c r="BN230" s="251"/>
      <c r="BO230" s="251"/>
      <c r="BP230" s="251"/>
      <c r="BQ230" s="251"/>
      <c r="BR230" s="251"/>
      <c r="BS230" s="251"/>
      <c r="BT230" s="251"/>
      <c r="BU230" s="251"/>
      <c r="BV230" s="251"/>
      <c r="BW230" s="251"/>
      <c r="BX230" s="251"/>
      <c r="BY230" s="251"/>
      <c r="BZ230" s="251"/>
    </row>
    <row r="231" spans="1:78" ht="12.75" customHeight="1">
      <c r="A231" s="75"/>
      <c r="B231" s="75"/>
      <c r="C231" s="160"/>
      <c r="D231" s="160"/>
      <c r="E231" s="163"/>
      <c r="F231" s="163"/>
      <c r="G231" s="21">
        <f t="shared" si="12"/>
        <v>8</v>
      </c>
      <c r="H231" s="15" t="str">
        <f t="array" ref="H231">IF(COUNT(IF($W$5:$W$204=$G231,H$5:H$204,""))=0,"-",COUNT(IF($W$5:$W$204=$G231,H$5:H$204,"")))</f>
        <v>-</v>
      </c>
      <c r="I231" s="15" t="str">
        <f t="array" ref="I231">IF(COUNT(IF($W$5:$W$204=$G231,I$5:I$204,""))=0,"-",COUNT(IF($W$5:$W$204=$G231,I$5:I$204,"")))</f>
        <v>-</v>
      </c>
      <c r="J231" s="15" t="str">
        <f t="array" ref="J231">IF(COUNT(IF($W$5:$W$204=$G231,J$5:J$204,""))=0,"-",COUNT(IF($W$5:$W$204=$G231,J$5:J$204,"")))</f>
        <v>-</v>
      </c>
      <c r="K231" s="15" t="str">
        <f t="array" ref="K231">IF(COUNT(IF($W$5:$W$204=$G231,K$5:K$204,""))=0,"-",COUNT(IF($W$5:$W$204=$G231,K$5:K$204,"")))</f>
        <v>-</v>
      </c>
      <c r="L231" s="15" t="str">
        <f t="array" ref="L231">IF(COUNT(IF($W$5:$W$204=$G231,L$5:L$204,""))=0,"-",COUNT(IF($W$5:$W$204=$G231,L$5:L$204,"")))</f>
        <v>-</v>
      </c>
      <c r="M231" s="15" t="str">
        <f t="array" ref="M231">IF(COUNT(IF($W$5:$W$204=$G231,M$5:M$204,""))=0,"-",COUNT(IF($W$5:$W$204=$G231,M$5:M$204,"")))</f>
        <v>-</v>
      </c>
      <c r="N231" s="15" t="str">
        <f t="array" ref="N231">IF(COUNT(IF($W$5:$W$204=$G231,N$5:N$204,""))=0,"-",COUNT(IF($W$5:$W$204=$G231,N$5:N$204,"")))</f>
        <v>-</v>
      </c>
      <c r="O231" s="15" t="str">
        <f t="array" ref="O231">IF(COUNT(IF($W$5:$W$204=$G231,O$5:O$204,""))=0,"-",COUNT(IF($W$5:$W$204=$G231,O$5:O$204,"")))</f>
        <v>-</v>
      </c>
      <c r="P231" s="15" t="str">
        <f t="array" ref="P231">IF(COUNT(IF($W$5:$W$204=$G231,P$5:P$204,""))=0,"-",COUNT(IF($W$5:$W$204=$G231,P$5:P$204,"")))</f>
        <v>-</v>
      </c>
      <c r="Q231" s="15" t="str">
        <f t="array" ref="Q231">IF(COUNT(IF($W$5:$W$204=$G231,Q$5:Q$204,""))=0,"-",COUNT(IF($W$5:$W$204=$G231,Q$5:Q$204,"")))</f>
        <v>-</v>
      </c>
      <c r="R231" s="15" t="str">
        <f t="array" ref="R231">IF(COUNT(IF($W$5:$W$204=$G231,R$5:R$204,""))=0,"-",COUNT(IF($W$5:$W$204=$G231,R$5:R$204,"")))</f>
        <v>-</v>
      </c>
      <c r="S231" s="15" t="str">
        <f t="array" ref="S231">IF(COUNT(IF($W$5:$W$204=$G231,S$5:S$204,""))=0,"-",COUNT(IF($W$5:$W$204=$G231,S$5:S$204,"")))</f>
        <v>-</v>
      </c>
      <c r="T231" s="15" t="str">
        <f t="array" ref="T231">IF(COUNT(IF($W$5:$W$204=$G231,T$5:T$204,""))=0,"-",COUNT(IF($W$5:$W$204=$G231,T$5:T$204,"")))</f>
        <v>-</v>
      </c>
      <c r="U231" s="15" t="str">
        <f t="array" ref="U231">IF(COUNT(IF($W$5:$W$204=$G231,U$5:U$204,""))=0,"-",COUNT(IF($W$5:$W$204=$G231,U$5:U$204,"")))</f>
        <v>-</v>
      </c>
      <c r="V231" s="15" t="str">
        <f t="array" ref="V231">IF(COUNT(IF($W$5:$W$204=$G231,V$5:V$204,""))=0,"-",COUNT(IF($W$5:$W$204=$G231,V$5:V$204,"")))</f>
        <v>-</v>
      </c>
      <c r="W231" s="22" t="str">
        <f t="array" ref="W231">IF(H231:V231="-","-",SUM(H231:V231))</f>
        <v>-</v>
      </c>
      <c r="X231" s="74"/>
      <c r="Y231" s="76"/>
      <c r="Z231" s="76"/>
      <c r="AA231" s="76"/>
      <c r="AB231" s="76"/>
      <c r="AC231" s="76"/>
      <c r="AD231" s="76"/>
      <c r="AE231" s="75"/>
      <c r="AF231" s="75"/>
      <c r="AG231" s="75"/>
      <c r="AH231" s="74"/>
      <c r="AI231" s="74"/>
      <c r="AJ231" s="74"/>
      <c r="AK231" s="74"/>
      <c r="AL231" s="74"/>
      <c r="AM231" s="74"/>
      <c r="AN231" s="75"/>
      <c r="AO231" s="75"/>
      <c r="AP231" s="75"/>
      <c r="AQ231" s="75"/>
      <c r="AR231" s="75"/>
      <c r="AS231" s="75"/>
      <c r="AT231" s="75"/>
      <c r="AU231" s="75"/>
      <c r="AV231" s="75"/>
      <c r="AW231" s="75"/>
      <c r="AX231" s="75"/>
      <c r="AY231" s="75"/>
      <c r="AZ231" s="75"/>
      <c r="BA231" s="75"/>
      <c r="BB231" s="75"/>
      <c r="BC231" s="75"/>
      <c r="BD231" s="75"/>
      <c r="BE231" s="75"/>
      <c r="BF231" s="75"/>
      <c r="BG231" s="75"/>
      <c r="BH231" s="75"/>
      <c r="BK231" s="251"/>
      <c r="BL231" s="251"/>
      <c r="BM231" s="251"/>
      <c r="BN231" s="251"/>
      <c r="BO231" s="251"/>
      <c r="BP231" s="251"/>
      <c r="BQ231" s="251"/>
      <c r="BR231" s="251"/>
      <c r="BS231" s="251"/>
      <c r="BT231" s="251"/>
      <c r="BU231" s="251"/>
      <c r="BV231" s="251"/>
      <c r="BW231" s="251"/>
      <c r="BX231" s="251"/>
      <c r="BY231" s="251"/>
      <c r="BZ231" s="251"/>
    </row>
    <row r="232" spans="1:78" ht="12.75" customHeight="1">
      <c r="A232" s="75"/>
      <c r="B232" s="75"/>
      <c r="C232" s="160"/>
      <c r="D232" s="160"/>
      <c r="E232" s="163"/>
      <c r="F232" s="163"/>
      <c r="G232" s="21">
        <f t="shared" si="12"/>
        <v>9</v>
      </c>
      <c r="H232" s="15" t="str">
        <f t="array" ref="H232">IF(COUNT(IF($W$5:$W$204=$G232,H$5:H$204,""))=0,"-",COUNT(IF($W$5:$W$204=$G232,H$5:H$204,"")))</f>
        <v>-</v>
      </c>
      <c r="I232" s="15" t="str">
        <f t="array" ref="I232">IF(COUNT(IF($W$5:$W$204=$G232,I$5:I$204,""))=0,"-",COUNT(IF($W$5:$W$204=$G232,I$5:I$204,"")))</f>
        <v>-</v>
      </c>
      <c r="J232" s="15" t="str">
        <f t="array" ref="J232">IF(COUNT(IF($W$5:$W$204=$G232,J$5:J$204,""))=0,"-",COUNT(IF($W$5:$W$204=$G232,J$5:J$204,"")))</f>
        <v>-</v>
      </c>
      <c r="K232" s="15" t="str">
        <f t="array" ref="K232">IF(COUNT(IF($W$5:$W$204=$G232,K$5:K$204,""))=0,"-",COUNT(IF($W$5:$W$204=$G232,K$5:K$204,"")))</f>
        <v>-</v>
      </c>
      <c r="L232" s="15" t="str">
        <f t="array" ref="L232">IF(COUNT(IF($W$5:$W$204=$G232,L$5:L$204,""))=0,"-",COUNT(IF($W$5:$W$204=$G232,L$5:L$204,"")))</f>
        <v>-</v>
      </c>
      <c r="M232" s="15" t="str">
        <f t="array" ref="M232">IF(COUNT(IF($W$5:$W$204=$G232,M$5:M$204,""))=0,"-",COUNT(IF($W$5:$W$204=$G232,M$5:M$204,"")))</f>
        <v>-</v>
      </c>
      <c r="N232" s="15" t="str">
        <f t="array" ref="N232">IF(COUNT(IF($W$5:$W$204=$G232,N$5:N$204,""))=0,"-",COUNT(IF($W$5:$W$204=$G232,N$5:N$204,"")))</f>
        <v>-</v>
      </c>
      <c r="O232" s="15" t="str">
        <f t="array" ref="O232">IF(COUNT(IF($W$5:$W$204=$G232,O$5:O$204,""))=0,"-",COUNT(IF($W$5:$W$204=$G232,O$5:O$204,"")))</f>
        <v>-</v>
      </c>
      <c r="P232" s="15" t="str">
        <f t="array" ref="P232">IF(COUNT(IF($W$5:$W$204=$G232,P$5:P$204,""))=0,"-",COUNT(IF($W$5:$W$204=$G232,P$5:P$204,"")))</f>
        <v>-</v>
      </c>
      <c r="Q232" s="15" t="str">
        <f t="array" ref="Q232">IF(COUNT(IF($W$5:$W$204=$G232,Q$5:Q$204,""))=0,"-",COUNT(IF($W$5:$W$204=$G232,Q$5:Q$204,"")))</f>
        <v>-</v>
      </c>
      <c r="R232" s="15" t="str">
        <f t="array" ref="R232">IF(COUNT(IF($W$5:$W$204=$G232,R$5:R$204,""))=0,"-",COUNT(IF($W$5:$W$204=$G232,R$5:R$204,"")))</f>
        <v>-</v>
      </c>
      <c r="S232" s="15" t="str">
        <f t="array" ref="S232">IF(COUNT(IF($W$5:$W$204=$G232,S$5:S$204,""))=0,"-",COUNT(IF($W$5:$W$204=$G232,S$5:S$204,"")))</f>
        <v>-</v>
      </c>
      <c r="T232" s="15" t="str">
        <f t="array" ref="T232">IF(COUNT(IF($W$5:$W$204=$G232,T$5:T$204,""))=0,"-",COUNT(IF($W$5:$W$204=$G232,T$5:T$204,"")))</f>
        <v>-</v>
      </c>
      <c r="U232" s="15" t="str">
        <f t="array" ref="U232">IF(COUNT(IF($W$5:$W$204=$G232,U$5:U$204,""))=0,"-",COUNT(IF($W$5:$W$204=$G232,U$5:U$204,"")))</f>
        <v>-</v>
      </c>
      <c r="V232" s="15" t="str">
        <f t="array" ref="V232">IF(COUNT(IF($W$5:$W$204=$G232,V$5:V$204,""))=0,"-",COUNT(IF($W$5:$W$204=$G232,V$5:V$204,"")))</f>
        <v>-</v>
      </c>
      <c r="W232" s="22" t="str">
        <f t="array" ref="W232">IF(H232:V232="-","-",SUM(H232:V232))</f>
        <v>-</v>
      </c>
      <c r="X232" s="74"/>
      <c r="Y232" s="76"/>
      <c r="Z232" s="76"/>
      <c r="AA232" s="76"/>
      <c r="AB232" s="76"/>
      <c r="AC232" s="76"/>
      <c r="AD232" s="76"/>
      <c r="AE232" s="75"/>
      <c r="AF232" s="75"/>
      <c r="AG232" s="75"/>
      <c r="AH232" s="74"/>
      <c r="AI232" s="74"/>
      <c r="AJ232" s="74"/>
      <c r="AK232" s="74"/>
      <c r="AL232" s="74"/>
      <c r="AM232" s="74"/>
      <c r="AN232" s="75"/>
      <c r="AO232" s="75"/>
      <c r="AP232" s="75"/>
      <c r="AQ232" s="75"/>
      <c r="AR232" s="75"/>
      <c r="AS232" s="75"/>
      <c r="AT232" s="75"/>
      <c r="AU232" s="75"/>
      <c r="AV232" s="75"/>
      <c r="AW232" s="75"/>
      <c r="AX232" s="75"/>
      <c r="AY232" s="75"/>
      <c r="AZ232" s="75"/>
      <c r="BA232" s="75"/>
      <c r="BB232" s="75"/>
      <c r="BC232" s="75"/>
      <c r="BD232" s="75"/>
      <c r="BE232" s="75"/>
      <c r="BF232" s="75"/>
      <c r="BG232" s="75"/>
      <c r="BH232" s="75"/>
      <c r="BK232" s="251"/>
      <c r="BL232" s="251"/>
      <c r="BM232" s="251"/>
      <c r="BN232" s="251"/>
      <c r="BO232" s="251"/>
      <c r="BP232" s="251"/>
      <c r="BQ232" s="251"/>
      <c r="BR232" s="251"/>
      <c r="BS232" s="251"/>
      <c r="BT232" s="251"/>
      <c r="BU232" s="251"/>
      <c r="BV232" s="251"/>
      <c r="BW232" s="251"/>
      <c r="BX232" s="251"/>
      <c r="BY232" s="251"/>
      <c r="BZ232" s="251"/>
    </row>
    <row r="233" spans="1:78" ht="12.75" customHeight="1">
      <c r="A233" s="75"/>
      <c r="B233" s="75"/>
      <c r="C233" s="160"/>
      <c r="D233" s="160"/>
      <c r="E233" s="163"/>
      <c r="F233" s="163"/>
      <c r="G233" s="21">
        <f t="shared" si="12"/>
        <v>10</v>
      </c>
      <c r="H233" s="15" t="str">
        <f t="array" ref="H233">IF(COUNT(IF($W$5:$W$204=$G233,H$5:H$204,""))=0,"-",COUNT(IF($W$5:$W$204=$G233,H$5:H$204,"")))</f>
        <v>-</v>
      </c>
      <c r="I233" s="15" t="str">
        <f t="array" ref="I233">IF(COUNT(IF($W$5:$W$204=$G233,I$5:I$204,""))=0,"-",COUNT(IF($W$5:$W$204=$G233,I$5:I$204,"")))</f>
        <v>-</v>
      </c>
      <c r="J233" s="15" t="str">
        <f t="array" ref="J233">IF(COUNT(IF($W$5:$W$204=$G233,J$5:J$204,""))=0,"-",COUNT(IF($W$5:$W$204=$G233,J$5:J$204,"")))</f>
        <v>-</v>
      </c>
      <c r="K233" s="15" t="str">
        <f t="array" ref="K233">IF(COUNT(IF($W$5:$W$204=$G233,K$5:K$204,""))=0,"-",COUNT(IF($W$5:$W$204=$G233,K$5:K$204,"")))</f>
        <v>-</v>
      </c>
      <c r="L233" s="15" t="str">
        <f t="array" ref="L233">IF(COUNT(IF($W$5:$W$204=$G233,L$5:L$204,""))=0,"-",COUNT(IF($W$5:$W$204=$G233,L$5:L$204,"")))</f>
        <v>-</v>
      </c>
      <c r="M233" s="15" t="str">
        <f t="array" ref="M233">IF(COUNT(IF($W$5:$W$204=$G233,M$5:M$204,""))=0,"-",COUNT(IF($W$5:$W$204=$G233,M$5:M$204,"")))</f>
        <v>-</v>
      </c>
      <c r="N233" s="15" t="str">
        <f t="array" ref="N233">IF(COUNT(IF($W$5:$W$204=$G233,N$5:N$204,""))=0,"-",COUNT(IF($W$5:$W$204=$G233,N$5:N$204,"")))</f>
        <v>-</v>
      </c>
      <c r="O233" s="15" t="str">
        <f t="array" ref="O233">IF(COUNT(IF($W$5:$W$204=$G233,O$5:O$204,""))=0,"-",COUNT(IF($W$5:$W$204=$G233,O$5:O$204,"")))</f>
        <v>-</v>
      </c>
      <c r="P233" s="15" t="str">
        <f t="array" ref="P233">IF(COUNT(IF($W$5:$W$204=$G233,P$5:P$204,""))=0,"-",COUNT(IF($W$5:$W$204=$G233,P$5:P$204,"")))</f>
        <v>-</v>
      </c>
      <c r="Q233" s="15" t="str">
        <f t="array" ref="Q233">IF(COUNT(IF($W$5:$W$204=$G233,Q$5:Q$204,""))=0,"-",COUNT(IF($W$5:$W$204=$G233,Q$5:Q$204,"")))</f>
        <v>-</v>
      </c>
      <c r="R233" s="15" t="str">
        <f t="array" ref="R233">IF(COUNT(IF($W$5:$W$204=$G233,R$5:R$204,""))=0,"-",COUNT(IF($W$5:$W$204=$G233,R$5:R$204,"")))</f>
        <v>-</v>
      </c>
      <c r="S233" s="15" t="str">
        <f t="array" ref="S233">IF(COUNT(IF($W$5:$W$204=$G233,S$5:S$204,""))=0,"-",COUNT(IF($W$5:$W$204=$G233,S$5:S$204,"")))</f>
        <v>-</v>
      </c>
      <c r="T233" s="15" t="str">
        <f t="array" ref="T233">IF(COUNT(IF($W$5:$W$204=$G233,T$5:T$204,""))=0,"-",COUNT(IF($W$5:$W$204=$G233,T$5:T$204,"")))</f>
        <v>-</v>
      </c>
      <c r="U233" s="15" t="str">
        <f t="array" ref="U233">IF(COUNT(IF($W$5:$W$204=$G233,U$5:U$204,""))=0,"-",COUNT(IF($W$5:$W$204=$G233,U$5:U$204,"")))</f>
        <v>-</v>
      </c>
      <c r="V233" s="15" t="str">
        <f t="array" ref="V233">IF(COUNT(IF($W$5:$W$204=$G233,V$5:V$204,""))=0,"-",COUNT(IF($W$5:$W$204=$G233,V$5:V$204,"")))</f>
        <v>-</v>
      </c>
      <c r="W233" s="22" t="str">
        <f t="array" ref="W233">IF(H233:V233="-","-",SUM(H233:V233))</f>
        <v>-</v>
      </c>
      <c r="X233" s="74"/>
      <c r="Y233" s="79"/>
      <c r="Z233" s="79"/>
      <c r="AA233" s="79"/>
      <c r="AB233" s="79"/>
      <c r="AC233" s="79"/>
      <c r="AD233" s="410"/>
      <c r="AE233" s="75"/>
      <c r="AF233" s="75"/>
      <c r="AG233" s="75"/>
      <c r="AH233" s="74"/>
      <c r="AI233" s="74"/>
      <c r="AJ233" s="74"/>
      <c r="AK233" s="74"/>
      <c r="AL233" s="74"/>
      <c r="AM233" s="74"/>
      <c r="AN233" s="75"/>
      <c r="AO233" s="75"/>
      <c r="AP233" s="75"/>
      <c r="AQ233" s="75"/>
      <c r="AR233" s="75"/>
      <c r="AS233" s="75"/>
      <c r="AT233" s="75"/>
      <c r="AU233" s="75"/>
      <c r="AV233" s="75"/>
      <c r="AW233" s="75"/>
      <c r="AX233" s="75"/>
      <c r="AY233" s="75"/>
      <c r="AZ233" s="75"/>
      <c r="BA233" s="75"/>
      <c r="BB233" s="75"/>
      <c r="BC233" s="75"/>
      <c r="BD233" s="75"/>
      <c r="BE233" s="75"/>
      <c r="BF233" s="75"/>
      <c r="BG233" s="75"/>
      <c r="BH233" s="75"/>
      <c r="BK233" s="251"/>
      <c r="BL233" s="251"/>
      <c r="BM233" s="251"/>
      <c r="BN233" s="251"/>
      <c r="BO233" s="251"/>
      <c r="BP233" s="251"/>
      <c r="BQ233" s="251"/>
      <c r="BR233" s="251"/>
      <c r="BS233" s="251"/>
      <c r="BT233" s="251"/>
      <c r="BU233" s="251"/>
      <c r="BV233" s="251"/>
      <c r="BW233" s="251"/>
      <c r="BX233" s="251"/>
      <c r="BY233" s="251"/>
      <c r="BZ233" s="251"/>
    </row>
    <row r="234" spans="1:78" ht="12.75" customHeight="1">
      <c r="A234" s="75"/>
      <c r="B234" s="75"/>
      <c r="C234" s="160"/>
      <c r="D234" s="160"/>
      <c r="E234" s="163"/>
      <c r="F234" s="163"/>
      <c r="G234" s="21">
        <f t="shared" si="12"/>
        <v>11</v>
      </c>
      <c r="H234" s="15" t="str">
        <f t="array" ref="H234">IF(COUNT(IF($W$5:$W$204=$G234,H$5:H$204,""))=0,"-",COUNT(IF($W$5:$W$204=$G234,H$5:H$204,"")))</f>
        <v>-</v>
      </c>
      <c r="I234" s="15" t="str">
        <f t="array" ref="I234">IF(COUNT(IF($W$5:$W$204=$G234,I$5:I$204,""))=0,"-",COUNT(IF($W$5:$W$204=$G234,I$5:I$204,"")))</f>
        <v>-</v>
      </c>
      <c r="J234" s="15" t="str">
        <f t="array" ref="J234">IF(COUNT(IF($W$5:$W$204=$G234,J$5:J$204,""))=0,"-",COUNT(IF($W$5:$W$204=$G234,J$5:J$204,"")))</f>
        <v>-</v>
      </c>
      <c r="K234" s="15" t="str">
        <f t="array" ref="K234">IF(COUNT(IF($W$5:$W$204=$G234,K$5:K$204,""))=0,"-",COUNT(IF($W$5:$W$204=$G234,K$5:K$204,"")))</f>
        <v>-</v>
      </c>
      <c r="L234" s="15" t="str">
        <f t="array" ref="L234">IF(COUNT(IF($W$5:$W$204=$G234,L$5:L$204,""))=0,"-",COUNT(IF($W$5:$W$204=$G234,L$5:L$204,"")))</f>
        <v>-</v>
      </c>
      <c r="M234" s="15" t="str">
        <f t="array" ref="M234">IF(COUNT(IF($W$5:$W$204=$G234,M$5:M$204,""))=0,"-",COUNT(IF($W$5:$W$204=$G234,M$5:M$204,"")))</f>
        <v>-</v>
      </c>
      <c r="N234" s="15" t="str">
        <f t="array" ref="N234">IF(COUNT(IF($W$5:$W$204=$G234,N$5:N$204,""))=0,"-",COUNT(IF($W$5:$W$204=$G234,N$5:N$204,"")))</f>
        <v>-</v>
      </c>
      <c r="O234" s="15" t="str">
        <f t="array" ref="O234">IF(COUNT(IF($W$5:$W$204=$G234,O$5:O$204,""))=0,"-",COUNT(IF($W$5:$W$204=$G234,O$5:O$204,"")))</f>
        <v>-</v>
      </c>
      <c r="P234" s="15" t="str">
        <f t="array" ref="P234">IF(COUNT(IF($W$5:$W$204=$G234,P$5:P$204,""))=0,"-",COUNT(IF($W$5:$W$204=$G234,P$5:P$204,"")))</f>
        <v>-</v>
      </c>
      <c r="Q234" s="15" t="str">
        <f t="array" ref="Q234">IF(COUNT(IF($W$5:$W$204=$G234,Q$5:Q$204,""))=0,"-",COUNT(IF($W$5:$W$204=$G234,Q$5:Q$204,"")))</f>
        <v>-</v>
      </c>
      <c r="R234" s="15" t="str">
        <f t="array" ref="R234">IF(COUNT(IF($W$5:$W$204=$G234,R$5:R$204,""))=0,"-",COUNT(IF($W$5:$W$204=$G234,R$5:R$204,"")))</f>
        <v>-</v>
      </c>
      <c r="S234" s="15" t="str">
        <f t="array" ref="S234">IF(COUNT(IF($W$5:$W$204=$G234,S$5:S$204,""))=0,"-",COUNT(IF($W$5:$W$204=$G234,S$5:S$204,"")))</f>
        <v>-</v>
      </c>
      <c r="T234" s="15" t="str">
        <f t="array" ref="T234">IF(COUNT(IF($W$5:$W$204=$G234,T$5:T$204,""))=0,"-",COUNT(IF($W$5:$W$204=$G234,T$5:T$204,"")))</f>
        <v>-</v>
      </c>
      <c r="U234" s="15" t="str">
        <f t="array" ref="U234">IF(COUNT(IF($W$5:$W$204=$G234,U$5:U$204,""))=0,"-",COUNT(IF($W$5:$W$204=$G234,U$5:U$204,"")))</f>
        <v>-</v>
      </c>
      <c r="V234" s="15" t="str">
        <f t="array" ref="V234">IF(COUNT(IF($W$5:$W$204=$G234,V$5:V$204,""))=0,"-",COUNT(IF($W$5:$W$204=$G234,V$5:V$204,"")))</f>
        <v>-</v>
      </c>
      <c r="W234" s="22" t="str">
        <f t="array" ref="W234">IF(H234:V234="-","-",SUM(H234:V234))</f>
        <v>-</v>
      </c>
      <c r="X234" s="74"/>
      <c r="Y234" s="76"/>
      <c r="Z234" s="76"/>
      <c r="AA234" s="76"/>
      <c r="AB234" s="76"/>
      <c r="AC234" s="76"/>
      <c r="AD234" s="76"/>
      <c r="AE234" s="75"/>
      <c r="AF234" s="75"/>
      <c r="AG234" s="75"/>
      <c r="AH234" s="75"/>
      <c r="AI234" s="74"/>
      <c r="AJ234" s="74"/>
      <c r="AK234" s="74"/>
      <c r="AL234" s="74"/>
      <c r="AM234" s="74"/>
      <c r="AN234" s="75"/>
      <c r="AO234" s="75"/>
      <c r="AP234" s="75"/>
      <c r="AQ234" s="75"/>
      <c r="AR234" s="75"/>
      <c r="AS234" s="75"/>
      <c r="AT234" s="75"/>
      <c r="AU234" s="75"/>
      <c r="AV234" s="75"/>
      <c r="AW234" s="75"/>
      <c r="AX234" s="75"/>
      <c r="AY234" s="75"/>
      <c r="AZ234" s="75"/>
      <c r="BA234" s="75"/>
      <c r="BB234" s="75"/>
      <c r="BC234" s="75"/>
      <c r="BD234" s="75"/>
      <c r="BE234" s="75"/>
      <c r="BF234" s="75"/>
      <c r="BG234" s="75"/>
      <c r="BH234" s="75"/>
      <c r="BK234" s="251"/>
      <c r="BL234" s="251"/>
      <c r="BM234" s="251"/>
      <c r="BN234" s="251"/>
      <c r="BO234" s="251"/>
      <c r="BP234" s="251"/>
      <c r="BQ234" s="251"/>
      <c r="BR234" s="251"/>
      <c r="BS234" s="251"/>
      <c r="BT234" s="251"/>
      <c r="BU234" s="251"/>
      <c r="BV234" s="251"/>
      <c r="BW234" s="251"/>
      <c r="BX234" s="251"/>
      <c r="BY234" s="251"/>
      <c r="BZ234" s="251"/>
    </row>
    <row r="235" spans="1:78" ht="12.75" customHeight="1">
      <c r="A235" s="75"/>
      <c r="B235" s="75"/>
      <c r="C235" s="167"/>
      <c r="D235" s="167"/>
      <c r="E235" s="163"/>
      <c r="F235" s="163"/>
      <c r="G235" s="21">
        <f t="shared" si="12"/>
        <v>12</v>
      </c>
      <c r="H235" s="15" t="str">
        <f t="array" ref="H235">IF(COUNT(IF($W$5:$W$204=$G235,H$5:H$204,""))=0,"-",COUNT(IF($W$5:$W$204=$G235,H$5:H$204,"")))</f>
        <v>-</v>
      </c>
      <c r="I235" s="15" t="str">
        <f t="array" ref="I235">IF(COUNT(IF($W$5:$W$204=$G235,I$5:I$204,""))=0,"-",COUNT(IF($W$5:$W$204=$G235,I$5:I$204,"")))</f>
        <v>-</v>
      </c>
      <c r="J235" s="15" t="str">
        <f t="array" ref="J235">IF(COUNT(IF($W$5:$W$204=$G235,J$5:J$204,""))=0,"-",COUNT(IF($W$5:$W$204=$G235,J$5:J$204,"")))</f>
        <v>-</v>
      </c>
      <c r="K235" s="15" t="str">
        <f t="array" ref="K235">IF(COUNT(IF($W$5:$W$204=$G235,K$5:K$204,""))=0,"-",COUNT(IF($W$5:$W$204=$G235,K$5:K$204,"")))</f>
        <v>-</v>
      </c>
      <c r="L235" s="15" t="str">
        <f t="array" ref="L235">IF(COUNT(IF($W$5:$W$204=$G235,L$5:L$204,""))=0,"-",COUNT(IF($W$5:$W$204=$G235,L$5:L$204,"")))</f>
        <v>-</v>
      </c>
      <c r="M235" s="15" t="str">
        <f t="array" ref="M235">IF(COUNT(IF($W$5:$W$204=$G235,M$5:M$204,""))=0,"-",COUNT(IF($W$5:$W$204=$G235,M$5:M$204,"")))</f>
        <v>-</v>
      </c>
      <c r="N235" s="15" t="str">
        <f t="array" ref="N235">IF(COUNT(IF($W$5:$W$204=$G235,N$5:N$204,""))=0,"-",COUNT(IF($W$5:$W$204=$G235,N$5:N$204,"")))</f>
        <v>-</v>
      </c>
      <c r="O235" s="15" t="str">
        <f t="array" ref="O235">IF(COUNT(IF($W$5:$W$204=$G235,O$5:O$204,""))=0,"-",COUNT(IF($W$5:$W$204=$G235,O$5:O$204,"")))</f>
        <v>-</v>
      </c>
      <c r="P235" s="15" t="str">
        <f t="array" ref="P235">IF(COUNT(IF($W$5:$W$204=$G235,P$5:P$204,""))=0,"-",COUNT(IF($W$5:$W$204=$G235,P$5:P$204,"")))</f>
        <v>-</v>
      </c>
      <c r="Q235" s="15" t="str">
        <f t="array" ref="Q235">IF(COUNT(IF($W$5:$W$204=$G235,Q$5:Q$204,""))=0,"-",COUNT(IF($W$5:$W$204=$G235,Q$5:Q$204,"")))</f>
        <v>-</v>
      </c>
      <c r="R235" s="15" t="str">
        <f t="array" ref="R235">IF(COUNT(IF($W$5:$W$204=$G235,R$5:R$204,""))=0,"-",COUNT(IF($W$5:$W$204=$G235,R$5:R$204,"")))</f>
        <v>-</v>
      </c>
      <c r="S235" s="15" t="str">
        <f t="array" ref="S235">IF(COUNT(IF($W$5:$W$204=$G235,S$5:S$204,""))=0,"-",COUNT(IF($W$5:$W$204=$G235,S$5:S$204,"")))</f>
        <v>-</v>
      </c>
      <c r="T235" s="15" t="str">
        <f t="array" ref="T235">IF(COUNT(IF($W$5:$W$204=$G235,T$5:T$204,""))=0,"-",COUNT(IF($W$5:$W$204=$G235,T$5:T$204,"")))</f>
        <v>-</v>
      </c>
      <c r="U235" s="15" t="str">
        <f t="array" ref="U235">IF(COUNT(IF($W$5:$W$204=$G235,U$5:U$204,""))=0,"-",COUNT(IF($W$5:$W$204=$G235,U$5:U$204,"")))</f>
        <v>-</v>
      </c>
      <c r="V235" s="15" t="str">
        <f t="array" ref="V235">IF(COUNT(IF($W$5:$W$204=$G235,V$5:V$204,""))=0,"-",COUNT(IF($W$5:$W$204=$G235,V$5:V$204,"")))</f>
        <v>-</v>
      </c>
      <c r="W235" s="22" t="str">
        <f t="array" ref="W235">IF(H235:V235="-","-",SUM(H235:V235))</f>
        <v>-</v>
      </c>
      <c r="X235" s="74"/>
      <c r="Y235" s="76"/>
      <c r="Z235" s="76"/>
      <c r="AA235" s="76"/>
      <c r="AB235" s="76"/>
      <c r="AC235" s="76"/>
      <c r="AD235" s="76"/>
      <c r="AE235" s="75"/>
      <c r="AF235" s="75"/>
      <c r="AG235" s="75"/>
      <c r="AH235" s="75"/>
      <c r="AI235" s="74"/>
      <c r="AJ235" s="74"/>
      <c r="AK235" s="74"/>
      <c r="AL235" s="74"/>
      <c r="AM235" s="74"/>
      <c r="AN235" s="75"/>
      <c r="AO235" s="75"/>
      <c r="AP235" s="75"/>
      <c r="AQ235" s="75"/>
      <c r="AR235" s="75"/>
      <c r="AS235" s="75"/>
      <c r="AT235" s="75"/>
      <c r="AU235" s="75"/>
      <c r="AV235" s="75"/>
      <c r="AW235" s="75"/>
      <c r="AX235" s="75"/>
      <c r="AY235" s="75"/>
      <c r="AZ235" s="75"/>
      <c r="BA235" s="75"/>
      <c r="BB235" s="75"/>
      <c r="BC235" s="75"/>
      <c r="BD235" s="75"/>
      <c r="BE235" s="75"/>
      <c r="BF235" s="75"/>
      <c r="BG235" s="75"/>
      <c r="BH235" s="75"/>
      <c r="BK235" s="251"/>
      <c r="BL235" s="251"/>
      <c r="BM235" s="251"/>
      <c r="BN235" s="251"/>
      <c r="BO235" s="251"/>
      <c r="BP235" s="251"/>
      <c r="BQ235" s="251"/>
      <c r="BR235" s="251"/>
      <c r="BS235" s="251"/>
      <c r="BT235" s="251"/>
      <c r="BU235" s="251"/>
      <c r="BV235" s="251"/>
      <c r="BW235" s="251"/>
      <c r="BX235" s="251"/>
      <c r="BY235" s="251"/>
      <c r="BZ235" s="251"/>
    </row>
    <row r="236" spans="1:78" ht="12.75" customHeight="1">
      <c r="A236" s="75"/>
      <c r="B236" s="75"/>
      <c r="C236" s="167"/>
      <c r="D236" s="167"/>
      <c r="E236" s="163"/>
      <c r="F236" s="163"/>
      <c r="G236" s="21">
        <f t="shared" si="12"/>
        <v>13</v>
      </c>
      <c r="H236" s="15" t="str">
        <f t="array" ref="H236">IF(COUNT(IF($W$5:$W$204=$G236,H$5:H$204,""))=0,"-",COUNT(IF($W$5:$W$204=$G236,H$5:H$204,"")))</f>
        <v>-</v>
      </c>
      <c r="I236" s="15" t="str">
        <f t="array" ref="I236">IF(COUNT(IF($W$5:$W$204=$G236,I$5:I$204,""))=0,"-",COUNT(IF($W$5:$W$204=$G236,I$5:I$204,"")))</f>
        <v>-</v>
      </c>
      <c r="J236" s="15" t="str">
        <f t="array" ref="J236">IF(COUNT(IF($W$5:$W$204=$G236,J$5:J$204,""))=0,"-",COUNT(IF($W$5:$W$204=$G236,J$5:J$204,"")))</f>
        <v>-</v>
      </c>
      <c r="K236" s="15" t="str">
        <f t="array" ref="K236">IF(COUNT(IF($W$5:$W$204=$G236,K$5:K$204,""))=0,"-",COUNT(IF($W$5:$W$204=$G236,K$5:K$204,"")))</f>
        <v>-</v>
      </c>
      <c r="L236" s="15" t="str">
        <f t="array" ref="L236">IF(COUNT(IF($W$5:$W$204=$G236,L$5:L$204,""))=0,"-",COUNT(IF($W$5:$W$204=$G236,L$5:L$204,"")))</f>
        <v>-</v>
      </c>
      <c r="M236" s="15" t="str">
        <f t="array" ref="M236">IF(COUNT(IF($W$5:$W$204=$G236,M$5:M$204,""))=0,"-",COUNT(IF($W$5:$W$204=$G236,M$5:M$204,"")))</f>
        <v>-</v>
      </c>
      <c r="N236" s="15" t="str">
        <f t="array" ref="N236">IF(COUNT(IF($W$5:$W$204=$G236,N$5:N$204,""))=0,"-",COUNT(IF($W$5:$W$204=$G236,N$5:N$204,"")))</f>
        <v>-</v>
      </c>
      <c r="O236" s="15" t="str">
        <f t="array" ref="O236">IF(COUNT(IF($W$5:$W$204=$G236,O$5:O$204,""))=0,"-",COUNT(IF($W$5:$W$204=$G236,O$5:O$204,"")))</f>
        <v>-</v>
      </c>
      <c r="P236" s="15" t="str">
        <f t="array" ref="P236">IF(COUNT(IF($W$5:$W$204=$G236,P$5:P$204,""))=0,"-",COUNT(IF($W$5:$W$204=$G236,P$5:P$204,"")))</f>
        <v>-</v>
      </c>
      <c r="Q236" s="15" t="str">
        <f t="array" ref="Q236">IF(COUNT(IF($W$5:$W$204=$G236,Q$5:Q$204,""))=0,"-",COUNT(IF($W$5:$W$204=$G236,Q$5:Q$204,"")))</f>
        <v>-</v>
      </c>
      <c r="R236" s="15" t="str">
        <f t="array" ref="R236">IF(COUNT(IF($W$5:$W$204=$G236,R$5:R$204,""))=0,"-",COUNT(IF($W$5:$W$204=$G236,R$5:R$204,"")))</f>
        <v>-</v>
      </c>
      <c r="S236" s="15" t="str">
        <f t="array" ref="S236">IF(COUNT(IF($W$5:$W$204=$G236,S$5:S$204,""))=0,"-",COUNT(IF($W$5:$W$204=$G236,S$5:S$204,"")))</f>
        <v>-</v>
      </c>
      <c r="T236" s="15" t="str">
        <f t="array" ref="T236">IF(COUNT(IF($W$5:$W$204=$G236,T$5:T$204,""))=0,"-",COUNT(IF($W$5:$W$204=$G236,T$5:T$204,"")))</f>
        <v>-</v>
      </c>
      <c r="U236" s="15" t="str">
        <f t="array" ref="U236">IF(COUNT(IF($W$5:$W$204=$G236,U$5:U$204,""))=0,"-",COUNT(IF($W$5:$W$204=$G236,U$5:U$204,"")))</f>
        <v>-</v>
      </c>
      <c r="V236" s="15" t="str">
        <f t="array" ref="V236">IF(COUNT(IF($W$5:$W$204=$G236,V$5:V$204,""))=0,"-",COUNT(IF($W$5:$W$204=$G236,V$5:V$204,"")))</f>
        <v>-</v>
      </c>
      <c r="W236" s="22" t="str">
        <f t="array" ref="W236">IF(H236:V236="-","-",SUM(H236:V236))</f>
        <v>-</v>
      </c>
      <c r="X236" s="74"/>
      <c r="Y236" s="76"/>
      <c r="Z236" s="76"/>
      <c r="AA236" s="76"/>
      <c r="AB236" s="76"/>
      <c r="AC236" s="76"/>
      <c r="AD236" s="76"/>
      <c r="AE236" s="75"/>
      <c r="AF236" s="75"/>
      <c r="AG236" s="75"/>
      <c r="AH236" s="75"/>
      <c r="AI236" s="74"/>
      <c r="AJ236" s="74"/>
      <c r="AK236" s="74"/>
      <c r="AL236" s="74"/>
      <c r="AM236" s="74"/>
      <c r="AN236" s="75"/>
      <c r="AO236" s="75"/>
      <c r="AP236" s="75"/>
      <c r="AQ236" s="75"/>
      <c r="AR236" s="75"/>
      <c r="AS236" s="75"/>
      <c r="AT236" s="75"/>
      <c r="AU236" s="75"/>
      <c r="AV236" s="75"/>
      <c r="AW236" s="75"/>
      <c r="AX236" s="75"/>
      <c r="AY236" s="75"/>
      <c r="AZ236" s="75"/>
      <c r="BA236" s="75"/>
      <c r="BB236" s="75"/>
      <c r="BC236" s="75"/>
      <c r="BD236" s="75"/>
      <c r="BE236" s="75"/>
      <c r="BF236" s="75"/>
      <c r="BG236" s="75"/>
      <c r="BH236" s="75"/>
      <c r="BK236" s="251"/>
      <c r="BL236" s="251"/>
      <c r="BM236" s="251"/>
      <c r="BN236" s="251"/>
      <c r="BO236" s="251"/>
      <c r="BP236" s="251"/>
      <c r="BQ236" s="251"/>
      <c r="BR236" s="251"/>
      <c r="BS236" s="251"/>
      <c r="BT236" s="251"/>
      <c r="BU236" s="251"/>
      <c r="BV236" s="251"/>
      <c r="BW236" s="251"/>
      <c r="BX236" s="251"/>
      <c r="BY236" s="251"/>
      <c r="BZ236" s="251"/>
    </row>
    <row r="237" spans="1:78" ht="12.75" customHeight="1">
      <c r="A237" s="75"/>
      <c r="B237" s="75"/>
      <c r="C237" s="167"/>
      <c r="D237" s="167"/>
      <c r="E237" s="163"/>
      <c r="F237" s="163"/>
      <c r="G237" s="21">
        <f t="shared" si="12"/>
        <v>14</v>
      </c>
      <c r="H237" s="15" t="str">
        <f t="array" ref="H237">IF(COUNT(IF($W$5:$W$204=$G237,H$5:H$204,""))=0,"-",COUNT(IF($W$5:$W$204=$G237,H$5:H$204,"")))</f>
        <v>-</v>
      </c>
      <c r="I237" s="15" t="str">
        <f t="array" ref="I237">IF(COUNT(IF($W$5:$W$204=$G237,I$5:I$204,""))=0,"-",COUNT(IF($W$5:$W$204=$G237,I$5:I$204,"")))</f>
        <v>-</v>
      </c>
      <c r="J237" s="15" t="str">
        <f t="array" ref="J237">IF(COUNT(IF($W$5:$W$204=$G237,J$5:J$204,""))=0,"-",COUNT(IF($W$5:$W$204=$G237,J$5:J$204,"")))</f>
        <v>-</v>
      </c>
      <c r="K237" s="15" t="str">
        <f t="array" ref="K237">IF(COUNT(IF($W$5:$W$204=$G237,K$5:K$204,""))=0,"-",COUNT(IF($W$5:$W$204=$G237,K$5:K$204,"")))</f>
        <v>-</v>
      </c>
      <c r="L237" s="15" t="str">
        <f t="array" ref="L237">IF(COUNT(IF($W$5:$W$204=$G237,L$5:L$204,""))=0,"-",COUNT(IF($W$5:$W$204=$G237,L$5:L$204,"")))</f>
        <v>-</v>
      </c>
      <c r="M237" s="15" t="str">
        <f t="array" ref="M237">IF(COUNT(IF($W$5:$W$204=$G237,M$5:M$204,""))=0,"-",COUNT(IF($W$5:$W$204=$G237,M$5:M$204,"")))</f>
        <v>-</v>
      </c>
      <c r="N237" s="15" t="str">
        <f t="array" ref="N237">IF(COUNT(IF($W$5:$W$204=$G237,N$5:N$204,""))=0,"-",COUNT(IF($W$5:$W$204=$G237,N$5:N$204,"")))</f>
        <v>-</v>
      </c>
      <c r="O237" s="15" t="str">
        <f t="array" ref="O237">IF(COUNT(IF($W$5:$W$204=$G237,O$5:O$204,""))=0,"-",COUNT(IF($W$5:$W$204=$G237,O$5:O$204,"")))</f>
        <v>-</v>
      </c>
      <c r="P237" s="15" t="str">
        <f t="array" ref="P237">IF(COUNT(IF($W$5:$W$204=$G237,P$5:P$204,""))=0,"-",COUNT(IF($W$5:$W$204=$G237,P$5:P$204,"")))</f>
        <v>-</v>
      </c>
      <c r="Q237" s="15" t="str">
        <f t="array" ref="Q237">IF(COUNT(IF($W$5:$W$204=$G237,Q$5:Q$204,""))=0,"-",COUNT(IF($W$5:$W$204=$G237,Q$5:Q$204,"")))</f>
        <v>-</v>
      </c>
      <c r="R237" s="15" t="str">
        <f t="array" ref="R237">IF(COUNT(IF($W$5:$W$204=$G237,R$5:R$204,""))=0,"-",COUNT(IF($W$5:$W$204=$G237,R$5:R$204,"")))</f>
        <v>-</v>
      </c>
      <c r="S237" s="15" t="str">
        <f t="array" ref="S237">IF(COUNT(IF($W$5:$W$204=$G237,S$5:S$204,""))=0,"-",COUNT(IF($W$5:$W$204=$G237,S$5:S$204,"")))</f>
        <v>-</v>
      </c>
      <c r="T237" s="15" t="str">
        <f t="array" ref="T237">IF(COUNT(IF($W$5:$W$204=$G237,T$5:T$204,""))=0,"-",COUNT(IF($W$5:$W$204=$G237,T$5:T$204,"")))</f>
        <v>-</v>
      </c>
      <c r="U237" s="15" t="str">
        <f t="array" ref="U237">IF(COUNT(IF($W$5:$W$204=$G237,U$5:U$204,""))=0,"-",COUNT(IF($W$5:$W$204=$G237,U$5:U$204,"")))</f>
        <v>-</v>
      </c>
      <c r="V237" s="15" t="str">
        <f t="array" ref="V237">IF(COUNT(IF($W$5:$W$204=$G237,V$5:V$204,""))=0,"-",COUNT(IF($W$5:$W$204=$G237,V$5:V$204,"")))</f>
        <v>-</v>
      </c>
      <c r="W237" s="22" t="str">
        <f t="array" ref="W237">IF(H237:V237="-","-",SUM(H237:V237))</f>
        <v>-</v>
      </c>
      <c r="X237" s="74"/>
      <c r="Y237" s="76"/>
      <c r="Z237" s="76"/>
      <c r="AA237" s="76"/>
      <c r="AB237" s="76"/>
      <c r="AC237" s="76"/>
      <c r="AD237" s="76"/>
      <c r="AE237" s="75"/>
      <c r="AF237" s="75"/>
      <c r="AG237" s="75"/>
      <c r="AH237" s="75"/>
      <c r="AI237" s="74"/>
      <c r="AJ237" s="74"/>
      <c r="AK237" s="74"/>
      <c r="AL237" s="74"/>
      <c r="AM237" s="74"/>
      <c r="AN237" s="75"/>
      <c r="AO237" s="75"/>
      <c r="AP237" s="75"/>
      <c r="AQ237" s="75"/>
      <c r="AR237" s="75"/>
      <c r="AS237" s="75"/>
      <c r="AT237" s="75"/>
      <c r="AU237" s="75"/>
      <c r="AV237" s="75"/>
      <c r="AW237" s="75"/>
      <c r="AX237" s="75"/>
      <c r="AY237" s="75"/>
      <c r="AZ237" s="75"/>
      <c r="BA237" s="75"/>
      <c r="BB237" s="75"/>
      <c r="BC237" s="75"/>
      <c r="BD237" s="75"/>
      <c r="BE237" s="75"/>
      <c r="BF237" s="75"/>
      <c r="BG237" s="75"/>
      <c r="BH237" s="75"/>
      <c r="BK237" s="251"/>
      <c r="BL237" s="251"/>
      <c r="BM237" s="251"/>
      <c r="BN237" s="251"/>
      <c r="BO237" s="251"/>
      <c r="BP237" s="251"/>
      <c r="BQ237" s="251"/>
      <c r="BR237" s="251"/>
      <c r="BS237" s="251"/>
      <c r="BT237" s="251"/>
      <c r="BU237" s="251"/>
      <c r="BV237" s="251"/>
      <c r="BW237" s="251"/>
      <c r="BX237" s="251"/>
      <c r="BY237" s="251"/>
      <c r="BZ237" s="251"/>
    </row>
    <row r="238" spans="1:78" ht="12.75" customHeight="1">
      <c r="A238" s="75"/>
      <c r="B238" s="75"/>
      <c r="C238" s="160"/>
      <c r="D238" s="160"/>
      <c r="E238" s="163"/>
      <c r="F238" s="163"/>
      <c r="G238" s="101">
        <f t="shared" si="12"/>
        <v>15</v>
      </c>
      <c r="H238" s="15" t="str">
        <f t="array" ref="H238">IF(COUNT(IF($W$5:$W$204=$G238,H$5:H$204,""))=0,"-",COUNT(IF($W$5:$W$204=$G238,H$5:H$204,"")))</f>
        <v>-</v>
      </c>
      <c r="I238" s="15" t="str">
        <f t="array" ref="I238">IF(COUNT(IF($W$5:$W$204=$G238,I$5:I$204,""))=0,"-",COUNT(IF($W$5:$W$204=$G238,I$5:I$204,"")))</f>
        <v>-</v>
      </c>
      <c r="J238" s="15" t="str">
        <f t="array" ref="J238">IF(COUNT(IF($W$5:$W$204=$G238,J$5:J$204,""))=0,"-",COUNT(IF($W$5:$W$204=$G238,J$5:J$204,"")))</f>
        <v>-</v>
      </c>
      <c r="K238" s="15" t="str">
        <f t="array" ref="K238">IF(COUNT(IF($W$5:$W$204=$G238,K$5:K$204,""))=0,"-",COUNT(IF($W$5:$W$204=$G238,K$5:K$204,"")))</f>
        <v>-</v>
      </c>
      <c r="L238" s="15" t="str">
        <f t="array" ref="L238">IF(COUNT(IF($W$5:$W$204=$G238,L$5:L$204,""))=0,"-",COUNT(IF($W$5:$W$204=$G238,L$5:L$204,"")))</f>
        <v>-</v>
      </c>
      <c r="M238" s="15" t="str">
        <f t="array" ref="M238">IF(COUNT(IF($W$5:$W$204=$G238,M$5:M$204,""))=0,"-",COUNT(IF($W$5:$W$204=$G238,M$5:M$204,"")))</f>
        <v>-</v>
      </c>
      <c r="N238" s="15" t="str">
        <f t="array" ref="N238">IF(COUNT(IF($W$5:$W$204=$G238,N$5:N$204,""))=0,"-",COUNT(IF($W$5:$W$204=$G238,N$5:N$204,"")))</f>
        <v>-</v>
      </c>
      <c r="O238" s="15" t="str">
        <f t="array" ref="O238">IF(COUNT(IF($W$5:$W$204=$G238,O$5:O$204,""))=0,"-",COUNT(IF($W$5:$W$204=$G238,O$5:O$204,"")))</f>
        <v>-</v>
      </c>
      <c r="P238" s="15" t="str">
        <f t="array" ref="P238">IF(COUNT(IF($W$5:$W$204=$G238,P$5:P$204,""))=0,"-",COUNT(IF($W$5:$W$204=$G238,P$5:P$204,"")))</f>
        <v>-</v>
      </c>
      <c r="Q238" s="15" t="str">
        <f t="array" ref="Q238">IF(COUNT(IF($W$5:$W$204=$G238,Q$5:Q$204,""))=0,"-",COUNT(IF($W$5:$W$204=$G238,Q$5:Q$204,"")))</f>
        <v>-</v>
      </c>
      <c r="R238" s="15" t="str">
        <f t="array" ref="R238">IF(COUNT(IF($W$5:$W$204=$G238,R$5:R$204,""))=0,"-",COUNT(IF($W$5:$W$204=$G238,R$5:R$204,"")))</f>
        <v>-</v>
      </c>
      <c r="S238" s="15" t="str">
        <f t="array" ref="S238">IF(COUNT(IF($W$5:$W$204=$G238,S$5:S$204,""))=0,"-",COUNT(IF($W$5:$W$204=$G238,S$5:S$204,"")))</f>
        <v>-</v>
      </c>
      <c r="T238" s="15" t="str">
        <f t="array" ref="T238">IF(COUNT(IF($W$5:$W$204=$G238,T$5:T$204,""))=0,"-",COUNT(IF($W$5:$W$204=$G238,T$5:T$204,"")))</f>
        <v>-</v>
      </c>
      <c r="U238" s="15" t="str">
        <f t="array" ref="U238">IF(COUNT(IF($W$5:$W$204=$G238,U$5:U$204,""))=0,"-",COUNT(IF($W$5:$W$204=$G238,U$5:U$204,"")))</f>
        <v>-</v>
      </c>
      <c r="V238" s="15" t="str">
        <f t="array" ref="V238">IF(COUNT(IF($W$5:$W$204=$G238,V$5:V$204,""))=0,"-",COUNT(IF($W$5:$W$204=$G238,V$5:V$204,"")))</f>
        <v>-</v>
      </c>
      <c r="W238" s="40" t="str">
        <f t="array" ref="W238">IF(H238:V238="-","-",SUM(H238:V238))</f>
        <v>-</v>
      </c>
      <c r="X238" s="74"/>
      <c r="Y238" s="76"/>
      <c r="Z238" s="76"/>
      <c r="AA238" s="76"/>
      <c r="AB238" s="76"/>
      <c r="AC238" s="76"/>
      <c r="AD238" s="76"/>
      <c r="AE238" s="75"/>
      <c r="AF238" s="75"/>
      <c r="AG238" s="75"/>
      <c r="AH238" s="75"/>
      <c r="AI238" s="74"/>
      <c r="AJ238" s="74"/>
      <c r="AK238" s="74"/>
      <c r="AL238" s="74"/>
      <c r="AM238" s="74"/>
      <c r="AN238" s="75"/>
      <c r="AO238" s="75"/>
      <c r="AP238" s="75"/>
      <c r="AQ238" s="75"/>
      <c r="AR238" s="75"/>
      <c r="AS238" s="75"/>
      <c r="AT238" s="75"/>
      <c r="AU238" s="75"/>
      <c r="AV238" s="75"/>
      <c r="AW238" s="75"/>
      <c r="AX238" s="75"/>
      <c r="AY238" s="75"/>
      <c r="AZ238" s="75"/>
      <c r="BA238" s="75"/>
      <c r="BB238" s="75"/>
      <c r="BC238" s="75"/>
      <c r="BD238" s="75"/>
      <c r="BE238" s="75"/>
      <c r="BF238" s="75"/>
      <c r="BG238" s="75"/>
      <c r="BH238" s="75"/>
      <c r="BK238" s="251"/>
      <c r="BL238" s="251"/>
      <c r="BM238" s="251"/>
      <c r="BN238" s="251"/>
      <c r="BO238" s="251"/>
      <c r="BP238" s="251"/>
      <c r="BQ238" s="251"/>
      <c r="BR238" s="251"/>
      <c r="BS238" s="251"/>
      <c r="BT238" s="251"/>
      <c r="BU238" s="251"/>
      <c r="BV238" s="251"/>
      <c r="BW238" s="251"/>
      <c r="BX238" s="251"/>
      <c r="BY238" s="251"/>
      <c r="BZ238" s="251"/>
    </row>
    <row r="239" spans="1:78" ht="12.75" customHeight="1">
      <c r="A239" s="75"/>
      <c r="B239" s="75"/>
      <c r="C239" s="160"/>
      <c r="D239" s="160"/>
      <c r="E239" s="163"/>
      <c r="F239" s="168" t="s">
        <v>33</v>
      </c>
      <c r="G239" s="145" t="s">
        <v>27</v>
      </c>
      <c r="H239" s="32" t="str">
        <f>IF(COUNT(H5:H204)=0,"-",COUNT(H5:H204))</f>
        <v>-</v>
      </c>
      <c r="I239" s="33">
        <f t="shared" ref="I239:V239" si="13">COUNT(I5:I204)</f>
        <v>0</v>
      </c>
      <c r="J239" s="33">
        <f t="shared" si="13"/>
        <v>0</v>
      </c>
      <c r="K239" s="33">
        <f t="shared" si="13"/>
        <v>0</v>
      </c>
      <c r="L239" s="33">
        <f t="shared" si="13"/>
        <v>0</v>
      </c>
      <c r="M239" s="33">
        <f t="shared" si="13"/>
        <v>0</v>
      </c>
      <c r="N239" s="33">
        <f t="shared" si="13"/>
        <v>0</v>
      </c>
      <c r="O239" s="33">
        <f t="shared" si="13"/>
        <v>0</v>
      </c>
      <c r="P239" s="33">
        <f t="shared" si="13"/>
        <v>0</v>
      </c>
      <c r="Q239" s="33">
        <f t="shared" si="13"/>
        <v>0</v>
      </c>
      <c r="R239" s="33">
        <f t="shared" si="13"/>
        <v>0</v>
      </c>
      <c r="S239" s="33">
        <f t="shared" si="13"/>
        <v>0</v>
      </c>
      <c r="T239" s="33">
        <f t="shared" si="13"/>
        <v>0</v>
      </c>
      <c r="U239" s="33">
        <f t="shared" si="13"/>
        <v>0</v>
      </c>
      <c r="V239" s="34">
        <f t="shared" si="13"/>
        <v>0</v>
      </c>
      <c r="W239" s="35">
        <f>SUM(H239:V239)</f>
        <v>0</v>
      </c>
      <c r="X239" s="74"/>
      <c r="Y239" s="76"/>
      <c r="Z239" s="76"/>
      <c r="AA239" s="76"/>
      <c r="AB239" s="76"/>
      <c r="AC239" s="76"/>
      <c r="AD239" s="76"/>
      <c r="AE239" s="75"/>
      <c r="AF239" s="75"/>
      <c r="AG239" s="75"/>
      <c r="AH239" s="75"/>
      <c r="AI239" s="74"/>
      <c r="AJ239" s="74"/>
      <c r="AK239" s="74"/>
      <c r="AL239" s="74"/>
      <c r="AM239" s="74"/>
      <c r="AN239" s="75"/>
      <c r="AO239" s="75"/>
      <c r="AP239" s="75"/>
      <c r="AQ239" s="75"/>
      <c r="AR239" s="75"/>
      <c r="AS239" s="75"/>
      <c r="AT239" s="75"/>
      <c r="AU239" s="75"/>
      <c r="AV239" s="75"/>
      <c r="AW239" s="75"/>
      <c r="AX239" s="75"/>
      <c r="AY239" s="75"/>
      <c r="AZ239" s="75"/>
      <c r="BA239" s="75"/>
      <c r="BB239" s="75"/>
      <c r="BC239" s="75"/>
      <c r="BD239" s="75"/>
      <c r="BE239" s="75"/>
      <c r="BF239" s="75"/>
      <c r="BG239" s="75"/>
      <c r="BH239" s="75"/>
      <c r="BK239" s="251"/>
      <c r="BL239" s="251"/>
      <c r="BM239" s="251"/>
      <c r="BN239" s="251"/>
      <c r="BO239" s="251"/>
      <c r="BP239" s="251"/>
      <c r="BQ239" s="251"/>
      <c r="BR239" s="251"/>
      <c r="BS239" s="251"/>
      <c r="BT239" s="251"/>
      <c r="BU239" s="251"/>
      <c r="BV239" s="251"/>
      <c r="BW239" s="251"/>
      <c r="BX239" s="251"/>
      <c r="BY239" s="251"/>
      <c r="BZ239" s="251"/>
    </row>
    <row r="240" spans="1:78" ht="12.75" customHeight="1">
      <c r="A240" s="75"/>
      <c r="B240" s="75"/>
      <c r="C240" s="160"/>
      <c r="D240" s="160"/>
      <c r="E240" s="160"/>
      <c r="F240" s="160"/>
      <c r="G240" s="160"/>
      <c r="H240" s="160"/>
      <c r="I240" s="160"/>
      <c r="J240" s="160"/>
      <c r="K240" s="160"/>
      <c r="L240" s="160"/>
      <c r="M240" s="160"/>
      <c r="N240" s="160"/>
      <c r="O240" s="160"/>
      <c r="P240" s="160"/>
      <c r="Q240" s="160"/>
      <c r="R240" s="160"/>
      <c r="S240" s="160"/>
      <c r="T240" s="160"/>
      <c r="U240" s="160"/>
      <c r="V240" s="160"/>
      <c r="W240" s="160"/>
      <c r="X240" s="74"/>
      <c r="Y240" s="76"/>
      <c r="Z240" s="76"/>
      <c r="AA240" s="76"/>
      <c r="AB240" s="76"/>
      <c r="AC240" s="76"/>
      <c r="AD240" s="76"/>
      <c r="AE240" s="75"/>
      <c r="AF240" s="75"/>
      <c r="AG240" s="75"/>
      <c r="AH240" s="75"/>
      <c r="AI240" s="74"/>
      <c r="AJ240" s="74"/>
      <c r="AK240" s="74"/>
      <c r="AL240" s="74"/>
      <c r="AM240" s="74"/>
      <c r="AN240" s="75"/>
      <c r="AO240" s="75"/>
      <c r="AP240" s="75"/>
      <c r="AQ240" s="75"/>
      <c r="AR240" s="75"/>
      <c r="AS240" s="75"/>
      <c r="AT240" s="75"/>
      <c r="AU240" s="75"/>
      <c r="AV240" s="75"/>
      <c r="AW240" s="75"/>
      <c r="AX240" s="75"/>
      <c r="AY240" s="75"/>
      <c r="AZ240" s="75"/>
      <c r="BA240" s="75"/>
      <c r="BB240" s="75"/>
      <c r="BC240" s="75"/>
      <c r="BD240" s="75"/>
      <c r="BE240" s="75"/>
      <c r="BF240" s="75"/>
      <c r="BG240" s="75"/>
      <c r="BH240" s="75"/>
      <c r="BK240" s="251"/>
      <c r="BL240" s="251"/>
      <c r="BM240" s="251"/>
      <c r="BN240" s="251"/>
      <c r="BO240" s="251"/>
      <c r="BP240" s="251"/>
      <c r="BQ240" s="251"/>
      <c r="BR240" s="251"/>
      <c r="BS240" s="251"/>
      <c r="BT240" s="251"/>
      <c r="BU240" s="251"/>
      <c r="BV240" s="251"/>
      <c r="BW240" s="251"/>
      <c r="BX240" s="251"/>
      <c r="BY240" s="251"/>
      <c r="BZ240" s="251"/>
    </row>
    <row r="241" spans="1:78" ht="12.75" customHeight="1">
      <c r="A241" s="75"/>
      <c r="B241" s="75"/>
      <c r="C241" s="160"/>
      <c r="D241" s="160"/>
      <c r="E241" s="160"/>
      <c r="F241" s="160"/>
      <c r="G241" s="185" t="s">
        <v>43</v>
      </c>
      <c r="H241" s="186"/>
      <c r="I241" s="186"/>
      <c r="J241" s="186"/>
      <c r="K241" s="186"/>
      <c r="L241" s="187"/>
      <c r="M241" s="188"/>
      <c r="N241" s="188"/>
      <c r="O241" s="188"/>
      <c r="P241" s="160"/>
      <c r="Q241" s="160"/>
      <c r="R241" s="160"/>
      <c r="S241" s="160"/>
      <c r="T241" s="160"/>
      <c r="U241" s="160"/>
      <c r="V241" s="160"/>
      <c r="W241" s="161"/>
      <c r="X241" s="74"/>
      <c r="Y241" s="76"/>
      <c r="Z241" s="76"/>
      <c r="AA241" s="76"/>
      <c r="AB241" s="76"/>
      <c r="AC241" s="76"/>
      <c r="AD241" s="76"/>
      <c r="AE241" s="75"/>
      <c r="AF241" s="75"/>
      <c r="AG241" s="75"/>
      <c r="AH241" s="75"/>
      <c r="AI241" s="74"/>
      <c r="AJ241" s="74"/>
      <c r="AK241" s="74"/>
      <c r="AL241" s="74"/>
      <c r="AM241" s="74"/>
      <c r="AN241" s="75"/>
      <c r="AO241" s="75"/>
      <c r="AP241" s="75"/>
      <c r="AQ241" s="75"/>
      <c r="AR241" s="75"/>
      <c r="AS241" s="75"/>
      <c r="AT241" s="75"/>
      <c r="AU241" s="75"/>
      <c r="AV241" s="75"/>
      <c r="AW241" s="75"/>
      <c r="AX241" s="75"/>
      <c r="AY241" s="75"/>
      <c r="AZ241" s="75"/>
      <c r="BA241" s="75"/>
      <c r="BB241" s="75"/>
      <c r="BC241" s="75"/>
      <c r="BD241" s="75"/>
      <c r="BE241" s="75"/>
      <c r="BF241" s="75"/>
      <c r="BG241" s="75"/>
      <c r="BH241" s="75"/>
      <c r="BK241" s="251"/>
      <c r="BL241" s="251"/>
      <c r="BM241" s="251"/>
      <c r="BN241" s="251"/>
      <c r="BO241" s="251"/>
      <c r="BP241" s="251"/>
      <c r="BQ241" s="251"/>
      <c r="BR241" s="251"/>
      <c r="BS241" s="251"/>
      <c r="BT241" s="251"/>
      <c r="BU241" s="251"/>
      <c r="BV241" s="251"/>
      <c r="BW241" s="251"/>
      <c r="BX241" s="251"/>
      <c r="BY241" s="251"/>
      <c r="BZ241" s="251"/>
    </row>
    <row r="242" spans="1:78" ht="12.75" customHeight="1">
      <c r="A242" s="75"/>
      <c r="B242" s="75"/>
      <c r="C242" s="160"/>
      <c r="D242" s="160"/>
      <c r="E242" s="164"/>
      <c r="F242" s="164"/>
      <c r="G242" s="55" t="str">
        <f>W3</f>
        <v>MODAL</v>
      </c>
      <c r="H242" s="23">
        <f t="shared" ref="H242:V242" si="14">H3</f>
        <v>0</v>
      </c>
      <c r="I242" s="24">
        <f t="shared" si="14"/>
        <v>0</v>
      </c>
      <c r="J242" s="24">
        <f t="shared" si="14"/>
        <v>0</v>
      </c>
      <c r="K242" s="24">
        <f t="shared" si="14"/>
        <v>0</v>
      </c>
      <c r="L242" s="24">
        <f t="shared" si="14"/>
        <v>0</v>
      </c>
      <c r="M242" s="24">
        <f t="shared" si="14"/>
        <v>0</v>
      </c>
      <c r="N242" s="24">
        <f t="shared" si="14"/>
        <v>0</v>
      </c>
      <c r="O242" s="24">
        <f t="shared" si="14"/>
        <v>0</v>
      </c>
      <c r="P242" s="24">
        <f t="shared" si="14"/>
        <v>0</v>
      </c>
      <c r="Q242" s="24">
        <f t="shared" si="14"/>
        <v>0</v>
      </c>
      <c r="R242" s="24">
        <f t="shared" si="14"/>
        <v>0</v>
      </c>
      <c r="S242" s="24">
        <f t="shared" si="14"/>
        <v>0</v>
      </c>
      <c r="T242" s="24">
        <f t="shared" si="14"/>
        <v>0</v>
      </c>
      <c r="U242" s="24">
        <f t="shared" si="14"/>
        <v>0</v>
      </c>
      <c r="V242" s="25">
        <f t="shared" si="14"/>
        <v>0</v>
      </c>
      <c r="W242" s="200" t="s">
        <v>30</v>
      </c>
      <c r="X242" s="74"/>
      <c r="Y242" s="76"/>
      <c r="Z242" s="76"/>
      <c r="AA242" s="76"/>
      <c r="AB242" s="76"/>
      <c r="AC242" s="76"/>
      <c r="AD242" s="76"/>
      <c r="AE242" s="75"/>
      <c r="AF242" s="75"/>
      <c r="AG242" s="75"/>
      <c r="AH242" s="75"/>
      <c r="AI242" s="74"/>
      <c r="AJ242" s="74"/>
      <c r="AK242" s="74"/>
      <c r="AL242" s="74"/>
      <c r="AM242" s="74"/>
      <c r="AN242" s="75"/>
      <c r="AO242" s="75"/>
      <c r="AP242" s="75"/>
      <c r="AQ242" s="75"/>
      <c r="AR242" s="75"/>
      <c r="AS242" s="75"/>
      <c r="AT242" s="75"/>
      <c r="AU242" s="75"/>
      <c r="AV242" s="75"/>
      <c r="AW242" s="75"/>
      <c r="AX242" s="75"/>
      <c r="AY242" s="75"/>
      <c r="AZ242" s="75"/>
      <c r="BA242" s="75"/>
      <c r="BB242" s="75"/>
      <c r="BC242" s="75"/>
      <c r="BD242" s="75"/>
      <c r="BE242" s="75"/>
      <c r="BF242" s="75"/>
      <c r="BG242" s="75"/>
      <c r="BH242" s="75"/>
      <c r="BK242" s="251"/>
      <c r="BL242" s="251"/>
      <c r="BM242" s="251"/>
      <c r="BN242" s="251"/>
      <c r="BO242" s="251"/>
      <c r="BP242" s="251"/>
      <c r="BQ242" s="251"/>
      <c r="BR242" s="251"/>
      <c r="BS242" s="251"/>
      <c r="BT242" s="251"/>
      <c r="BU242" s="251"/>
      <c r="BV242" s="251"/>
      <c r="BW242" s="251"/>
      <c r="BX242" s="251"/>
      <c r="BY242" s="251"/>
      <c r="BZ242" s="251"/>
    </row>
    <row r="243" spans="1:78" ht="12.75" customHeight="1">
      <c r="A243" s="75"/>
      <c r="B243" s="75"/>
      <c r="C243" s="160"/>
      <c r="D243" s="160"/>
      <c r="E243" s="164"/>
      <c r="F243" s="164"/>
      <c r="G243" s="40" t="str">
        <f>W4</f>
        <v>age</v>
      </c>
      <c r="H243" s="58" t="str">
        <f t="shared" ref="H243:V243" si="15">H4</f>
        <v>Reader 1</v>
      </c>
      <c r="I243" s="11" t="str">
        <f t="shared" si="15"/>
        <v>Reader 2</v>
      </c>
      <c r="J243" s="11" t="str">
        <f t="shared" si="15"/>
        <v>Reader 3</v>
      </c>
      <c r="K243" s="11" t="str">
        <f t="shared" si="15"/>
        <v>Reader 4</v>
      </c>
      <c r="L243" s="11" t="str">
        <f t="shared" si="15"/>
        <v>Reader 5</v>
      </c>
      <c r="M243" s="11" t="str">
        <f t="shared" si="15"/>
        <v>Reader 6</v>
      </c>
      <c r="N243" s="11" t="str">
        <f t="shared" si="15"/>
        <v>Reader 7</v>
      </c>
      <c r="O243" s="11" t="str">
        <f t="shared" si="15"/>
        <v>Reader 8</v>
      </c>
      <c r="P243" s="11" t="str">
        <f t="shared" si="15"/>
        <v>Reader 9</v>
      </c>
      <c r="Q243" s="11" t="str">
        <f t="shared" si="15"/>
        <v>Reader 10</v>
      </c>
      <c r="R243" s="11" t="str">
        <f t="shared" si="15"/>
        <v>Reader 11</v>
      </c>
      <c r="S243" s="11" t="str">
        <f t="shared" si="15"/>
        <v>Reader 12</v>
      </c>
      <c r="T243" s="11" t="str">
        <f t="shared" si="15"/>
        <v>Reader 13</v>
      </c>
      <c r="U243" s="11" t="str">
        <f t="shared" si="15"/>
        <v>Reader 14</v>
      </c>
      <c r="V243" s="59" t="str">
        <f t="shared" si="15"/>
        <v>Reader 15</v>
      </c>
      <c r="W243" s="201" t="s">
        <v>31</v>
      </c>
      <c r="X243" s="74"/>
      <c r="Y243" s="76"/>
      <c r="Z243" s="76"/>
      <c r="AA243" s="76"/>
      <c r="AB243" s="76"/>
      <c r="AC243" s="76"/>
      <c r="AD243" s="76"/>
      <c r="AE243" s="75"/>
      <c r="AF243" s="75"/>
      <c r="AG243" s="75"/>
      <c r="AH243" s="75"/>
      <c r="AI243" s="74"/>
      <c r="AJ243" s="74"/>
      <c r="AK243" s="74"/>
      <c r="AL243" s="74"/>
      <c r="AM243" s="74"/>
      <c r="AN243" s="75"/>
      <c r="AO243" s="75"/>
      <c r="AP243" s="75"/>
      <c r="AQ243" s="75"/>
      <c r="AR243" s="75"/>
      <c r="AS243" s="75"/>
      <c r="AT243" s="75"/>
      <c r="AU243" s="75"/>
      <c r="AV243" s="75"/>
      <c r="AW243" s="75"/>
      <c r="AX243" s="75"/>
      <c r="AY243" s="75"/>
      <c r="AZ243" s="75"/>
      <c r="BA243" s="75"/>
      <c r="BB243" s="75"/>
      <c r="BC243" s="75"/>
      <c r="BD243" s="75"/>
      <c r="BE243" s="75"/>
      <c r="BF243" s="75"/>
      <c r="BG243" s="75"/>
      <c r="BH243" s="75"/>
      <c r="BK243" s="251"/>
      <c r="BL243" s="251"/>
      <c r="BM243" s="251"/>
      <c r="BN243" s="251"/>
      <c r="BO243" s="251"/>
      <c r="BP243" s="251"/>
      <c r="BQ243" s="251"/>
      <c r="BR243" s="251"/>
      <c r="BS243" s="251"/>
      <c r="BT243" s="251"/>
      <c r="BU243" s="251"/>
      <c r="BV243" s="251"/>
      <c r="BW243" s="251"/>
      <c r="BX243" s="251"/>
      <c r="BY243" s="251"/>
      <c r="BZ243" s="251"/>
    </row>
    <row r="244" spans="1:78" ht="12.75" customHeight="1">
      <c r="A244" s="75"/>
      <c r="B244" s="75"/>
      <c r="C244" s="160"/>
      <c r="D244" s="160"/>
      <c r="E244" s="163"/>
      <c r="F244" s="163"/>
      <c r="G244" s="51">
        <v>0</v>
      </c>
      <c r="H244" s="377" t="str">
        <f t="array" ref="H244">IF(H223="-","-",IF(H223&gt;1,0.5*H414/(H435+0.0000000000000000001),"-"))</f>
        <v>-</v>
      </c>
      <c r="I244" s="379" t="str">
        <f t="array" ref="I244">IF(I223="-","-",IF(I223&gt;1,0.5*I414/(I435+0.0000000000000000001),"-"))</f>
        <v>-</v>
      </c>
      <c r="J244" s="379" t="str">
        <f t="array" ref="J244">IF(J223="-","-",IF(J223&gt;1,0.5*J414/(J435+0.0000000000000000001),"-"))</f>
        <v>-</v>
      </c>
      <c r="K244" s="379" t="str">
        <f t="array" ref="K244">IF(K223="-","-",IF(K223&gt;1,0.5*K414/(K435+0.0000000000000000001),"-"))</f>
        <v>-</v>
      </c>
      <c r="L244" s="379" t="str">
        <f t="array" ref="L244">IF(L223="-","-",IF(L223&gt;1,0.5*L414/(L435+0.0000000000000000001),"-"))</f>
        <v>-</v>
      </c>
      <c r="M244" s="379" t="str">
        <f t="array" ref="M244">IF(M223="-","-",IF(M223&gt;1,0.5*M414/(M435+0.0000000000000000001),"-"))</f>
        <v>-</v>
      </c>
      <c r="N244" s="379" t="str">
        <f t="array" ref="N244">IF(N223="-","-",IF(N223&gt;1,0.5*N414/(N435+0.0000000000000000001),"-"))</f>
        <v>-</v>
      </c>
      <c r="O244" s="379" t="str">
        <f t="array" ref="O244">IF(O223="-","-",IF(O223&gt;1,0.5*O414/(O435+0.0000000000000000001),"-"))</f>
        <v>-</v>
      </c>
      <c r="P244" s="379" t="str">
        <f t="array" ref="P244">IF(P223="-","-",IF(P223&gt;1,0.5*P414/(P435+0.0000000000000000001),"-"))</f>
        <v>-</v>
      </c>
      <c r="Q244" s="379" t="str">
        <f t="array" ref="Q244">IF(Q223="-","-",IF(Q223&gt;1,0.5*Q414/(Q435+0.0000000000000000001),"-"))</f>
        <v>-</v>
      </c>
      <c r="R244" s="379" t="str">
        <f t="array" ref="R244">IF(R223="-","-",IF(R223&gt;1,0.5*R414/(R435+0.0000000000000000001),"-"))</f>
        <v>-</v>
      </c>
      <c r="S244" s="379" t="str">
        <f t="array" ref="S244">IF(S223="-","-",IF(S223&gt;1,0.5*S414/(S435+0.0000000000000000001),"-"))</f>
        <v>-</v>
      </c>
      <c r="T244" s="379" t="str">
        <f t="array" ref="T244">IF(T223="-","-",IF(T223&gt;1,0.5*T414/(T435+0.0000000000000000001),"-"))</f>
        <v>-</v>
      </c>
      <c r="U244" s="379" t="str">
        <f t="array" ref="U244">IF(U223="-","-",IF(U223&gt;1,0.5*U414/(U435+0.0000000000000000001),"-"))</f>
        <v>-</v>
      </c>
      <c r="V244" s="379" t="str">
        <f t="array" ref="V244">IF(V223="-","-",IF(V223&gt;1,0.5*V414/(V435+0.0000000000000000001),"-"))</f>
        <v>-</v>
      </c>
      <c r="W244" s="53" t="str">
        <f t="array" ref="W244">IF(H223="-","-",IF(H223&gt;1,AVERAGE(IF($W$5:$W$204=G244,$Y$5:$Y$204,"-")),"-"))</f>
        <v>-</v>
      </c>
      <c r="X244" s="74"/>
      <c r="Y244" s="76"/>
      <c r="Z244" s="76"/>
      <c r="AA244" s="76"/>
      <c r="AB244" s="76"/>
      <c r="AC244" s="76"/>
      <c r="AD244" s="76"/>
      <c r="AE244" s="75"/>
      <c r="AF244" s="75"/>
      <c r="AG244" s="75"/>
      <c r="AH244" s="75"/>
      <c r="AI244" s="74"/>
      <c r="AJ244" s="74"/>
      <c r="AK244" s="74"/>
      <c r="AL244" s="74"/>
      <c r="AM244" s="74"/>
      <c r="AN244" s="75"/>
      <c r="AO244" s="75"/>
      <c r="AP244" s="75"/>
      <c r="AQ244" s="75"/>
      <c r="AR244" s="75"/>
      <c r="AS244" s="75"/>
      <c r="AT244" s="75"/>
      <c r="AU244" s="75"/>
      <c r="AV244" s="75"/>
      <c r="AW244" s="75"/>
      <c r="AX244" s="75"/>
      <c r="AY244" s="75"/>
      <c r="AZ244" s="75"/>
      <c r="BA244" s="75"/>
      <c r="BB244" s="75"/>
      <c r="BC244" s="75"/>
      <c r="BD244" s="75"/>
      <c r="BE244" s="75"/>
      <c r="BF244" s="75"/>
      <c r="BG244" s="75"/>
      <c r="BH244" s="75"/>
      <c r="BK244" s="251"/>
      <c r="BL244" s="251"/>
      <c r="BM244" s="251"/>
      <c r="BN244" s="251"/>
      <c r="BO244" s="251"/>
      <c r="BP244" s="251"/>
      <c r="BQ244" s="251"/>
      <c r="BR244" s="251"/>
      <c r="BS244" s="251"/>
      <c r="BT244" s="251"/>
      <c r="BU244" s="251"/>
      <c r="BV244" s="251"/>
      <c r="BW244" s="251"/>
      <c r="BX244" s="251"/>
      <c r="BY244" s="251"/>
      <c r="BZ244" s="251"/>
    </row>
    <row r="245" spans="1:78" ht="12.75" customHeight="1">
      <c r="A245" s="75"/>
      <c r="B245" s="75"/>
      <c r="C245" s="160"/>
      <c r="D245" s="160"/>
      <c r="E245" s="163"/>
      <c r="F245" s="163"/>
      <c r="G245" s="52">
        <f>G244+1</f>
        <v>1</v>
      </c>
      <c r="H245" s="380" t="str">
        <f t="array" ref="H245">IF(H224="-","-",IF(H224&gt;1,0.5*H415/H436,"-"))</f>
        <v>-</v>
      </c>
      <c r="I245" s="378" t="str">
        <f t="array" ref="I245">IF(I224="-","-",IF(I224&gt;1,0.5*I415/I436,"-"))</f>
        <v>-</v>
      </c>
      <c r="J245" s="378" t="str">
        <f t="array" ref="J245">IF(J224="-","-",IF(J224&gt;1,0.5*J415/J436,"-"))</f>
        <v>-</v>
      </c>
      <c r="K245" s="378" t="str">
        <f t="array" ref="K245">IF(K224="-","-",IF(K224&gt;1,0.5*K415/K436,"-"))</f>
        <v>-</v>
      </c>
      <c r="L245" s="378" t="str">
        <f t="array" ref="L245">IF(L224="-","-",IF(L224&gt;1,0.5*L415/L436,"-"))</f>
        <v>-</v>
      </c>
      <c r="M245" s="378" t="str">
        <f t="array" ref="M245">IF(M224="-","-",IF(M224&gt;1,0.5*M415/M436,"-"))</f>
        <v>-</v>
      </c>
      <c r="N245" s="378" t="str">
        <f t="array" ref="N245">IF(N224="-","-",IF(N224&gt;1,0.5*N415/N436,"-"))</f>
        <v>-</v>
      </c>
      <c r="O245" s="378" t="str">
        <f t="array" ref="O245">IF(O224="-","-",IF(O224&gt;1,0.5*O415/O436,"-"))</f>
        <v>-</v>
      </c>
      <c r="P245" s="378" t="str">
        <f t="array" ref="P245">IF(P224="-","-",IF(P224&gt;1,0.5*P415/P436,"-"))</f>
        <v>-</v>
      </c>
      <c r="Q245" s="378" t="str">
        <f t="array" ref="Q245">IF(Q224="-","-",IF(Q224&gt;1,0.5*Q415/Q436,"-"))</f>
        <v>-</v>
      </c>
      <c r="R245" s="378" t="str">
        <f t="array" ref="R245">IF(R224="-","-",IF(R224&gt;1,0.5*R415/R436,"-"))</f>
        <v>-</v>
      </c>
      <c r="S245" s="378" t="str">
        <f t="array" ref="S245">IF(S224="-","-",IF(S224&gt;1,0.5*S415/S436,"-"))</f>
        <v>-</v>
      </c>
      <c r="T245" s="378" t="str">
        <f t="array" ref="T245">IF(T224="-","-",IF(T224&gt;1,0.5*T415/T436,"-"))</f>
        <v>-</v>
      </c>
      <c r="U245" s="378" t="str">
        <f t="array" ref="U245">IF(U224="-","-",IF(U224&gt;1,0.5*U415/U436,"-"))</f>
        <v>-</v>
      </c>
      <c r="V245" s="378" t="str">
        <f t="array" ref="V245">IF(V224="-","-",IF(V224&gt;1,0.5*V415/V436,"-"))</f>
        <v>-</v>
      </c>
      <c r="W245" s="54" t="str">
        <f t="array" ref="W245">IF(H224="-","-",IF(H224&gt;1,AVERAGE(IF($W$5:$W$204=G245,$Y$5:$Y$204,"-")),"-"))</f>
        <v>-</v>
      </c>
      <c r="X245" s="74"/>
      <c r="Y245" s="76"/>
      <c r="Z245" s="76"/>
      <c r="AA245" s="76"/>
      <c r="AB245" s="76"/>
      <c r="AC245" s="76"/>
      <c r="AD245" s="76"/>
      <c r="AE245" s="75"/>
      <c r="AF245" s="75"/>
      <c r="AG245" s="75"/>
      <c r="AH245" s="75"/>
      <c r="AI245" s="74"/>
      <c r="AJ245" s="74"/>
      <c r="AK245" s="74"/>
      <c r="AL245" s="74"/>
      <c r="AM245" s="74"/>
      <c r="AN245" s="75"/>
      <c r="AO245" s="75"/>
      <c r="AP245" s="75"/>
      <c r="AQ245" s="75"/>
      <c r="AR245" s="75"/>
      <c r="AS245" s="75"/>
      <c r="AT245" s="75"/>
      <c r="AU245" s="75"/>
      <c r="AV245" s="75"/>
      <c r="AW245" s="75"/>
      <c r="AX245" s="75"/>
      <c r="AY245" s="75"/>
      <c r="AZ245" s="75"/>
      <c r="BA245" s="75"/>
      <c r="BB245" s="75"/>
      <c r="BC245" s="75"/>
      <c r="BD245" s="75"/>
      <c r="BE245" s="75"/>
      <c r="BF245" s="75"/>
      <c r="BG245" s="75"/>
      <c r="BH245" s="75"/>
      <c r="BK245" s="251"/>
      <c r="BL245" s="251"/>
      <c r="BM245" s="251"/>
      <c r="BN245" s="251"/>
      <c r="BO245" s="251"/>
      <c r="BP245" s="251"/>
      <c r="BQ245" s="251"/>
      <c r="BR245" s="251"/>
      <c r="BS245" s="251"/>
      <c r="BT245" s="251"/>
      <c r="BU245" s="251"/>
      <c r="BV245" s="251"/>
      <c r="BW245" s="251"/>
      <c r="BX245" s="251"/>
      <c r="BY245" s="251"/>
      <c r="BZ245" s="251"/>
    </row>
    <row r="246" spans="1:78" ht="12.75" customHeight="1">
      <c r="A246" s="75"/>
      <c r="B246" s="75"/>
      <c r="C246" s="160"/>
      <c r="D246" s="160"/>
      <c r="E246" s="163"/>
      <c r="F246" s="163"/>
      <c r="G246" s="52">
        <f t="shared" ref="G246:G259" si="16">G245+1</f>
        <v>2</v>
      </c>
      <c r="H246" s="380" t="str">
        <f t="array" ref="H246">IF(H225="-","-",IF(H225&gt;1,0.5*H416/H437,"-"))</f>
        <v>-</v>
      </c>
      <c r="I246" s="378" t="str">
        <f t="array" ref="I246">IF(I225="-","-",IF(I225&gt;1,0.5*I416/I437,"-"))</f>
        <v>-</v>
      </c>
      <c r="J246" s="378" t="str">
        <f t="array" ref="J246">IF(J225="-","-",IF(J225&gt;1,0.5*J416/J437,"-"))</f>
        <v>-</v>
      </c>
      <c r="K246" s="378" t="str">
        <f t="array" ref="K246">IF(K225="-","-",IF(K225&gt;1,0.5*K416/K437,"-"))</f>
        <v>-</v>
      </c>
      <c r="L246" s="378" t="str">
        <f t="array" ref="L246">IF(L225="-","-",IF(L225&gt;1,0.5*L416/L437,"-"))</f>
        <v>-</v>
      </c>
      <c r="M246" s="378" t="str">
        <f t="array" ref="M246">IF(M225="-","-",IF(M225&gt;1,0.5*M416/M437,"-"))</f>
        <v>-</v>
      </c>
      <c r="N246" s="378" t="str">
        <f t="array" ref="N246">IF(N225="-","-",IF(N225&gt;1,0.5*N416/N437,"-"))</f>
        <v>-</v>
      </c>
      <c r="O246" s="378" t="str">
        <f t="array" ref="O246">IF(O225="-","-",IF(O225&gt;1,0.5*O416/O437,"-"))</f>
        <v>-</v>
      </c>
      <c r="P246" s="378" t="str">
        <f t="array" ref="P246">IF(P225="-","-",IF(P225&gt;1,0.5*P416/P437,"-"))</f>
        <v>-</v>
      </c>
      <c r="Q246" s="378" t="str">
        <f t="array" ref="Q246">IF(Q225="-","-",IF(Q225&gt;1,0.5*Q416/Q437,"-"))</f>
        <v>-</v>
      </c>
      <c r="R246" s="378" t="str">
        <f t="array" ref="R246">IF(R225="-","-",IF(R225&gt;1,0.5*R416/R437,"-"))</f>
        <v>-</v>
      </c>
      <c r="S246" s="378" t="str">
        <f t="array" ref="S246">IF(S225="-","-",IF(S225&gt;1,0.5*S416/S437,"-"))</f>
        <v>-</v>
      </c>
      <c r="T246" s="378" t="str">
        <f t="array" ref="T246">IF(T225="-","-",IF(T225&gt;1,0.5*T416/T437,"-"))</f>
        <v>-</v>
      </c>
      <c r="U246" s="378" t="str">
        <f t="array" ref="U246">IF(U225="-","-",IF(U225&gt;1,0.5*U416/U437,"-"))</f>
        <v>-</v>
      </c>
      <c r="V246" s="378" t="str">
        <f t="array" ref="V246">IF(V225="-","-",IF(V225&gt;1,0.5*V416/V437,"-"))</f>
        <v>-</v>
      </c>
      <c r="W246" s="54" t="str">
        <f t="array" ref="W246">IF(H225="-","-",IF(H225&gt;1,AVERAGE(IF($W$5:$W$204=G246,$Y$5:$Y$204,"-")),"-"))</f>
        <v>-</v>
      </c>
      <c r="X246" s="74"/>
      <c r="Y246" s="76"/>
      <c r="Z246" s="76"/>
      <c r="AA246" s="76"/>
      <c r="AB246" s="76"/>
      <c r="AC246" s="76"/>
      <c r="AD246" s="76"/>
      <c r="AE246" s="75"/>
      <c r="AF246" s="75"/>
      <c r="AG246" s="75"/>
      <c r="AH246" s="75"/>
      <c r="AI246" s="74"/>
      <c r="AJ246" s="74"/>
      <c r="AK246" s="74"/>
      <c r="AL246" s="74"/>
      <c r="AM246" s="74"/>
      <c r="AN246" s="75"/>
      <c r="AO246" s="75"/>
      <c r="AP246" s="75"/>
      <c r="AQ246" s="75"/>
      <c r="AR246" s="75"/>
      <c r="AS246" s="75"/>
      <c r="AT246" s="75"/>
      <c r="AU246" s="75"/>
      <c r="AV246" s="75"/>
      <c r="AW246" s="75"/>
      <c r="AX246" s="75"/>
      <c r="AY246" s="75"/>
      <c r="AZ246" s="75"/>
      <c r="BA246" s="75"/>
      <c r="BB246" s="75"/>
      <c r="BC246" s="75"/>
      <c r="BD246" s="75"/>
      <c r="BE246" s="75"/>
      <c r="BF246" s="75"/>
      <c r="BG246" s="75"/>
      <c r="BH246" s="75"/>
      <c r="BK246" s="251"/>
      <c r="BL246" s="251"/>
      <c r="BM246" s="251"/>
      <c r="BN246" s="251"/>
      <c r="BO246" s="251"/>
      <c r="BP246" s="251"/>
      <c r="BQ246" s="251"/>
      <c r="BR246" s="251"/>
      <c r="BS246" s="251"/>
      <c r="BT246" s="251"/>
      <c r="BU246" s="251"/>
      <c r="BV246" s="251"/>
      <c r="BW246" s="251"/>
      <c r="BX246" s="251"/>
      <c r="BY246" s="251"/>
      <c r="BZ246" s="251"/>
    </row>
    <row r="247" spans="1:78" ht="12.75" customHeight="1">
      <c r="A247" s="75"/>
      <c r="B247" s="75"/>
      <c r="C247" s="160"/>
      <c r="D247" s="160"/>
      <c r="E247" s="163"/>
      <c r="F247" s="163"/>
      <c r="G247" s="52">
        <f t="shared" si="16"/>
        <v>3</v>
      </c>
      <c r="H247" s="380" t="str">
        <f t="array" ref="H247">IF(H226="-","-",IF(H226&gt;1,0.5*H417/H438,"-"))</f>
        <v>-</v>
      </c>
      <c r="I247" s="378" t="str">
        <f t="array" ref="I247">IF(I226="-","-",IF(I226&gt;1,0.5*I417/I438,"-"))</f>
        <v>-</v>
      </c>
      <c r="J247" s="378" t="str">
        <f t="array" ref="J247">IF(J226="-","-",IF(J226&gt;1,0.5*J417/J438,"-"))</f>
        <v>-</v>
      </c>
      <c r="K247" s="378" t="str">
        <f t="array" ref="K247">IF(K226="-","-",IF(K226&gt;1,0.5*K417/K438,"-"))</f>
        <v>-</v>
      </c>
      <c r="L247" s="378" t="str">
        <f t="array" ref="L247">IF(L226="-","-",IF(L226&gt;1,0.5*L417/L438,"-"))</f>
        <v>-</v>
      </c>
      <c r="M247" s="378" t="str">
        <f t="array" ref="M247">IF(M226="-","-",IF(M226&gt;1,0.5*M417/M438,"-"))</f>
        <v>-</v>
      </c>
      <c r="N247" s="378" t="str">
        <f t="array" ref="N247">IF(N226="-","-",IF(N226&gt;1,0.5*N417/N438,"-"))</f>
        <v>-</v>
      </c>
      <c r="O247" s="378" t="str">
        <f t="array" ref="O247">IF(O226="-","-",IF(O226&gt;1,0.5*O417/O438,"-"))</f>
        <v>-</v>
      </c>
      <c r="P247" s="378" t="str">
        <f t="array" ref="P247">IF(P226="-","-",IF(P226&gt;1,0.5*P417/P438,"-"))</f>
        <v>-</v>
      </c>
      <c r="Q247" s="378" t="str">
        <f t="array" ref="Q247">IF(Q226="-","-",IF(Q226&gt;1,0.5*Q417/Q438,"-"))</f>
        <v>-</v>
      </c>
      <c r="R247" s="378" t="str">
        <f t="array" ref="R247">IF(R226="-","-",IF(R226&gt;1,0.5*R417/R438,"-"))</f>
        <v>-</v>
      </c>
      <c r="S247" s="378" t="str">
        <f t="array" ref="S247">IF(S226="-","-",IF(S226&gt;1,0.5*S417/S438,"-"))</f>
        <v>-</v>
      </c>
      <c r="T247" s="378" t="str">
        <f t="array" ref="T247">IF(T226="-","-",IF(T226&gt;1,0.5*T417/T438,"-"))</f>
        <v>-</v>
      </c>
      <c r="U247" s="378" t="str">
        <f t="array" ref="U247">IF(U226="-","-",IF(U226&gt;1,0.5*U417/U438,"-"))</f>
        <v>-</v>
      </c>
      <c r="V247" s="378" t="str">
        <f t="array" ref="V247">IF(V226="-","-",IF(V226&gt;1,0.5*V417/V438,"-"))</f>
        <v>-</v>
      </c>
      <c r="W247" s="54" t="str">
        <f t="array" ref="W247">IF(H226="-","-",IF(H226&gt;1,AVERAGE(IF($W$5:$W$204=G247,$Y$5:$Y$204,"-")),"-"))</f>
        <v>-</v>
      </c>
      <c r="X247" s="74"/>
      <c r="Y247" s="76"/>
      <c r="Z247" s="76"/>
      <c r="AA247" s="76"/>
      <c r="AB247" s="76"/>
      <c r="AC247" s="76"/>
      <c r="AD247" s="76"/>
      <c r="AE247" s="75"/>
      <c r="AF247" s="75"/>
      <c r="AG247" s="75"/>
      <c r="AH247" s="75"/>
      <c r="AI247" s="74"/>
      <c r="AJ247" s="74"/>
      <c r="AK247" s="74"/>
      <c r="AL247" s="74"/>
      <c r="AM247" s="74"/>
      <c r="AN247" s="75"/>
      <c r="AO247" s="75"/>
      <c r="AP247" s="75"/>
      <c r="AQ247" s="75"/>
      <c r="AR247" s="75"/>
      <c r="AS247" s="75"/>
      <c r="AT247" s="75"/>
      <c r="AU247" s="75"/>
      <c r="AV247" s="75"/>
      <c r="AW247" s="75"/>
      <c r="AX247" s="75"/>
      <c r="AY247" s="75"/>
      <c r="AZ247" s="75"/>
      <c r="BA247" s="75"/>
      <c r="BB247" s="75"/>
      <c r="BC247" s="75"/>
      <c r="BD247" s="75"/>
      <c r="BE247" s="75"/>
      <c r="BF247" s="75"/>
      <c r="BG247" s="75"/>
      <c r="BH247" s="75"/>
      <c r="BK247" s="251"/>
      <c r="BL247" s="251"/>
      <c r="BM247" s="251"/>
      <c r="BN247" s="251"/>
      <c r="BO247" s="251"/>
      <c r="BP247" s="251"/>
      <c r="BQ247" s="251"/>
      <c r="BR247" s="251"/>
      <c r="BS247" s="251"/>
      <c r="BT247" s="251"/>
      <c r="BU247" s="251"/>
      <c r="BV247" s="251"/>
      <c r="BW247" s="251"/>
      <c r="BX247" s="251"/>
      <c r="BY247" s="251"/>
      <c r="BZ247" s="251"/>
    </row>
    <row r="248" spans="1:78" ht="12.75" customHeight="1">
      <c r="A248" s="75"/>
      <c r="B248" s="75"/>
      <c r="C248" s="160"/>
      <c r="D248" s="160"/>
      <c r="E248" s="163"/>
      <c r="F248" s="163"/>
      <c r="G248" s="52">
        <f t="shared" si="16"/>
        <v>4</v>
      </c>
      <c r="H248" s="380" t="str">
        <f t="array" ref="H248">IF(H227="-","-",IF(H227&gt;1,0.5*H418/H439,"-"))</f>
        <v>-</v>
      </c>
      <c r="I248" s="378" t="str">
        <f t="array" ref="I248">IF(I227="-","-",IF(I227&gt;1,0.5*I418/I439,"-"))</f>
        <v>-</v>
      </c>
      <c r="J248" s="378" t="str">
        <f t="array" ref="J248">IF(J227="-","-",IF(J227&gt;1,0.5*J418/J439,"-"))</f>
        <v>-</v>
      </c>
      <c r="K248" s="378" t="str">
        <f t="array" ref="K248">IF(K227="-","-",IF(K227&gt;1,0.5*K418/K439,"-"))</f>
        <v>-</v>
      </c>
      <c r="L248" s="378" t="str">
        <f t="array" ref="L248">IF(L227="-","-",IF(L227&gt;1,0.5*L418/L439,"-"))</f>
        <v>-</v>
      </c>
      <c r="M248" s="378" t="str">
        <f t="array" ref="M248">IF(M227="-","-",IF(M227&gt;1,0.5*M418/M439,"-"))</f>
        <v>-</v>
      </c>
      <c r="N248" s="378" t="str">
        <f t="array" ref="N248">IF(N227="-","-",IF(N227&gt;1,0.5*N418/N439,"-"))</f>
        <v>-</v>
      </c>
      <c r="O248" s="378" t="str">
        <f t="array" ref="O248">IF(O227="-","-",IF(O227&gt;1,0.5*O418/O439,"-"))</f>
        <v>-</v>
      </c>
      <c r="P248" s="378" t="str">
        <f t="array" ref="P248">IF(P227="-","-",IF(P227&gt;1,0.5*P418/P439,"-"))</f>
        <v>-</v>
      </c>
      <c r="Q248" s="378" t="str">
        <f t="array" ref="Q248">IF(Q227="-","-",IF(Q227&gt;1,0.5*Q418/Q439,"-"))</f>
        <v>-</v>
      </c>
      <c r="R248" s="378" t="str">
        <f t="array" ref="R248">IF(R227="-","-",IF(R227&gt;1,0.5*R418/R439,"-"))</f>
        <v>-</v>
      </c>
      <c r="S248" s="378" t="str">
        <f t="array" ref="S248">IF(S227="-","-",IF(S227&gt;1,0.5*S418/S439,"-"))</f>
        <v>-</v>
      </c>
      <c r="T248" s="378" t="str">
        <f t="array" ref="T248">IF(T227="-","-",IF(T227&gt;1,0.5*T418/T439,"-"))</f>
        <v>-</v>
      </c>
      <c r="U248" s="378" t="str">
        <f t="array" ref="U248">IF(U227="-","-",IF(U227&gt;1,0.5*U418/U439,"-"))</f>
        <v>-</v>
      </c>
      <c r="V248" s="378" t="str">
        <f t="array" ref="V248">IF(V227="-","-",IF(V227&gt;1,0.5*V418/V439,"-"))</f>
        <v>-</v>
      </c>
      <c r="W248" s="54" t="str">
        <f t="array" ref="W248">IF(H227="-","-",IF(H227&gt;1,AVERAGE(IF($W$5:$W$204=G248,$Y$5:$Y$204,"-")),"-"))</f>
        <v>-</v>
      </c>
      <c r="X248" s="74"/>
      <c r="Y248" s="76"/>
      <c r="Z248" s="76"/>
      <c r="AA248" s="76"/>
      <c r="AB248" s="76"/>
      <c r="AC248" s="76"/>
      <c r="AD248" s="76"/>
      <c r="AE248" s="75"/>
      <c r="AF248" s="75"/>
      <c r="AG248" s="75"/>
      <c r="AH248" s="75"/>
      <c r="AI248" s="74"/>
      <c r="AJ248" s="74"/>
      <c r="AK248" s="74"/>
      <c r="AL248" s="74"/>
      <c r="AM248" s="74"/>
      <c r="AN248" s="75"/>
      <c r="AO248" s="75"/>
      <c r="AP248" s="75"/>
      <c r="AQ248" s="75"/>
      <c r="AR248" s="75"/>
      <c r="AS248" s="75"/>
      <c r="AT248" s="75"/>
      <c r="AU248" s="75"/>
      <c r="AV248" s="75"/>
      <c r="AW248" s="75"/>
      <c r="AX248" s="75"/>
      <c r="AY248" s="75"/>
      <c r="AZ248" s="75"/>
      <c r="BA248" s="75"/>
      <c r="BB248" s="75"/>
      <c r="BC248" s="75"/>
      <c r="BD248" s="75"/>
      <c r="BE248" s="75"/>
      <c r="BF248" s="75"/>
      <c r="BG248" s="75"/>
      <c r="BH248" s="75"/>
      <c r="BK248" s="251"/>
      <c r="BL248" s="251"/>
      <c r="BM248" s="251"/>
      <c r="BN248" s="251"/>
      <c r="BO248" s="251"/>
      <c r="BP248" s="251"/>
      <c r="BQ248" s="251"/>
      <c r="BR248" s="251"/>
      <c r="BS248" s="251"/>
      <c r="BT248" s="251"/>
      <c r="BU248" s="251"/>
      <c r="BV248" s="251"/>
      <c r="BW248" s="251"/>
      <c r="BX248" s="251"/>
      <c r="BY248" s="251"/>
      <c r="BZ248" s="251"/>
    </row>
    <row r="249" spans="1:78" ht="12.75" customHeight="1">
      <c r="A249" s="75"/>
      <c r="B249" s="75"/>
      <c r="C249" s="160"/>
      <c r="D249" s="160"/>
      <c r="E249" s="163"/>
      <c r="F249" s="163"/>
      <c r="G249" s="52">
        <f t="shared" si="16"/>
        <v>5</v>
      </c>
      <c r="H249" s="380" t="str">
        <f t="array" ref="H249">IF(H228="-","-",IF(H228&gt;1,0.5*H419/H440,"-"))</f>
        <v>-</v>
      </c>
      <c r="I249" s="378" t="str">
        <f t="array" ref="I249">IF(I228="-","-",IF(I228&gt;1,0.5*I419/I440,"-"))</f>
        <v>-</v>
      </c>
      <c r="J249" s="378" t="str">
        <f t="array" ref="J249">IF(J228="-","-",IF(J228&gt;1,0.5*J419/J440,"-"))</f>
        <v>-</v>
      </c>
      <c r="K249" s="378" t="str">
        <f t="array" ref="K249">IF(K228="-","-",IF(K228&gt;1,0.5*K419/K440,"-"))</f>
        <v>-</v>
      </c>
      <c r="L249" s="378" t="str">
        <f t="array" ref="L249">IF(L228="-","-",IF(L228&gt;1,0.5*L419/L440,"-"))</f>
        <v>-</v>
      </c>
      <c r="M249" s="378" t="str">
        <f t="array" ref="M249">IF(M228="-","-",IF(M228&gt;1,0.5*M419/M440,"-"))</f>
        <v>-</v>
      </c>
      <c r="N249" s="378" t="str">
        <f t="array" ref="N249">IF(N228="-","-",IF(N228&gt;1,0.5*N419/N440,"-"))</f>
        <v>-</v>
      </c>
      <c r="O249" s="378" t="str">
        <f t="array" ref="O249">IF(O228="-","-",IF(O228&gt;1,0.5*O419/O440,"-"))</f>
        <v>-</v>
      </c>
      <c r="P249" s="378" t="str">
        <f t="array" ref="P249">IF(P228="-","-",IF(P228&gt;1,0.5*P419/P440,"-"))</f>
        <v>-</v>
      </c>
      <c r="Q249" s="378" t="str">
        <f t="array" ref="Q249">IF(Q228="-","-",IF(Q228&gt;1,0.5*Q419/Q440,"-"))</f>
        <v>-</v>
      </c>
      <c r="R249" s="378" t="str">
        <f t="array" ref="R249">IF(R228="-","-",IF(R228&gt;1,0.5*R419/R440,"-"))</f>
        <v>-</v>
      </c>
      <c r="S249" s="378" t="str">
        <f t="array" ref="S249">IF(S228="-","-",IF(S228&gt;1,0.5*S419/S440,"-"))</f>
        <v>-</v>
      </c>
      <c r="T249" s="378" t="str">
        <f t="array" ref="T249">IF(T228="-","-",IF(T228&gt;1,0.5*T419/T440,"-"))</f>
        <v>-</v>
      </c>
      <c r="U249" s="378" t="str">
        <f t="array" ref="U249">IF(U228="-","-",IF(U228&gt;1,0.5*U419/U440,"-"))</f>
        <v>-</v>
      </c>
      <c r="V249" s="378" t="str">
        <f t="array" ref="V249">IF(V228="-","-",IF(V228&gt;1,0.5*V419/V440,"-"))</f>
        <v>-</v>
      </c>
      <c r="W249" s="54" t="str">
        <f t="array" ref="W249">IF(H228="-","-",IF(H228&gt;1,AVERAGE(IF($W$5:$W$204=G249,$Y$5:$Y$204,"-")),"-"))</f>
        <v>-</v>
      </c>
      <c r="X249" s="74"/>
      <c r="Y249" s="76"/>
      <c r="Z249" s="76"/>
      <c r="AA249" s="76"/>
      <c r="AB249" s="76"/>
      <c r="AC249" s="76"/>
      <c r="AD249" s="76"/>
      <c r="AE249" s="75"/>
      <c r="AF249" s="75"/>
      <c r="AG249" s="75"/>
      <c r="AH249" s="75"/>
      <c r="AI249" s="74"/>
      <c r="AJ249" s="74"/>
      <c r="AK249" s="74"/>
      <c r="AL249" s="74"/>
      <c r="AM249" s="74"/>
      <c r="AN249" s="75"/>
      <c r="AO249" s="75"/>
      <c r="AP249" s="75"/>
      <c r="AQ249" s="75"/>
      <c r="AR249" s="75"/>
      <c r="AS249" s="75"/>
      <c r="AT249" s="75"/>
      <c r="AU249" s="75"/>
      <c r="AV249" s="75"/>
      <c r="AW249" s="75"/>
      <c r="AX249" s="75"/>
      <c r="AY249" s="75"/>
      <c r="AZ249" s="75"/>
      <c r="BA249" s="75"/>
      <c r="BB249" s="75"/>
      <c r="BC249" s="75"/>
      <c r="BD249" s="75"/>
      <c r="BE249" s="75"/>
      <c r="BF249" s="75"/>
      <c r="BG249" s="75"/>
      <c r="BH249" s="75"/>
      <c r="BK249" s="251"/>
      <c r="BL249" s="251"/>
      <c r="BM249" s="251"/>
      <c r="BN249" s="251"/>
      <c r="BO249" s="251"/>
      <c r="BP249" s="251"/>
      <c r="BQ249" s="251"/>
      <c r="BR249" s="251"/>
      <c r="BS249" s="251"/>
      <c r="BT249" s="251"/>
      <c r="BU249" s="251"/>
      <c r="BV249" s="251"/>
      <c r="BW249" s="251"/>
      <c r="BX249" s="251"/>
      <c r="BY249" s="251"/>
      <c r="BZ249" s="251"/>
    </row>
    <row r="250" spans="1:78" ht="12.75" customHeight="1">
      <c r="A250" s="75"/>
      <c r="B250" s="75"/>
      <c r="C250" s="160"/>
      <c r="D250" s="160"/>
      <c r="E250" s="163"/>
      <c r="F250" s="163"/>
      <c r="G250" s="52">
        <f t="shared" si="16"/>
        <v>6</v>
      </c>
      <c r="H250" s="380" t="str">
        <f t="array" ref="H250">IF(H229="-","-",IF(H229&gt;1,0.5*H420/H441,"-"))</f>
        <v>-</v>
      </c>
      <c r="I250" s="378" t="str">
        <f t="array" ref="I250">IF(I229="-","-",IF(I229&gt;1,0.5*I420/I441,"-"))</f>
        <v>-</v>
      </c>
      <c r="J250" s="378" t="str">
        <f t="array" ref="J250">IF(J229="-","-",IF(J229&gt;1,0.5*J420/J441,"-"))</f>
        <v>-</v>
      </c>
      <c r="K250" s="378" t="str">
        <f t="array" ref="K250">IF(K229="-","-",IF(K229&gt;1,0.5*K420/K441,"-"))</f>
        <v>-</v>
      </c>
      <c r="L250" s="378" t="str">
        <f t="array" ref="L250">IF(L229="-","-",IF(L229&gt;1,0.5*L420/L441,"-"))</f>
        <v>-</v>
      </c>
      <c r="M250" s="378" t="str">
        <f t="array" ref="M250">IF(M229="-","-",IF(M229&gt;1,0.5*M420/M441,"-"))</f>
        <v>-</v>
      </c>
      <c r="N250" s="378" t="str">
        <f t="array" ref="N250">IF(N229="-","-",IF(N229&gt;1,0.5*N420/N441,"-"))</f>
        <v>-</v>
      </c>
      <c r="O250" s="378" t="str">
        <f t="array" ref="O250">IF(O229="-","-",IF(O229&gt;1,0.5*O420/O441,"-"))</f>
        <v>-</v>
      </c>
      <c r="P250" s="378" t="str">
        <f t="array" ref="P250">IF(P229="-","-",IF(P229&gt;1,0.5*P420/P441,"-"))</f>
        <v>-</v>
      </c>
      <c r="Q250" s="378" t="str">
        <f t="array" ref="Q250">IF(Q229="-","-",IF(Q229&gt;1,0.5*Q420/Q441,"-"))</f>
        <v>-</v>
      </c>
      <c r="R250" s="378" t="str">
        <f t="array" ref="R250">IF(R229="-","-",IF(R229&gt;1,0.5*R420/R441,"-"))</f>
        <v>-</v>
      </c>
      <c r="S250" s="378" t="str">
        <f t="array" ref="S250">IF(S229="-","-",IF(S229&gt;1,0.5*S420/S441,"-"))</f>
        <v>-</v>
      </c>
      <c r="T250" s="378" t="str">
        <f t="array" ref="T250">IF(T229="-","-",IF(T229&gt;1,0.5*T420/T441,"-"))</f>
        <v>-</v>
      </c>
      <c r="U250" s="378" t="str">
        <f t="array" ref="U250">IF(U229="-","-",IF(U229&gt;1,0.5*U420/U441,"-"))</f>
        <v>-</v>
      </c>
      <c r="V250" s="378" t="str">
        <f t="array" ref="V250">IF(V229="-","-",IF(V229&gt;1,0.5*V420/V441,"-"))</f>
        <v>-</v>
      </c>
      <c r="W250" s="54" t="str">
        <f t="array" ref="W250">IF(H229="-","-",IF(H229&gt;1,AVERAGE(IF($W$5:$W$204=G250,$Y$5:$Y$204,"-")),"-"))</f>
        <v>-</v>
      </c>
      <c r="X250" s="74"/>
      <c r="Y250" s="76"/>
      <c r="Z250" s="76"/>
      <c r="AA250" s="76"/>
      <c r="AB250" s="76"/>
      <c r="AC250" s="76"/>
      <c r="AD250" s="76"/>
      <c r="AE250" s="75"/>
      <c r="AF250" s="75"/>
      <c r="AG250" s="75"/>
      <c r="AH250" s="75"/>
      <c r="AI250" s="74"/>
      <c r="AJ250" s="74"/>
      <c r="AK250" s="74"/>
      <c r="AL250" s="74"/>
      <c r="AM250" s="74"/>
      <c r="AN250" s="75"/>
      <c r="AO250" s="75"/>
      <c r="AP250" s="75"/>
      <c r="AQ250" s="75"/>
      <c r="AR250" s="75"/>
      <c r="AS250" s="75"/>
      <c r="AT250" s="75"/>
      <c r="AU250" s="75"/>
      <c r="AV250" s="75"/>
      <c r="AW250" s="75"/>
      <c r="AX250" s="75"/>
      <c r="AY250" s="75"/>
      <c r="AZ250" s="75"/>
      <c r="BA250" s="75"/>
      <c r="BB250" s="75"/>
      <c r="BC250" s="75"/>
      <c r="BD250" s="75"/>
      <c r="BE250" s="75"/>
      <c r="BF250" s="75"/>
      <c r="BG250" s="75"/>
      <c r="BH250" s="75"/>
      <c r="BK250" s="251"/>
      <c r="BL250" s="251"/>
      <c r="BM250" s="251"/>
      <c r="BN250" s="251"/>
      <c r="BO250" s="251"/>
      <c r="BP250" s="251"/>
      <c r="BQ250" s="251"/>
      <c r="BR250" s="251"/>
      <c r="BS250" s="251"/>
      <c r="BT250" s="251"/>
      <c r="BU250" s="251"/>
      <c r="BV250" s="251"/>
      <c r="BW250" s="251"/>
      <c r="BX250" s="251"/>
      <c r="BY250" s="251"/>
      <c r="BZ250" s="251"/>
    </row>
    <row r="251" spans="1:78" ht="12.75" customHeight="1">
      <c r="A251" s="75"/>
      <c r="B251" s="75"/>
      <c r="C251" s="160"/>
      <c r="D251" s="160"/>
      <c r="E251" s="163"/>
      <c r="F251" s="163"/>
      <c r="G251" s="52">
        <f t="shared" si="16"/>
        <v>7</v>
      </c>
      <c r="H251" s="380" t="str">
        <f t="array" ref="H251">IF(H230="-","-",IF(H230&gt;1,0.5*H421/H442,"-"))</f>
        <v>-</v>
      </c>
      <c r="I251" s="378" t="str">
        <f t="array" ref="I251">IF(I230="-","-",IF(I230&gt;1,0.5*I421/I442,"-"))</f>
        <v>-</v>
      </c>
      <c r="J251" s="378" t="str">
        <f t="array" ref="J251">IF(J230="-","-",IF(J230&gt;1,0.5*J421/J442,"-"))</f>
        <v>-</v>
      </c>
      <c r="K251" s="378" t="str">
        <f t="array" ref="K251">IF(K230="-","-",IF(K230&gt;1,0.5*K421/K442,"-"))</f>
        <v>-</v>
      </c>
      <c r="L251" s="378" t="str">
        <f t="array" ref="L251">IF(L230="-","-",IF(L230&gt;1,0.5*L421/L442,"-"))</f>
        <v>-</v>
      </c>
      <c r="M251" s="378" t="str">
        <f t="array" ref="M251">IF(M230="-","-",IF(M230&gt;1,0.5*M421/M442,"-"))</f>
        <v>-</v>
      </c>
      <c r="N251" s="378" t="str">
        <f t="array" ref="N251">IF(N230="-","-",IF(N230&gt;1,0.5*N421/N442,"-"))</f>
        <v>-</v>
      </c>
      <c r="O251" s="378" t="str">
        <f t="array" ref="O251">IF(O230="-","-",IF(O230&gt;1,0.5*O421/O442,"-"))</f>
        <v>-</v>
      </c>
      <c r="P251" s="378" t="str">
        <f t="array" ref="P251">IF(P230="-","-",IF(P230&gt;1,0.5*P421/P442,"-"))</f>
        <v>-</v>
      </c>
      <c r="Q251" s="378" t="str">
        <f t="array" ref="Q251">IF(Q230="-","-",IF(Q230&gt;1,0.5*Q421/Q442,"-"))</f>
        <v>-</v>
      </c>
      <c r="R251" s="378" t="str">
        <f t="array" ref="R251">IF(R230="-","-",IF(R230&gt;1,0.5*R421/R442,"-"))</f>
        <v>-</v>
      </c>
      <c r="S251" s="378" t="str">
        <f t="array" ref="S251">IF(S230="-","-",IF(S230&gt;1,0.5*S421/S442,"-"))</f>
        <v>-</v>
      </c>
      <c r="T251" s="378" t="str">
        <f t="array" ref="T251">IF(T230="-","-",IF(T230&gt;1,0.5*T421/T442,"-"))</f>
        <v>-</v>
      </c>
      <c r="U251" s="378" t="str">
        <f t="array" ref="U251">IF(U230="-","-",IF(U230&gt;1,0.5*U421/U442,"-"))</f>
        <v>-</v>
      </c>
      <c r="V251" s="378" t="str">
        <f t="array" ref="V251">IF(V230="-","-",IF(V230&gt;1,0.5*V421/V442,"-"))</f>
        <v>-</v>
      </c>
      <c r="W251" s="54" t="str">
        <f t="array" ref="W251">IF(H230="-","-",IF(H230&gt;1,AVERAGE(IF($W$5:$W$204=G251,$Y$5:$Y$204,"-")),"-"))</f>
        <v>-</v>
      </c>
      <c r="X251" s="74"/>
      <c r="Y251" s="76"/>
      <c r="Z251" s="76"/>
      <c r="AA251" s="76"/>
      <c r="AB251" s="76"/>
      <c r="AC251" s="76"/>
      <c r="AD251" s="76"/>
      <c r="AE251" s="75"/>
      <c r="AF251" s="75"/>
      <c r="AG251" s="75"/>
      <c r="AH251" s="75"/>
      <c r="AI251" s="74"/>
      <c r="AJ251" s="74"/>
      <c r="AK251" s="74"/>
      <c r="AL251" s="74"/>
      <c r="AM251" s="74"/>
      <c r="AN251" s="75"/>
      <c r="AO251" s="75"/>
      <c r="AP251" s="75"/>
      <c r="AQ251" s="75"/>
      <c r="AR251" s="75"/>
      <c r="AS251" s="75"/>
      <c r="AT251" s="75"/>
      <c r="AU251" s="75"/>
      <c r="AV251" s="75"/>
      <c r="AW251" s="75"/>
      <c r="AX251" s="75"/>
      <c r="AY251" s="75"/>
      <c r="AZ251" s="75"/>
      <c r="BA251" s="75"/>
      <c r="BB251" s="75"/>
      <c r="BC251" s="75"/>
      <c r="BD251" s="75"/>
      <c r="BE251" s="75"/>
      <c r="BF251" s="75"/>
      <c r="BG251" s="75"/>
      <c r="BH251" s="75"/>
      <c r="BK251" s="251"/>
      <c r="BL251" s="251"/>
      <c r="BM251" s="251"/>
      <c r="BN251" s="251"/>
      <c r="BO251" s="251"/>
      <c r="BP251" s="251"/>
      <c r="BQ251" s="251"/>
      <c r="BR251" s="251"/>
      <c r="BS251" s="251"/>
      <c r="BT251" s="251"/>
      <c r="BU251" s="251"/>
      <c r="BV251" s="251"/>
      <c r="BW251" s="251"/>
      <c r="BX251" s="251"/>
      <c r="BY251" s="251"/>
      <c r="BZ251" s="251"/>
    </row>
    <row r="252" spans="1:78" ht="12.75" customHeight="1">
      <c r="A252" s="75"/>
      <c r="B252" s="75"/>
      <c r="C252" s="160"/>
      <c r="D252" s="160"/>
      <c r="E252" s="163"/>
      <c r="F252" s="163"/>
      <c r="G252" s="52">
        <f t="shared" si="16"/>
        <v>8</v>
      </c>
      <c r="H252" s="380" t="str">
        <f t="array" ref="H252">IF(H231="-","-",IF(H231&gt;1,0.5*H422/H443,"-"))</f>
        <v>-</v>
      </c>
      <c r="I252" s="378" t="str">
        <f t="array" ref="I252">IF(I231="-","-",IF(I231&gt;1,0.5*I422/I443,"-"))</f>
        <v>-</v>
      </c>
      <c r="J252" s="378" t="str">
        <f t="array" ref="J252">IF(J231="-","-",IF(J231&gt;1,0.5*J422/J443,"-"))</f>
        <v>-</v>
      </c>
      <c r="K252" s="378" t="str">
        <f t="array" ref="K252">IF(K231="-","-",IF(K231&gt;1,0.5*K422/K443,"-"))</f>
        <v>-</v>
      </c>
      <c r="L252" s="378" t="str">
        <f t="array" ref="L252">IF(L231="-","-",IF(L231&gt;1,0.5*L422/L443,"-"))</f>
        <v>-</v>
      </c>
      <c r="M252" s="378" t="str">
        <f t="array" ref="M252">IF(M231="-","-",IF(M231&gt;1,0.5*M422/M443,"-"))</f>
        <v>-</v>
      </c>
      <c r="N252" s="378" t="str">
        <f t="array" ref="N252">IF(N231="-","-",IF(N231&gt;1,0.5*N422/N443,"-"))</f>
        <v>-</v>
      </c>
      <c r="O252" s="378" t="str">
        <f t="array" ref="O252">IF(O231="-","-",IF(O231&gt;1,0.5*O422/O443,"-"))</f>
        <v>-</v>
      </c>
      <c r="P252" s="378" t="str">
        <f t="array" ref="P252">IF(P231="-","-",IF(P231&gt;1,0.5*P422/P443,"-"))</f>
        <v>-</v>
      </c>
      <c r="Q252" s="378" t="str">
        <f t="array" ref="Q252">IF(Q231="-","-",IF(Q231&gt;1,0.5*Q422/Q443,"-"))</f>
        <v>-</v>
      </c>
      <c r="R252" s="378" t="str">
        <f t="array" ref="R252">IF(R231="-","-",IF(R231&gt;1,0.5*R422/R443,"-"))</f>
        <v>-</v>
      </c>
      <c r="S252" s="378" t="str">
        <f t="array" ref="S252">IF(S231="-","-",IF(S231&gt;1,0.5*S422/S443,"-"))</f>
        <v>-</v>
      </c>
      <c r="T252" s="378" t="str">
        <f t="array" ref="T252">IF(T231="-","-",IF(T231&gt;1,0.5*T422/T443,"-"))</f>
        <v>-</v>
      </c>
      <c r="U252" s="378" t="str">
        <f t="array" ref="U252">IF(U231="-","-",IF(U231&gt;1,0.5*U422/U443,"-"))</f>
        <v>-</v>
      </c>
      <c r="V252" s="378" t="str">
        <f t="array" ref="V252">IF(V231="-","-",IF(V231&gt;1,0.5*V422/V443,"-"))</f>
        <v>-</v>
      </c>
      <c r="W252" s="54" t="str">
        <f t="array" ref="W252">IF(H231="-","-",IF(H231&gt;1,AVERAGE(IF($W$5:$W$204=G252,$Y$5:$Y$204,"-")),"-"))</f>
        <v>-</v>
      </c>
      <c r="X252" s="74"/>
      <c r="Y252" s="76"/>
      <c r="Z252" s="76"/>
      <c r="AA252" s="76"/>
      <c r="AB252" s="76"/>
      <c r="AC252" s="76"/>
      <c r="AD252" s="76"/>
      <c r="AE252" s="75"/>
      <c r="AF252" s="75"/>
      <c r="AG252" s="75"/>
      <c r="AH252" s="75"/>
      <c r="AI252" s="74"/>
      <c r="AJ252" s="74"/>
      <c r="AK252" s="74"/>
      <c r="AL252" s="74"/>
      <c r="AM252" s="74"/>
      <c r="AN252" s="75"/>
      <c r="AO252" s="75"/>
      <c r="AP252" s="75"/>
      <c r="AQ252" s="75"/>
      <c r="AR252" s="75"/>
      <c r="AS252" s="75"/>
      <c r="AT252" s="75"/>
      <c r="AU252" s="75"/>
      <c r="AV252" s="75"/>
      <c r="AW252" s="75"/>
      <c r="AX252" s="75"/>
      <c r="AY252" s="75"/>
      <c r="AZ252" s="75"/>
      <c r="BA252" s="75"/>
      <c r="BB252" s="75"/>
      <c r="BC252" s="75"/>
      <c r="BD252" s="75"/>
      <c r="BE252" s="75"/>
      <c r="BF252" s="75"/>
      <c r="BG252" s="75"/>
      <c r="BH252" s="75"/>
      <c r="BK252" s="251"/>
      <c r="BL252" s="251"/>
      <c r="BM252" s="251"/>
      <c r="BN252" s="251"/>
      <c r="BO252" s="251"/>
      <c r="BP252" s="251"/>
      <c r="BQ252" s="251"/>
      <c r="BR252" s="251"/>
      <c r="BS252" s="251"/>
      <c r="BT252" s="251"/>
      <c r="BU252" s="251"/>
      <c r="BV252" s="251"/>
      <c r="BW252" s="251"/>
      <c r="BX252" s="251"/>
      <c r="BY252" s="251"/>
      <c r="BZ252" s="251"/>
    </row>
    <row r="253" spans="1:78" ht="12.75" customHeight="1">
      <c r="A253" s="75"/>
      <c r="B253" s="75"/>
      <c r="C253" s="160"/>
      <c r="D253" s="160"/>
      <c r="E253" s="163"/>
      <c r="F253" s="163"/>
      <c r="G253" s="52">
        <f t="shared" si="16"/>
        <v>9</v>
      </c>
      <c r="H253" s="380" t="str">
        <f t="array" ref="H253">IF(H232="-","-",IF(H232&gt;1,0.5*H423/H444,"-"))</f>
        <v>-</v>
      </c>
      <c r="I253" s="378" t="str">
        <f t="array" ref="I253">IF(I232="-","-",IF(I232&gt;1,0.5*I423/I444,"-"))</f>
        <v>-</v>
      </c>
      <c r="J253" s="378" t="str">
        <f t="array" ref="J253">IF(J232="-","-",IF(J232&gt;1,0.5*J423/J444,"-"))</f>
        <v>-</v>
      </c>
      <c r="K253" s="378" t="str">
        <f t="array" ref="K253">IF(K232="-","-",IF(K232&gt;1,0.5*K423/K444,"-"))</f>
        <v>-</v>
      </c>
      <c r="L253" s="378" t="str">
        <f t="array" ref="L253">IF(L232="-","-",IF(L232&gt;1,0.5*L423/L444,"-"))</f>
        <v>-</v>
      </c>
      <c r="M253" s="378" t="str">
        <f t="array" ref="M253">IF(M232="-","-",IF(M232&gt;1,0.5*M423/M444,"-"))</f>
        <v>-</v>
      </c>
      <c r="N253" s="378" t="str">
        <f t="array" ref="N253">IF(N232="-","-",IF(N232&gt;1,0.5*N423/N444,"-"))</f>
        <v>-</v>
      </c>
      <c r="O253" s="378" t="str">
        <f t="array" ref="O253">IF(O232="-","-",IF(O232&gt;1,0.5*O423/O444,"-"))</f>
        <v>-</v>
      </c>
      <c r="P253" s="378" t="str">
        <f t="array" ref="P253">IF(P232="-","-",IF(P232&gt;1,0.5*P423/P444,"-"))</f>
        <v>-</v>
      </c>
      <c r="Q253" s="378" t="str">
        <f t="array" ref="Q253">IF(Q232="-","-",IF(Q232&gt;1,0.5*Q423/Q444,"-"))</f>
        <v>-</v>
      </c>
      <c r="R253" s="378" t="str">
        <f t="array" ref="R253">IF(R232="-","-",IF(R232&gt;1,0.5*R423/R444,"-"))</f>
        <v>-</v>
      </c>
      <c r="S253" s="378" t="str">
        <f t="array" ref="S253">IF(S232="-","-",IF(S232&gt;1,0.5*S423/S444,"-"))</f>
        <v>-</v>
      </c>
      <c r="T253" s="378" t="str">
        <f t="array" ref="T253">IF(T232="-","-",IF(T232&gt;1,0.5*T423/T444,"-"))</f>
        <v>-</v>
      </c>
      <c r="U253" s="378" t="str">
        <f t="array" ref="U253">IF(U232="-","-",IF(U232&gt;1,0.5*U423/U444,"-"))</f>
        <v>-</v>
      </c>
      <c r="V253" s="378" t="str">
        <f t="array" ref="V253">IF(V232="-","-",IF(V232&gt;1,0.5*V423/V444,"-"))</f>
        <v>-</v>
      </c>
      <c r="W253" s="54" t="str">
        <f t="array" ref="W253">IF(H232="-","-",IF(H232&gt;1,AVERAGE(IF($W$5:$W$204=G253,$Y$5:$Y$204,"-")),"-"))</f>
        <v>-</v>
      </c>
      <c r="X253" s="74"/>
      <c r="Y253" s="76"/>
      <c r="Z253" s="76"/>
      <c r="AA253" s="76"/>
      <c r="AB253" s="76"/>
      <c r="AC253" s="76"/>
      <c r="AD253" s="76"/>
      <c r="AE253" s="75"/>
      <c r="AF253" s="75"/>
      <c r="AG253" s="75"/>
      <c r="AH253" s="75"/>
      <c r="AI253" s="74"/>
      <c r="AJ253" s="74"/>
      <c r="AK253" s="74"/>
      <c r="AL253" s="74"/>
      <c r="AM253" s="74"/>
      <c r="AN253" s="75"/>
      <c r="AO253" s="75"/>
      <c r="AP253" s="75"/>
      <c r="AQ253" s="75"/>
      <c r="AR253" s="75"/>
      <c r="AS253" s="75"/>
      <c r="AT253" s="75"/>
      <c r="AU253" s="75"/>
      <c r="AV253" s="75"/>
      <c r="AW253" s="75"/>
      <c r="AX253" s="75"/>
      <c r="AY253" s="75"/>
      <c r="AZ253" s="75"/>
      <c r="BA253" s="75"/>
      <c r="BB253" s="75"/>
      <c r="BC253" s="75"/>
      <c r="BD253" s="75"/>
      <c r="BE253" s="75"/>
      <c r="BF253" s="75"/>
      <c r="BG253" s="75"/>
      <c r="BH253" s="75"/>
      <c r="BK253" s="251"/>
      <c r="BL253" s="251"/>
      <c r="BM253" s="251"/>
      <c r="BN253" s="251"/>
      <c r="BO253" s="251"/>
      <c r="BP253" s="251"/>
      <c r="BQ253" s="251"/>
      <c r="BR253" s="251"/>
      <c r="BS253" s="251"/>
      <c r="BT253" s="251"/>
      <c r="BU253" s="251"/>
      <c r="BV253" s="251"/>
      <c r="BW253" s="251"/>
      <c r="BX253" s="251"/>
      <c r="BY253" s="251"/>
      <c r="BZ253" s="251"/>
    </row>
    <row r="254" spans="1:78" ht="12.75" customHeight="1">
      <c r="A254" s="75"/>
      <c r="B254" s="75"/>
      <c r="C254" s="160"/>
      <c r="D254" s="160"/>
      <c r="E254" s="163"/>
      <c r="F254" s="163"/>
      <c r="G254" s="52">
        <f t="shared" si="16"/>
        <v>10</v>
      </c>
      <c r="H254" s="380" t="str">
        <f t="array" ref="H254">IF(H233="-","-",IF(H233&gt;1,0.5*H424/H445,"-"))</f>
        <v>-</v>
      </c>
      <c r="I254" s="378" t="str">
        <f t="array" ref="I254">IF(I233="-","-",IF(I233&gt;1,0.5*I424/I445,"-"))</f>
        <v>-</v>
      </c>
      <c r="J254" s="378" t="str">
        <f t="array" ref="J254">IF(J233="-","-",IF(J233&gt;1,0.5*J424/J445,"-"))</f>
        <v>-</v>
      </c>
      <c r="K254" s="378" t="str">
        <f t="array" ref="K254">IF(K233="-","-",IF(K233&gt;1,0.5*K424/K445,"-"))</f>
        <v>-</v>
      </c>
      <c r="L254" s="378" t="str">
        <f t="array" ref="L254">IF(L233="-","-",IF(L233&gt;1,0.5*L424/L445,"-"))</f>
        <v>-</v>
      </c>
      <c r="M254" s="378" t="str">
        <f t="array" ref="M254">IF(M233="-","-",IF(M233&gt;1,0.5*M424/M445,"-"))</f>
        <v>-</v>
      </c>
      <c r="N254" s="378" t="str">
        <f t="array" ref="N254">IF(N233="-","-",IF(N233&gt;1,0.5*N424/N445,"-"))</f>
        <v>-</v>
      </c>
      <c r="O254" s="378" t="str">
        <f t="array" ref="O254">IF(O233="-","-",IF(O233&gt;1,0.5*O424/O445,"-"))</f>
        <v>-</v>
      </c>
      <c r="P254" s="378" t="str">
        <f t="array" ref="P254">IF(P233="-","-",IF(P233&gt;1,0.5*P424/P445,"-"))</f>
        <v>-</v>
      </c>
      <c r="Q254" s="378" t="str">
        <f t="array" ref="Q254">IF(Q233="-","-",IF(Q233&gt;1,0.5*Q424/Q445,"-"))</f>
        <v>-</v>
      </c>
      <c r="R254" s="378" t="str">
        <f t="array" ref="R254">IF(R233="-","-",IF(R233&gt;1,0.5*R424/R445,"-"))</f>
        <v>-</v>
      </c>
      <c r="S254" s="378" t="str">
        <f t="array" ref="S254">IF(S233="-","-",IF(S233&gt;1,0.5*S424/S445,"-"))</f>
        <v>-</v>
      </c>
      <c r="T254" s="378" t="str">
        <f t="array" ref="T254">IF(T233="-","-",IF(T233&gt;1,0.5*T424/T445,"-"))</f>
        <v>-</v>
      </c>
      <c r="U254" s="378" t="str">
        <f t="array" ref="U254">IF(U233="-","-",IF(U233&gt;1,0.5*U424/U445,"-"))</f>
        <v>-</v>
      </c>
      <c r="V254" s="378" t="str">
        <f t="array" ref="V254">IF(V233="-","-",IF(V233&gt;1,0.5*V424/V445,"-"))</f>
        <v>-</v>
      </c>
      <c r="W254" s="54" t="str">
        <f t="array" ref="W254">IF(H233="-","-",IF(H233&gt;1,AVERAGE(IF($W$5:$W$204=G254,$Y$5:$Y$204,"-")),"-"))</f>
        <v>-</v>
      </c>
      <c r="X254" s="74"/>
      <c r="Y254" s="76"/>
      <c r="Z254" s="76"/>
      <c r="AA254" s="76"/>
      <c r="AB254" s="76"/>
      <c r="AC254" s="76"/>
      <c r="AD254" s="76"/>
      <c r="AE254" s="75"/>
      <c r="AF254" s="75"/>
      <c r="AG254" s="75"/>
      <c r="AH254" s="75"/>
      <c r="AI254" s="74"/>
      <c r="AJ254" s="74"/>
      <c r="AK254" s="74"/>
      <c r="AL254" s="74"/>
      <c r="AM254" s="74"/>
      <c r="AN254" s="75"/>
      <c r="AO254" s="75"/>
      <c r="AP254" s="75"/>
      <c r="AQ254" s="75"/>
      <c r="AR254" s="75"/>
      <c r="AS254" s="75"/>
      <c r="AT254" s="75"/>
      <c r="AU254" s="75"/>
      <c r="AV254" s="75"/>
      <c r="AW254" s="75"/>
      <c r="AX254" s="75"/>
      <c r="AY254" s="75"/>
      <c r="AZ254" s="75"/>
      <c r="BA254" s="75"/>
      <c r="BB254" s="75"/>
      <c r="BC254" s="75"/>
      <c r="BD254" s="75"/>
      <c r="BE254" s="75"/>
      <c r="BF254" s="75"/>
      <c r="BG254" s="75"/>
      <c r="BH254" s="75"/>
      <c r="BK254" s="251"/>
      <c r="BL254" s="251"/>
      <c r="BM254" s="251"/>
      <c r="BN254" s="251"/>
      <c r="BO254" s="251"/>
      <c r="BP254" s="251"/>
      <c r="BQ254" s="251"/>
      <c r="BR254" s="251"/>
      <c r="BS254" s="251"/>
      <c r="BT254" s="251"/>
      <c r="BU254" s="251"/>
      <c r="BV254" s="251"/>
      <c r="BW254" s="251"/>
      <c r="BX254" s="251"/>
      <c r="BY254" s="251"/>
      <c r="BZ254" s="251"/>
    </row>
    <row r="255" spans="1:78" ht="12.75" customHeight="1">
      <c r="A255" s="75"/>
      <c r="B255" s="75"/>
      <c r="C255" s="160"/>
      <c r="D255" s="160"/>
      <c r="E255" s="163"/>
      <c r="F255" s="163"/>
      <c r="G255" s="52">
        <f t="shared" si="16"/>
        <v>11</v>
      </c>
      <c r="H255" s="380" t="str">
        <f t="array" ref="H255">IF(H234="-","-",IF(H234&gt;1,0.5*H425/H446,"-"))</f>
        <v>-</v>
      </c>
      <c r="I255" s="378" t="str">
        <f t="array" ref="I255">IF(I234="-","-",IF(I234&gt;1,0.5*I425/I446,"-"))</f>
        <v>-</v>
      </c>
      <c r="J255" s="378" t="str">
        <f t="array" ref="J255">IF(J234="-","-",IF(J234&gt;1,0.5*J425/J446,"-"))</f>
        <v>-</v>
      </c>
      <c r="K255" s="378" t="str">
        <f t="array" ref="K255">IF(K234="-","-",IF(K234&gt;1,0.5*K425/K446,"-"))</f>
        <v>-</v>
      </c>
      <c r="L255" s="378" t="str">
        <f t="array" ref="L255">IF(L234="-","-",IF(L234&gt;1,0.5*L425/L446,"-"))</f>
        <v>-</v>
      </c>
      <c r="M255" s="378" t="str">
        <f t="array" ref="M255">IF(M234="-","-",IF(M234&gt;1,0.5*M425/M446,"-"))</f>
        <v>-</v>
      </c>
      <c r="N255" s="378" t="str">
        <f t="array" ref="N255">IF(N234="-","-",IF(N234&gt;1,0.5*N425/N446,"-"))</f>
        <v>-</v>
      </c>
      <c r="O255" s="378" t="str">
        <f t="array" ref="O255">IF(O234="-","-",IF(O234&gt;1,0.5*O425/O446,"-"))</f>
        <v>-</v>
      </c>
      <c r="P255" s="378" t="str">
        <f t="array" ref="P255">IF(P234="-","-",IF(P234&gt;1,0.5*P425/P446,"-"))</f>
        <v>-</v>
      </c>
      <c r="Q255" s="378" t="str">
        <f t="array" ref="Q255">IF(Q234="-","-",IF(Q234&gt;1,0.5*Q425/Q446,"-"))</f>
        <v>-</v>
      </c>
      <c r="R255" s="378" t="str">
        <f t="array" ref="R255">IF(R234="-","-",IF(R234&gt;1,0.5*R425/R446,"-"))</f>
        <v>-</v>
      </c>
      <c r="S255" s="378" t="str">
        <f t="array" ref="S255">IF(S234="-","-",IF(S234&gt;1,0.5*S425/S446,"-"))</f>
        <v>-</v>
      </c>
      <c r="T255" s="378" t="str">
        <f t="array" ref="T255">IF(T234="-","-",IF(T234&gt;1,0.5*T425/T446,"-"))</f>
        <v>-</v>
      </c>
      <c r="U255" s="378" t="str">
        <f t="array" ref="U255">IF(U234="-","-",IF(U234&gt;1,0.5*U425/U446,"-"))</f>
        <v>-</v>
      </c>
      <c r="V255" s="378" t="str">
        <f t="array" ref="V255">IF(V234="-","-",IF(V234&gt;1,0.5*V425/V446,"-"))</f>
        <v>-</v>
      </c>
      <c r="W255" s="54" t="str">
        <f t="array" ref="W255">IF(H234="-","-",IF(H234&gt;1,AVERAGE(IF($W$5:$W$204=G255,$Y$5:$Y$204,"-")),"-"))</f>
        <v>-</v>
      </c>
      <c r="X255" s="74"/>
      <c r="Y255" s="76"/>
      <c r="Z255" s="76"/>
      <c r="AA255" s="76"/>
      <c r="AB255" s="76"/>
      <c r="AC255" s="76"/>
      <c r="AD255" s="76"/>
      <c r="AE255" s="75"/>
      <c r="AF255" s="75"/>
      <c r="AG255" s="75"/>
      <c r="AH255" s="75"/>
      <c r="AI255" s="74"/>
      <c r="AJ255" s="74"/>
      <c r="AK255" s="74"/>
      <c r="AL255" s="74"/>
      <c r="AM255" s="74"/>
      <c r="AN255" s="75"/>
      <c r="AO255" s="75"/>
      <c r="AP255" s="75"/>
      <c r="AQ255" s="75"/>
      <c r="AR255" s="75"/>
      <c r="AS255" s="75"/>
      <c r="AT255" s="75"/>
      <c r="AU255" s="75"/>
      <c r="AV255" s="75"/>
      <c r="AW255" s="75"/>
      <c r="AX255" s="75"/>
      <c r="AY255" s="75"/>
      <c r="AZ255" s="75"/>
      <c r="BA255" s="75"/>
      <c r="BB255" s="75"/>
      <c r="BC255" s="75"/>
      <c r="BD255" s="75"/>
      <c r="BE255" s="75"/>
      <c r="BF255" s="75"/>
      <c r="BG255" s="75"/>
      <c r="BH255" s="75"/>
      <c r="BK255" s="251"/>
      <c r="BL255" s="251"/>
      <c r="BM255" s="251"/>
      <c r="BN255" s="251"/>
      <c r="BO255" s="251"/>
      <c r="BP255" s="251"/>
      <c r="BQ255" s="251"/>
      <c r="BR255" s="251"/>
      <c r="BS255" s="251"/>
      <c r="BT255" s="251"/>
      <c r="BU255" s="251"/>
      <c r="BV255" s="251"/>
      <c r="BW255" s="251"/>
      <c r="BX255" s="251"/>
      <c r="BY255" s="251"/>
      <c r="BZ255" s="251"/>
    </row>
    <row r="256" spans="1:78" ht="12.75" customHeight="1">
      <c r="A256" s="75"/>
      <c r="B256" s="75"/>
      <c r="C256" s="160"/>
      <c r="D256" s="160"/>
      <c r="E256" s="163"/>
      <c r="F256" s="163"/>
      <c r="G256" s="52">
        <f t="shared" si="16"/>
        <v>12</v>
      </c>
      <c r="H256" s="380" t="str">
        <f t="array" ref="H256">IF(H235="-","-",IF(H235&gt;1,0.5*H426/H447,"-"))</f>
        <v>-</v>
      </c>
      <c r="I256" s="378" t="str">
        <f t="array" ref="I256">IF(I235="-","-",IF(I235&gt;1,0.5*I426/I447,"-"))</f>
        <v>-</v>
      </c>
      <c r="J256" s="378" t="str">
        <f t="array" ref="J256">IF(J235="-","-",IF(J235&gt;1,0.5*J426/J447,"-"))</f>
        <v>-</v>
      </c>
      <c r="K256" s="378" t="str">
        <f t="array" ref="K256">IF(K235="-","-",IF(K235&gt;1,0.5*K426/K447,"-"))</f>
        <v>-</v>
      </c>
      <c r="L256" s="378" t="str">
        <f t="array" ref="L256">IF(L235="-","-",IF(L235&gt;1,0.5*L426/L447,"-"))</f>
        <v>-</v>
      </c>
      <c r="M256" s="378" t="str">
        <f t="array" ref="M256">IF(M235="-","-",IF(M235&gt;1,0.5*M426/M447,"-"))</f>
        <v>-</v>
      </c>
      <c r="N256" s="378" t="str">
        <f t="array" ref="N256">IF(N235="-","-",IF(N235&gt;1,0.5*N426/N447,"-"))</f>
        <v>-</v>
      </c>
      <c r="O256" s="378" t="str">
        <f t="array" ref="O256">IF(O235="-","-",IF(O235&gt;1,0.5*O426/O447,"-"))</f>
        <v>-</v>
      </c>
      <c r="P256" s="378" t="str">
        <f t="array" ref="P256">IF(P235="-","-",IF(P235&gt;1,0.5*P426/P447,"-"))</f>
        <v>-</v>
      </c>
      <c r="Q256" s="378" t="str">
        <f t="array" ref="Q256">IF(Q235="-","-",IF(Q235&gt;1,0.5*Q426/Q447,"-"))</f>
        <v>-</v>
      </c>
      <c r="R256" s="378" t="str">
        <f t="array" ref="R256">IF(R235="-","-",IF(R235&gt;1,0.5*R426/R447,"-"))</f>
        <v>-</v>
      </c>
      <c r="S256" s="378" t="str">
        <f t="array" ref="S256">IF(S235="-","-",IF(S235&gt;1,0.5*S426/S447,"-"))</f>
        <v>-</v>
      </c>
      <c r="T256" s="378" t="str">
        <f t="array" ref="T256">IF(T235="-","-",IF(T235&gt;1,0.5*T426/T447,"-"))</f>
        <v>-</v>
      </c>
      <c r="U256" s="378" t="str">
        <f t="array" ref="U256">IF(U235="-","-",IF(U235&gt;1,0.5*U426/U447,"-"))</f>
        <v>-</v>
      </c>
      <c r="V256" s="378" t="str">
        <f t="array" ref="V256">IF(V235="-","-",IF(V235&gt;1,0.5*V426/V447,"-"))</f>
        <v>-</v>
      </c>
      <c r="W256" s="54" t="str">
        <f t="array" ref="W256">IF(H235="-","-",IF(H235&gt;1,AVERAGE(IF($W$5:$W$204=G256,$Y$5:$Y$204,"-")),"-"))</f>
        <v>-</v>
      </c>
      <c r="X256" s="74"/>
      <c r="Y256" s="76"/>
      <c r="Z256" s="76"/>
      <c r="AA256" s="76"/>
      <c r="AB256" s="76"/>
      <c r="AC256" s="76"/>
      <c r="AD256" s="76"/>
      <c r="AE256" s="75"/>
      <c r="AF256" s="75"/>
      <c r="AG256" s="75"/>
      <c r="AH256" s="75"/>
      <c r="AI256" s="74"/>
      <c r="AJ256" s="74"/>
      <c r="AK256" s="74"/>
      <c r="AL256" s="74"/>
      <c r="AM256" s="74"/>
      <c r="AN256" s="75"/>
      <c r="AO256" s="75"/>
      <c r="AP256" s="75"/>
      <c r="AQ256" s="75"/>
      <c r="AR256" s="75"/>
      <c r="AS256" s="75"/>
      <c r="AT256" s="75"/>
      <c r="AU256" s="75"/>
      <c r="AV256" s="75"/>
      <c r="AW256" s="75"/>
      <c r="AX256" s="75"/>
      <c r="AY256" s="75"/>
      <c r="AZ256" s="75"/>
      <c r="BA256" s="75"/>
      <c r="BB256" s="75"/>
      <c r="BC256" s="75"/>
      <c r="BD256" s="75"/>
      <c r="BE256" s="75"/>
      <c r="BF256" s="75"/>
      <c r="BG256" s="75"/>
      <c r="BH256" s="75"/>
      <c r="BK256" s="251"/>
      <c r="BL256" s="251"/>
      <c r="BM256" s="251"/>
      <c r="BN256" s="251"/>
      <c r="BO256" s="251"/>
      <c r="BP256" s="251"/>
      <c r="BQ256" s="251"/>
      <c r="BR256" s="251"/>
      <c r="BS256" s="251"/>
      <c r="BT256" s="251"/>
      <c r="BU256" s="251"/>
      <c r="BV256" s="251"/>
      <c r="BW256" s="251"/>
      <c r="BX256" s="251"/>
      <c r="BY256" s="251"/>
      <c r="BZ256" s="251"/>
    </row>
    <row r="257" spans="1:78" ht="12.75" customHeight="1">
      <c r="A257" s="75"/>
      <c r="B257" s="75"/>
      <c r="C257" s="160"/>
      <c r="D257" s="160"/>
      <c r="E257" s="163"/>
      <c r="F257" s="163"/>
      <c r="G257" s="52">
        <f t="shared" si="16"/>
        <v>13</v>
      </c>
      <c r="H257" s="380" t="str">
        <f t="array" ref="H257">IF(H236="-","-",IF(H236&gt;1,0.5*H427/H448,"-"))</f>
        <v>-</v>
      </c>
      <c r="I257" s="378" t="str">
        <f t="array" ref="I257">IF(I236="-","-",IF(I236&gt;1,0.5*I427/I448,"-"))</f>
        <v>-</v>
      </c>
      <c r="J257" s="378" t="str">
        <f t="array" ref="J257">IF(J236="-","-",IF(J236&gt;1,0.5*J427/J448,"-"))</f>
        <v>-</v>
      </c>
      <c r="K257" s="378" t="str">
        <f t="array" ref="K257">IF(K236="-","-",IF(K236&gt;1,0.5*K427/K448,"-"))</f>
        <v>-</v>
      </c>
      <c r="L257" s="378" t="str">
        <f t="array" ref="L257">IF(L236="-","-",IF(L236&gt;1,0.5*L427/L448,"-"))</f>
        <v>-</v>
      </c>
      <c r="M257" s="378" t="str">
        <f t="array" ref="M257">IF(M236="-","-",IF(M236&gt;1,0.5*M427/M448,"-"))</f>
        <v>-</v>
      </c>
      <c r="N257" s="378" t="str">
        <f t="array" ref="N257">IF(N236="-","-",IF(N236&gt;1,0.5*N427/N448,"-"))</f>
        <v>-</v>
      </c>
      <c r="O257" s="378" t="str">
        <f t="array" ref="O257">IF(O236="-","-",IF(O236&gt;1,0.5*O427/O448,"-"))</f>
        <v>-</v>
      </c>
      <c r="P257" s="378" t="str">
        <f t="array" ref="P257">IF(P236="-","-",IF(P236&gt;1,0.5*P427/P448,"-"))</f>
        <v>-</v>
      </c>
      <c r="Q257" s="378" t="str">
        <f t="array" ref="Q257">IF(Q236="-","-",IF(Q236&gt;1,0.5*Q427/Q448,"-"))</f>
        <v>-</v>
      </c>
      <c r="R257" s="378" t="str">
        <f t="array" ref="R257">IF(R236="-","-",IF(R236&gt;1,0.5*R427/R448,"-"))</f>
        <v>-</v>
      </c>
      <c r="S257" s="378" t="str">
        <f t="array" ref="S257">IF(S236="-","-",IF(S236&gt;1,0.5*S427/S448,"-"))</f>
        <v>-</v>
      </c>
      <c r="T257" s="378" t="str">
        <f t="array" ref="T257">IF(T236="-","-",IF(T236&gt;1,0.5*T427/T448,"-"))</f>
        <v>-</v>
      </c>
      <c r="U257" s="378" t="str">
        <f t="array" ref="U257">IF(U236="-","-",IF(U236&gt;1,0.5*U427/U448,"-"))</f>
        <v>-</v>
      </c>
      <c r="V257" s="378" t="str">
        <f t="array" ref="V257">IF(V236="-","-",IF(V236&gt;1,0.5*V427/V448,"-"))</f>
        <v>-</v>
      </c>
      <c r="W257" s="54" t="str">
        <f t="array" ref="W257">IF(H236="-","-",IF(H236&gt;1,AVERAGE(IF($W$5:$W$204=G257,$Y$5:$Y$204,"-")),"-"))</f>
        <v>-</v>
      </c>
      <c r="X257" s="74"/>
      <c r="Y257" s="76"/>
      <c r="Z257" s="76"/>
      <c r="AA257" s="76"/>
      <c r="AB257" s="76"/>
      <c r="AC257" s="76"/>
      <c r="AD257" s="76"/>
      <c r="AE257" s="75"/>
      <c r="AF257" s="75"/>
      <c r="AG257" s="75"/>
      <c r="AH257" s="75"/>
      <c r="AI257" s="74"/>
      <c r="AJ257" s="74"/>
      <c r="AK257" s="74"/>
      <c r="AL257" s="74"/>
      <c r="AM257" s="74"/>
      <c r="AN257" s="75"/>
      <c r="AO257" s="75"/>
      <c r="AP257" s="75"/>
      <c r="AQ257" s="75"/>
      <c r="AR257" s="75"/>
      <c r="AS257" s="75"/>
      <c r="AT257" s="75"/>
      <c r="AU257" s="75"/>
      <c r="AV257" s="75"/>
      <c r="AW257" s="75"/>
      <c r="AX257" s="75"/>
      <c r="AY257" s="75"/>
      <c r="AZ257" s="75"/>
      <c r="BA257" s="75"/>
      <c r="BB257" s="75"/>
      <c r="BC257" s="75"/>
      <c r="BD257" s="75"/>
      <c r="BE257" s="75"/>
      <c r="BF257" s="75"/>
      <c r="BG257" s="75"/>
      <c r="BH257" s="75"/>
      <c r="BK257" s="251"/>
      <c r="BL257" s="251"/>
      <c r="BM257" s="251"/>
      <c r="BN257" s="251"/>
      <c r="BO257" s="251"/>
      <c r="BP257" s="251"/>
      <c r="BQ257" s="251"/>
      <c r="BR257" s="251"/>
      <c r="BS257" s="251"/>
      <c r="BT257" s="251"/>
      <c r="BU257" s="251"/>
      <c r="BV257" s="251"/>
      <c r="BW257" s="251"/>
      <c r="BX257" s="251"/>
      <c r="BY257" s="251"/>
      <c r="BZ257" s="251"/>
    </row>
    <row r="258" spans="1:78" ht="12.75" customHeight="1">
      <c r="A258" s="75"/>
      <c r="B258" s="75"/>
      <c r="C258" s="160"/>
      <c r="D258" s="160"/>
      <c r="E258" s="163"/>
      <c r="F258" s="163"/>
      <c r="G258" s="52">
        <f t="shared" si="16"/>
        <v>14</v>
      </c>
      <c r="H258" s="380" t="str">
        <f t="array" ref="H258">IF(H237="-","-",IF(H237&gt;1,0.5*H428/H449,"-"))</f>
        <v>-</v>
      </c>
      <c r="I258" s="378" t="str">
        <f t="array" ref="I258">IF(I237="-","-",IF(I237&gt;1,0.5*I428/I449,"-"))</f>
        <v>-</v>
      </c>
      <c r="J258" s="378" t="str">
        <f t="array" ref="J258">IF(J237="-","-",IF(J237&gt;1,0.5*J428/J449,"-"))</f>
        <v>-</v>
      </c>
      <c r="K258" s="378" t="str">
        <f t="array" ref="K258">IF(K237="-","-",IF(K237&gt;1,0.5*K428/K449,"-"))</f>
        <v>-</v>
      </c>
      <c r="L258" s="378" t="str">
        <f t="array" ref="L258">IF(L237="-","-",IF(L237&gt;1,0.5*L428/L449,"-"))</f>
        <v>-</v>
      </c>
      <c r="M258" s="378" t="str">
        <f t="array" ref="M258">IF(M237="-","-",IF(M237&gt;1,0.5*M428/M449,"-"))</f>
        <v>-</v>
      </c>
      <c r="N258" s="378" t="str">
        <f t="array" ref="N258">IF(N237="-","-",IF(N237&gt;1,0.5*N428/N449,"-"))</f>
        <v>-</v>
      </c>
      <c r="O258" s="378" t="str">
        <f t="array" ref="O258">IF(O237="-","-",IF(O237&gt;1,0.5*O428/O449,"-"))</f>
        <v>-</v>
      </c>
      <c r="P258" s="378" t="str">
        <f t="array" ref="P258">IF(P237="-","-",IF(P237&gt;1,0.5*P428/P449,"-"))</f>
        <v>-</v>
      </c>
      <c r="Q258" s="378" t="str">
        <f t="array" ref="Q258">IF(Q237="-","-",IF(Q237&gt;1,0.5*Q428/Q449,"-"))</f>
        <v>-</v>
      </c>
      <c r="R258" s="378" t="str">
        <f t="array" ref="R258">IF(R237="-","-",IF(R237&gt;1,0.5*R428/R449,"-"))</f>
        <v>-</v>
      </c>
      <c r="S258" s="378" t="str">
        <f t="array" ref="S258">IF(S237="-","-",IF(S237&gt;1,0.5*S428/S449,"-"))</f>
        <v>-</v>
      </c>
      <c r="T258" s="378" t="str">
        <f t="array" ref="T258">IF(T237="-","-",IF(T237&gt;1,0.5*T428/T449,"-"))</f>
        <v>-</v>
      </c>
      <c r="U258" s="378" t="str">
        <f t="array" ref="U258">IF(U237="-","-",IF(U237&gt;1,0.5*U428/U449,"-"))</f>
        <v>-</v>
      </c>
      <c r="V258" s="378" t="str">
        <f t="array" ref="V258">IF(V237="-","-",IF(V237&gt;1,0.5*V428/V449,"-"))</f>
        <v>-</v>
      </c>
      <c r="W258" s="54" t="str">
        <f t="array" ref="W258">IF(H237="-","-",IF(H237&gt;1,AVERAGE(IF($W$5:$W$204=G258,$Y$5:$Y$204,"-")),"-"))</f>
        <v>-</v>
      </c>
      <c r="X258" s="74"/>
      <c r="Y258" s="76"/>
      <c r="Z258" s="76"/>
      <c r="AA258" s="76"/>
      <c r="AB258" s="76"/>
      <c r="AC258" s="76"/>
      <c r="AD258" s="76"/>
      <c r="AE258" s="75"/>
      <c r="AF258" s="75"/>
      <c r="AG258" s="75"/>
      <c r="AH258" s="75"/>
      <c r="AI258" s="74"/>
      <c r="AJ258" s="74"/>
      <c r="AK258" s="74"/>
      <c r="AL258" s="74"/>
      <c r="AM258" s="74"/>
      <c r="AN258" s="75"/>
      <c r="AO258" s="75"/>
      <c r="AP258" s="75"/>
      <c r="AQ258" s="75"/>
      <c r="AR258" s="75"/>
      <c r="AS258" s="75"/>
      <c r="AT258" s="75"/>
      <c r="AU258" s="75"/>
      <c r="AV258" s="75"/>
      <c r="AW258" s="75"/>
      <c r="AX258" s="75"/>
      <c r="AY258" s="75"/>
      <c r="AZ258" s="75"/>
      <c r="BA258" s="75"/>
      <c r="BB258" s="75"/>
      <c r="BC258" s="75"/>
      <c r="BD258" s="75"/>
      <c r="BE258" s="75"/>
      <c r="BF258" s="75"/>
      <c r="BG258" s="75"/>
      <c r="BH258" s="75"/>
      <c r="BK258" s="251"/>
      <c r="BL258" s="251"/>
      <c r="BM258" s="251"/>
      <c r="BN258" s="251"/>
      <c r="BO258" s="251"/>
      <c r="BP258" s="251"/>
      <c r="BQ258" s="251"/>
      <c r="BR258" s="251"/>
      <c r="BS258" s="251"/>
      <c r="BT258" s="251"/>
      <c r="BU258" s="251"/>
      <c r="BV258" s="251"/>
      <c r="BW258" s="251"/>
      <c r="BX258" s="251"/>
      <c r="BY258" s="251"/>
      <c r="BZ258" s="251"/>
    </row>
    <row r="259" spans="1:78" ht="12.75" customHeight="1">
      <c r="A259" s="75"/>
      <c r="B259" s="75"/>
      <c r="C259" s="160"/>
      <c r="D259" s="160"/>
      <c r="E259" s="163"/>
      <c r="F259" s="163"/>
      <c r="G259" s="102">
        <f t="shared" si="16"/>
        <v>15</v>
      </c>
      <c r="H259" s="380" t="str">
        <f t="array" ref="H259">IF(H238="-","-",IF(H238&gt;1,0.5*H429/H450,"-"))</f>
        <v>-</v>
      </c>
      <c r="I259" s="378" t="str">
        <f t="array" ref="I259">IF(I238="-","-",IF(I238&gt;1,0.5*I429/I450,"-"))</f>
        <v>-</v>
      </c>
      <c r="J259" s="378" t="str">
        <f t="array" ref="J259">IF(J238="-","-",IF(J238&gt;1,0.5*J429/J450,"-"))</f>
        <v>-</v>
      </c>
      <c r="K259" s="378" t="str">
        <f t="array" ref="K259">IF(K238="-","-",IF(K238&gt;1,0.5*K429/K450,"-"))</f>
        <v>-</v>
      </c>
      <c r="L259" s="378" t="str">
        <f t="array" ref="L259">IF(L238="-","-",IF(L238&gt;1,0.5*L429/L450,"-"))</f>
        <v>-</v>
      </c>
      <c r="M259" s="378" t="str">
        <f t="array" ref="M259">IF(M238="-","-",IF(M238&gt;1,0.5*M429/M450,"-"))</f>
        <v>-</v>
      </c>
      <c r="N259" s="378" t="str">
        <f t="array" ref="N259">IF(N238="-","-",IF(N238&gt;1,0.5*N429/N450,"-"))</f>
        <v>-</v>
      </c>
      <c r="O259" s="378" t="str">
        <f t="array" ref="O259">IF(O238="-","-",IF(O238&gt;1,0.5*O429/O450,"-"))</f>
        <v>-</v>
      </c>
      <c r="P259" s="378" t="str">
        <f t="array" ref="P259">IF(P238="-","-",IF(P238&gt;1,0.5*P429/P450,"-"))</f>
        <v>-</v>
      </c>
      <c r="Q259" s="378" t="str">
        <f t="array" ref="Q259">IF(Q238="-","-",IF(Q238&gt;1,0.5*Q429/Q450,"-"))</f>
        <v>-</v>
      </c>
      <c r="R259" s="378" t="str">
        <f t="array" ref="R259">IF(R238="-","-",IF(R238&gt;1,0.5*R429/R450,"-"))</f>
        <v>-</v>
      </c>
      <c r="S259" s="378" t="str">
        <f t="array" ref="S259">IF(S238="-","-",IF(S238&gt;1,0.5*S429/S450,"-"))</f>
        <v>-</v>
      </c>
      <c r="T259" s="378" t="str">
        <f t="array" ref="T259">IF(T238="-","-",IF(T238&gt;1,0.5*T429/T450,"-"))</f>
        <v>-</v>
      </c>
      <c r="U259" s="378" t="str">
        <f t="array" ref="U259">IF(U238="-","-",IF(U238&gt;1,0.5*U429/U450,"-"))</f>
        <v>-</v>
      </c>
      <c r="V259" s="378" t="str">
        <f t="array" ref="V259">IF(V238="-","-",IF(V238&gt;1,0.5*V429/V450,"-"))</f>
        <v>-</v>
      </c>
      <c r="W259" s="381" t="str">
        <f t="array" ref="W259">IF(H238="-","-",IF(H238&gt;1,AVERAGE(IF($W$5:$W$204=G259,$Y$5:$Y$204,"-")),"-"))</f>
        <v>-</v>
      </c>
      <c r="X259" s="74"/>
      <c r="Y259" s="76"/>
      <c r="Z259" s="76"/>
      <c r="AA259" s="76"/>
      <c r="AB259" s="76"/>
      <c r="AC259" s="76"/>
      <c r="AD259" s="76"/>
      <c r="AE259" s="75"/>
      <c r="AF259" s="75"/>
      <c r="AG259" s="75"/>
      <c r="AH259" s="75"/>
      <c r="AI259" s="74"/>
      <c r="AJ259" s="74"/>
      <c r="AK259" s="74"/>
      <c r="AL259" s="74"/>
      <c r="AM259" s="74"/>
      <c r="AN259" s="75"/>
      <c r="AO259" s="75"/>
      <c r="AP259" s="75"/>
      <c r="AQ259" s="75"/>
      <c r="AR259" s="75"/>
      <c r="AS259" s="75"/>
      <c r="AT259" s="75"/>
      <c r="AU259" s="75"/>
      <c r="AV259" s="75"/>
      <c r="AW259" s="75"/>
      <c r="AX259" s="75"/>
      <c r="AY259" s="75"/>
      <c r="AZ259" s="75"/>
      <c r="BA259" s="75"/>
      <c r="BB259" s="75"/>
      <c r="BC259" s="75"/>
      <c r="BD259" s="75"/>
      <c r="BE259" s="75"/>
      <c r="BF259" s="75"/>
      <c r="BG259" s="75"/>
      <c r="BH259" s="75"/>
      <c r="BK259" s="251"/>
      <c r="BL259" s="251"/>
      <c r="BM259" s="251"/>
      <c r="BN259" s="251"/>
      <c r="BO259" s="251"/>
      <c r="BP259" s="251"/>
      <c r="BQ259" s="251"/>
      <c r="BR259" s="251"/>
      <c r="BS259" s="251"/>
      <c r="BT259" s="251"/>
      <c r="BU259" s="251"/>
      <c r="BV259" s="251"/>
      <c r="BW259" s="251"/>
      <c r="BX259" s="251"/>
      <c r="BY259" s="251"/>
      <c r="BZ259" s="251"/>
    </row>
    <row r="260" spans="1:78" ht="12.75" customHeight="1">
      <c r="A260" s="75"/>
      <c r="B260" s="75"/>
      <c r="C260" s="160"/>
      <c r="D260" s="579" t="s">
        <v>32</v>
      </c>
      <c r="E260" s="580"/>
      <c r="F260" s="581"/>
      <c r="G260" s="68" t="str">
        <f>$G$239</f>
        <v>0-15</v>
      </c>
      <c r="H260" s="555" t="e">
        <f>IF(H239=0,"",SUMPRODUCT(H244:H259,H223:H238)/H239)</f>
        <v>#VALUE!</v>
      </c>
      <c r="I260" s="556" t="str">
        <f t="shared" ref="I260:V260" si="17">IF(I239=0,"",SUMPRODUCT(I244:I259,I223:I238)/I239)</f>
        <v/>
      </c>
      <c r="J260" s="556" t="str">
        <f t="shared" si="17"/>
        <v/>
      </c>
      <c r="K260" s="556" t="str">
        <f t="shared" si="17"/>
        <v/>
      </c>
      <c r="L260" s="556" t="str">
        <f t="shared" si="17"/>
        <v/>
      </c>
      <c r="M260" s="556" t="str">
        <f t="shared" si="17"/>
        <v/>
      </c>
      <c r="N260" s="556" t="str">
        <f t="shared" si="17"/>
        <v/>
      </c>
      <c r="O260" s="556" t="str">
        <f t="shared" si="17"/>
        <v/>
      </c>
      <c r="P260" s="556" t="str">
        <f t="shared" si="17"/>
        <v/>
      </c>
      <c r="Q260" s="556" t="str">
        <f t="shared" si="17"/>
        <v/>
      </c>
      <c r="R260" s="556" t="str">
        <f t="shared" si="17"/>
        <v/>
      </c>
      <c r="S260" s="556" t="str">
        <f t="shared" si="17"/>
        <v/>
      </c>
      <c r="T260" s="556" t="str">
        <f t="shared" si="17"/>
        <v/>
      </c>
      <c r="U260" s="556" t="str">
        <f t="shared" si="17"/>
        <v/>
      </c>
      <c r="V260" s="557" t="str">
        <f t="shared" si="17"/>
        <v/>
      </c>
      <c r="W260" s="608" t="e">
        <f>Y205</f>
        <v>#DIV/0!</v>
      </c>
      <c r="X260" s="74"/>
      <c r="Y260" s="76"/>
      <c r="Z260" s="76"/>
      <c r="AA260" s="76"/>
      <c r="AB260" s="76"/>
      <c r="AC260" s="76"/>
      <c r="AD260" s="76"/>
      <c r="AE260" s="75"/>
      <c r="AF260" s="75"/>
      <c r="AG260" s="75"/>
      <c r="AH260" s="75"/>
      <c r="AI260" s="74"/>
      <c r="AJ260" s="74"/>
      <c r="AK260" s="74"/>
      <c r="AL260" s="74"/>
      <c r="AM260" s="74"/>
      <c r="AN260" s="75"/>
      <c r="AO260" s="75"/>
      <c r="AP260" s="75"/>
      <c r="AQ260" s="75"/>
      <c r="AR260" s="75"/>
      <c r="AS260" s="75"/>
      <c r="AT260" s="75"/>
      <c r="AU260" s="75"/>
      <c r="AV260" s="75"/>
      <c r="AW260" s="75"/>
      <c r="AX260" s="75"/>
      <c r="AY260" s="75"/>
      <c r="AZ260" s="75"/>
      <c r="BA260" s="75"/>
      <c r="BB260" s="75"/>
      <c r="BC260" s="75"/>
      <c r="BD260" s="75"/>
      <c r="BE260" s="75"/>
      <c r="BF260" s="75"/>
      <c r="BG260" s="75"/>
      <c r="BH260" s="75"/>
      <c r="BK260" s="251"/>
      <c r="BL260" s="251"/>
      <c r="BM260" s="251"/>
      <c r="BN260" s="251"/>
      <c r="BO260" s="251"/>
      <c r="BP260" s="251"/>
      <c r="BQ260" s="251"/>
      <c r="BR260" s="251"/>
      <c r="BS260" s="251"/>
      <c r="BT260" s="251"/>
      <c r="BU260" s="251"/>
      <c r="BV260" s="251"/>
      <c r="BW260" s="251"/>
      <c r="BX260" s="251"/>
      <c r="BY260" s="251"/>
      <c r="BZ260" s="251"/>
    </row>
    <row r="261" spans="1:78" ht="12.75" customHeight="1">
      <c r="A261" s="75"/>
      <c r="B261" s="75"/>
      <c r="C261" s="160"/>
      <c r="D261" s="174"/>
      <c r="E261" s="174"/>
      <c r="F261" s="173"/>
      <c r="G261" s="486" t="s">
        <v>36</v>
      </c>
      <c r="H261" s="558" t="e">
        <f>IF(H239=0,"",RANK(H260,$H$260:$V$260,1))</f>
        <v>#VALUE!</v>
      </c>
      <c r="I261" s="559" t="str">
        <f t="shared" ref="I261:V261" si="18">IF(I239=0,"",RANK(I260,$H$260:$V$260,1))</f>
        <v/>
      </c>
      <c r="J261" s="559" t="str">
        <f t="shared" si="18"/>
        <v/>
      </c>
      <c r="K261" s="559" t="str">
        <f t="shared" si="18"/>
        <v/>
      </c>
      <c r="L261" s="559" t="str">
        <f t="shared" si="18"/>
        <v/>
      </c>
      <c r="M261" s="559" t="str">
        <f t="shared" si="18"/>
        <v/>
      </c>
      <c r="N261" s="559" t="str">
        <f t="shared" si="18"/>
        <v/>
      </c>
      <c r="O261" s="559" t="str">
        <f t="shared" si="18"/>
        <v/>
      </c>
      <c r="P261" s="559" t="str">
        <f t="shared" si="18"/>
        <v/>
      </c>
      <c r="Q261" s="559" t="str">
        <f t="shared" si="18"/>
        <v/>
      </c>
      <c r="R261" s="559" t="str">
        <f t="shared" si="18"/>
        <v/>
      </c>
      <c r="S261" s="559" t="str">
        <f t="shared" si="18"/>
        <v/>
      </c>
      <c r="T261" s="559" t="str">
        <f t="shared" si="18"/>
        <v/>
      </c>
      <c r="U261" s="559" t="str">
        <f t="shared" si="18"/>
        <v/>
      </c>
      <c r="V261" s="560" t="str">
        <f t="shared" si="18"/>
        <v/>
      </c>
      <c r="W261" s="609"/>
      <c r="X261" s="74"/>
      <c r="Y261" s="76"/>
      <c r="Z261" s="76"/>
      <c r="AA261" s="76"/>
      <c r="AB261" s="76"/>
      <c r="AC261" s="76"/>
      <c r="AD261" s="76"/>
      <c r="AE261" s="75"/>
      <c r="AF261" s="75"/>
      <c r="AG261" s="75"/>
      <c r="AH261" s="75"/>
      <c r="AI261" s="74"/>
      <c r="AJ261" s="74"/>
      <c r="AK261" s="74"/>
      <c r="AL261" s="74"/>
      <c r="AM261" s="74"/>
      <c r="AN261" s="75"/>
      <c r="AO261" s="75"/>
      <c r="AP261" s="75"/>
      <c r="AQ261" s="75"/>
      <c r="AR261" s="75"/>
      <c r="AS261" s="75"/>
      <c r="AT261" s="75"/>
      <c r="AU261" s="75"/>
      <c r="AV261" s="75"/>
      <c r="AW261" s="75"/>
      <c r="AX261" s="75"/>
      <c r="AY261" s="75"/>
      <c r="AZ261" s="75"/>
      <c r="BA261" s="75"/>
      <c r="BB261" s="75"/>
      <c r="BC261" s="75"/>
      <c r="BD261" s="75"/>
      <c r="BE261" s="75"/>
      <c r="BF261" s="75"/>
      <c r="BG261" s="75"/>
      <c r="BH261" s="75"/>
      <c r="BK261" s="251"/>
      <c r="BL261" s="251"/>
      <c r="BM261" s="251"/>
      <c r="BN261" s="251"/>
      <c r="BO261" s="251"/>
      <c r="BP261" s="251"/>
      <c r="BQ261" s="251"/>
      <c r="BR261" s="251"/>
      <c r="BS261" s="251"/>
      <c r="BT261" s="251"/>
      <c r="BU261" s="251"/>
      <c r="BV261" s="251"/>
      <c r="BW261" s="251"/>
      <c r="BX261" s="251"/>
      <c r="BY261" s="251"/>
      <c r="BZ261" s="251"/>
    </row>
    <row r="262" spans="1:78" ht="12.75" customHeight="1">
      <c r="A262" s="75"/>
      <c r="B262" s="75"/>
      <c r="C262" s="160"/>
      <c r="D262" s="160"/>
      <c r="E262" s="163"/>
      <c r="F262" s="169"/>
      <c r="G262" s="175"/>
      <c r="H262" s="162"/>
      <c r="I262" s="162"/>
      <c r="J262" s="162"/>
      <c r="K262" s="162"/>
      <c r="L262" s="162"/>
      <c r="M262" s="162"/>
      <c r="N262" s="162"/>
      <c r="O262" s="162"/>
      <c r="P262" s="162"/>
      <c r="Q262" s="162"/>
      <c r="R262" s="162"/>
      <c r="S262" s="162"/>
      <c r="T262" s="162"/>
      <c r="U262" s="162"/>
      <c r="V262" s="162"/>
      <c r="W262" s="162"/>
      <c r="X262" s="74"/>
      <c r="Y262" s="76"/>
      <c r="Z262" s="76"/>
      <c r="AA262" s="76"/>
      <c r="AB262" s="76"/>
      <c r="AC262" s="76"/>
      <c r="AD262" s="76"/>
      <c r="AE262" s="75"/>
      <c r="AF262" s="75"/>
      <c r="AG262" s="75"/>
      <c r="AH262" s="75"/>
      <c r="AI262" s="74"/>
      <c r="AJ262" s="74"/>
      <c r="AK262" s="74"/>
      <c r="AL262" s="74"/>
      <c r="AM262" s="74"/>
      <c r="AN262" s="75"/>
      <c r="AO262" s="75"/>
      <c r="AP262" s="75"/>
      <c r="AQ262" s="75"/>
      <c r="AR262" s="75"/>
      <c r="AS262" s="75"/>
      <c r="AT262" s="75"/>
      <c r="AU262" s="75"/>
      <c r="AV262" s="75"/>
      <c r="AW262" s="75"/>
      <c r="AX262" s="75"/>
      <c r="AY262" s="75"/>
      <c r="AZ262" s="75"/>
      <c r="BA262" s="75"/>
      <c r="BB262" s="75"/>
      <c r="BC262" s="75"/>
      <c r="BD262" s="75"/>
      <c r="BE262" s="75"/>
      <c r="BF262" s="75"/>
      <c r="BG262" s="75"/>
      <c r="BH262" s="75"/>
      <c r="BK262" s="251"/>
      <c r="BL262" s="251"/>
      <c r="BM262" s="251"/>
      <c r="BN262" s="251"/>
      <c r="BO262" s="251"/>
      <c r="BP262" s="251"/>
      <c r="BQ262" s="251"/>
      <c r="BR262" s="251"/>
      <c r="BS262" s="251"/>
      <c r="BT262" s="251"/>
      <c r="BU262" s="251"/>
      <c r="BV262" s="251"/>
      <c r="BW262" s="251"/>
      <c r="BX262" s="251"/>
      <c r="BY262" s="251"/>
      <c r="BZ262" s="251"/>
    </row>
    <row r="263" spans="1:78" s="30" customFormat="1" ht="18" customHeight="1">
      <c r="A263" s="75"/>
      <c r="B263" s="75"/>
      <c r="C263" s="148"/>
      <c r="D263" s="148"/>
      <c r="E263" s="163"/>
      <c r="F263" s="148"/>
      <c r="G263" s="179" t="s">
        <v>29</v>
      </c>
      <c r="H263" s="180"/>
      <c r="I263" s="180"/>
      <c r="J263" s="180"/>
      <c r="K263" s="181"/>
      <c r="L263" s="163"/>
      <c r="M263" s="163"/>
      <c r="N263" s="163"/>
      <c r="O263" s="163"/>
      <c r="P263" s="163"/>
      <c r="Q263" s="163"/>
      <c r="R263" s="163"/>
      <c r="S263" s="163"/>
      <c r="T263" s="163"/>
      <c r="U263" s="163"/>
      <c r="V263" s="163"/>
      <c r="W263" s="163"/>
      <c r="X263" s="74"/>
      <c r="Y263" s="80"/>
      <c r="Z263" s="80"/>
      <c r="AA263" s="80"/>
      <c r="AB263" s="80"/>
      <c r="AC263" s="80"/>
      <c r="AD263" s="76"/>
      <c r="AE263" s="75"/>
      <c r="AF263" s="75"/>
      <c r="AG263" s="75"/>
      <c r="AH263" s="75"/>
      <c r="AI263" s="74"/>
      <c r="AJ263" s="74"/>
      <c r="AK263" s="74"/>
      <c r="AL263" s="74"/>
      <c r="AM263" s="74"/>
      <c r="AN263" s="75"/>
      <c r="AO263" s="75"/>
      <c r="AP263" s="75"/>
      <c r="AQ263" s="75"/>
      <c r="AR263" s="75"/>
      <c r="AS263" s="75"/>
      <c r="AT263" s="75"/>
      <c r="AU263" s="75"/>
      <c r="AV263" s="75"/>
      <c r="AW263" s="75"/>
      <c r="AX263" s="75"/>
      <c r="AY263" s="75"/>
      <c r="AZ263" s="75"/>
      <c r="BA263" s="86"/>
      <c r="BB263" s="86"/>
      <c r="BC263" s="86"/>
      <c r="BD263" s="86"/>
      <c r="BE263" s="86"/>
      <c r="BF263" s="86"/>
      <c r="BG263" s="86"/>
      <c r="BH263" s="86"/>
      <c r="BI263" s="140"/>
      <c r="BJ263" s="140"/>
      <c r="BK263" s="251"/>
      <c r="BL263" s="251"/>
      <c r="BM263" s="251"/>
      <c r="BN263" s="251"/>
      <c r="BO263" s="251"/>
      <c r="BP263" s="251"/>
      <c r="BQ263" s="251"/>
      <c r="BR263" s="251"/>
      <c r="BS263" s="251"/>
      <c r="BT263" s="251"/>
      <c r="BU263" s="251"/>
      <c r="BV263" s="251"/>
      <c r="BW263" s="251"/>
      <c r="BX263" s="251"/>
      <c r="BY263" s="251"/>
      <c r="BZ263" s="251"/>
    </row>
    <row r="264" spans="1:78" ht="12.75" customHeight="1">
      <c r="A264" s="75"/>
      <c r="B264" s="75"/>
      <c r="C264" s="160"/>
      <c r="D264" s="160"/>
      <c r="E264" s="164"/>
      <c r="F264" s="164"/>
      <c r="G264" s="22" t="str">
        <f>W3</f>
        <v>MODAL</v>
      </c>
      <c r="H264" s="58">
        <f>H3</f>
        <v>0</v>
      </c>
      <c r="I264" s="11">
        <f>I3</f>
        <v>0</v>
      </c>
      <c r="J264" s="11">
        <f t="shared" ref="J264:V264" si="19">J3</f>
        <v>0</v>
      </c>
      <c r="K264" s="11">
        <f t="shared" si="19"/>
        <v>0</v>
      </c>
      <c r="L264" s="24">
        <f t="shared" si="19"/>
        <v>0</v>
      </c>
      <c r="M264" s="24">
        <f t="shared" si="19"/>
        <v>0</v>
      </c>
      <c r="N264" s="24">
        <f t="shared" si="19"/>
        <v>0</v>
      </c>
      <c r="O264" s="24">
        <f t="shared" si="19"/>
        <v>0</v>
      </c>
      <c r="P264" s="24">
        <f t="shared" si="19"/>
        <v>0</v>
      </c>
      <c r="Q264" s="24">
        <f t="shared" si="19"/>
        <v>0</v>
      </c>
      <c r="R264" s="24">
        <f t="shared" si="19"/>
        <v>0</v>
      </c>
      <c r="S264" s="24">
        <f t="shared" si="19"/>
        <v>0</v>
      </c>
      <c r="T264" s="24">
        <f t="shared" si="19"/>
        <v>0</v>
      </c>
      <c r="U264" s="24">
        <f t="shared" si="19"/>
        <v>0</v>
      </c>
      <c r="V264" s="25">
        <f t="shared" si="19"/>
        <v>0</v>
      </c>
      <c r="W264" s="200"/>
      <c r="X264" s="74"/>
      <c r="Y264" s="76"/>
      <c r="Z264" s="76"/>
      <c r="AA264" s="76"/>
      <c r="AB264" s="76"/>
      <c r="AC264" s="76"/>
      <c r="AD264" s="76"/>
      <c r="AE264" s="75"/>
      <c r="AF264" s="75"/>
      <c r="AG264" s="75"/>
      <c r="AH264" s="75"/>
      <c r="AI264" s="74"/>
      <c r="AJ264" s="74"/>
      <c r="AK264" s="74"/>
      <c r="AL264" s="74"/>
      <c r="AM264" s="74"/>
      <c r="AN264" s="75"/>
      <c r="AO264" s="75"/>
      <c r="AP264" s="75"/>
      <c r="AQ264" s="75"/>
      <c r="AR264" s="75"/>
      <c r="AS264" s="75"/>
      <c r="AT264" s="75"/>
      <c r="AU264" s="75"/>
      <c r="AV264" s="75"/>
      <c r="AW264" s="75"/>
      <c r="AX264" s="75"/>
      <c r="AY264" s="75"/>
      <c r="AZ264" s="75"/>
      <c r="BA264" s="75"/>
      <c r="BB264" s="75"/>
      <c r="BC264" s="75"/>
      <c r="BD264" s="75"/>
      <c r="BE264" s="75"/>
      <c r="BF264" s="75"/>
      <c r="BG264" s="75"/>
      <c r="BH264" s="75"/>
      <c r="BK264" s="251"/>
      <c r="BL264" s="251"/>
      <c r="BM264" s="251"/>
      <c r="BN264" s="251"/>
      <c r="BO264" s="251"/>
      <c r="BP264" s="251"/>
      <c r="BQ264" s="251"/>
      <c r="BR264" s="251"/>
      <c r="BS264" s="251"/>
      <c r="BT264" s="251"/>
      <c r="BU264" s="251"/>
      <c r="BV264" s="251"/>
      <c r="BW264" s="251"/>
      <c r="BX264" s="251"/>
      <c r="BY264" s="251"/>
      <c r="BZ264" s="251"/>
    </row>
    <row r="265" spans="1:78" ht="12.75" customHeight="1">
      <c r="A265" s="75"/>
      <c r="B265" s="75"/>
      <c r="C265" s="160"/>
      <c r="D265" s="160"/>
      <c r="E265" s="160"/>
      <c r="F265" s="160"/>
      <c r="G265" s="40" t="str">
        <f>W4</f>
        <v>age</v>
      </c>
      <c r="H265" s="58" t="str">
        <f>H4</f>
        <v>Reader 1</v>
      </c>
      <c r="I265" s="11" t="str">
        <f>I4</f>
        <v>Reader 2</v>
      </c>
      <c r="J265" s="11" t="str">
        <f t="shared" ref="J265:V265" si="20">J4</f>
        <v>Reader 3</v>
      </c>
      <c r="K265" s="11" t="str">
        <f t="shared" si="20"/>
        <v>Reader 4</v>
      </c>
      <c r="L265" s="11" t="str">
        <f t="shared" si="20"/>
        <v>Reader 5</v>
      </c>
      <c r="M265" s="11" t="str">
        <f t="shared" si="20"/>
        <v>Reader 6</v>
      </c>
      <c r="N265" s="11" t="str">
        <f t="shared" si="20"/>
        <v>Reader 7</v>
      </c>
      <c r="O265" s="11" t="str">
        <f t="shared" si="20"/>
        <v>Reader 8</v>
      </c>
      <c r="P265" s="11" t="str">
        <f t="shared" si="20"/>
        <v>Reader 9</v>
      </c>
      <c r="Q265" s="11" t="str">
        <f t="shared" si="20"/>
        <v>Reader 10</v>
      </c>
      <c r="R265" s="11" t="str">
        <f t="shared" si="20"/>
        <v>Reader 11</v>
      </c>
      <c r="S265" s="11" t="str">
        <f t="shared" si="20"/>
        <v>Reader 12</v>
      </c>
      <c r="T265" s="11" t="str">
        <f t="shared" si="20"/>
        <v>Reader 13</v>
      </c>
      <c r="U265" s="11" t="str">
        <f t="shared" si="20"/>
        <v>Reader 14</v>
      </c>
      <c r="V265" s="59" t="str">
        <f t="shared" si="20"/>
        <v>Reader 15</v>
      </c>
      <c r="W265" s="201" t="s">
        <v>30</v>
      </c>
      <c r="X265" s="74"/>
      <c r="Y265" s="76"/>
      <c r="Z265" s="76"/>
      <c r="AA265" s="76"/>
      <c r="AB265" s="76"/>
      <c r="AC265" s="76"/>
      <c r="AD265" s="76"/>
      <c r="AE265" s="75"/>
      <c r="AF265" s="75"/>
      <c r="AG265" s="75"/>
      <c r="AH265" s="75"/>
      <c r="AI265" s="74"/>
      <c r="AJ265" s="75"/>
      <c r="AK265" s="75"/>
      <c r="AL265" s="75"/>
      <c r="AM265" s="75"/>
      <c r="AN265" s="75"/>
      <c r="AO265" s="75"/>
      <c r="AP265" s="75"/>
      <c r="AQ265" s="75"/>
      <c r="AR265" s="75"/>
      <c r="AS265" s="75"/>
      <c r="AT265" s="75"/>
      <c r="AU265" s="75"/>
      <c r="AV265" s="75"/>
      <c r="AW265" s="75"/>
      <c r="AX265" s="75"/>
      <c r="AY265" s="75"/>
      <c r="AZ265" s="75"/>
      <c r="BA265" s="75"/>
      <c r="BB265" s="75"/>
      <c r="BC265" s="75"/>
      <c r="BD265" s="75"/>
      <c r="BE265" s="75"/>
      <c r="BF265" s="75"/>
      <c r="BG265" s="75"/>
      <c r="BH265" s="75"/>
      <c r="BK265" s="251"/>
      <c r="BL265" s="251"/>
      <c r="BM265" s="251"/>
      <c r="BN265" s="251"/>
      <c r="BO265" s="251"/>
      <c r="BP265" s="251"/>
      <c r="BQ265" s="251"/>
      <c r="BR265" s="251"/>
      <c r="BS265" s="251"/>
      <c r="BT265" s="251"/>
      <c r="BU265" s="251"/>
      <c r="BV265" s="251"/>
      <c r="BW265" s="251"/>
      <c r="BX265" s="251"/>
      <c r="BY265" s="251"/>
      <c r="BZ265" s="251"/>
    </row>
    <row r="266" spans="1:78" ht="12.75" customHeight="1">
      <c r="A266" s="75"/>
      <c r="B266" s="75"/>
      <c r="C266" s="160"/>
      <c r="D266" s="160"/>
      <c r="E266" s="163"/>
      <c r="F266" s="163"/>
      <c r="G266" s="51">
        <v>0</v>
      </c>
      <c r="H266" s="36" t="str">
        <f t="array" ref="H266">IF(H223="-","-",COUNT(IF($W$5:$W$204=H$5:H$204,IF(H$5:H$204=$G266,H$5:H$204,""),""))/COUNT(IF($W$5:$W$204=$G266,H$5:H$204,"")))</f>
        <v>-</v>
      </c>
      <c r="I266" s="37" t="str">
        <f t="array" ref="I266">IF(I223="-","-",COUNT(IF($W$5:$W$204=I$5:I$204,IF(I$5:I$204=$G266,I$5:I$204,""),""))/COUNT(IF($W$5:$W$204=$G266,I$5:I$204,"")))</f>
        <v>-</v>
      </c>
      <c r="J266" s="37" t="str">
        <f t="array" ref="J266">IF(J223="-","-",COUNT(IF($W$5:$W$204=J$5:J$204,IF(J$5:J$204=$G266,J$5:J$204,""),""))/COUNT(IF($W$5:$W$204=$G266,J$5:J$204,"")))</f>
        <v>-</v>
      </c>
      <c r="K266" s="37" t="str">
        <f t="array" ref="K266">IF(K223="-","-",COUNT(IF($W$5:$W$204=K$5:K$204,IF(K$5:K$204=$G266,K$5:K$204,""),""))/COUNT(IF($W$5:$W$204=$G266,K$5:K$204,"")))</f>
        <v>-</v>
      </c>
      <c r="L266" s="37" t="str">
        <f t="array" ref="L266">IF(L223="-","-",COUNT(IF($W$5:$W$204=L$5:L$204,IF(L$5:L$204=$G266,L$5:L$204,""),""))/COUNT(IF($W$5:$W$204=$G266,L$5:L$204,"")))</f>
        <v>-</v>
      </c>
      <c r="M266" s="37" t="str">
        <f t="array" ref="M266">IF(M223="-","-",COUNT(IF($W$5:$W$204=M$5:M$204,IF(M$5:M$204=$G266,M$5:M$204,""),""))/COUNT(IF($W$5:$W$204=$G266,M$5:M$204,"")))</f>
        <v>-</v>
      </c>
      <c r="N266" s="37" t="str">
        <f t="array" ref="N266">IF(N223="-","-",COUNT(IF($W$5:$W$204=N$5:N$204,IF(N$5:N$204=$G266,N$5:N$204,""),""))/COUNT(IF($W$5:$W$204=$G266,N$5:N$204,"")))</f>
        <v>-</v>
      </c>
      <c r="O266" s="37" t="str">
        <f t="array" ref="O266">IF(O223="-","-",COUNT(IF($W$5:$W$204=O$5:O$204,IF(O$5:O$204=$G266,O$5:O$204,""),""))/COUNT(IF($W$5:$W$204=$G266,O$5:O$204,"")))</f>
        <v>-</v>
      </c>
      <c r="P266" s="37" t="str">
        <f t="array" ref="P266">IF(P223="-","-",COUNT(IF($W$5:$W$204=P$5:P$204,IF(P$5:P$204=$G266,P$5:P$204,""),""))/COUNT(IF($W$5:$W$204=$G266,P$5:P$204,"")))</f>
        <v>-</v>
      </c>
      <c r="Q266" s="37" t="str">
        <f t="array" ref="Q266">IF(Q223="-","-",COUNT(IF($W$5:$W$204=Q$5:Q$204,IF(Q$5:Q$204=$G266,Q$5:Q$204,""),""))/COUNT(IF($W$5:$W$204=$G266,Q$5:Q$204,"")))</f>
        <v>-</v>
      </c>
      <c r="R266" s="37" t="str">
        <f t="array" ref="R266">IF(R223="-","-",COUNT(IF($W$5:$W$204=R$5:R$204,IF(R$5:R$204=$G266,R$5:R$204,""),""))/COUNT(IF($W$5:$W$204=$G266,R$5:R$204,"")))</f>
        <v>-</v>
      </c>
      <c r="S266" s="37" t="str">
        <f t="array" ref="S266">IF(S223="-","-",COUNT(IF($W$5:$W$204=S$5:S$204,IF(S$5:S$204=$G266,S$5:S$204,""),""))/COUNT(IF($W$5:$W$204=$G266,S$5:S$204,"")))</f>
        <v>-</v>
      </c>
      <c r="T266" s="37" t="str">
        <f t="array" ref="T266">IF(T223="-","-",COUNT(IF($W$5:$W$204=T$5:T$204,IF(T$5:T$204=$G266,T$5:T$204,""),""))/COUNT(IF($W$5:$W$204=$G266,T$5:T$204,"")))</f>
        <v>-</v>
      </c>
      <c r="U266" s="37" t="str">
        <f t="array" ref="U266">IF(U223="-","-",COUNT(IF($W$5:$W$204=U$5:U$204,IF(U$5:U$204=$G266,U$5:U$204,""),""))/COUNT(IF($W$5:$W$204=$G266,U$5:U$204,"")))</f>
        <v>-</v>
      </c>
      <c r="V266" s="37" t="str">
        <f t="array" ref="V266">IF(V223="-","-",COUNT(IF($W$5:$W$204=V$5:V$204,IF(V$5:V$204=$G266,V$5:V$204,""),""))/COUNT(IF($W$5:$W$204=$G266,V$5:V$204,"")))</f>
        <v>-</v>
      </c>
      <c r="W266" s="56" t="str">
        <f t="array" ref="W266">IF(H223:V223="-","-",COUNT(IF($W$5:$W$204=H$5:V$204,IF(H$5:V$204=$G266,H$5:V$204,""),""))/COUNT(IF($W$5:$W$204=$G266,H$5:V$204,"")))</f>
        <v>-</v>
      </c>
      <c r="X266" s="74"/>
      <c r="Y266" s="81"/>
      <c r="Z266" s="81"/>
      <c r="AA266" s="81"/>
      <c r="AB266" s="81"/>
      <c r="AC266" s="81"/>
      <c r="AD266" s="81"/>
      <c r="AE266" s="75"/>
      <c r="AF266" s="75"/>
      <c r="AG266" s="75"/>
      <c r="AH266" s="75"/>
      <c r="AI266" s="74"/>
      <c r="AJ266" s="75"/>
      <c r="AK266" s="75"/>
      <c r="AL266" s="75"/>
      <c r="AM266" s="75"/>
      <c r="AN266" s="75"/>
      <c r="AO266" s="75"/>
      <c r="AP266" s="75"/>
      <c r="AQ266" s="75"/>
      <c r="AR266" s="75"/>
      <c r="AS266" s="75"/>
      <c r="AT266" s="75"/>
      <c r="AU266" s="75"/>
      <c r="AV266" s="75"/>
      <c r="AW266" s="75"/>
      <c r="AX266" s="75"/>
      <c r="AY266" s="75"/>
      <c r="AZ266" s="75"/>
      <c r="BA266" s="75"/>
      <c r="BB266" s="75"/>
      <c r="BC266" s="75"/>
      <c r="BD266" s="75"/>
      <c r="BE266" s="75"/>
      <c r="BF266" s="75"/>
      <c r="BG266" s="75"/>
      <c r="BH266" s="75"/>
      <c r="BK266" s="251"/>
      <c r="BL266" s="251"/>
      <c r="BM266" s="251"/>
      <c r="BN266" s="251"/>
      <c r="BO266" s="251"/>
      <c r="BP266" s="251"/>
      <c r="BQ266" s="251"/>
      <c r="BR266" s="251"/>
      <c r="BS266" s="251"/>
      <c r="BT266" s="251"/>
      <c r="BU266" s="251"/>
      <c r="BV266" s="251"/>
      <c r="BW266" s="251"/>
      <c r="BX266" s="251"/>
      <c r="BY266" s="251"/>
      <c r="BZ266" s="251"/>
    </row>
    <row r="267" spans="1:78" ht="12.75" customHeight="1">
      <c r="A267" s="75"/>
      <c r="B267" s="75"/>
      <c r="C267" s="160"/>
      <c r="D267" s="160"/>
      <c r="E267" s="163"/>
      <c r="F267" s="163"/>
      <c r="G267" s="52">
        <f>G266+1</f>
        <v>1</v>
      </c>
      <c r="H267" s="38" t="str">
        <f t="array" ref="H267">IF(H224="-","-",COUNT(IF($W$5:$W$204=H$5:H$204,IF(H$5:H$204=$G267,H$5:H$204,""),""))/COUNT(IF($W$5:$W$204=$G267,H$5:H$204,"")))</f>
        <v>-</v>
      </c>
      <c r="I267" s="39" t="str">
        <f t="array" ref="I267">IF(I224="-","-",COUNT(IF($W$5:$W$204=I$5:I$204,IF(I$5:I$204=$G267,I$5:I$204,""),""))/COUNT(IF($W$5:$W$204=$G267,I$5:I$204,"")))</f>
        <v>-</v>
      </c>
      <c r="J267" s="39" t="str">
        <f t="array" ref="J267">IF(J224="-","-",COUNT(IF($W$5:$W$204=J$5:J$204,IF(J$5:J$204=$G267,J$5:J$204,""),""))/COUNT(IF($W$5:$W$204=$G267,J$5:J$204,"")))</f>
        <v>-</v>
      </c>
      <c r="K267" s="39" t="str">
        <f t="array" ref="K267">IF(K224="-","-",COUNT(IF($W$5:$W$204=K$5:K$204,IF(K$5:K$204=$G267,K$5:K$204,""),""))/COUNT(IF($W$5:$W$204=$G267,K$5:K$204,"")))</f>
        <v>-</v>
      </c>
      <c r="L267" s="39" t="str">
        <f t="array" ref="L267">IF(L224="-","-",COUNT(IF($W$5:$W$204=L$5:L$204,IF(L$5:L$204=$G267,L$5:L$204,""),""))/COUNT(IF($W$5:$W$204=$G267,L$5:L$204,"")))</f>
        <v>-</v>
      </c>
      <c r="M267" s="39" t="str">
        <f t="array" ref="M267">IF(M224="-","-",COUNT(IF($W$5:$W$204=M$5:M$204,IF(M$5:M$204=$G267,M$5:M$204,""),""))/COUNT(IF($W$5:$W$204=$G267,M$5:M$204,"")))</f>
        <v>-</v>
      </c>
      <c r="N267" s="39" t="str">
        <f t="array" ref="N267">IF(N224="-","-",COUNT(IF($W$5:$W$204=N$5:N$204,IF(N$5:N$204=$G267,N$5:N$204,""),""))/COUNT(IF($W$5:$W$204=$G267,N$5:N$204,"")))</f>
        <v>-</v>
      </c>
      <c r="O267" s="39" t="str">
        <f t="array" ref="O267">IF(O224="-","-",COUNT(IF($W$5:$W$204=O$5:O$204,IF(O$5:O$204=$G267,O$5:O$204,""),""))/COUNT(IF($W$5:$W$204=$G267,O$5:O$204,"")))</f>
        <v>-</v>
      </c>
      <c r="P267" s="39" t="str">
        <f t="array" ref="P267">IF(P224="-","-",COUNT(IF($W$5:$W$204=P$5:P$204,IF(P$5:P$204=$G267,P$5:P$204,""),""))/COUNT(IF($W$5:$W$204=$G267,P$5:P$204,"")))</f>
        <v>-</v>
      </c>
      <c r="Q267" s="39" t="str">
        <f t="array" ref="Q267">IF(Q224="-","-",COUNT(IF($W$5:$W$204=Q$5:Q$204,IF(Q$5:Q$204=$G267,Q$5:Q$204,""),""))/COUNT(IF($W$5:$W$204=$G267,Q$5:Q$204,"")))</f>
        <v>-</v>
      </c>
      <c r="R267" s="39" t="str">
        <f t="array" ref="R267">IF(R224="-","-",COUNT(IF($W$5:$W$204=R$5:R$204,IF(R$5:R$204=$G267,R$5:R$204,""),""))/COUNT(IF($W$5:$W$204=$G267,R$5:R$204,"")))</f>
        <v>-</v>
      </c>
      <c r="S267" s="39" t="str">
        <f t="array" ref="S267">IF(S224="-","-",COUNT(IF($W$5:$W$204=S$5:S$204,IF(S$5:S$204=$G267,S$5:S$204,""),""))/COUNT(IF($W$5:$W$204=$G267,S$5:S$204,"")))</f>
        <v>-</v>
      </c>
      <c r="T267" s="39" t="str">
        <f t="array" ref="T267">IF(T224="-","-",COUNT(IF($W$5:$W$204=T$5:T$204,IF(T$5:T$204=$G267,T$5:T$204,""),""))/COUNT(IF($W$5:$W$204=$G267,T$5:T$204,"")))</f>
        <v>-</v>
      </c>
      <c r="U267" s="39" t="str">
        <f t="array" ref="U267">IF(U224="-","-",COUNT(IF($W$5:$W$204=U$5:U$204,IF(U$5:U$204=$G267,U$5:U$204,""),""))/COUNT(IF($W$5:$W$204=$G267,U$5:U$204,"")))</f>
        <v>-</v>
      </c>
      <c r="V267" s="39" t="str">
        <f t="array" ref="V267">IF(V224="-","-",COUNT(IF($W$5:$W$204=V$5:V$204,IF(V$5:V$204=$G267,V$5:V$204,""),""))/COUNT(IF($W$5:$W$204=$G267,V$5:V$204,"")))</f>
        <v>-</v>
      </c>
      <c r="W267" s="57" t="str">
        <f t="array" ref="W267">IF(H224:V224="-","-",COUNT(IF($W$5:$W$204=H$5:V$204,IF(H$5:V$204=$G267,H$5:V$204,""),""))/COUNT(IF($W$5:$W$204=$G267,H$5:V$204,"")))</f>
        <v>-</v>
      </c>
      <c r="X267" s="74"/>
      <c r="Y267" s="81"/>
      <c r="Z267" s="81"/>
      <c r="AA267" s="81"/>
      <c r="AB267" s="81"/>
      <c r="AC267" s="81"/>
      <c r="AD267" s="81"/>
      <c r="AE267" s="75"/>
      <c r="AF267" s="75"/>
      <c r="AG267" s="75"/>
      <c r="AH267" s="75"/>
      <c r="AI267" s="74"/>
      <c r="AJ267" s="75"/>
      <c r="AK267" s="75"/>
      <c r="AL267" s="75"/>
      <c r="AM267" s="75"/>
      <c r="AN267" s="75"/>
      <c r="AO267" s="75"/>
      <c r="AP267" s="75"/>
      <c r="AQ267" s="75"/>
      <c r="AR267" s="75"/>
      <c r="AS267" s="75"/>
      <c r="AT267" s="75"/>
      <c r="AU267" s="75"/>
      <c r="AV267" s="75"/>
      <c r="AW267" s="75"/>
      <c r="AX267" s="75"/>
      <c r="AY267" s="75"/>
      <c r="AZ267" s="75"/>
      <c r="BA267" s="75"/>
      <c r="BB267" s="75"/>
      <c r="BC267" s="75"/>
      <c r="BD267" s="75"/>
      <c r="BE267" s="75"/>
      <c r="BF267" s="75"/>
      <c r="BG267" s="75"/>
      <c r="BH267" s="75"/>
      <c r="BK267" s="251"/>
      <c r="BL267" s="251"/>
      <c r="BM267" s="251"/>
      <c r="BN267" s="251"/>
      <c r="BO267" s="251"/>
      <c r="BP267" s="251"/>
      <c r="BQ267" s="251"/>
      <c r="BR267" s="251"/>
      <c r="BS267" s="251"/>
      <c r="BT267" s="251"/>
      <c r="BU267" s="251"/>
      <c r="BV267" s="251"/>
      <c r="BW267" s="251"/>
      <c r="BX267" s="251"/>
      <c r="BY267" s="251"/>
      <c r="BZ267" s="251"/>
    </row>
    <row r="268" spans="1:78" ht="12.75" customHeight="1">
      <c r="A268" s="75"/>
      <c r="B268" s="75"/>
      <c r="C268" s="160"/>
      <c r="D268" s="160"/>
      <c r="E268" s="163"/>
      <c r="F268" s="163"/>
      <c r="G268" s="52">
        <f t="shared" ref="G268:G281" si="21">G267+1</f>
        <v>2</v>
      </c>
      <c r="H268" s="38" t="str">
        <f t="array" ref="H268">IF(H225="-","-",COUNT(IF($W$5:$W$204=H$5:H$204,IF(H$5:H$204=$G268,H$5:H$204,""),""))/COUNT(IF($W$5:$W$204=$G268,H$5:H$204,"")))</f>
        <v>-</v>
      </c>
      <c r="I268" s="39" t="str">
        <f t="array" ref="I268">IF(I225="-","-",COUNT(IF($W$5:$W$204=I$5:I$204,IF(I$5:I$204=$G268,I$5:I$204,""),""))/COUNT(IF($W$5:$W$204=$G268,I$5:I$204,"")))</f>
        <v>-</v>
      </c>
      <c r="J268" s="39" t="str">
        <f t="array" ref="J268">IF(J225="-","-",COUNT(IF($W$5:$W$204=J$5:J$204,IF(J$5:J$204=$G268,J$5:J$204,""),""))/COUNT(IF($W$5:$W$204=$G268,J$5:J$204,"")))</f>
        <v>-</v>
      </c>
      <c r="K268" s="39" t="str">
        <f t="array" ref="K268">IF(K225="-","-",COUNT(IF($W$5:$W$204=K$5:K$204,IF(K$5:K$204=$G268,K$5:K$204,""),""))/COUNT(IF($W$5:$W$204=$G268,K$5:K$204,"")))</f>
        <v>-</v>
      </c>
      <c r="L268" s="39" t="str">
        <f t="array" ref="L268">IF(L225="-","-",COUNT(IF($W$5:$W$204=L$5:L$204,IF(L$5:L$204=$G268,L$5:L$204,""),""))/COUNT(IF($W$5:$W$204=$G268,L$5:L$204,"")))</f>
        <v>-</v>
      </c>
      <c r="M268" s="39" t="str">
        <f t="array" ref="M268">IF(M225="-","-",COUNT(IF($W$5:$W$204=M$5:M$204,IF(M$5:M$204=$G268,M$5:M$204,""),""))/COUNT(IF($W$5:$W$204=$G268,M$5:M$204,"")))</f>
        <v>-</v>
      </c>
      <c r="N268" s="39" t="str">
        <f t="array" ref="N268">IF(N225="-","-",COUNT(IF($W$5:$W$204=N$5:N$204,IF(N$5:N$204=$G268,N$5:N$204,""),""))/COUNT(IF($W$5:$W$204=$G268,N$5:N$204,"")))</f>
        <v>-</v>
      </c>
      <c r="O268" s="39" t="str">
        <f t="array" ref="O268">IF(O225="-","-",COUNT(IF($W$5:$W$204=O$5:O$204,IF(O$5:O$204=$G268,O$5:O$204,""),""))/COUNT(IF($W$5:$W$204=$G268,O$5:O$204,"")))</f>
        <v>-</v>
      </c>
      <c r="P268" s="39" t="str">
        <f t="array" ref="P268">IF(P225="-","-",COUNT(IF($W$5:$W$204=P$5:P$204,IF(P$5:P$204=$G268,P$5:P$204,""),""))/COUNT(IF($W$5:$W$204=$G268,P$5:P$204,"")))</f>
        <v>-</v>
      </c>
      <c r="Q268" s="39" t="str">
        <f t="array" ref="Q268">IF(Q225="-","-",COUNT(IF($W$5:$W$204=Q$5:Q$204,IF(Q$5:Q$204=$G268,Q$5:Q$204,""),""))/COUNT(IF($W$5:$W$204=$G268,Q$5:Q$204,"")))</f>
        <v>-</v>
      </c>
      <c r="R268" s="39" t="str">
        <f t="array" ref="R268">IF(R225="-","-",COUNT(IF($W$5:$W$204=R$5:R$204,IF(R$5:R$204=$G268,R$5:R$204,""),""))/COUNT(IF($W$5:$W$204=$G268,R$5:R$204,"")))</f>
        <v>-</v>
      </c>
      <c r="S268" s="39" t="str">
        <f t="array" ref="S268">IF(S225="-","-",COUNT(IF($W$5:$W$204=S$5:S$204,IF(S$5:S$204=$G268,S$5:S$204,""),""))/COUNT(IF($W$5:$W$204=$G268,S$5:S$204,"")))</f>
        <v>-</v>
      </c>
      <c r="T268" s="39" t="str">
        <f t="array" ref="T268">IF(T225="-","-",COUNT(IF($W$5:$W$204=T$5:T$204,IF(T$5:T$204=$G268,T$5:T$204,""),""))/COUNT(IF($W$5:$W$204=$G268,T$5:T$204,"")))</f>
        <v>-</v>
      </c>
      <c r="U268" s="39" t="str">
        <f t="array" ref="U268">IF(U225="-","-",COUNT(IF($W$5:$W$204=U$5:U$204,IF(U$5:U$204=$G268,U$5:U$204,""),""))/COUNT(IF($W$5:$W$204=$G268,U$5:U$204,"")))</f>
        <v>-</v>
      </c>
      <c r="V268" s="39" t="str">
        <f t="array" ref="V268">IF(V225="-","-",COUNT(IF($W$5:$W$204=V$5:V$204,IF(V$5:V$204=$G268,V$5:V$204,""),""))/COUNT(IF($W$5:$W$204=$G268,V$5:V$204,"")))</f>
        <v>-</v>
      </c>
      <c r="W268" s="57" t="str">
        <f t="array" ref="W268">IF(H225:V225="-","-",COUNT(IF($W$5:$W$204=H$5:V$204,IF(H$5:V$204=$G268,H$5:V$204,""),""))/COUNT(IF($W$5:$W$204=$G268,H$5:V$204,"")))</f>
        <v>-</v>
      </c>
      <c r="X268" s="74"/>
      <c r="Y268" s="81"/>
      <c r="Z268" s="81"/>
      <c r="AA268" s="81"/>
      <c r="AB268" s="81"/>
      <c r="AC268" s="81"/>
      <c r="AD268" s="81"/>
      <c r="AE268" s="75"/>
      <c r="AF268" s="75"/>
      <c r="AG268" s="75"/>
      <c r="AH268" s="75"/>
      <c r="AI268" s="75"/>
      <c r="AJ268" s="75"/>
      <c r="AK268" s="75"/>
      <c r="AL268" s="75"/>
      <c r="AM268" s="75"/>
      <c r="AN268" s="75"/>
      <c r="AO268" s="75"/>
      <c r="AP268" s="75"/>
      <c r="AQ268" s="75"/>
      <c r="AR268" s="75"/>
      <c r="AS268" s="75"/>
      <c r="AT268" s="75"/>
      <c r="AU268" s="75"/>
      <c r="AV268" s="75"/>
      <c r="AW268" s="75"/>
      <c r="AX268" s="75"/>
      <c r="AY268" s="75"/>
      <c r="AZ268" s="75"/>
      <c r="BA268" s="75"/>
      <c r="BB268" s="75"/>
      <c r="BC268" s="75"/>
      <c r="BD268" s="75"/>
      <c r="BE268" s="75"/>
      <c r="BF268" s="75"/>
      <c r="BG268" s="75"/>
      <c r="BH268" s="75"/>
      <c r="BK268" s="251"/>
      <c r="BL268" s="251"/>
      <c r="BM268" s="251"/>
      <c r="BN268" s="251"/>
      <c r="BO268" s="251"/>
      <c r="BP268" s="251"/>
      <c r="BQ268" s="251"/>
      <c r="BR268" s="251"/>
      <c r="BS268" s="251"/>
      <c r="BT268" s="251"/>
      <c r="BU268" s="251"/>
      <c r="BV268" s="251"/>
      <c r="BW268" s="251"/>
      <c r="BX268" s="251"/>
      <c r="BY268" s="251"/>
      <c r="BZ268" s="251"/>
    </row>
    <row r="269" spans="1:78" ht="12.75" customHeight="1">
      <c r="A269" s="75"/>
      <c r="B269" s="75"/>
      <c r="C269" s="160"/>
      <c r="D269" s="160"/>
      <c r="E269" s="163"/>
      <c r="F269" s="163"/>
      <c r="G269" s="52">
        <f t="shared" si="21"/>
        <v>3</v>
      </c>
      <c r="H269" s="38" t="str">
        <f t="array" ref="H269">IF(H226="-","-",COUNT(IF($W$5:$W$204=H$5:H$204,IF(H$5:H$204=$G269,H$5:H$204,""),""))/COUNT(IF($W$5:$W$204=$G269,H$5:H$204,"")))</f>
        <v>-</v>
      </c>
      <c r="I269" s="39" t="str">
        <f t="array" ref="I269">IF(I226="-","-",COUNT(IF($W$5:$W$204=I$5:I$204,IF(I$5:I$204=$G269,I$5:I$204,""),""))/COUNT(IF($W$5:$W$204=$G269,I$5:I$204,"")))</f>
        <v>-</v>
      </c>
      <c r="J269" s="39" t="str">
        <f t="array" ref="J269">IF(J226="-","-",COUNT(IF($W$5:$W$204=J$5:J$204,IF(J$5:J$204=$G269,J$5:J$204,""),""))/COUNT(IF($W$5:$W$204=$G269,J$5:J$204,"")))</f>
        <v>-</v>
      </c>
      <c r="K269" s="39" t="str">
        <f t="array" ref="K269">IF(K226="-","-",COUNT(IF($W$5:$W$204=K$5:K$204,IF(K$5:K$204=$G269,K$5:K$204,""),""))/COUNT(IF($W$5:$W$204=$G269,K$5:K$204,"")))</f>
        <v>-</v>
      </c>
      <c r="L269" s="39" t="str">
        <f t="array" ref="L269">IF(L226="-","-",COUNT(IF($W$5:$W$204=L$5:L$204,IF(L$5:L$204=$G269,L$5:L$204,""),""))/COUNT(IF($W$5:$W$204=$G269,L$5:L$204,"")))</f>
        <v>-</v>
      </c>
      <c r="M269" s="39" t="str">
        <f t="array" ref="M269">IF(M226="-","-",COUNT(IF($W$5:$W$204=M$5:M$204,IF(M$5:M$204=$G269,M$5:M$204,""),""))/COUNT(IF($W$5:$W$204=$G269,M$5:M$204,"")))</f>
        <v>-</v>
      </c>
      <c r="N269" s="39" t="str">
        <f t="array" ref="N269">IF(N226="-","-",COUNT(IF($W$5:$W$204=N$5:N$204,IF(N$5:N$204=$G269,N$5:N$204,""),""))/COUNT(IF($W$5:$W$204=$G269,N$5:N$204,"")))</f>
        <v>-</v>
      </c>
      <c r="O269" s="39" t="str">
        <f t="array" ref="O269">IF(O226="-","-",COUNT(IF($W$5:$W$204=O$5:O$204,IF(O$5:O$204=$G269,O$5:O$204,""),""))/COUNT(IF($W$5:$W$204=$G269,O$5:O$204,"")))</f>
        <v>-</v>
      </c>
      <c r="P269" s="39" t="str">
        <f t="array" ref="P269">IF(P226="-","-",COUNT(IF($W$5:$W$204=P$5:P$204,IF(P$5:P$204=$G269,P$5:P$204,""),""))/COUNT(IF($W$5:$W$204=$G269,P$5:P$204,"")))</f>
        <v>-</v>
      </c>
      <c r="Q269" s="39" t="str">
        <f t="array" ref="Q269">IF(Q226="-","-",COUNT(IF($W$5:$W$204=Q$5:Q$204,IF(Q$5:Q$204=$G269,Q$5:Q$204,""),""))/COUNT(IF($W$5:$W$204=$G269,Q$5:Q$204,"")))</f>
        <v>-</v>
      </c>
      <c r="R269" s="39" t="str">
        <f t="array" ref="R269">IF(R226="-","-",COUNT(IF($W$5:$W$204=R$5:R$204,IF(R$5:R$204=$G269,R$5:R$204,""),""))/COUNT(IF($W$5:$W$204=$G269,R$5:R$204,"")))</f>
        <v>-</v>
      </c>
      <c r="S269" s="39" t="str">
        <f t="array" ref="S269">IF(S226="-","-",COUNT(IF($W$5:$W$204=S$5:S$204,IF(S$5:S$204=$G269,S$5:S$204,""),""))/COUNT(IF($W$5:$W$204=$G269,S$5:S$204,"")))</f>
        <v>-</v>
      </c>
      <c r="T269" s="39" t="str">
        <f t="array" ref="T269">IF(T226="-","-",COUNT(IF($W$5:$W$204=T$5:T$204,IF(T$5:T$204=$G269,T$5:T$204,""),""))/COUNT(IF($W$5:$W$204=$G269,T$5:T$204,"")))</f>
        <v>-</v>
      </c>
      <c r="U269" s="39" t="str">
        <f t="array" ref="U269">IF(U226="-","-",COUNT(IF($W$5:$W$204=U$5:U$204,IF(U$5:U$204=$G269,U$5:U$204,""),""))/COUNT(IF($W$5:$W$204=$G269,U$5:U$204,"")))</f>
        <v>-</v>
      </c>
      <c r="V269" s="39" t="str">
        <f t="array" ref="V269">IF(V226="-","-",COUNT(IF($W$5:$W$204=V$5:V$204,IF(V$5:V$204=$G269,V$5:V$204,""),""))/COUNT(IF($W$5:$W$204=$G269,V$5:V$204,"")))</f>
        <v>-</v>
      </c>
      <c r="W269" s="57" t="str">
        <f t="array" ref="W269">IF(H226:V226="-","-",COUNT(IF($W$5:$W$204=H$5:V$204,IF(H$5:V$204=$G269,H$5:V$204,""),""))/COUNT(IF($W$5:$W$204=$G269,H$5:V$204,"")))</f>
        <v>-</v>
      </c>
      <c r="X269" s="74"/>
      <c r="Y269" s="81"/>
      <c r="Z269" s="81"/>
      <c r="AA269" s="81"/>
      <c r="AB269" s="81"/>
      <c r="AC269" s="81"/>
      <c r="AD269" s="81"/>
      <c r="AE269" s="75"/>
      <c r="AF269" s="75"/>
      <c r="AG269" s="75"/>
      <c r="AH269" s="75"/>
      <c r="AI269" s="75"/>
      <c r="AJ269" s="75"/>
      <c r="AK269" s="75"/>
      <c r="AL269" s="75"/>
      <c r="AM269" s="75"/>
      <c r="AN269" s="75"/>
      <c r="AO269" s="75"/>
      <c r="AP269" s="75"/>
      <c r="AQ269" s="75"/>
      <c r="AR269" s="75"/>
      <c r="AS269" s="75"/>
      <c r="AT269" s="75"/>
      <c r="AU269" s="75"/>
      <c r="AV269" s="75"/>
      <c r="AW269" s="75"/>
      <c r="AX269" s="75"/>
      <c r="AY269" s="75"/>
      <c r="AZ269" s="75"/>
      <c r="BA269" s="75"/>
      <c r="BB269" s="75"/>
      <c r="BC269" s="75"/>
      <c r="BD269" s="75"/>
      <c r="BE269" s="75"/>
      <c r="BF269" s="75"/>
      <c r="BG269" s="75"/>
      <c r="BH269" s="75"/>
      <c r="BK269" s="251"/>
      <c r="BL269" s="251"/>
      <c r="BM269" s="251"/>
      <c r="BN269" s="251"/>
      <c r="BO269" s="251"/>
      <c r="BP269" s="251"/>
      <c r="BQ269" s="251"/>
      <c r="BR269" s="251"/>
      <c r="BS269" s="251"/>
      <c r="BT269" s="251"/>
      <c r="BU269" s="251"/>
      <c r="BV269" s="251"/>
      <c r="BW269" s="251"/>
      <c r="BX269" s="251"/>
      <c r="BY269" s="251"/>
      <c r="BZ269" s="251"/>
    </row>
    <row r="270" spans="1:78" ht="12.75" customHeight="1">
      <c r="A270" s="75"/>
      <c r="B270" s="75"/>
      <c r="C270" s="160"/>
      <c r="D270" s="160"/>
      <c r="E270" s="163"/>
      <c r="F270" s="163"/>
      <c r="G270" s="52">
        <f t="shared" si="21"/>
        <v>4</v>
      </c>
      <c r="H270" s="38" t="str">
        <f t="array" ref="H270">IF(H227="-","-",COUNT(IF($W$5:$W$204=H$5:H$204,IF(H$5:H$204=$G270,H$5:H$204,""),""))/COUNT(IF($W$5:$W$204=$G270,H$5:H$204,"")))</f>
        <v>-</v>
      </c>
      <c r="I270" s="39" t="str">
        <f t="array" ref="I270">IF(I227="-","-",COUNT(IF($W$5:$W$204=I$5:I$204,IF(I$5:I$204=$G270,I$5:I$204,""),""))/COUNT(IF($W$5:$W$204=$G270,I$5:I$204,"")))</f>
        <v>-</v>
      </c>
      <c r="J270" s="39" t="str">
        <f t="array" ref="J270">IF(J227="-","-",COUNT(IF($W$5:$W$204=J$5:J$204,IF(J$5:J$204=$G270,J$5:J$204,""),""))/COUNT(IF($W$5:$W$204=$G270,J$5:J$204,"")))</f>
        <v>-</v>
      </c>
      <c r="K270" s="39" t="str">
        <f t="array" ref="K270">IF(K227="-","-",COUNT(IF($W$5:$W$204=K$5:K$204,IF(K$5:K$204=$G270,K$5:K$204,""),""))/COUNT(IF($W$5:$W$204=$G270,K$5:K$204,"")))</f>
        <v>-</v>
      </c>
      <c r="L270" s="39" t="str">
        <f t="array" ref="L270">IF(L227="-","-",COUNT(IF($W$5:$W$204=L$5:L$204,IF(L$5:L$204=$G270,L$5:L$204,""),""))/COUNT(IF($W$5:$W$204=$G270,L$5:L$204,"")))</f>
        <v>-</v>
      </c>
      <c r="M270" s="39" t="str">
        <f t="array" ref="M270">IF(M227="-","-",COUNT(IF($W$5:$W$204=M$5:M$204,IF(M$5:M$204=$G270,M$5:M$204,""),""))/COUNT(IF($W$5:$W$204=$G270,M$5:M$204,"")))</f>
        <v>-</v>
      </c>
      <c r="N270" s="39" t="str">
        <f t="array" ref="N270">IF(N227="-","-",COUNT(IF($W$5:$W$204=N$5:N$204,IF(N$5:N$204=$G270,N$5:N$204,""),""))/COUNT(IF($W$5:$W$204=$G270,N$5:N$204,"")))</f>
        <v>-</v>
      </c>
      <c r="O270" s="39" t="str">
        <f t="array" ref="O270">IF(O227="-","-",COUNT(IF($W$5:$W$204=O$5:O$204,IF(O$5:O$204=$G270,O$5:O$204,""),""))/COUNT(IF($W$5:$W$204=$G270,O$5:O$204,"")))</f>
        <v>-</v>
      </c>
      <c r="P270" s="39" t="str">
        <f t="array" ref="P270">IF(P227="-","-",COUNT(IF($W$5:$W$204=P$5:P$204,IF(P$5:P$204=$G270,P$5:P$204,""),""))/COUNT(IF($W$5:$W$204=$G270,P$5:P$204,"")))</f>
        <v>-</v>
      </c>
      <c r="Q270" s="39" t="str">
        <f t="array" ref="Q270">IF(Q227="-","-",COUNT(IF($W$5:$W$204=Q$5:Q$204,IF(Q$5:Q$204=$G270,Q$5:Q$204,""),""))/COUNT(IF($W$5:$W$204=$G270,Q$5:Q$204,"")))</f>
        <v>-</v>
      </c>
      <c r="R270" s="39" t="str">
        <f t="array" ref="R270">IF(R227="-","-",COUNT(IF($W$5:$W$204=R$5:R$204,IF(R$5:R$204=$G270,R$5:R$204,""),""))/COUNT(IF($W$5:$W$204=$G270,R$5:R$204,"")))</f>
        <v>-</v>
      </c>
      <c r="S270" s="39" t="str">
        <f t="array" ref="S270">IF(S227="-","-",COUNT(IF($W$5:$W$204=S$5:S$204,IF(S$5:S$204=$G270,S$5:S$204,""),""))/COUNT(IF($W$5:$W$204=$G270,S$5:S$204,"")))</f>
        <v>-</v>
      </c>
      <c r="T270" s="39" t="str">
        <f t="array" ref="T270">IF(T227="-","-",COUNT(IF($W$5:$W$204=T$5:T$204,IF(T$5:T$204=$G270,T$5:T$204,""),""))/COUNT(IF($W$5:$W$204=$G270,T$5:T$204,"")))</f>
        <v>-</v>
      </c>
      <c r="U270" s="39" t="str">
        <f t="array" ref="U270">IF(U227="-","-",COUNT(IF($W$5:$W$204=U$5:U$204,IF(U$5:U$204=$G270,U$5:U$204,""),""))/COUNT(IF($W$5:$W$204=$G270,U$5:U$204,"")))</f>
        <v>-</v>
      </c>
      <c r="V270" s="39" t="str">
        <f t="array" ref="V270">IF(V227="-","-",COUNT(IF($W$5:$W$204=V$5:V$204,IF(V$5:V$204=$G270,V$5:V$204,""),""))/COUNT(IF($W$5:$W$204=$G270,V$5:V$204,"")))</f>
        <v>-</v>
      </c>
      <c r="W270" s="57" t="str">
        <f t="array" ref="W270">IF(H227:V227="-","-",COUNT(IF($W$5:$W$204=H$5:V$204,IF(H$5:V$204=$G270,H$5:V$204,""),""))/COUNT(IF($W$5:$W$204=$G270,H$5:V$204,"")))</f>
        <v>-</v>
      </c>
      <c r="X270" s="74"/>
      <c r="Y270" s="81"/>
      <c r="Z270" s="81"/>
      <c r="AA270" s="81"/>
      <c r="AB270" s="81"/>
      <c r="AC270" s="81"/>
      <c r="AD270" s="81"/>
      <c r="AE270" s="75"/>
      <c r="AF270" s="75"/>
      <c r="AG270" s="75"/>
      <c r="AH270" s="75"/>
      <c r="AI270" s="75"/>
      <c r="AJ270" s="75"/>
      <c r="AK270" s="75"/>
      <c r="AL270" s="75"/>
      <c r="AM270" s="75"/>
      <c r="AN270" s="75"/>
      <c r="AO270" s="75"/>
      <c r="AP270" s="75"/>
      <c r="AQ270" s="75"/>
      <c r="AR270" s="75"/>
      <c r="AS270" s="75"/>
      <c r="AT270" s="75"/>
      <c r="AU270" s="75"/>
      <c r="AV270" s="75"/>
      <c r="AW270" s="75"/>
      <c r="AX270" s="75"/>
      <c r="AY270" s="75"/>
      <c r="AZ270" s="75"/>
      <c r="BA270" s="75"/>
      <c r="BB270" s="75"/>
      <c r="BC270" s="75"/>
      <c r="BD270" s="75"/>
      <c r="BE270" s="75"/>
      <c r="BF270" s="75"/>
      <c r="BG270" s="75"/>
      <c r="BH270" s="75"/>
      <c r="BK270" s="251"/>
      <c r="BL270" s="251"/>
      <c r="BM270" s="251"/>
      <c r="BN270" s="251"/>
      <c r="BO270" s="251"/>
      <c r="BP270" s="251"/>
      <c r="BQ270" s="251"/>
      <c r="BR270" s="251"/>
      <c r="BS270" s="251"/>
      <c r="BT270" s="251"/>
      <c r="BU270" s="251"/>
      <c r="BV270" s="251"/>
      <c r="BW270" s="251"/>
      <c r="BX270" s="251"/>
      <c r="BY270" s="251"/>
      <c r="BZ270" s="251"/>
    </row>
    <row r="271" spans="1:78" ht="12.75" customHeight="1">
      <c r="A271" s="75"/>
      <c r="B271" s="75"/>
      <c r="C271" s="160"/>
      <c r="D271" s="160"/>
      <c r="E271" s="163"/>
      <c r="F271" s="163"/>
      <c r="G271" s="52">
        <f t="shared" si="21"/>
        <v>5</v>
      </c>
      <c r="H271" s="38" t="str">
        <f t="array" ref="H271">IF(H228="-","-",COUNT(IF($W$5:$W$204=H$5:H$204,IF(H$5:H$204=$G271,H$5:H$204,""),""))/COUNT(IF($W$5:$W$204=$G271,H$5:H$204,"")))</f>
        <v>-</v>
      </c>
      <c r="I271" s="39" t="str">
        <f t="array" ref="I271">IF(I228="-","-",COUNT(IF($W$5:$W$204=I$5:I$204,IF(I$5:I$204=$G271,I$5:I$204,""),""))/COUNT(IF($W$5:$W$204=$G271,I$5:I$204,"")))</f>
        <v>-</v>
      </c>
      <c r="J271" s="39" t="str">
        <f t="array" ref="J271">IF(J228="-","-",COUNT(IF($W$5:$W$204=J$5:J$204,IF(J$5:J$204=$G271,J$5:J$204,""),""))/COUNT(IF($W$5:$W$204=$G271,J$5:J$204,"")))</f>
        <v>-</v>
      </c>
      <c r="K271" s="39" t="str">
        <f t="array" ref="K271">IF(K228="-","-",COUNT(IF($W$5:$W$204=K$5:K$204,IF(K$5:K$204=$G271,K$5:K$204,""),""))/COUNT(IF($W$5:$W$204=$G271,K$5:K$204,"")))</f>
        <v>-</v>
      </c>
      <c r="L271" s="39" t="str">
        <f t="array" ref="L271">IF(L228="-","-",COUNT(IF($W$5:$W$204=L$5:L$204,IF(L$5:L$204=$G271,L$5:L$204,""),""))/COUNT(IF($W$5:$W$204=$G271,L$5:L$204,"")))</f>
        <v>-</v>
      </c>
      <c r="M271" s="39" t="str">
        <f t="array" ref="M271">IF(M228="-","-",COUNT(IF($W$5:$W$204=M$5:M$204,IF(M$5:M$204=$G271,M$5:M$204,""),""))/COUNT(IF($W$5:$W$204=$G271,M$5:M$204,"")))</f>
        <v>-</v>
      </c>
      <c r="N271" s="39" t="str">
        <f t="array" ref="N271">IF(N228="-","-",COUNT(IF($W$5:$W$204=N$5:N$204,IF(N$5:N$204=$G271,N$5:N$204,""),""))/COUNT(IF($W$5:$W$204=$G271,N$5:N$204,"")))</f>
        <v>-</v>
      </c>
      <c r="O271" s="39" t="str">
        <f t="array" ref="O271">IF(O228="-","-",COUNT(IF($W$5:$W$204=O$5:O$204,IF(O$5:O$204=$G271,O$5:O$204,""),""))/COUNT(IF($W$5:$W$204=$G271,O$5:O$204,"")))</f>
        <v>-</v>
      </c>
      <c r="P271" s="39" t="str">
        <f t="array" ref="P271">IF(P228="-","-",COUNT(IF($W$5:$W$204=P$5:P$204,IF(P$5:P$204=$G271,P$5:P$204,""),""))/COUNT(IF($W$5:$W$204=$G271,P$5:P$204,"")))</f>
        <v>-</v>
      </c>
      <c r="Q271" s="39" t="str">
        <f t="array" ref="Q271">IF(Q228="-","-",COUNT(IF($W$5:$W$204=Q$5:Q$204,IF(Q$5:Q$204=$G271,Q$5:Q$204,""),""))/COUNT(IF($W$5:$W$204=$G271,Q$5:Q$204,"")))</f>
        <v>-</v>
      </c>
      <c r="R271" s="39" t="str">
        <f t="array" ref="R271">IF(R228="-","-",COUNT(IF($W$5:$W$204=R$5:R$204,IF(R$5:R$204=$G271,R$5:R$204,""),""))/COUNT(IF($W$5:$W$204=$G271,R$5:R$204,"")))</f>
        <v>-</v>
      </c>
      <c r="S271" s="39" t="str">
        <f t="array" ref="S271">IF(S228="-","-",COUNT(IF($W$5:$W$204=S$5:S$204,IF(S$5:S$204=$G271,S$5:S$204,""),""))/COUNT(IF($W$5:$W$204=$G271,S$5:S$204,"")))</f>
        <v>-</v>
      </c>
      <c r="T271" s="39" t="str">
        <f t="array" ref="T271">IF(T228="-","-",COUNT(IF($W$5:$W$204=T$5:T$204,IF(T$5:T$204=$G271,T$5:T$204,""),""))/COUNT(IF($W$5:$W$204=$G271,T$5:T$204,"")))</f>
        <v>-</v>
      </c>
      <c r="U271" s="39" t="str">
        <f t="array" ref="U271">IF(U228="-","-",COUNT(IF($W$5:$W$204=U$5:U$204,IF(U$5:U$204=$G271,U$5:U$204,""),""))/COUNT(IF($W$5:$W$204=$G271,U$5:U$204,"")))</f>
        <v>-</v>
      </c>
      <c r="V271" s="39" t="str">
        <f t="array" ref="V271">IF(V228="-","-",COUNT(IF($W$5:$W$204=V$5:V$204,IF(V$5:V$204=$G271,V$5:V$204,""),""))/COUNT(IF($W$5:$W$204=$G271,V$5:V$204,"")))</f>
        <v>-</v>
      </c>
      <c r="W271" s="57" t="str">
        <f t="array" ref="W271">IF(H228:V228="-","-",COUNT(IF($W$5:$W$204=H$5:V$204,IF(H$5:V$204=$G271,H$5:V$204,""),""))/COUNT(IF($W$5:$W$204=$G271,H$5:V$204,"")))</f>
        <v>-</v>
      </c>
      <c r="X271" s="74"/>
      <c r="Y271" s="81"/>
      <c r="Z271" s="81"/>
      <c r="AA271" s="81"/>
      <c r="AB271" s="81"/>
      <c r="AC271" s="81"/>
      <c r="AD271" s="81"/>
      <c r="AE271" s="75"/>
      <c r="AF271" s="75"/>
      <c r="AG271" s="75"/>
      <c r="AH271" s="75"/>
      <c r="AI271" s="75"/>
      <c r="AJ271" s="75"/>
      <c r="AK271" s="75"/>
      <c r="AL271" s="75"/>
      <c r="AM271" s="75"/>
      <c r="AN271" s="75"/>
      <c r="AO271" s="75"/>
      <c r="AP271" s="75"/>
      <c r="AQ271" s="75"/>
      <c r="AR271" s="75"/>
      <c r="AS271" s="75"/>
      <c r="AT271" s="75"/>
      <c r="AU271" s="75"/>
      <c r="AV271" s="75"/>
      <c r="AW271" s="75"/>
      <c r="AX271" s="75"/>
      <c r="AY271" s="75"/>
      <c r="AZ271" s="75"/>
      <c r="BA271" s="75"/>
      <c r="BB271" s="75"/>
      <c r="BC271" s="75"/>
      <c r="BD271" s="75"/>
      <c r="BE271" s="75"/>
      <c r="BF271" s="75"/>
      <c r="BG271" s="75"/>
      <c r="BH271" s="75"/>
      <c r="BK271" s="251"/>
      <c r="BL271" s="251"/>
      <c r="BM271" s="251"/>
      <c r="BN271" s="251"/>
      <c r="BO271" s="251"/>
      <c r="BP271" s="251"/>
      <c r="BQ271" s="251"/>
      <c r="BR271" s="251"/>
      <c r="BS271" s="251"/>
      <c r="BT271" s="251"/>
      <c r="BU271" s="251"/>
      <c r="BV271" s="251"/>
      <c r="BW271" s="251"/>
      <c r="BX271" s="251"/>
      <c r="BY271" s="251"/>
      <c r="BZ271" s="251"/>
    </row>
    <row r="272" spans="1:78" ht="12.75" customHeight="1">
      <c r="A272" s="75"/>
      <c r="B272" s="75"/>
      <c r="C272" s="160"/>
      <c r="D272" s="160"/>
      <c r="E272" s="163"/>
      <c r="F272" s="163"/>
      <c r="G272" s="52">
        <f t="shared" si="21"/>
        <v>6</v>
      </c>
      <c r="H272" s="38" t="str">
        <f t="array" ref="H272">IF(H229="-","-",COUNT(IF($W$5:$W$204=H$5:H$204,IF(H$5:H$204=$G272,H$5:H$204,""),""))/COUNT(IF($W$5:$W$204=$G272,H$5:H$204,"")))</f>
        <v>-</v>
      </c>
      <c r="I272" s="39" t="str">
        <f t="array" ref="I272">IF(I229="-","-",COUNT(IF($W$5:$W$204=I$5:I$204,IF(I$5:I$204=$G272,I$5:I$204,""),""))/COUNT(IF($W$5:$W$204=$G272,I$5:I$204,"")))</f>
        <v>-</v>
      </c>
      <c r="J272" s="39" t="str">
        <f t="array" ref="J272">IF(J229="-","-",COUNT(IF($W$5:$W$204=J$5:J$204,IF(J$5:J$204=$G272,J$5:J$204,""),""))/COUNT(IF($W$5:$W$204=$G272,J$5:J$204,"")))</f>
        <v>-</v>
      </c>
      <c r="K272" s="39" t="str">
        <f t="array" ref="K272">IF(K229="-","-",COUNT(IF($W$5:$W$204=K$5:K$204,IF(K$5:K$204=$G272,K$5:K$204,""),""))/COUNT(IF($W$5:$W$204=$G272,K$5:K$204,"")))</f>
        <v>-</v>
      </c>
      <c r="L272" s="39" t="str">
        <f t="array" ref="L272">IF(L229="-","-",COUNT(IF($W$5:$W$204=L$5:L$204,IF(L$5:L$204=$G272,L$5:L$204,""),""))/COUNT(IF($W$5:$W$204=$G272,L$5:L$204,"")))</f>
        <v>-</v>
      </c>
      <c r="M272" s="39" t="str">
        <f t="array" ref="M272">IF(M229="-","-",COUNT(IF($W$5:$W$204=M$5:M$204,IF(M$5:M$204=$G272,M$5:M$204,""),""))/COUNT(IF($W$5:$W$204=$G272,M$5:M$204,"")))</f>
        <v>-</v>
      </c>
      <c r="N272" s="39" t="str">
        <f t="array" ref="N272">IF(N229="-","-",COUNT(IF($W$5:$W$204=N$5:N$204,IF(N$5:N$204=$G272,N$5:N$204,""),""))/COUNT(IF($W$5:$W$204=$G272,N$5:N$204,"")))</f>
        <v>-</v>
      </c>
      <c r="O272" s="39" t="str">
        <f t="array" ref="O272">IF(O229="-","-",COUNT(IF($W$5:$W$204=O$5:O$204,IF(O$5:O$204=$G272,O$5:O$204,""),""))/COUNT(IF($W$5:$W$204=$G272,O$5:O$204,"")))</f>
        <v>-</v>
      </c>
      <c r="P272" s="39" t="str">
        <f t="array" ref="P272">IF(P229="-","-",COUNT(IF($W$5:$W$204=P$5:P$204,IF(P$5:P$204=$G272,P$5:P$204,""),""))/COUNT(IF($W$5:$W$204=$G272,P$5:P$204,"")))</f>
        <v>-</v>
      </c>
      <c r="Q272" s="39" t="str">
        <f t="array" ref="Q272">IF(Q229="-","-",COUNT(IF($W$5:$W$204=Q$5:Q$204,IF(Q$5:Q$204=$G272,Q$5:Q$204,""),""))/COUNT(IF($W$5:$W$204=$G272,Q$5:Q$204,"")))</f>
        <v>-</v>
      </c>
      <c r="R272" s="39" t="str">
        <f t="array" ref="R272">IF(R229="-","-",COUNT(IF($W$5:$W$204=R$5:R$204,IF(R$5:R$204=$G272,R$5:R$204,""),""))/COUNT(IF($W$5:$W$204=$G272,R$5:R$204,"")))</f>
        <v>-</v>
      </c>
      <c r="S272" s="39" t="str">
        <f t="array" ref="S272">IF(S229="-","-",COUNT(IF($W$5:$W$204=S$5:S$204,IF(S$5:S$204=$G272,S$5:S$204,""),""))/COUNT(IF($W$5:$W$204=$G272,S$5:S$204,"")))</f>
        <v>-</v>
      </c>
      <c r="T272" s="39" t="str">
        <f t="array" ref="T272">IF(T229="-","-",COUNT(IF($W$5:$W$204=T$5:T$204,IF(T$5:T$204=$G272,T$5:T$204,""),""))/COUNT(IF($W$5:$W$204=$G272,T$5:T$204,"")))</f>
        <v>-</v>
      </c>
      <c r="U272" s="39" t="str">
        <f t="array" ref="U272">IF(U229="-","-",COUNT(IF($W$5:$W$204=U$5:U$204,IF(U$5:U$204=$G272,U$5:U$204,""),""))/COUNT(IF($W$5:$W$204=$G272,U$5:U$204,"")))</f>
        <v>-</v>
      </c>
      <c r="V272" s="39" t="str">
        <f t="array" ref="V272">IF(V229="-","-",COUNT(IF($W$5:$W$204=V$5:V$204,IF(V$5:V$204=$G272,V$5:V$204,""),""))/COUNT(IF($W$5:$W$204=$G272,V$5:V$204,"")))</f>
        <v>-</v>
      </c>
      <c r="W272" s="57" t="str">
        <f t="array" ref="W272">IF(H229:V229="-","-",COUNT(IF($W$5:$W$204=H$5:V$204,IF(H$5:V$204=$G272,H$5:V$204,""),""))/COUNT(IF($W$5:$W$204=$G272,H$5:V$204,"")))</f>
        <v>-</v>
      </c>
      <c r="X272" s="74"/>
      <c r="Y272" s="81"/>
      <c r="Z272" s="81"/>
      <c r="AA272" s="81"/>
      <c r="AB272" s="81"/>
      <c r="AC272" s="81"/>
      <c r="AD272" s="81"/>
      <c r="AE272" s="75"/>
      <c r="AF272" s="75"/>
      <c r="AG272" s="75"/>
      <c r="AH272" s="75"/>
      <c r="AI272" s="75"/>
      <c r="AJ272" s="75"/>
      <c r="AK272" s="75"/>
      <c r="AL272" s="75"/>
      <c r="AM272" s="75"/>
      <c r="AN272" s="75"/>
      <c r="AO272" s="75"/>
      <c r="AP272" s="75"/>
      <c r="AQ272" s="75"/>
      <c r="AR272" s="75"/>
      <c r="AS272" s="75"/>
      <c r="AT272" s="75"/>
      <c r="AU272" s="75"/>
      <c r="AV272" s="75"/>
      <c r="AW272" s="75"/>
      <c r="AX272" s="75"/>
      <c r="AY272" s="75"/>
      <c r="AZ272" s="75"/>
      <c r="BA272" s="75"/>
      <c r="BB272" s="75"/>
      <c r="BC272" s="75"/>
      <c r="BD272" s="75"/>
      <c r="BE272" s="75"/>
      <c r="BF272" s="75"/>
      <c r="BG272" s="75"/>
      <c r="BH272" s="75"/>
      <c r="BK272" s="251"/>
      <c r="BL272" s="251"/>
      <c r="BM272" s="251"/>
      <c r="BN272" s="251"/>
      <c r="BO272" s="251"/>
      <c r="BP272" s="251"/>
      <c r="BQ272" s="251"/>
      <c r="BR272" s="251"/>
      <c r="BS272" s="251"/>
      <c r="BT272" s="251"/>
      <c r="BU272" s="251"/>
      <c r="BV272" s="251"/>
      <c r="BW272" s="251"/>
      <c r="BX272" s="251"/>
      <c r="BY272" s="251"/>
      <c r="BZ272" s="251"/>
    </row>
    <row r="273" spans="1:78" ht="12.75" customHeight="1">
      <c r="A273" s="75"/>
      <c r="B273" s="75"/>
      <c r="C273" s="160"/>
      <c r="D273" s="160"/>
      <c r="E273" s="163"/>
      <c r="F273" s="163"/>
      <c r="G273" s="52">
        <f t="shared" si="21"/>
        <v>7</v>
      </c>
      <c r="H273" s="38" t="str">
        <f t="array" ref="H273">IF(H230="-","-",COUNT(IF($W$5:$W$204=H$5:H$204,IF(H$5:H$204=$G273,H$5:H$204,""),""))/COUNT(IF($W$5:$W$204=$G273,H$5:H$204,"")))</f>
        <v>-</v>
      </c>
      <c r="I273" s="39" t="str">
        <f t="array" ref="I273">IF(I230="-","-",COUNT(IF($W$5:$W$204=I$5:I$204,IF(I$5:I$204=$G273,I$5:I$204,""),""))/COUNT(IF($W$5:$W$204=$G273,I$5:I$204,"")))</f>
        <v>-</v>
      </c>
      <c r="J273" s="39" t="str">
        <f t="array" ref="J273">IF(J230="-","-",COUNT(IF($W$5:$W$204=J$5:J$204,IF(J$5:J$204=$G273,J$5:J$204,""),""))/COUNT(IF($W$5:$W$204=$G273,J$5:J$204,"")))</f>
        <v>-</v>
      </c>
      <c r="K273" s="39" t="str">
        <f t="array" ref="K273">IF(K230="-","-",COUNT(IF($W$5:$W$204=K$5:K$204,IF(K$5:K$204=$G273,K$5:K$204,""),""))/COUNT(IF($W$5:$W$204=$G273,K$5:K$204,"")))</f>
        <v>-</v>
      </c>
      <c r="L273" s="39" t="str">
        <f t="array" ref="L273">IF(L230="-","-",COUNT(IF($W$5:$W$204=L$5:L$204,IF(L$5:L$204=$G273,L$5:L$204,""),""))/COUNT(IF($W$5:$W$204=$G273,L$5:L$204,"")))</f>
        <v>-</v>
      </c>
      <c r="M273" s="39" t="str">
        <f t="array" ref="M273">IF(M230="-","-",COUNT(IF($W$5:$W$204=M$5:M$204,IF(M$5:M$204=$G273,M$5:M$204,""),""))/COUNT(IF($W$5:$W$204=$G273,M$5:M$204,"")))</f>
        <v>-</v>
      </c>
      <c r="N273" s="39" t="str">
        <f t="array" ref="N273">IF(N230="-","-",COUNT(IF($W$5:$W$204=N$5:N$204,IF(N$5:N$204=$G273,N$5:N$204,""),""))/COUNT(IF($W$5:$W$204=$G273,N$5:N$204,"")))</f>
        <v>-</v>
      </c>
      <c r="O273" s="39" t="str">
        <f t="array" ref="O273">IF(O230="-","-",COUNT(IF($W$5:$W$204=O$5:O$204,IF(O$5:O$204=$G273,O$5:O$204,""),""))/COUNT(IF($W$5:$W$204=$G273,O$5:O$204,"")))</f>
        <v>-</v>
      </c>
      <c r="P273" s="39" t="str">
        <f t="array" ref="P273">IF(P230="-","-",COUNT(IF($W$5:$W$204=P$5:P$204,IF(P$5:P$204=$G273,P$5:P$204,""),""))/COUNT(IF($W$5:$W$204=$G273,P$5:P$204,"")))</f>
        <v>-</v>
      </c>
      <c r="Q273" s="39" t="str">
        <f t="array" ref="Q273">IF(Q230="-","-",COUNT(IF($W$5:$W$204=Q$5:Q$204,IF(Q$5:Q$204=$G273,Q$5:Q$204,""),""))/COUNT(IF($W$5:$W$204=$G273,Q$5:Q$204,"")))</f>
        <v>-</v>
      </c>
      <c r="R273" s="39" t="str">
        <f t="array" ref="R273">IF(R230="-","-",COUNT(IF($W$5:$W$204=R$5:R$204,IF(R$5:R$204=$G273,R$5:R$204,""),""))/COUNT(IF($W$5:$W$204=$G273,R$5:R$204,"")))</f>
        <v>-</v>
      </c>
      <c r="S273" s="39" t="str">
        <f t="array" ref="S273">IF(S230="-","-",COUNT(IF($W$5:$W$204=S$5:S$204,IF(S$5:S$204=$G273,S$5:S$204,""),""))/COUNT(IF($W$5:$W$204=$G273,S$5:S$204,"")))</f>
        <v>-</v>
      </c>
      <c r="T273" s="39" t="str">
        <f t="array" ref="T273">IF(T230="-","-",COUNT(IF($W$5:$W$204=T$5:T$204,IF(T$5:T$204=$G273,T$5:T$204,""),""))/COUNT(IF($W$5:$W$204=$G273,T$5:T$204,"")))</f>
        <v>-</v>
      </c>
      <c r="U273" s="39" t="str">
        <f t="array" ref="U273">IF(U230="-","-",COUNT(IF($W$5:$W$204=U$5:U$204,IF(U$5:U$204=$G273,U$5:U$204,""),""))/COUNT(IF($W$5:$W$204=$G273,U$5:U$204,"")))</f>
        <v>-</v>
      </c>
      <c r="V273" s="39" t="str">
        <f t="array" ref="V273">IF(V230="-","-",COUNT(IF($W$5:$W$204=V$5:V$204,IF(V$5:V$204=$G273,V$5:V$204,""),""))/COUNT(IF($W$5:$W$204=$G273,V$5:V$204,"")))</f>
        <v>-</v>
      </c>
      <c r="W273" s="57" t="str">
        <f t="array" ref="W273">IF(H230:V230="-","-",COUNT(IF($W$5:$W$204=H$5:V$204,IF(H$5:V$204=$G273,H$5:V$204,""),""))/COUNT(IF($W$5:$W$204=$G273,H$5:V$204,"")))</f>
        <v>-</v>
      </c>
      <c r="X273" s="74"/>
      <c r="Y273" s="81"/>
      <c r="Z273" s="81"/>
      <c r="AA273" s="81"/>
      <c r="AB273" s="81"/>
      <c r="AC273" s="81"/>
      <c r="AD273" s="81"/>
      <c r="AE273" s="75"/>
      <c r="AF273" s="75"/>
      <c r="AG273" s="75"/>
      <c r="AH273" s="75"/>
      <c r="AI273" s="75"/>
      <c r="AJ273" s="75"/>
      <c r="AK273" s="75"/>
      <c r="AL273" s="75"/>
      <c r="AM273" s="75"/>
      <c r="AN273" s="75"/>
      <c r="AO273" s="75"/>
      <c r="AP273" s="75"/>
      <c r="AQ273" s="75"/>
      <c r="AR273" s="75"/>
      <c r="AS273" s="75"/>
      <c r="AT273" s="75"/>
      <c r="AU273" s="75"/>
      <c r="AV273" s="75"/>
      <c r="AW273" s="75"/>
      <c r="AX273" s="75"/>
      <c r="AY273" s="75"/>
      <c r="AZ273" s="75"/>
      <c r="BA273" s="75"/>
      <c r="BB273" s="75"/>
      <c r="BC273" s="75"/>
      <c r="BD273" s="75"/>
      <c r="BE273" s="75"/>
      <c r="BF273" s="75"/>
      <c r="BG273" s="75"/>
      <c r="BH273" s="75"/>
      <c r="BK273" s="251"/>
      <c r="BL273" s="251"/>
      <c r="BM273" s="251"/>
      <c r="BN273" s="251"/>
      <c r="BO273" s="251"/>
      <c r="BP273" s="251"/>
      <c r="BQ273" s="251"/>
      <c r="BR273" s="251"/>
      <c r="BS273" s="251"/>
      <c r="BT273" s="251"/>
      <c r="BU273" s="251"/>
      <c r="BV273" s="251"/>
      <c r="BW273" s="251"/>
      <c r="BX273" s="251"/>
      <c r="BY273" s="251"/>
      <c r="BZ273" s="251"/>
    </row>
    <row r="274" spans="1:78" ht="12.75" customHeight="1">
      <c r="A274" s="75"/>
      <c r="B274" s="75"/>
      <c r="C274" s="160"/>
      <c r="D274" s="160"/>
      <c r="E274" s="163"/>
      <c r="F274" s="163"/>
      <c r="G274" s="52">
        <f t="shared" si="21"/>
        <v>8</v>
      </c>
      <c r="H274" s="38" t="str">
        <f t="array" ref="H274">IF(H231="-","-",COUNT(IF($W$5:$W$204=H$5:H$204,IF(H$5:H$204=$G274,H$5:H$204,""),""))/COUNT(IF($W$5:$W$204=$G274,H$5:H$204,"")))</f>
        <v>-</v>
      </c>
      <c r="I274" s="39" t="str">
        <f t="array" ref="I274">IF(I231="-","-",COUNT(IF($W$5:$W$204=I$5:I$204,IF(I$5:I$204=$G274,I$5:I$204,""),""))/COUNT(IF($W$5:$W$204=$G274,I$5:I$204,"")))</f>
        <v>-</v>
      </c>
      <c r="J274" s="39" t="str">
        <f t="array" ref="J274">IF(J231="-","-",COUNT(IF($W$5:$W$204=J$5:J$204,IF(J$5:J$204=$G274,J$5:J$204,""),""))/COUNT(IF($W$5:$W$204=$G274,J$5:J$204,"")))</f>
        <v>-</v>
      </c>
      <c r="K274" s="39" t="str">
        <f t="array" ref="K274">IF(K231="-","-",COUNT(IF($W$5:$W$204=K$5:K$204,IF(K$5:K$204=$G274,K$5:K$204,""),""))/COUNT(IF($W$5:$W$204=$G274,K$5:K$204,"")))</f>
        <v>-</v>
      </c>
      <c r="L274" s="39" t="str">
        <f t="array" ref="L274">IF(L231="-","-",COUNT(IF($W$5:$W$204=L$5:L$204,IF(L$5:L$204=$G274,L$5:L$204,""),""))/COUNT(IF($W$5:$W$204=$G274,L$5:L$204,"")))</f>
        <v>-</v>
      </c>
      <c r="M274" s="39" t="str">
        <f t="array" ref="M274">IF(M231="-","-",COUNT(IF($W$5:$W$204=M$5:M$204,IF(M$5:M$204=$G274,M$5:M$204,""),""))/COUNT(IF($W$5:$W$204=$G274,M$5:M$204,"")))</f>
        <v>-</v>
      </c>
      <c r="N274" s="39" t="str">
        <f t="array" ref="N274">IF(N231="-","-",COUNT(IF($W$5:$W$204=N$5:N$204,IF(N$5:N$204=$G274,N$5:N$204,""),""))/COUNT(IF($W$5:$W$204=$G274,N$5:N$204,"")))</f>
        <v>-</v>
      </c>
      <c r="O274" s="39" t="str">
        <f t="array" ref="O274">IF(O231="-","-",COUNT(IF($W$5:$W$204=O$5:O$204,IF(O$5:O$204=$G274,O$5:O$204,""),""))/COUNT(IF($W$5:$W$204=$G274,O$5:O$204,"")))</f>
        <v>-</v>
      </c>
      <c r="P274" s="39" t="str">
        <f t="array" ref="P274">IF(P231="-","-",COUNT(IF($W$5:$W$204=P$5:P$204,IF(P$5:P$204=$G274,P$5:P$204,""),""))/COUNT(IF($W$5:$W$204=$G274,P$5:P$204,"")))</f>
        <v>-</v>
      </c>
      <c r="Q274" s="39" t="str">
        <f t="array" ref="Q274">IF(Q231="-","-",COUNT(IF($W$5:$W$204=Q$5:Q$204,IF(Q$5:Q$204=$G274,Q$5:Q$204,""),""))/COUNT(IF($W$5:$W$204=$G274,Q$5:Q$204,"")))</f>
        <v>-</v>
      </c>
      <c r="R274" s="39" t="str">
        <f t="array" ref="R274">IF(R231="-","-",COUNT(IF($W$5:$W$204=R$5:R$204,IF(R$5:R$204=$G274,R$5:R$204,""),""))/COUNT(IF($W$5:$W$204=$G274,R$5:R$204,"")))</f>
        <v>-</v>
      </c>
      <c r="S274" s="39" t="str">
        <f t="array" ref="S274">IF(S231="-","-",COUNT(IF($W$5:$W$204=S$5:S$204,IF(S$5:S$204=$G274,S$5:S$204,""),""))/COUNT(IF($W$5:$W$204=$G274,S$5:S$204,"")))</f>
        <v>-</v>
      </c>
      <c r="T274" s="39" t="str">
        <f t="array" ref="T274">IF(T231="-","-",COUNT(IF($W$5:$W$204=T$5:T$204,IF(T$5:T$204=$G274,T$5:T$204,""),""))/COUNT(IF($W$5:$W$204=$G274,T$5:T$204,"")))</f>
        <v>-</v>
      </c>
      <c r="U274" s="39" t="str">
        <f t="array" ref="U274">IF(U231="-","-",COUNT(IF($W$5:$W$204=U$5:U$204,IF(U$5:U$204=$G274,U$5:U$204,""),""))/COUNT(IF($W$5:$W$204=$G274,U$5:U$204,"")))</f>
        <v>-</v>
      </c>
      <c r="V274" s="39" t="str">
        <f t="array" ref="V274">IF(V231="-","-",COUNT(IF($W$5:$W$204=V$5:V$204,IF(V$5:V$204=$G274,V$5:V$204,""),""))/COUNT(IF($W$5:$W$204=$G274,V$5:V$204,"")))</f>
        <v>-</v>
      </c>
      <c r="W274" s="57" t="str">
        <f t="array" ref="W274">IF(H231:V231="-","-",COUNT(IF($W$5:$W$204=H$5:V$204,IF(H$5:V$204=$G274,H$5:V$204,""),""))/COUNT(IF($W$5:$W$204=$G274,H$5:V$204,"")))</f>
        <v>-</v>
      </c>
      <c r="X274" s="74"/>
      <c r="Y274" s="81"/>
      <c r="Z274" s="81"/>
      <c r="AA274" s="81"/>
      <c r="AB274" s="81"/>
      <c r="AC274" s="81"/>
      <c r="AD274" s="81"/>
      <c r="AE274" s="75"/>
      <c r="AF274" s="75"/>
      <c r="AG274" s="75"/>
      <c r="AH274" s="75"/>
      <c r="AI274" s="75"/>
      <c r="AJ274" s="75"/>
      <c r="AK274" s="75"/>
      <c r="AL274" s="75"/>
      <c r="AM274" s="75"/>
      <c r="AN274" s="75"/>
      <c r="AO274" s="75"/>
      <c r="AP274" s="75"/>
      <c r="AQ274" s="75"/>
      <c r="AR274" s="75"/>
      <c r="AS274" s="75"/>
      <c r="AT274" s="75"/>
      <c r="AU274" s="75"/>
      <c r="AV274" s="75"/>
      <c r="AW274" s="75"/>
      <c r="AX274" s="75"/>
      <c r="AY274" s="75"/>
      <c r="AZ274" s="75"/>
      <c r="BA274" s="75"/>
      <c r="BB274" s="75"/>
      <c r="BC274" s="75"/>
      <c r="BD274" s="75"/>
      <c r="BE274" s="75"/>
      <c r="BF274" s="75"/>
      <c r="BG274" s="75"/>
      <c r="BH274" s="75"/>
      <c r="BK274" s="251"/>
      <c r="BL274" s="251"/>
      <c r="BM274" s="251"/>
      <c r="BN274" s="251"/>
      <c r="BO274" s="251"/>
      <c r="BP274" s="251"/>
      <c r="BQ274" s="251"/>
      <c r="BR274" s="251"/>
      <c r="BS274" s="251"/>
      <c r="BT274" s="251"/>
      <c r="BU274" s="251"/>
      <c r="BV274" s="251"/>
      <c r="BW274" s="251"/>
      <c r="BX274" s="251"/>
      <c r="BY274" s="251"/>
      <c r="BZ274" s="251"/>
    </row>
    <row r="275" spans="1:78" ht="12.75" customHeight="1">
      <c r="A275" s="75"/>
      <c r="B275" s="75"/>
      <c r="C275" s="160"/>
      <c r="D275" s="160"/>
      <c r="E275" s="163"/>
      <c r="F275" s="163"/>
      <c r="G275" s="52">
        <f t="shared" si="21"/>
        <v>9</v>
      </c>
      <c r="H275" s="38" t="str">
        <f t="array" ref="H275">IF(H232="-","-",COUNT(IF($W$5:$W$204=H$5:H$204,IF(H$5:H$204=$G275,H$5:H$204,""),""))/COUNT(IF($W$5:$W$204=$G275,H$5:H$204,"")))</f>
        <v>-</v>
      </c>
      <c r="I275" s="39" t="str">
        <f t="array" ref="I275">IF(I232="-","-",COUNT(IF($W$5:$W$204=I$5:I$204,IF(I$5:I$204=$G275,I$5:I$204,""),""))/COUNT(IF($W$5:$W$204=$G275,I$5:I$204,"")))</f>
        <v>-</v>
      </c>
      <c r="J275" s="39" t="str">
        <f t="array" ref="J275">IF(J232="-","-",COUNT(IF($W$5:$W$204=J$5:J$204,IF(J$5:J$204=$G275,J$5:J$204,""),""))/COUNT(IF($W$5:$W$204=$G275,J$5:J$204,"")))</f>
        <v>-</v>
      </c>
      <c r="K275" s="39" t="str">
        <f t="array" ref="K275">IF(K232="-","-",COUNT(IF($W$5:$W$204=K$5:K$204,IF(K$5:K$204=$G275,K$5:K$204,""),""))/COUNT(IF($W$5:$W$204=$G275,K$5:K$204,"")))</f>
        <v>-</v>
      </c>
      <c r="L275" s="39" t="str">
        <f t="array" ref="L275">IF(L232="-","-",COUNT(IF($W$5:$W$204=L$5:L$204,IF(L$5:L$204=$G275,L$5:L$204,""),""))/COUNT(IF($W$5:$W$204=$G275,L$5:L$204,"")))</f>
        <v>-</v>
      </c>
      <c r="M275" s="39" t="str">
        <f t="array" ref="M275">IF(M232="-","-",COUNT(IF($W$5:$W$204=M$5:M$204,IF(M$5:M$204=$G275,M$5:M$204,""),""))/COUNT(IF($W$5:$W$204=$G275,M$5:M$204,"")))</f>
        <v>-</v>
      </c>
      <c r="N275" s="39" t="str">
        <f t="array" ref="N275">IF(N232="-","-",COUNT(IF($W$5:$W$204=N$5:N$204,IF(N$5:N$204=$G275,N$5:N$204,""),""))/COUNT(IF($W$5:$W$204=$G275,N$5:N$204,"")))</f>
        <v>-</v>
      </c>
      <c r="O275" s="39" t="str">
        <f t="array" ref="O275">IF(O232="-","-",COUNT(IF($W$5:$W$204=O$5:O$204,IF(O$5:O$204=$G275,O$5:O$204,""),""))/COUNT(IF($W$5:$W$204=$G275,O$5:O$204,"")))</f>
        <v>-</v>
      </c>
      <c r="P275" s="39" t="str">
        <f t="array" ref="P275">IF(P232="-","-",COUNT(IF($W$5:$W$204=P$5:P$204,IF(P$5:P$204=$G275,P$5:P$204,""),""))/COUNT(IF($W$5:$W$204=$G275,P$5:P$204,"")))</f>
        <v>-</v>
      </c>
      <c r="Q275" s="39" t="str">
        <f t="array" ref="Q275">IF(Q232="-","-",COUNT(IF($W$5:$W$204=Q$5:Q$204,IF(Q$5:Q$204=$G275,Q$5:Q$204,""),""))/COUNT(IF($W$5:$W$204=$G275,Q$5:Q$204,"")))</f>
        <v>-</v>
      </c>
      <c r="R275" s="39" t="str">
        <f t="array" ref="R275">IF(R232="-","-",COUNT(IF($W$5:$W$204=R$5:R$204,IF(R$5:R$204=$G275,R$5:R$204,""),""))/COUNT(IF($W$5:$W$204=$G275,R$5:R$204,"")))</f>
        <v>-</v>
      </c>
      <c r="S275" s="39" t="str">
        <f t="array" ref="S275">IF(S232="-","-",COUNT(IF($W$5:$W$204=S$5:S$204,IF(S$5:S$204=$G275,S$5:S$204,""),""))/COUNT(IF($W$5:$W$204=$G275,S$5:S$204,"")))</f>
        <v>-</v>
      </c>
      <c r="T275" s="39" t="str">
        <f t="array" ref="T275">IF(T232="-","-",COUNT(IF($W$5:$W$204=T$5:T$204,IF(T$5:T$204=$G275,T$5:T$204,""),""))/COUNT(IF($W$5:$W$204=$G275,T$5:T$204,"")))</f>
        <v>-</v>
      </c>
      <c r="U275" s="39" t="str">
        <f t="array" ref="U275">IF(U232="-","-",COUNT(IF($W$5:$W$204=U$5:U$204,IF(U$5:U$204=$G275,U$5:U$204,""),""))/COUNT(IF($W$5:$W$204=$G275,U$5:U$204,"")))</f>
        <v>-</v>
      </c>
      <c r="V275" s="39" t="str">
        <f t="array" ref="V275">IF(V232="-","-",COUNT(IF($W$5:$W$204=V$5:V$204,IF(V$5:V$204=$G275,V$5:V$204,""),""))/COUNT(IF($W$5:$W$204=$G275,V$5:V$204,"")))</f>
        <v>-</v>
      </c>
      <c r="W275" s="57" t="str">
        <f t="array" ref="W275">IF(H232:V232="-","-",COUNT(IF($W$5:$W$204=H$5:V$204,IF(H$5:V$204=$G275,H$5:V$204,""),""))/COUNT(IF($W$5:$W$204=$G275,H$5:V$204,"")))</f>
        <v>-</v>
      </c>
      <c r="X275" s="74"/>
      <c r="Y275" s="81"/>
      <c r="Z275" s="81"/>
      <c r="AA275" s="81"/>
      <c r="AB275" s="81"/>
      <c r="AC275" s="81"/>
      <c r="AD275" s="81"/>
      <c r="AE275" s="75"/>
      <c r="AF275" s="75"/>
      <c r="AG275" s="75"/>
      <c r="AH275" s="75"/>
      <c r="AI275" s="75"/>
      <c r="AJ275" s="75"/>
      <c r="AK275" s="75"/>
      <c r="AL275" s="75"/>
      <c r="AM275" s="75"/>
      <c r="AN275" s="75"/>
      <c r="AO275" s="75"/>
      <c r="AP275" s="75"/>
      <c r="AQ275" s="75"/>
      <c r="AR275" s="75"/>
      <c r="AS275" s="75"/>
      <c r="AT275" s="75"/>
      <c r="AU275" s="75"/>
      <c r="AV275" s="75"/>
      <c r="AW275" s="75"/>
      <c r="AX275" s="75"/>
      <c r="AY275" s="75"/>
      <c r="AZ275" s="75"/>
      <c r="BA275" s="75"/>
      <c r="BB275" s="75"/>
      <c r="BC275" s="75"/>
      <c r="BD275" s="75"/>
      <c r="BE275" s="75"/>
      <c r="BF275" s="75"/>
      <c r="BG275" s="75"/>
      <c r="BH275" s="75"/>
      <c r="BK275" s="251"/>
      <c r="BL275" s="251"/>
      <c r="BM275" s="251"/>
      <c r="BN275" s="251"/>
      <c r="BO275" s="251"/>
      <c r="BP275" s="251"/>
      <c r="BQ275" s="251"/>
      <c r="BR275" s="251"/>
      <c r="BS275" s="251"/>
      <c r="BT275" s="251"/>
      <c r="BU275" s="251"/>
      <c r="BV275" s="251"/>
      <c r="BW275" s="251"/>
      <c r="BX275" s="251"/>
      <c r="BY275" s="251"/>
      <c r="BZ275" s="251"/>
    </row>
    <row r="276" spans="1:78" ht="12.75" customHeight="1">
      <c r="A276" s="75"/>
      <c r="B276" s="75"/>
      <c r="C276" s="160"/>
      <c r="D276" s="160"/>
      <c r="E276" s="163"/>
      <c r="F276" s="163"/>
      <c r="G276" s="52">
        <f t="shared" si="21"/>
        <v>10</v>
      </c>
      <c r="H276" s="38" t="str">
        <f t="array" ref="H276">IF(H233="-","-",COUNT(IF($W$5:$W$204=H$5:H$204,IF(H$5:H$204=$G276,H$5:H$204,""),""))/COUNT(IF($W$5:$W$204=$G276,H$5:H$204,"")))</f>
        <v>-</v>
      </c>
      <c r="I276" s="39" t="str">
        <f t="array" ref="I276">IF(I233="-","-",COUNT(IF($W$5:$W$204=I$5:I$204,IF(I$5:I$204=$G276,I$5:I$204,""),""))/COUNT(IF($W$5:$W$204=$G276,I$5:I$204,"")))</f>
        <v>-</v>
      </c>
      <c r="J276" s="39" t="str">
        <f t="array" ref="J276">IF(J233="-","-",COUNT(IF($W$5:$W$204=J$5:J$204,IF(J$5:J$204=$G276,J$5:J$204,""),""))/COUNT(IF($W$5:$W$204=$G276,J$5:J$204,"")))</f>
        <v>-</v>
      </c>
      <c r="K276" s="39" t="str">
        <f t="array" ref="K276">IF(K233="-","-",COUNT(IF($W$5:$W$204=K$5:K$204,IF(K$5:K$204=$G276,K$5:K$204,""),""))/COUNT(IF($W$5:$W$204=$G276,K$5:K$204,"")))</f>
        <v>-</v>
      </c>
      <c r="L276" s="39" t="str">
        <f t="array" ref="L276">IF(L233="-","-",COUNT(IF($W$5:$W$204=L$5:L$204,IF(L$5:L$204=$G276,L$5:L$204,""),""))/COUNT(IF($W$5:$W$204=$G276,L$5:L$204,"")))</f>
        <v>-</v>
      </c>
      <c r="M276" s="39" t="str">
        <f t="array" ref="M276">IF(M233="-","-",COUNT(IF($W$5:$W$204=M$5:M$204,IF(M$5:M$204=$G276,M$5:M$204,""),""))/COUNT(IF($W$5:$W$204=$G276,M$5:M$204,"")))</f>
        <v>-</v>
      </c>
      <c r="N276" s="39" t="str">
        <f t="array" ref="N276">IF(N233="-","-",COUNT(IF($W$5:$W$204=N$5:N$204,IF(N$5:N$204=$G276,N$5:N$204,""),""))/COUNT(IF($W$5:$W$204=$G276,N$5:N$204,"")))</f>
        <v>-</v>
      </c>
      <c r="O276" s="39" t="str">
        <f t="array" ref="O276">IF(O233="-","-",COUNT(IF($W$5:$W$204=O$5:O$204,IF(O$5:O$204=$G276,O$5:O$204,""),""))/COUNT(IF($W$5:$W$204=$G276,O$5:O$204,"")))</f>
        <v>-</v>
      </c>
      <c r="P276" s="39" t="str">
        <f t="array" ref="P276">IF(P233="-","-",COUNT(IF($W$5:$W$204=P$5:P$204,IF(P$5:P$204=$G276,P$5:P$204,""),""))/COUNT(IF($W$5:$W$204=$G276,P$5:P$204,"")))</f>
        <v>-</v>
      </c>
      <c r="Q276" s="39" t="str">
        <f t="array" ref="Q276">IF(Q233="-","-",COUNT(IF($W$5:$W$204=Q$5:Q$204,IF(Q$5:Q$204=$G276,Q$5:Q$204,""),""))/COUNT(IF($W$5:$W$204=$G276,Q$5:Q$204,"")))</f>
        <v>-</v>
      </c>
      <c r="R276" s="39" t="str">
        <f t="array" ref="R276">IF(R233="-","-",COUNT(IF($W$5:$W$204=R$5:R$204,IF(R$5:R$204=$G276,R$5:R$204,""),""))/COUNT(IF($W$5:$W$204=$G276,R$5:R$204,"")))</f>
        <v>-</v>
      </c>
      <c r="S276" s="39" t="str">
        <f t="array" ref="S276">IF(S233="-","-",COUNT(IF($W$5:$W$204=S$5:S$204,IF(S$5:S$204=$G276,S$5:S$204,""),""))/COUNT(IF($W$5:$W$204=$G276,S$5:S$204,"")))</f>
        <v>-</v>
      </c>
      <c r="T276" s="39" t="str">
        <f t="array" ref="T276">IF(T233="-","-",COUNT(IF($W$5:$W$204=T$5:T$204,IF(T$5:T$204=$G276,T$5:T$204,""),""))/COUNT(IF($W$5:$W$204=$G276,T$5:T$204,"")))</f>
        <v>-</v>
      </c>
      <c r="U276" s="39" t="str">
        <f t="array" ref="U276">IF(U233="-","-",COUNT(IF($W$5:$W$204=U$5:U$204,IF(U$5:U$204=$G276,U$5:U$204,""),""))/COUNT(IF($W$5:$W$204=$G276,U$5:U$204,"")))</f>
        <v>-</v>
      </c>
      <c r="V276" s="39" t="str">
        <f t="array" ref="V276">IF(V233="-","-",COUNT(IF($W$5:$W$204=V$5:V$204,IF(V$5:V$204=$G276,V$5:V$204,""),""))/COUNT(IF($W$5:$W$204=$G276,V$5:V$204,"")))</f>
        <v>-</v>
      </c>
      <c r="W276" s="57" t="str">
        <f t="array" ref="W276">IF(H233:V233="-","-",COUNT(IF($W$5:$W$204=H$5:V$204,IF(H$5:V$204=$G276,H$5:V$204,""),""))/COUNT(IF($W$5:$W$204=$G276,H$5:V$204,"")))</f>
        <v>-</v>
      </c>
      <c r="X276" s="74"/>
      <c r="Y276" s="81"/>
      <c r="Z276" s="81"/>
      <c r="AA276" s="81"/>
      <c r="AB276" s="81"/>
      <c r="AC276" s="81"/>
      <c r="AD276" s="81"/>
      <c r="AE276" s="75"/>
      <c r="AF276" s="75"/>
      <c r="AG276" s="75"/>
      <c r="AH276" s="75"/>
      <c r="AI276" s="75"/>
      <c r="AJ276" s="75"/>
      <c r="AK276" s="75"/>
      <c r="AL276" s="75"/>
      <c r="AM276" s="75"/>
      <c r="AN276" s="75"/>
      <c r="AO276" s="75"/>
      <c r="AP276" s="75"/>
      <c r="AQ276" s="75"/>
      <c r="AR276" s="75"/>
      <c r="AS276" s="75"/>
      <c r="AT276" s="75"/>
      <c r="AU276" s="75"/>
      <c r="AV276" s="75"/>
      <c r="AW276" s="75"/>
      <c r="AX276" s="75"/>
      <c r="AY276" s="75"/>
      <c r="AZ276" s="75"/>
      <c r="BA276" s="75"/>
      <c r="BB276" s="75"/>
      <c r="BC276" s="75"/>
      <c r="BD276" s="75"/>
      <c r="BE276" s="75"/>
      <c r="BF276" s="75"/>
      <c r="BG276" s="75"/>
      <c r="BH276" s="75"/>
      <c r="BK276" s="251"/>
      <c r="BL276" s="251"/>
      <c r="BM276" s="251"/>
      <c r="BN276" s="251"/>
      <c r="BO276" s="251"/>
      <c r="BP276" s="251"/>
      <c r="BQ276" s="251"/>
      <c r="BR276" s="251"/>
      <c r="BS276" s="251"/>
      <c r="BT276" s="251"/>
      <c r="BU276" s="251"/>
      <c r="BV276" s="251"/>
      <c r="BW276" s="251"/>
      <c r="BX276" s="251"/>
      <c r="BY276" s="251"/>
      <c r="BZ276" s="251"/>
    </row>
    <row r="277" spans="1:78" ht="12.75" customHeight="1">
      <c r="A277" s="75"/>
      <c r="B277" s="75"/>
      <c r="C277" s="160"/>
      <c r="D277" s="160"/>
      <c r="E277" s="163"/>
      <c r="F277" s="163"/>
      <c r="G277" s="52">
        <f t="shared" si="21"/>
        <v>11</v>
      </c>
      <c r="H277" s="38" t="str">
        <f t="array" ref="H277">IF(H234="-","-",COUNT(IF($W$5:$W$204=H$5:H$204,IF(H$5:H$204=$G277,H$5:H$204,""),""))/COUNT(IF($W$5:$W$204=$G277,H$5:H$204,"")))</f>
        <v>-</v>
      </c>
      <c r="I277" s="39" t="str">
        <f t="array" ref="I277">IF(I234="-","-",COUNT(IF($W$5:$W$204=I$5:I$204,IF(I$5:I$204=$G277,I$5:I$204,""),""))/COUNT(IF($W$5:$W$204=$G277,I$5:I$204,"")))</f>
        <v>-</v>
      </c>
      <c r="J277" s="39" t="str">
        <f t="array" ref="J277">IF(J234="-","-",COUNT(IF($W$5:$W$204=J$5:J$204,IF(J$5:J$204=$G277,J$5:J$204,""),""))/COUNT(IF($W$5:$W$204=$G277,J$5:J$204,"")))</f>
        <v>-</v>
      </c>
      <c r="K277" s="39" t="str">
        <f t="array" ref="K277">IF(K234="-","-",COUNT(IF($W$5:$W$204=K$5:K$204,IF(K$5:K$204=$G277,K$5:K$204,""),""))/COUNT(IF($W$5:$W$204=$G277,K$5:K$204,"")))</f>
        <v>-</v>
      </c>
      <c r="L277" s="39" t="str">
        <f t="array" ref="L277">IF(L234="-","-",COUNT(IF($W$5:$W$204=L$5:L$204,IF(L$5:L$204=$G277,L$5:L$204,""),""))/COUNT(IF($W$5:$W$204=$G277,L$5:L$204,"")))</f>
        <v>-</v>
      </c>
      <c r="M277" s="39" t="str">
        <f t="array" ref="M277">IF(M234="-","-",COUNT(IF($W$5:$W$204=M$5:M$204,IF(M$5:M$204=$G277,M$5:M$204,""),""))/COUNT(IF($W$5:$W$204=$G277,M$5:M$204,"")))</f>
        <v>-</v>
      </c>
      <c r="N277" s="39" t="str">
        <f t="array" ref="N277">IF(N234="-","-",COUNT(IF($W$5:$W$204=N$5:N$204,IF(N$5:N$204=$G277,N$5:N$204,""),""))/COUNT(IF($W$5:$W$204=$G277,N$5:N$204,"")))</f>
        <v>-</v>
      </c>
      <c r="O277" s="39" t="str">
        <f t="array" ref="O277">IF(O234="-","-",COUNT(IF($W$5:$W$204=O$5:O$204,IF(O$5:O$204=$G277,O$5:O$204,""),""))/COUNT(IF($W$5:$W$204=$G277,O$5:O$204,"")))</f>
        <v>-</v>
      </c>
      <c r="P277" s="39" t="str">
        <f t="array" ref="P277">IF(P234="-","-",COUNT(IF($W$5:$W$204=P$5:P$204,IF(P$5:P$204=$G277,P$5:P$204,""),""))/COUNT(IF($W$5:$W$204=$G277,P$5:P$204,"")))</f>
        <v>-</v>
      </c>
      <c r="Q277" s="39" t="str">
        <f t="array" ref="Q277">IF(Q234="-","-",COUNT(IF($W$5:$W$204=Q$5:Q$204,IF(Q$5:Q$204=$G277,Q$5:Q$204,""),""))/COUNT(IF($W$5:$W$204=$G277,Q$5:Q$204,"")))</f>
        <v>-</v>
      </c>
      <c r="R277" s="39" t="str">
        <f t="array" ref="R277">IF(R234="-","-",COUNT(IF($W$5:$W$204=R$5:R$204,IF(R$5:R$204=$G277,R$5:R$204,""),""))/COUNT(IF($W$5:$W$204=$G277,R$5:R$204,"")))</f>
        <v>-</v>
      </c>
      <c r="S277" s="39" t="str">
        <f t="array" ref="S277">IF(S234="-","-",COUNT(IF($W$5:$W$204=S$5:S$204,IF(S$5:S$204=$G277,S$5:S$204,""),""))/COUNT(IF($W$5:$W$204=$G277,S$5:S$204,"")))</f>
        <v>-</v>
      </c>
      <c r="T277" s="39" t="str">
        <f t="array" ref="T277">IF(T234="-","-",COUNT(IF($W$5:$W$204=T$5:T$204,IF(T$5:T$204=$G277,T$5:T$204,""),""))/COUNT(IF($W$5:$W$204=$G277,T$5:T$204,"")))</f>
        <v>-</v>
      </c>
      <c r="U277" s="39" t="str">
        <f t="array" ref="U277">IF(U234="-","-",COUNT(IF($W$5:$W$204=U$5:U$204,IF(U$5:U$204=$G277,U$5:U$204,""),""))/COUNT(IF($W$5:$W$204=$G277,U$5:U$204,"")))</f>
        <v>-</v>
      </c>
      <c r="V277" s="39" t="str">
        <f t="array" ref="V277">IF(V234="-","-",COUNT(IF($W$5:$W$204=V$5:V$204,IF(V$5:V$204=$G277,V$5:V$204,""),""))/COUNT(IF($W$5:$W$204=$G277,V$5:V$204,"")))</f>
        <v>-</v>
      </c>
      <c r="W277" s="57" t="str">
        <f t="array" ref="W277">IF(H234:V234="-","-",COUNT(IF($W$5:$W$204=H$5:V$204,IF(H$5:V$204=$G277,H$5:V$204,""),""))/COUNT(IF($W$5:$W$204=$G277,H$5:V$204,"")))</f>
        <v>-</v>
      </c>
      <c r="X277" s="74"/>
      <c r="Y277" s="81"/>
      <c r="Z277" s="81"/>
      <c r="AA277" s="81"/>
      <c r="AB277" s="81"/>
      <c r="AC277" s="81"/>
      <c r="AD277" s="81"/>
      <c r="AE277" s="75"/>
      <c r="AF277" s="75"/>
      <c r="AG277" s="75"/>
      <c r="AH277" s="75"/>
      <c r="AI277" s="75"/>
      <c r="AJ277" s="75"/>
      <c r="AK277" s="75"/>
      <c r="AL277" s="75"/>
      <c r="AM277" s="75"/>
      <c r="AN277" s="75"/>
      <c r="AO277" s="75"/>
      <c r="AP277" s="75"/>
      <c r="AQ277" s="75"/>
      <c r="AR277" s="75"/>
      <c r="AS277" s="75"/>
      <c r="AT277" s="75"/>
      <c r="AU277" s="75"/>
      <c r="AV277" s="75"/>
      <c r="AW277" s="75"/>
      <c r="AX277" s="75"/>
      <c r="AY277" s="75"/>
      <c r="AZ277" s="75"/>
      <c r="BA277" s="75"/>
      <c r="BB277" s="75"/>
      <c r="BC277" s="75"/>
      <c r="BD277" s="75"/>
      <c r="BE277" s="75"/>
      <c r="BF277" s="75"/>
      <c r="BG277" s="75"/>
      <c r="BH277" s="75"/>
      <c r="BK277" s="251"/>
      <c r="BL277" s="251"/>
      <c r="BM277" s="251"/>
      <c r="BN277" s="251"/>
      <c r="BO277" s="251"/>
      <c r="BP277" s="251"/>
      <c r="BQ277" s="251"/>
      <c r="BR277" s="251"/>
      <c r="BS277" s="251"/>
      <c r="BT277" s="251"/>
      <c r="BU277" s="251"/>
      <c r="BV277" s="251"/>
      <c r="BW277" s="251"/>
      <c r="BX277" s="251"/>
      <c r="BY277" s="251"/>
      <c r="BZ277" s="251"/>
    </row>
    <row r="278" spans="1:78" ht="12.75" customHeight="1">
      <c r="A278" s="75"/>
      <c r="B278" s="75"/>
      <c r="C278" s="160"/>
      <c r="D278" s="160"/>
      <c r="E278" s="163"/>
      <c r="F278" s="163"/>
      <c r="G278" s="52">
        <f t="shared" si="21"/>
        <v>12</v>
      </c>
      <c r="H278" s="38" t="str">
        <f t="array" ref="H278">IF(H235="-","-",COUNT(IF($W$5:$W$204=H$5:H$204,IF(H$5:H$204=$G278,H$5:H$204,""),""))/COUNT(IF($W$5:$W$204=$G278,H$5:H$204,"")))</f>
        <v>-</v>
      </c>
      <c r="I278" s="39" t="str">
        <f t="array" ref="I278">IF(I235="-","-",COUNT(IF($W$5:$W$204=I$5:I$204,IF(I$5:I$204=$G278,I$5:I$204,""),""))/COUNT(IF($W$5:$W$204=$G278,I$5:I$204,"")))</f>
        <v>-</v>
      </c>
      <c r="J278" s="39" t="str">
        <f t="array" ref="J278">IF(J235="-","-",COUNT(IF($W$5:$W$204=J$5:J$204,IF(J$5:J$204=$G278,J$5:J$204,""),""))/COUNT(IF($W$5:$W$204=$G278,J$5:J$204,"")))</f>
        <v>-</v>
      </c>
      <c r="K278" s="39" t="str">
        <f t="array" ref="K278">IF(K235="-","-",COUNT(IF($W$5:$W$204=K$5:K$204,IF(K$5:K$204=$G278,K$5:K$204,""),""))/COUNT(IF($W$5:$W$204=$G278,K$5:K$204,"")))</f>
        <v>-</v>
      </c>
      <c r="L278" s="39" t="str">
        <f t="array" ref="L278">IF(L235="-","-",COUNT(IF($W$5:$W$204=L$5:L$204,IF(L$5:L$204=$G278,L$5:L$204,""),""))/COUNT(IF($W$5:$W$204=$G278,L$5:L$204,"")))</f>
        <v>-</v>
      </c>
      <c r="M278" s="39" t="str">
        <f t="array" ref="M278">IF(M235="-","-",COUNT(IF($W$5:$W$204=M$5:M$204,IF(M$5:M$204=$G278,M$5:M$204,""),""))/COUNT(IF($W$5:$W$204=$G278,M$5:M$204,"")))</f>
        <v>-</v>
      </c>
      <c r="N278" s="39" t="str">
        <f t="array" ref="N278">IF(N235="-","-",COUNT(IF($W$5:$W$204=N$5:N$204,IF(N$5:N$204=$G278,N$5:N$204,""),""))/COUNT(IF($W$5:$W$204=$G278,N$5:N$204,"")))</f>
        <v>-</v>
      </c>
      <c r="O278" s="39" t="str">
        <f t="array" ref="O278">IF(O235="-","-",COUNT(IF($W$5:$W$204=O$5:O$204,IF(O$5:O$204=$G278,O$5:O$204,""),""))/COUNT(IF($W$5:$W$204=$G278,O$5:O$204,"")))</f>
        <v>-</v>
      </c>
      <c r="P278" s="39" t="str">
        <f t="array" ref="P278">IF(P235="-","-",COUNT(IF($W$5:$W$204=P$5:P$204,IF(P$5:P$204=$G278,P$5:P$204,""),""))/COUNT(IF($W$5:$W$204=$G278,P$5:P$204,"")))</f>
        <v>-</v>
      </c>
      <c r="Q278" s="39" t="str">
        <f t="array" ref="Q278">IF(Q235="-","-",COUNT(IF($W$5:$W$204=Q$5:Q$204,IF(Q$5:Q$204=$G278,Q$5:Q$204,""),""))/COUNT(IF($W$5:$W$204=$G278,Q$5:Q$204,"")))</f>
        <v>-</v>
      </c>
      <c r="R278" s="39" t="str">
        <f t="array" ref="R278">IF(R235="-","-",COUNT(IF($W$5:$W$204=R$5:R$204,IF(R$5:R$204=$G278,R$5:R$204,""),""))/COUNT(IF($W$5:$W$204=$G278,R$5:R$204,"")))</f>
        <v>-</v>
      </c>
      <c r="S278" s="39" t="str">
        <f t="array" ref="S278">IF(S235="-","-",COUNT(IF($W$5:$W$204=S$5:S$204,IF(S$5:S$204=$G278,S$5:S$204,""),""))/COUNT(IF($W$5:$W$204=$G278,S$5:S$204,"")))</f>
        <v>-</v>
      </c>
      <c r="T278" s="39" t="str">
        <f t="array" ref="T278">IF(T235="-","-",COUNT(IF($W$5:$W$204=T$5:T$204,IF(T$5:T$204=$G278,T$5:T$204,""),""))/COUNT(IF($W$5:$W$204=$G278,T$5:T$204,"")))</f>
        <v>-</v>
      </c>
      <c r="U278" s="39" t="str">
        <f t="array" ref="U278">IF(U235="-","-",COUNT(IF($W$5:$W$204=U$5:U$204,IF(U$5:U$204=$G278,U$5:U$204,""),""))/COUNT(IF($W$5:$W$204=$G278,U$5:U$204,"")))</f>
        <v>-</v>
      </c>
      <c r="V278" s="39" t="str">
        <f t="array" ref="V278">IF(V235="-","-",COUNT(IF($W$5:$W$204=V$5:V$204,IF(V$5:V$204=$G278,V$5:V$204,""),""))/COUNT(IF($W$5:$W$204=$G278,V$5:V$204,"")))</f>
        <v>-</v>
      </c>
      <c r="W278" s="57" t="str">
        <f t="array" ref="W278">IF(H235:V235="-","-",COUNT(IF($W$5:$W$204=H$5:V$204,IF(H$5:V$204=$G278,H$5:V$204,""),""))/COUNT(IF($W$5:$W$204=$G278,H$5:V$204,"")))</f>
        <v>-</v>
      </c>
      <c r="X278" s="74"/>
      <c r="Y278" s="81"/>
      <c r="Z278" s="81"/>
      <c r="AA278" s="81"/>
      <c r="AB278" s="81"/>
      <c r="AC278" s="81"/>
      <c r="AD278" s="81"/>
      <c r="AE278" s="75"/>
      <c r="AF278" s="75"/>
      <c r="AG278" s="75"/>
      <c r="AH278" s="75"/>
      <c r="AI278" s="75"/>
      <c r="AJ278" s="75"/>
      <c r="AK278" s="75"/>
      <c r="AL278" s="75"/>
      <c r="AM278" s="75"/>
      <c r="AN278" s="75"/>
      <c r="AO278" s="75"/>
      <c r="AP278" s="75"/>
      <c r="AQ278" s="75"/>
      <c r="AR278" s="75"/>
      <c r="AS278" s="75"/>
      <c r="AT278" s="75"/>
      <c r="AU278" s="75"/>
      <c r="AV278" s="75"/>
      <c r="AW278" s="75"/>
      <c r="AX278" s="75"/>
      <c r="AY278" s="75"/>
      <c r="AZ278" s="75"/>
      <c r="BA278" s="75"/>
      <c r="BB278" s="75"/>
      <c r="BC278" s="75"/>
      <c r="BD278" s="75"/>
      <c r="BE278" s="75"/>
      <c r="BF278" s="75"/>
      <c r="BG278" s="75"/>
      <c r="BH278" s="75"/>
      <c r="BK278" s="251"/>
      <c r="BL278" s="251"/>
      <c r="BM278" s="251"/>
      <c r="BN278" s="251"/>
      <c r="BO278" s="251"/>
      <c r="BP278" s="251"/>
      <c r="BQ278" s="251"/>
      <c r="BR278" s="251"/>
      <c r="BS278" s="251"/>
      <c r="BT278" s="251"/>
      <c r="BU278" s="251"/>
      <c r="BV278" s="251"/>
      <c r="BW278" s="251"/>
      <c r="BX278" s="251"/>
      <c r="BY278" s="251"/>
      <c r="BZ278" s="251"/>
    </row>
    <row r="279" spans="1:78" ht="12.75" customHeight="1">
      <c r="A279" s="75"/>
      <c r="B279" s="75"/>
      <c r="C279" s="160"/>
      <c r="D279" s="160"/>
      <c r="E279" s="163"/>
      <c r="F279" s="163"/>
      <c r="G279" s="52">
        <f t="shared" si="21"/>
        <v>13</v>
      </c>
      <c r="H279" s="38" t="str">
        <f t="array" ref="H279">IF(H236="-","-",COUNT(IF($W$5:$W$204=H$5:H$204,IF(H$5:H$204=$G279,H$5:H$204,""),""))/COUNT(IF($W$5:$W$204=$G279,H$5:H$204,"")))</f>
        <v>-</v>
      </c>
      <c r="I279" s="39" t="str">
        <f t="array" ref="I279">IF(I236="-","-",COUNT(IF($W$5:$W$204=I$5:I$204,IF(I$5:I$204=$G279,I$5:I$204,""),""))/COUNT(IF($W$5:$W$204=$G279,I$5:I$204,"")))</f>
        <v>-</v>
      </c>
      <c r="J279" s="39" t="str">
        <f t="array" ref="J279">IF(J236="-","-",COUNT(IF($W$5:$W$204=J$5:J$204,IF(J$5:J$204=$G279,J$5:J$204,""),""))/COUNT(IF($W$5:$W$204=$G279,J$5:J$204,"")))</f>
        <v>-</v>
      </c>
      <c r="K279" s="39" t="str">
        <f t="array" ref="K279">IF(K236="-","-",COUNT(IF($W$5:$W$204=K$5:K$204,IF(K$5:K$204=$G279,K$5:K$204,""),""))/COUNT(IF($W$5:$W$204=$G279,K$5:K$204,"")))</f>
        <v>-</v>
      </c>
      <c r="L279" s="39" t="str">
        <f t="array" ref="L279">IF(L236="-","-",COUNT(IF($W$5:$W$204=L$5:L$204,IF(L$5:L$204=$G279,L$5:L$204,""),""))/COUNT(IF($W$5:$W$204=$G279,L$5:L$204,"")))</f>
        <v>-</v>
      </c>
      <c r="M279" s="39" t="str">
        <f t="array" ref="M279">IF(M236="-","-",COUNT(IF($W$5:$W$204=M$5:M$204,IF(M$5:M$204=$G279,M$5:M$204,""),""))/COUNT(IF($W$5:$W$204=$G279,M$5:M$204,"")))</f>
        <v>-</v>
      </c>
      <c r="N279" s="39" t="str">
        <f t="array" ref="N279">IF(N236="-","-",COUNT(IF($W$5:$W$204=N$5:N$204,IF(N$5:N$204=$G279,N$5:N$204,""),""))/COUNT(IF($W$5:$W$204=$G279,N$5:N$204,"")))</f>
        <v>-</v>
      </c>
      <c r="O279" s="39" t="str">
        <f t="array" ref="O279">IF(O236="-","-",COUNT(IF($W$5:$W$204=O$5:O$204,IF(O$5:O$204=$G279,O$5:O$204,""),""))/COUNT(IF($W$5:$W$204=$G279,O$5:O$204,"")))</f>
        <v>-</v>
      </c>
      <c r="P279" s="39" t="str">
        <f t="array" ref="P279">IF(P236="-","-",COUNT(IF($W$5:$W$204=P$5:P$204,IF(P$5:P$204=$G279,P$5:P$204,""),""))/COUNT(IF($W$5:$W$204=$G279,P$5:P$204,"")))</f>
        <v>-</v>
      </c>
      <c r="Q279" s="39" t="str">
        <f t="array" ref="Q279">IF(Q236="-","-",COUNT(IF($W$5:$W$204=Q$5:Q$204,IF(Q$5:Q$204=$G279,Q$5:Q$204,""),""))/COUNT(IF($W$5:$W$204=$G279,Q$5:Q$204,"")))</f>
        <v>-</v>
      </c>
      <c r="R279" s="39" t="str">
        <f t="array" ref="R279">IF(R236="-","-",COUNT(IF($W$5:$W$204=R$5:R$204,IF(R$5:R$204=$G279,R$5:R$204,""),""))/COUNT(IF($W$5:$W$204=$G279,R$5:R$204,"")))</f>
        <v>-</v>
      </c>
      <c r="S279" s="39" t="str">
        <f t="array" ref="S279">IF(S236="-","-",COUNT(IF($W$5:$W$204=S$5:S$204,IF(S$5:S$204=$G279,S$5:S$204,""),""))/COUNT(IF($W$5:$W$204=$G279,S$5:S$204,"")))</f>
        <v>-</v>
      </c>
      <c r="T279" s="39" t="str">
        <f t="array" ref="T279">IF(T236="-","-",COUNT(IF($W$5:$W$204=T$5:T$204,IF(T$5:T$204=$G279,T$5:T$204,""),""))/COUNT(IF($W$5:$W$204=$G279,T$5:T$204,"")))</f>
        <v>-</v>
      </c>
      <c r="U279" s="39" t="str">
        <f t="array" ref="U279">IF(U236="-","-",COUNT(IF($W$5:$W$204=U$5:U$204,IF(U$5:U$204=$G279,U$5:U$204,""),""))/COUNT(IF($W$5:$W$204=$G279,U$5:U$204,"")))</f>
        <v>-</v>
      </c>
      <c r="V279" s="39" t="str">
        <f t="array" ref="V279">IF(V236="-","-",COUNT(IF($W$5:$W$204=V$5:V$204,IF(V$5:V$204=$G279,V$5:V$204,""),""))/COUNT(IF($W$5:$W$204=$G279,V$5:V$204,"")))</f>
        <v>-</v>
      </c>
      <c r="W279" s="57" t="str">
        <f t="array" ref="W279">IF(H236:V236="-","-",COUNT(IF($W$5:$W$204=H$5:V$204,IF(H$5:V$204=$G279,H$5:V$204,""),""))/COUNT(IF($W$5:$W$204=$G279,H$5:V$204,"")))</f>
        <v>-</v>
      </c>
      <c r="X279" s="74"/>
      <c r="Y279" s="81"/>
      <c r="Z279" s="81"/>
      <c r="AA279" s="81"/>
      <c r="AB279" s="81"/>
      <c r="AC279" s="81"/>
      <c r="AD279" s="81"/>
      <c r="AE279" s="75"/>
      <c r="AF279" s="75"/>
      <c r="AG279" s="75"/>
      <c r="AH279" s="75"/>
      <c r="AI279" s="75"/>
      <c r="AJ279" s="75"/>
      <c r="AK279" s="75"/>
      <c r="AL279" s="75"/>
      <c r="AM279" s="75"/>
      <c r="AN279" s="75"/>
      <c r="AO279" s="75"/>
      <c r="AP279" s="75"/>
      <c r="AQ279" s="75"/>
      <c r="AR279" s="75"/>
      <c r="AS279" s="75"/>
      <c r="AT279" s="75"/>
      <c r="AU279" s="75"/>
      <c r="AV279" s="75"/>
      <c r="AW279" s="75"/>
      <c r="AX279" s="75"/>
      <c r="AY279" s="75"/>
      <c r="AZ279" s="75"/>
      <c r="BA279" s="75"/>
      <c r="BB279" s="75"/>
      <c r="BC279" s="75"/>
      <c r="BD279" s="75"/>
      <c r="BE279" s="75"/>
      <c r="BF279" s="75"/>
      <c r="BG279" s="75"/>
      <c r="BH279" s="75"/>
      <c r="BK279" s="251"/>
      <c r="BL279" s="251"/>
      <c r="BM279" s="251"/>
      <c r="BN279" s="251"/>
      <c r="BO279" s="251"/>
      <c r="BP279" s="251"/>
      <c r="BQ279" s="251"/>
      <c r="BR279" s="251"/>
      <c r="BS279" s="251"/>
      <c r="BT279" s="251"/>
      <c r="BU279" s="251"/>
      <c r="BV279" s="251"/>
      <c r="BW279" s="251"/>
      <c r="BX279" s="251"/>
      <c r="BY279" s="251"/>
      <c r="BZ279" s="251"/>
    </row>
    <row r="280" spans="1:78" ht="12.75" customHeight="1">
      <c r="A280" s="75"/>
      <c r="B280" s="75"/>
      <c r="C280" s="160"/>
      <c r="D280" s="160"/>
      <c r="E280" s="163"/>
      <c r="F280" s="163"/>
      <c r="G280" s="52">
        <f t="shared" si="21"/>
        <v>14</v>
      </c>
      <c r="H280" s="38" t="str">
        <f t="array" ref="H280">IF(H237="-","-",COUNT(IF($W$5:$W$204=H$5:H$204,IF(H$5:H$204=$G280,H$5:H$204,""),""))/COUNT(IF($W$5:$W$204=$G280,H$5:H$204,"")))</f>
        <v>-</v>
      </c>
      <c r="I280" s="39" t="str">
        <f t="array" ref="I280">IF(I237="-","-",COUNT(IF($W$5:$W$204=I$5:I$204,IF(I$5:I$204=$G280,I$5:I$204,""),""))/COUNT(IF($W$5:$W$204=$G280,I$5:I$204,"")))</f>
        <v>-</v>
      </c>
      <c r="J280" s="39" t="str">
        <f t="array" ref="J280">IF(J237="-","-",COUNT(IF($W$5:$W$204=J$5:J$204,IF(J$5:J$204=$G280,J$5:J$204,""),""))/COUNT(IF($W$5:$W$204=$G280,J$5:J$204,"")))</f>
        <v>-</v>
      </c>
      <c r="K280" s="39" t="str">
        <f t="array" ref="K280">IF(K237="-","-",COUNT(IF($W$5:$W$204=K$5:K$204,IF(K$5:K$204=$G280,K$5:K$204,""),""))/COUNT(IF($W$5:$W$204=$G280,K$5:K$204,"")))</f>
        <v>-</v>
      </c>
      <c r="L280" s="39" t="str">
        <f t="array" ref="L280">IF(L237="-","-",COUNT(IF($W$5:$W$204=L$5:L$204,IF(L$5:L$204=$G280,L$5:L$204,""),""))/COUNT(IF($W$5:$W$204=$G280,L$5:L$204,"")))</f>
        <v>-</v>
      </c>
      <c r="M280" s="39" t="str">
        <f t="array" ref="M280">IF(M237="-","-",COUNT(IF($W$5:$W$204=M$5:M$204,IF(M$5:M$204=$G280,M$5:M$204,""),""))/COUNT(IF($W$5:$W$204=$G280,M$5:M$204,"")))</f>
        <v>-</v>
      </c>
      <c r="N280" s="39" t="str">
        <f t="array" ref="N280">IF(N237="-","-",COUNT(IF($W$5:$W$204=N$5:N$204,IF(N$5:N$204=$G280,N$5:N$204,""),""))/COUNT(IF($W$5:$W$204=$G280,N$5:N$204,"")))</f>
        <v>-</v>
      </c>
      <c r="O280" s="39" t="str">
        <f t="array" ref="O280">IF(O237="-","-",COUNT(IF($W$5:$W$204=O$5:O$204,IF(O$5:O$204=$G280,O$5:O$204,""),""))/COUNT(IF($W$5:$W$204=$G280,O$5:O$204,"")))</f>
        <v>-</v>
      </c>
      <c r="P280" s="39" t="str">
        <f t="array" ref="P280">IF(P237="-","-",COUNT(IF($W$5:$W$204=P$5:P$204,IF(P$5:P$204=$G280,P$5:P$204,""),""))/COUNT(IF($W$5:$W$204=$G280,P$5:P$204,"")))</f>
        <v>-</v>
      </c>
      <c r="Q280" s="39" t="str">
        <f t="array" ref="Q280">IF(Q237="-","-",COUNT(IF($W$5:$W$204=Q$5:Q$204,IF(Q$5:Q$204=$G280,Q$5:Q$204,""),""))/COUNT(IF($W$5:$W$204=$G280,Q$5:Q$204,"")))</f>
        <v>-</v>
      </c>
      <c r="R280" s="39" t="str">
        <f t="array" ref="R280">IF(R237="-","-",COUNT(IF($W$5:$W$204=R$5:R$204,IF(R$5:R$204=$G280,R$5:R$204,""),""))/COUNT(IF($W$5:$W$204=$G280,R$5:R$204,"")))</f>
        <v>-</v>
      </c>
      <c r="S280" s="39" t="str">
        <f t="array" ref="S280">IF(S237="-","-",COUNT(IF($W$5:$W$204=S$5:S$204,IF(S$5:S$204=$G280,S$5:S$204,""),""))/COUNT(IF($W$5:$W$204=$G280,S$5:S$204,"")))</f>
        <v>-</v>
      </c>
      <c r="T280" s="39" t="str">
        <f t="array" ref="T280">IF(T237="-","-",COUNT(IF($W$5:$W$204=T$5:T$204,IF(T$5:T$204=$G280,T$5:T$204,""),""))/COUNT(IF($W$5:$W$204=$G280,T$5:T$204,"")))</f>
        <v>-</v>
      </c>
      <c r="U280" s="39" t="str">
        <f t="array" ref="U280">IF(U237="-","-",COUNT(IF($W$5:$W$204=U$5:U$204,IF(U$5:U$204=$G280,U$5:U$204,""),""))/COUNT(IF($W$5:$W$204=$G280,U$5:U$204,"")))</f>
        <v>-</v>
      </c>
      <c r="V280" s="39" t="str">
        <f t="array" ref="V280">IF(V237="-","-",COUNT(IF($W$5:$W$204=V$5:V$204,IF(V$5:V$204=$G280,V$5:V$204,""),""))/COUNT(IF($W$5:$W$204=$G280,V$5:V$204,"")))</f>
        <v>-</v>
      </c>
      <c r="W280" s="57" t="str">
        <f t="array" ref="W280">IF(H237:V237="-","-",COUNT(IF($W$5:$W$204=H$5:V$204,IF(H$5:V$204=$G280,H$5:V$204,""),""))/COUNT(IF($W$5:$W$204=$G280,H$5:V$204,"")))</f>
        <v>-</v>
      </c>
      <c r="X280" s="74"/>
      <c r="Y280" s="81"/>
      <c r="Z280" s="81"/>
      <c r="AA280" s="81"/>
      <c r="AB280" s="81"/>
      <c r="AC280" s="81"/>
      <c r="AD280" s="81"/>
      <c r="AE280" s="75"/>
      <c r="AF280" s="75"/>
      <c r="AG280" s="75"/>
      <c r="AH280" s="75"/>
      <c r="AI280" s="75"/>
      <c r="AJ280" s="75"/>
      <c r="AK280" s="75"/>
      <c r="AL280" s="75"/>
      <c r="AM280" s="75"/>
      <c r="AN280" s="75"/>
      <c r="AO280" s="75"/>
      <c r="AP280" s="75"/>
      <c r="AQ280" s="75"/>
      <c r="AR280" s="75"/>
      <c r="AS280" s="75"/>
      <c r="AT280" s="75"/>
      <c r="AU280" s="75"/>
      <c r="AV280" s="75"/>
      <c r="AW280" s="75"/>
      <c r="AX280" s="75"/>
      <c r="AY280" s="75"/>
      <c r="AZ280" s="75"/>
      <c r="BA280" s="75"/>
      <c r="BB280" s="75"/>
      <c r="BC280" s="75"/>
      <c r="BD280" s="75"/>
      <c r="BE280" s="75"/>
      <c r="BF280" s="75"/>
      <c r="BG280" s="75"/>
      <c r="BH280" s="75"/>
      <c r="BK280" s="251"/>
      <c r="BL280" s="251"/>
      <c r="BM280" s="251"/>
      <c r="BN280" s="251"/>
      <c r="BO280" s="251"/>
      <c r="BP280" s="251"/>
      <c r="BQ280" s="251"/>
      <c r="BR280" s="251"/>
      <c r="BS280" s="251"/>
      <c r="BT280" s="251"/>
      <c r="BU280" s="251"/>
      <c r="BV280" s="251"/>
      <c r="BW280" s="251"/>
      <c r="BX280" s="251"/>
      <c r="BY280" s="251"/>
      <c r="BZ280" s="251"/>
    </row>
    <row r="281" spans="1:78" ht="12.75" customHeight="1">
      <c r="A281" s="75"/>
      <c r="B281" s="75"/>
      <c r="C281" s="160"/>
      <c r="D281" s="160"/>
      <c r="E281" s="163"/>
      <c r="F281" s="163"/>
      <c r="G281" s="102">
        <f t="shared" si="21"/>
        <v>15</v>
      </c>
      <c r="H281" s="38" t="str">
        <f t="array" ref="H281">IF(H238="-","-",COUNT(IF($W$5:$W$204=H$5:H$204,IF(H$5:H$204=$G281,H$5:H$204,""),""))/COUNT(IF($W$5:$W$204=$G281,H$5:H$204,"")))</f>
        <v>-</v>
      </c>
      <c r="I281" s="39" t="str">
        <f t="array" ref="I281">IF(I238="-","-",COUNT(IF($W$5:$W$204=I$5:I$204,IF(I$5:I$204=$G281,I$5:I$204,""),""))/COUNT(IF($W$5:$W$204=$G281,I$5:I$204,"")))</f>
        <v>-</v>
      </c>
      <c r="J281" s="39" t="str">
        <f t="array" ref="J281">IF(J238="-","-",COUNT(IF($W$5:$W$204=J$5:J$204,IF(J$5:J$204=$G281,J$5:J$204,""),""))/COUNT(IF($W$5:$W$204=$G281,J$5:J$204,"")))</f>
        <v>-</v>
      </c>
      <c r="K281" s="39" t="str">
        <f t="array" ref="K281">IF(K238="-","-",COUNT(IF($W$5:$W$204=K$5:K$204,IF(K$5:K$204=$G281,K$5:K$204,""),""))/COUNT(IF($W$5:$W$204=$G281,K$5:K$204,"")))</f>
        <v>-</v>
      </c>
      <c r="L281" s="39" t="str">
        <f t="array" ref="L281">IF(L238="-","-",COUNT(IF($W$5:$W$204=L$5:L$204,IF(L$5:L$204=$G281,L$5:L$204,""),""))/COUNT(IF($W$5:$W$204=$G281,L$5:L$204,"")))</f>
        <v>-</v>
      </c>
      <c r="M281" s="39" t="str">
        <f t="array" ref="M281">IF(M238="-","-",COUNT(IF($W$5:$W$204=M$5:M$204,IF(M$5:M$204=$G281,M$5:M$204,""),""))/COUNT(IF($W$5:$W$204=$G281,M$5:M$204,"")))</f>
        <v>-</v>
      </c>
      <c r="N281" s="39" t="str">
        <f t="array" ref="N281">IF(N238="-","-",COUNT(IF($W$5:$W$204=N$5:N$204,IF(N$5:N$204=$G281,N$5:N$204,""),""))/COUNT(IF($W$5:$W$204=$G281,N$5:N$204,"")))</f>
        <v>-</v>
      </c>
      <c r="O281" s="39" t="str">
        <f t="array" ref="O281">IF(O238="-","-",COUNT(IF($W$5:$W$204=O$5:O$204,IF(O$5:O$204=$G281,O$5:O$204,""),""))/COUNT(IF($W$5:$W$204=$G281,O$5:O$204,"")))</f>
        <v>-</v>
      </c>
      <c r="P281" s="39" t="str">
        <f t="array" ref="P281">IF(P238="-","-",COUNT(IF($W$5:$W$204=P$5:P$204,IF(P$5:P$204=$G281,P$5:P$204,""),""))/COUNT(IF($W$5:$W$204=$G281,P$5:P$204,"")))</f>
        <v>-</v>
      </c>
      <c r="Q281" s="39" t="str">
        <f t="array" ref="Q281">IF(Q238="-","-",COUNT(IF($W$5:$W$204=Q$5:Q$204,IF(Q$5:Q$204=$G281,Q$5:Q$204,""),""))/COUNT(IF($W$5:$W$204=$G281,Q$5:Q$204,"")))</f>
        <v>-</v>
      </c>
      <c r="R281" s="39" t="str">
        <f t="array" ref="R281">IF(R238="-","-",COUNT(IF($W$5:$W$204=R$5:R$204,IF(R$5:R$204=$G281,R$5:R$204,""),""))/COUNT(IF($W$5:$W$204=$G281,R$5:R$204,"")))</f>
        <v>-</v>
      </c>
      <c r="S281" s="39" t="str">
        <f t="array" ref="S281">IF(S238="-","-",COUNT(IF($W$5:$W$204=S$5:S$204,IF(S$5:S$204=$G281,S$5:S$204,""),""))/COUNT(IF($W$5:$W$204=$G281,S$5:S$204,"")))</f>
        <v>-</v>
      </c>
      <c r="T281" s="39" t="str">
        <f t="array" ref="T281">IF(T238="-","-",COUNT(IF($W$5:$W$204=T$5:T$204,IF(T$5:T$204=$G281,T$5:T$204,""),""))/COUNT(IF($W$5:$W$204=$G281,T$5:T$204,"")))</f>
        <v>-</v>
      </c>
      <c r="U281" s="39" t="str">
        <f t="array" ref="U281">IF(U238="-","-",COUNT(IF($W$5:$W$204=U$5:U$204,IF(U$5:U$204=$G281,U$5:U$204,""),""))/COUNT(IF($W$5:$W$204=$G281,U$5:U$204,"")))</f>
        <v>-</v>
      </c>
      <c r="V281" s="39" t="str">
        <f t="array" ref="V281">IF(V238="-","-",COUNT(IF($W$5:$W$204=V$5:V$204,IF(V$5:V$204=$G281,V$5:V$204,""),""))/COUNT(IF($W$5:$W$204=$G281,V$5:V$204,"")))</f>
        <v>-</v>
      </c>
      <c r="W281" s="376" t="str">
        <f t="array" ref="W281">IF(H238:V238="-","-",COUNT(IF($W$5:$W$204=H$5:V$204,IF(H$5:V$204=$G281,H$5:V$204,""),""))/COUNT(IF($W$5:$W$204=$G281,H$5:V$204,"")))</f>
        <v>-</v>
      </c>
      <c r="X281" s="74"/>
      <c r="Y281" s="81"/>
      <c r="Z281" s="81"/>
      <c r="AA281" s="81"/>
      <c r="AB281" s="81"/>
      <c r="AC281" s="81"/>
      <c r="AD281" s="81"/>
      <c r="AE281" s="75"/>
      <c r="AF281" s="75"/>
      <c r="AG281" s="75"/>
      <c r="AH281" s="75"/>
      <c r="AI281" s="75"/>
      <c r="AJ281" s="75"/>
      <c r="AK281" s="75"/>
      <c r="AL281" s="75"/>
      <c r="AM281" s="75"/>
      <c r="AN281" s="75"/>
      <c r="AO281" s="75"/>
      <c r="AP281" s="75"/>
      <c r="AQ281" s="75"/>
      <c r="AR281" s="75"/>
      <c r="AS281" s="75"/>
      <c r="AT281" s="75"/>
      <c r="AU281" s="75"/>
      <c r="AV281" s="75"/>
      <c r="AW281" s="75"/>
      <c r="AX281" s="75"/>
      <c r="AY281" s="75"/>
      <c r="AZ281" s="75"/>
      <c r="BA281" s="75"/>
      <c r="BB281" s="75"/>
      <c r="BC281" s="75"/>
      <c r="BD281" s="75"/>
      <c r="BE281" s="75"/>
      <c r="BF281" s="75"/>
      <c r="BG281" s="75"/>
      <c r="BH281" s="75"/>
      <c r="BK281" s="251"/>
      <c r="BL281" s="251"/>
      <c r="BM281" s="251"/>
      <c r="BN281" s="251"/>
      <c r="BO281" s="251"/>
      <c r="BP281" s="251"/>
      <c r="BQ281" s="251"/>
      <c r="BR281" s="251"/>
      <c r="BS281" s="251"/>
      <c r="BT281" s="251"/>
      <c r="BU281" s="251"/>
      <c r="BV281" s="251"/>
      <c r="BW281" s="251"/>
      <c r="BX281" s="251"/>
      <c r="BY281" s="251"/>
      <c r="BZ281" s="251"/>
    </row>
    <row r="282" spans="1:78" ht="12.75" customHeight="1">
      <c r="A282" s="75"/>
      <c r="B282" s="75"/>
      <c r="C282" s="160"/>
      <c r="D282" s="605" t="s">
        <v>32</v>
      </c>
      <c r="E282" s="606"/>
      <c r="F282" s="607"/>
      <c r="G282" s="68" t="str">
        <f>$G$239</f>
        <v>0-15</v>
      </c>
      <c r="H282" s="561" t="e">
        <f>IF(H239=0,"",SUMPRODUCT(H266:H281,H223:H238)/H239)</f>
        <v>#VALUE!</v>
      </c>
      <c r="I282" s="562" t="str">
        <f t="shared" ref="I282:V282" si="22">IF(I239=0,"",SUMPRODUCT(I266:I281,I223:I238)/I239)</f>
        <v/>
      </c>
      <c r="J282" s="562" t="str">
        <f t="shared" si="22"/>
        <v/>
      </c>
      <c r="K282" s="562" t="str">
        <f t="shared" si="22"/>
        <v/>
      </c>
      <c r="L282" s="562" t="str">
        <f t="shared" si="22"/>
        <v/>
      </c>
      <c r="M282" s="562" t="str">
        <f t="shared" si="22"/>
        <v/>
      </c>
      <c r="N282" s="562" t="str">
        <f t="shared" si="22"/>
        <v/>
      </c>
      <c r="O282" s="562" t="str">
        <f t="shared" si="22"/>
        <v/>
      </c>
      <c r="P282" s="562" t="str">
        <f t="shared" si="22"/>
        <v/>
      </c>
      <c r="Q282" s="562" t="str">
        <f t="shared" si="22"/>
        <v/>
      </c>
      <c r="R282" s="562" t="str">
        <f t="shared" si="22"/>
        <v/>
      </c>
      <c r="S282" s="562" t="str">
        <f t="shared" si="22"/>
        <v/>
      </c>
      <c r="T282" s="562" t="str">
        <f t="shared" si="22"/>
        <v/>
      </c>
      <c r="U282" s="562" t="str">
        <f t="shared" si="22"/>
        <v/>
      </c>
      <c r="V282" s="563" t="str">
        <f t="shared" si="22"/>
        <v/>
      </c>
      <c r="W282" s="597" t="e">
        <f>SUMPRODUCT(H282:V282,H239:V239)/SUM(H239:V239)</f>
        <v>#VALUE!</v>
      </c>
      <c r="X282" s="74"/>
      <c r="Y282" s="81"/>
      <c r="Z282" s="81"/>
      <c r="AA282" s="81"/>
      <c r="AB282" s="81"/>
      <c r="AC282" s="81"/>
      <c r="AD282" s="81"/>
      <c r="AE282" s="75"/>
      <c r="AF282" s="75"/>
      <c r="AG282" s="75"/>
      <c r="AH282" s="75"/>
      <c r="AI282" s="75"/>
      <c r="AJ282" s="75"/>
      <c r="AK282" s="75"/>
      <c r="AL282" s="75"/>
      <c r="AM282" s="75"/>
      <c r="AN282" s="75"/>
      <c r="AO282" s="75"/>
      <c r="AP282" s="75"/>
      <c r="AQ282" s="75"/>
      <c r="AR282" s="75"/>
      <c r="AS282" s="75"/>
      <c r="AT282" s="75"/>
      <c r="AU282" s="75"/>
      <c r="AV282" s="75"/>
      <c r="AW282" s="75"/>
      <c r="AX282" s="75"/>
      <c r="AY282" s="75"/>
      <c r="AZ282" s="75"/>
      <c r="BA282" s="75"/>
      <c r="BB282" s="75"/>
      <c r="BC282" s="75"/>
      <c r="BD282" s="75"/>
      <c r="BE282" s="75"/>
      <c r="BF282" s="75"/>
      <c r="BG282" s="75"/>
      <c r="BH282" s="75"/>
      <c r="BK282" s="251"/>
      <c r="BL282" s="251"/>
      <c r="BM282" s="251"/>
      <c r="BN282" s="251"/>
      <c r="BO282" s="251"/>
      <c r="BP282" s="251"/>
      <c r="BQ282" s="251"/>
      <c r="BR282" s="251"/>
      <c r="BS282" s="251"/>
      <c r="BT282" s="251"/>
      <c r="BU282" s="251"/>
      <c r="BV282" s="251"/>
      <c r="BW282" s="251"/>
      <c r="BX282" s="251"/>
      <c r="BY282" s="251"/>
      <c r="BZ282" s="251"/>
    </row>
    <row r="283" spans="1:78" ht="12.75" customHeight="1">
      <c r="A283" s="75"/>
      <c r="B283" s="75"/>
      <c r="C283" s="160"/>
      <c r="D283" s="160"/>
      <c r="E283" s="160"/>
      <c r="F283" s="173"/>
      <c r="G283" s="486" t="s">
        <v>36</v>
      </c>
      <c r="H283" s="564" t="e">
        <f>IF(H239=0,"",RANK(H282,$H$282:$V$282))</f>
        <v>#VALUE!</v>
      </c>
      <c r="I283" s="130" t="str">
        <f t="shared" ref="I283:V283" si="23">IF(I239=0,"",RANK(I282,$H$282:$V$282))</f>
        <v/>
      </c>
      <c r="J283" s="130" t="str">
        <f t="shared" si="23"/>
        <v/>
      </c>
      <c r="K283" s="130" t="str">
        <f t="shared" si="23"/>
        <v/>
      </c>
      <c r="L283" s="130" t="str">
        <f t="shared" si="23"/>
        <v/>
      </c>
      <c r="M283" s="130" t="str">
        <f t="shared" si="23"/>
        <v/>
      </c>
      <c r="N283" s="130" t="str">
        <f t="shared" si="23"/>
        <v/>
      </c>
      <c r="O283" s="130" t="str">
        <f t="shared" si="23"/>
        <v/>
      </c>
      <c r="P283" s="130" t="str">
        <f t="shared" si="23"/>
        <v/>
      </c>
      <c r="Q283" s="130" t="str">
        <f t="shared" si="23"/>
        <v/>
      </c>
      <c r="R283" s="130" t="str">
        <f t="shared" si="23"/>
        <v/>
      </c>
      <c r="S283" s="130" t="str">
        <f t="shared" si="23"/>
        <v/>
      </c>
      <c r="T283" s="130" t="str">
        <f t="shared" si="23"/>
        <v/>
      </c>
      <c r="U283" s="130" t="str">
        <f t="shared" si="23"/>
        <v/>
      </c>
      <c r="V283" s="565" t="str">
        <f t="shared" si="23"/>
        <v/>
      </c>
      <c r="W283" s="598"/>
      <c r="X283" s="74"/>
      <c r="Y283" s="76"/>
      <c r="Z283" s="76"/>
      <c r="AA283" s="76"/>
      <c r="AB283" s="76"/>
      <c r="AC283" s="76"/>
      <c r="AD283" s="76"/>
      <c r="AE283" s="75"/>
      <c r="AF283" s="75"/>
      <c r="AG283" s="75"/>
      <c r="AH283" s="75"/>
      <c r="AI283" s="75"/>
      <c r="AJ283" s="75"/>
      <c r="AK283" s="75"/>
      <c r="AL283" s="75"/>
      <c r="AM283" s="75"/>
      <c r="AN283" s="75"/>
      <c r="AO283" s="75"/>
      <c r="AP283" s="75"/>
      <c r="AQ283" s="75"/>
      <c r="AR283" s="75"/>
      <c r="AS283" s="75"/>
      <c r="AT283" s="75"/>
      <c r="AU283" s="75"/>
      <c r="AV283" s="75"/>
      <c r="AW283" s="75"/>
      <c r="AX283" s="75"/>
      <c r="AY283" s="75"/>
      <c r="AZ283" s="75"/>
      <c r="BA283" s="75"/>
      <c r="BB283" s="75"/>
      <c r="BC283" s="75"/>
      <c r="BD283" s="75"/>
      <c r="BE283" s="75"/>
      <c r="BF283" s="75"/>
      <c r="BG283" s="75"/>
      <c r="BH283" s="75"/>
      <c r="BK283" s="251"/>
      <c r="BL283" s="251"/>
      <c r="BM283" s="251"/>
      <c r="BN283" s="251"/>
      <c r="BO283" s="251"/>
      <c r="BP283" s="251"/>
      <c r="BQ283" s="251"/>
      <c r="BR283" s="251"/>
      <c r="BS283" s="251"/>
      <c r="BT283" s="251"/>
      <c r="BU283" s="251"/>
      <c r="BV283" s="251"/>
      <c r="BW283" s="251"/>
      <c r="BX283" s="251"/>
      <c r="BY283" s="251"/>
      <c r="BZ283" s="251"/>
    </row>
    <row r="284" spans="1:78" s="46" customFormat="1" ht="12.75" customHeight="1">
      <c r="A284" s="75"/>
      <c r="B284" s="75"/>
      <c r="C284" s="160"/>
      <c r="D284" s="160"/>
      <c r="E284" s="174"/>
      <c r="F284" s="174"/>
      <c r="G284" s="182"/>
      <c r="H284" s="162"/>
      <c r="I284" s="162"/>
      <c r="J284" s="162"/>
      <c r="K284" s="162"/>
      <c r="L284" s="162"/>
      <c r="M284" s="162"/>
      <c r="N284" s="162"/>
      <c r="O284" s="162"/>
      <c r="P284" s="162"/>
      <c r="Q284" s="162"/>
      <c r="R284" s="162"/>
      <c r="S284" s="162"/>
      <c r="T284" s="162"/>
      <c r="U284" s="162"/>
      <c r="V284" s="162"/>
      <c r="W284" s="161"/>
      <c r="X284" s="74"/>
      <c r="Y284" s="76"/>
      <c r="Z284" s="76"/>
      <c r="AA284" s="76"/>
      <c r="AB284" s="76"/>
      <c r="AC284" s="76"/>
      <c r="AD284" s="76"/>
      <c r="AE284" s="75"/>
      <c r="AF284" s="75"/>
      <c r="AG284" s="75"/>
      <c r="AH284" s="75"/>
      <c r="AI284" s="75"/>
      <c r="AJ284" s="75"/>
      <c r="AK284" s="75"/>
      <c r="AL284" s="75"/>
      <c r="AM284" s="75"/>
      <c r="AN284" s="75"/>
      <c r="AO284" s="75"/>
      <c r="AP284" s="75"/>
      <c r="AQ284" s="75"/>
      <c r="AR284" s="75"/>
      <c r="AS284" s="75"/>
      <c r="AT284" s="75"/>
      <c r="AU284" s="75"/>
      <c r="AV284" s="75"/>
      <c r="AW284" s="75"/>
      <c r="AX284" s="75"/>
      <c r="AY284" s="75"/>
      <c r="AZ284" s="75"/>
      <c r="BA284" s="75"/>
      <c r="BB284" s="75"/>
      <c r="BC284" s="75"/>
      <c r="BD284" s="75"/>
      <c r="BE284" s="75"/>
      <c r="BF284" s="75"/>
      <c r="BG284" s="75"/>
      <c r="BH284" s="75"/>
      <c r="BK284" s="251"/>
      <c r="BL284" s="251"/>
      <c r="BM284" s="251"/>
      <c r="BN284" s="251"/>
      <c r="BO284" s="251"/>
      <c r="BP284" s="251"/>
      <c r="BQ284" s="251"/>
      <c r="BR284" s="251"/>
      <c r="BS284" s="251"/>
      <c r="BT284" s="251"/>
      <c r="BU284" s="251"/>
      <c r="BV284" s="251"/>
      <c r="BW284" s="251"/>
      <c r="BX284" s="251"/>
      <c r="BY284" s="251"/>
      <c r="BZ284" s="251"/>
    </row>
    <row r="285" spans="1:78" s="30" customFormat="1" ht="18" customHeight="1">
      <c r="A285" s="75"/>
      <c r="B285" s="75"/>
      <c r="C285" s="148"/>
      <c r="D285" s="148"/>
      <c r="E285" s="148"/>
      <c r="F285" s="148"/>
      <c r="G285" s="179" t="str">
        <f>IF(W3="modal","RELATIVE BIAS","ABSOLUTE BIAS")</f>
        <v>RELATIVE BIAS</v>
      </c>
      <c r="H285" s="183"/>
      <c r="I285" s="184"/>
      <c r="J285" s="163"/>
      <c r="K285" s="163"/>
      <c r="L285" s="163"/>
      <c r="M285" s="163"/>
      <c r="N285" s="163"/>
      <c r="O285" s="163"/>
      <c r="P285" s="163"/>
      <c r="Q285" s="163"/>
      <c r="R285" s="163"/>
      <c r="S285" s="163"/>
      <c r="T285" s="163"/>
      <c r="U285" s="163"/>
      <c r="V285" s="163"/>
      <c r="W285" s="163"/>
      <c r="X285" s="74"/>
      <c r="Y285" s="80"/>
      <c r="Z285" s="80"/>
      <c r="AA285" s="80"/>
      <c r="AB285" s="80"/>
      <c r="AC285" s="80"/>
      <c r="AD285" s="76"/>
      <c r="AE285" s="75"/>
      <c r="AF285" s="75"/>
      <c r="AG285" s="75"/>
      <c r="AH285" s="75"/>
      <c r="AI285" s="75"/>
      <c r="AJ285" s="75"/>
      <c r="AK285" s="75"/>
      <c r="AL285" s="75"/>
      <c r="AM285" s="75"/>
      <c r="AN285" s="75"/>
      <c r="AO285" s="75"/>
      <c r="AP285" s="75"/>
      <c r="AQ285" s="75"/>
      <c r="AR285" s="75"/>
      <c r="AS285" s="75"/>
      <c r="AT285" s="75"/>
      <c r="AU285" s="75"/>
      <c r="AV285" s="75"/>
      <c r="AW285" s="75"/>
      <c r="AX285" s="75"/>
      <c r="AY285" s="75"/>
      <c r="AZ285" s="75"/>
      <c r="BA285" s="86"/>
      <c r="BB285" s="86"/>
      <c r="BC285" s="86"/>
      <c r="BD285" s="86"/>
      <c r="BE285" s="86"/>
      <c r="BF285" s="86"/>
      <c r="BG285" s="86"/>
      <c r="BH285" s="86"/>
      <c r="BI285" s="140"/>
      <c r="BJ285" s="140"/>
      <c r="BK285" s="251"/>
      <c r="BL285" s="251"/>
      <c r="BM285" s="251"/>
      <c r="BN285" s="251"/>
      <c r="BO285" s="251"/>
      <c r="BP285" s="251"/>
      <c r="BQ285" s="251"/>
      <c r="BR285" s="251"/>
      <c r="BS285" s="251"/>
      <c r="BT285" s="251"/>
      <c r="BU285" s="251"/>
      <c r="BV285" s="251"/>
      <c r="BW285" s="251"/>
      <c r="BX285" s="251"/>
      <c r="BY285" s="251"/>
      <c r="BZ285" s="251"/>
    </row>
    <row r="286" spans="1:78" ht="12.75" customHeight="1">
      <c r="A286" s="75"/>
      <c r="B286" s="75"/>
      <c r="C286" s="160"/>
      <c r="D286" s="160"/>
      <c r="E286" s="164"/>
      <c r="F286" s="164"/>
      <c r="G286" s="22" t="str">
        <f>W3</f>
        <v>MODAL</v>
      </c>
      <c r="H286" s="58">
        <f>H3</f>
        <v>0</v>
      </c>
      <c r="I286" s="11">
        <f t="shared" ref="I286:V286" si="24">I3</f>
        <v>0</v>
      </c>
      <c r="J286" s="24">
        <f t="shared" si="24"/>
        <v>0</v>
      </c>
      <c r="K286" s="24">
        <f t="shared" si="24"/>
        <v>0</v>
      </c>
      <c r="L286" s="24">
        <f t="shared" si="24"/>
        <v>0</v>
      </c>
      <c r="M286" s="24">
        <f t="shared" si="24"/>
        <v>0</v>
      </c>
      <c r="N286" s="24">
        <f t="shared" si="24"/>
        <v>0</v>
      </c>
      <c r="O286" s="24">
        <f t="shared" si="24"/>
        <v>0</v>
      </c>
      <c r="P286" s="24">
        <f t="shared" si="24"/>
        <v>0</v>
      </c>
      <c r="Q286" s="24">
        <f t="shared" si="24"/>
        <v>0</v>
      </c>
      <c r="R286" s="24">
        <f t="shared" si="24"/>
        <v>0</v>
      </c>
      <c r="S286" s="24">
        <f t="shared" si="24"/>
        <v>0</v>
      </c>
      <c r="T286" s="24">
        <f t="shared" si="24"/>
        <v>0</v>
      </c>
      <c r="U286" s="24">
        <f t="shared" si="24"/>
        <v>0</v>
      </c>
      <c r="V286" s="25">
        <f t="shared" si="24"/>
        <v>0</v>
      </c>
      <c r="W286" s="200"/>
      <c r="X286" s="475"/>
      <c r="Y286" s="76"/>
      <c r="Z286" s="76"/>
      <c r="AA286" s="76"/>
      <c r="AB286" s="76"/>
      <c r="AC286" s="76"/>
      <c r="AD286" s="76"/>
      <c r="AE286" s="75"/>
      <c r="AF286" s="75"/>
      <c r="AG286" s="75"/>
      <c r="AH286" s="75"/>
      <c r="AI286" s="75"/>
      <c r="AJ286" s="75"/>
      <c r="AK286" s="75"/>
      <c r="AL286" s="75"/>
      <c r="AM286" s="75"/>
      <c r="AN286" s="75"/>
      <c r="AO286" s="75"/>
      <c r="AP286" s="75"/>
      <c r="AQ286" s="75"/>
      <c r="AR286" s="75"/>
      <c r="AS286" s="75"/>
      <c r="AT286" s="75"/>
      <c r="AU286" s="75"/>
      <c r="AV286" s="75"/>
      <c r="AW286" s="75"/>
      <c r="AX286" s="75"/>
      <c r="AY286" s="75"/>
      <c r="AZ286" s="75"/>
      <c r="BA286" s="75"/>
      <c r="BB286" s="75"/>
      <c r="BC286" s="75"/>
      <c r="BD286" s="75"/>
      <c r="BE286" s="75"/>
      <c r="BF286" s="75"/>
      <c r="BG286" s="75"/>
      <c r="BH286" s="75"/>
      <c r="BK286" s="251"/>
      <c r="BL286" s="251"/>
      <c r="BM286" s="251"/>
      <c r="BN286" s="251"/>
      <c r="BO286" s="251"/>
      <c r="BP286" s="251"/>
      <c r="BQ286" s="251"/>
      <c r="BR286" s="251"/>
      <c r="BS286" s="251"/>
      <c r="BT286" s="251"/>
      <c r="BU286" s="251"/>
      <c r="BV286" s="251"/>
      <c r="BW286" s="251"/>
      <c r="BX286" s="251"/>
      <c r="BY286" s="251"/>
      <c r="BZ286" s="251"/>
    </row>
    <row r="287" spans="1:78" ht="12.75" customHeight="1">
      <c r="A287" s="75"/>
      <c r="B287" s="75"/>
      <c r="C287" s="160"/>
      <c r="D287" s="160"/>
      <c r="E287" s="164"/>
      <c r="F287" s="164"/>
      <c r="G287" s="40" t="str">
        <f>W4</f>
        <v>age</v>
      </c>
      <c r="H287" s="58" t="str">
        <f>H4</f>
        <v>Reader 1</v>
      </c>
      <c r="I287" s="11" t="str">
        <f t="shared" ref="I287:V287" si="25">I4</f>
        <v>Reader 2</v>
      </c>
      <c r="J287" s="11" t="str">
        <f t="shared" si="25"/>
        <v>Reader 3</v>
      </c>
      <c r="K287" s="11" t="str">
        <f t="shared" si="25"/>
        <v>Reader 4</v>
      </c>
      <c r="L287" s="11" t="str">
        <f t="shared" si="25"/>
        <v>Reader 5</v>
      </c>
      <c r="M287" s="11" t="str">
        <f t="shared" si="25"/>
        <v>Reader 6</v>
      </c>
      <c r="N287" s="11" t="str">
        <f t="shared" si="25"/>
        <v>Reader 7</v>
      </c>
      <c r="O287" s="11" t="str">
        <f t="shared" si="25"/>
        <v>Reader 8</v>
      </c>
      <c r="P287" s="11" t="str">
        <f t="shared" si="25"/>
        <v>Reader 9</v>
      </c>
      <c r="Q287" s="11" t="str">
        <f t="shared" si="25"/>
        <v>Reader 10</v>
      </c>
      <c r="R287" s="11" t="str">
        <f t="shared" si="25"/>
        <v>Reader 11</v>
      </c>
      <c r="S287" s="11" t="str">
        <f t="shared" si="25"/>
        <v>Reader 12</v>
      </c>
      <c r="T287" s="11" t="str">
        <f t="shared" si="25"/>
        <v>Reader 13</v>
      </c>
      <c r="U287" s="11" t="str">
        <f t="shared" si="25"/>
        <v>Reader 14</v>
      </c>
      <c r="V287" s="59" t="str">
        <f t="shared" si="25"/>
        <v>Reader 15</v>
      </c>
      <c r="W287" s="201" t="s">
        <v>30</v>
      </c>
      <c r="X287" s="475"/>
      <c r="Y287" s="76"/>
      <c r="Z287" s="76"/>
      <c r="AA287" s="76"/>
      <c r="AB287" s="76"/>
      <c r="AC287" s="76"/>
      <c r="AD287" s="76"/>
      <c r="AE287" s="75"/>
      <c r="AF287" s="75"/>
      <c r="AG287" s="75"/>
      <c r="AH287" s="75"/>
      <c r="AI287" s="75"/>
      <c r="AJ287" s="75"/>
      <c r="AK287" s="75"/>
      <c r="AL287" s="75"/>
      <c r="AM287" s="75"/>
      <c r="AN287" s="75"/>
      <c r="AO287" s="75"/>
      <c r="AP287" s="75"/>
      <c r="AQ287" s="75"/>
      <c r="AR287" s="75"/>
      <c r="AS287" s="75"/>
      <c r="AT287" s="75"/>
      <c r="AU287" s="75"/>
      <c r="AV287" s="75"/>
      <c r="AW287" s="75"/>
      <c r="AX287" s="75"/>
      <c r="AY287" s="75"/>
      <c r="AZ287" s="75"/>
      <c r="BA287" s="75"/>
      <c r="BB287" s="75"/>
      <c r="BC287" s="75"/>
      <c r="BD287" s="75"/>
      <c r="BE287" s="75"/>
      <c r="BF287" s="75"/>
      <c r="BG287" s="75"/>
      <c r="BH287" s="75"/>
      <c r="BK287" s="251"/>
      <c r="BL287" s="251"/>
      <c r="BM287" s="251"/>
      <c r="BN287" s="251"/>
      <c r="BO287" s="251"/>
      <c r="BP287" s="251"/>
      <c r="BQ287" s="251"/>
      <c r="BR287" s="251"/>
      <c r="BS287" s="251"/>
      <c r="BT287" s="251"/>
      <c r="BU287" s="251"/>
      <c r="BV287" s="251"/>
      <c r="BW287" s="251"/>
      <c r="BX287" s="251"/>
      <c r="BY287" s="251"/>
      <c r="BZ287" s="251"/>
    </row>
    <row r="288" spans="1:78" ht="12.75" customHeight="1">
      <c r="A288" s="75"/>
      <c r="B288" s="75"/>
      <c r="C288" s="160"/>
      <c r="D288" s="160"/>
      <c r="E288" s="163"/>
      <c r="F288" s="163"/>
      <c r="G288" s="51">
        <v>0</v>
      </c>
      <c r="H288" s="61" t="str">
        <f t="shared" ref="H288:W288" si="26">IF(H223="-","-",H435-$G288)</f>
        <v>-</v>
      </c>
      <c r="I288" s="62" t="str">
        <f t="shared" si="26"/>
        <v>-</v>
      </c>
      <c r="J288" s="62" t="str">
        <f t="shared" si="26"/>
        <v>-</v>
      </c>
      <c r="K288" s="62" t="str">
        <f t="shared" si="26"/>
        <v>-</v>
      </c>
      <c r="L288" s="62" t="str">
        <f t="shared" si="26"/>
        <v>-</v>
      </c>
      <c r="M288" s="62" t="str">
        <f t="shared" si="26"/>
        <v>-</v>
      </c>
      <c r="N288" s="62" t="str">
        <f t="shared" si="26"/>
        <v>-</v>
      </c>
      <c r="O288" s="62" t="str">
        <f t="shared" si="26"/>
        <v>-</v>
      </c>
      <c r="P288" s="62" t="str">
        <f t="shared" si="26"/>
        <v>-</v>
      </c>
      <c r="Q288" s="62" t="str">
        <f t="shared" si="26"/>
        <v>-</v>
      </c>
      <c r="R288" s="62" t="str">
        <f t="shared" si="26"/>
        <v>-</v>
      </c>
      <c r="S288" s="62" t="str">
        <f t="shared" si="26"/>
        <v>-</v>
      </c>
      <c r="T288" s="62" t="str">
        <f t="shared" si="26"/>
        <v>-</v>
      </c>
      <c r="U288" s="62" t="str">
        <f t="shared" si="26"/>
        <v>-</v>
      </c>
      <c r="V288" s="62" t="str">
        <f t="shared" si="26"/>
        <v>-</v>
      </c>
      <c r="W288" s="63" t="str">
        <f t="shared" si="26"/>
        <v>-</v>
      </c>
      <c r="X288" s="475"/>
      <c r="Y288" s="76"/>
      <c r="Z288" s="76"/>
      <c r="AA288" s="76"/>
      <c r="AB288" s="76"/>
      <c r="AC288" s="76"/>
      <c r="AD288" s="76"/>
      <c r="AE288" s="75"/>
      <c r="AF288" s="75"/>
      <c r="AG288" s="75"/>
      <c r="AH288" s="75"/>
      <c r="AI288" s="75"/>
      <c r="AJ288" s="75"/>
      <c r="AK288" s="75"/>
      <c r="AL288" s="75"/>
      <c r="AM288" s="75"/>
      <c r="AN288" s="75"/>
      <c r="AO288" s="75"/>
      <c r="AP288" s="75"/>
      <c r="AQ288" s="75"/>
      <c r="AR288" s="75"/>
      <c r="AS288" s="75"/>
      <c r="AT288" s="75"/>
      <c r="AU288" s="75"/>
      <c r="AV288" s="75"/>
      <c r="AW288" s="75"/>
      <c r="AX288" s="75"/>
      <c r="AY288" s="75"/>
      <c r="AZ288" s="75"/>
      <c r="BA288" s="75"/>
      <c r="BB288" s="75"/>
      <c r="BC288" s="75"/>
      <c r="BD288" s="75"/>
      <c r="BE288" s="75"/>
      <c r="BF288" s="75"/>
      <c r="BG288" s="75"/>
      <c r="BH288" s="75"/>
      <c r="BK288" s="251"/>
      <c r="BL288" s="251"/>
      <c r="BM288" s="251"/>
      <c r="BN288" s="251"/>
      <c r="BO288" s="251"/>
      <c r="BP288" s="251"/>
      <c r="BQ288" s="251"/>
      <c r="BR288" s="251"/>
      <c r="BS288" s="251"/>
      <c r="BT288" s="251"/>
      <c r="BU288" s="251"/>
      <c r="BV288" s="251"/>
      <c r="BW288" s="251"/>
      <c r="BX288" s="251"/>
      <c r="BY288" s="251"/>
      <c r="BZ288" s="251"/>
    </row>
    <row r="289" spans="1:78" ht="12.75" customHeight="1">
      <c r="A289" s="75"/>
      <c r="B289" s="75"/>
      <c r="C289" s="160"/>
      <c r="D289" s="160"/>
      <c r="E289" s="163"/>
      <c r="F289" s="163"/>
      <c r="G289" s="52">
        <f>G288+1</f>
        <v>1</v>
      </c>
      <c r="H289" s="64" t="str">
        <f t="shared" ref="H289:W289" si="27">IF(H224="-","-",H436-$G289)</f>
        <v>-</v>
      </c>
      <c r="I289" s="65" t="str">
        <f t="shared" si="27"/>
        <v>-</v>
      </c>
      <c r="J289" s="65" t="str">
        <f t="shared" si="27"/>
        <v>-</v>
      </c>
      <c r="K289" s="65" t="str">
        <f t="shared" si="27"/>
        <v>-</v>
      </c>
      <c r="L289" s="65" t="str">
        <f t="shared" si="27"/>
        <v>-</v>
      </c>
      <c r="M289" s="65" t="str">
        <f t="shared" si="27"/>
        <v>-</v>
      </c>
      <c r="N289" s="65" t="str">
        <f t="shared" si="27"/>
        <v>-</v>
      </c>
      <c r="O289" s="65" t="str">
        <f t="shared" si="27"/>
        <v>-</v>
      </c>
      <c r="P289" s="65" t="str">
        <f t="shared" si="27"/>
        <v>-</v>
      </c>
      <c r="Q289" s="65" t="str">
        <f t="shared" si="27"/>
        <v>-</v>
      </c>
      <c r="R289" s="65" t="str">
        <f t="shared" si="27"/>
        <v>-</v>
      </c>
      <c r="S289" s="65" t="str">
        <f t="shared" si="27"/>
        <v>-</v>
      </c>
      <c r="T289" s="65" t="str">
        <f t="shared" si="27"/>
        <v>-</v>
      </c>
      <c r="U289" s="65" t="str">
        <f t="shared" si="27"/>
        <v>-</v>
      </c>
      <c r="V289" s="65" t="str">
        <f t="shared" si="27"/>
        <v>-</v>
      </c>
      <c r="W289" s="66" t="str">
        <f t="shared" si="27"/>
        <v>-</v>
      </c>
      <c r="X289" s="475"/>
      <c r="Y289" s="76"/>
      <c r="Z289" s="76"/>
      <c r="AA289" s="76"/>
      <c r="AB289" s="76"/>
      <c r="AC289" s="76"/>
      <c r="AD289" s="76"/>
      <c r="AE289" s="75"/>
      <c r="AF289" s="75"/>
      <c r="AG289" s="75"/>
      <c r="AH289" s="75"/>
      <c r="AI289" s="75"/>
      <c r="AJ289" s="75"/>
      <c r="AK289" s="75"/>
      <c r="AL289" s="75"/>
      <c r="AM289" s="75"/>
      <c r="AN289" s="75"/>
      <c r="AO289" s="75"/>
      <c r="AP289" s="75"/>
      <c r="AQ289" s="75"/>
      <c r="AR289" s="75"/>
      <c r="AS289" s="75"/>
      <c r="AT289" s="75"/>
      <c r="AU289" s="75"/>
      <c r="AV289" s="75"/>
      <c r="AW289" s="75"/>
      <c r="AX289" s="75"/>
      <c r="AY289" s="75"/>
      <c r="AZ289" s="75"/>
      <c r="BA289" s="75"/>
      <c r="BB289" s="75"/>
      <c r="BC289" s="75"/>
      <c r="BD289" s="75"/>
      <c r="BE289" s="75"/>
      <c r="BF289" s="75"/>
      <c r="BG289" s="75"/>
      <c r="BH289" s="75"/>
      <c r="BK289" s="251"/>
      <c r="BL289" s="251"/>
      <c r="BM289" s="251"/>
      <c r="BN289" s="251"/>
      <c r="BO289" s="251"/>
      <c r="BP289" s="251"/>
      <c r="BQ289" s="251"/>
      <c r="BR289" s="251"/>
      <c r="BS289" s="251"/>
      <c r="BT289" s="251"/>
      <c r="BU289" s="251"/>
      <c r="BV289" s="251"/>
      <c r="BW289" s="251"/>
      <c r="BX289" s="251"/>
      <c r="BY289" s="251"/>
      <c r="BZ289" s="251"/>
    </row>
    <row r="290" spans="1:78" ht="12.75" customHeight="1">
      <c r="A290" s="75"/>
      <c r="B290" s="75"/>
      <c r="C290" s="160"/>
      <c r="D290" s="160"/>
      <c r="E290" s="163"/>
      <c r="F290" s="163"/>
      <c r="G290" s="52">
        <f t="shared" ref="G290:G303" si="28">G289+1</f>
        <v>2</v>
      </c>
      <c r="H290" s="64" t="str">
        <f t="shared" ref="H290:W290" si="29">IF(H225="-","-",H437-$G290)</f>
        <v>-</v>
      </c>
      <c r="I290" s="65" t="str">
        <f t="shared" si="29"/>
        <v>-</v>
      </c>
      <c r="J290" s="65" t="str">
        <f t="shared" si="29"/>
        <v>-</v>
      </c>
      <c r="K290" s="65" t="str">
        <f t="shared" si="29"/>
        <v>-</v>
      </c>
      <c r="L290" s="65" t="str">
        <f t="shared" si="29"/>
        <v>-</v>
      </c>
      <c r="M290" s="65" t="str">
        <f t="shared" si="29"/>
        <v>-</v>
      </c>
      <c r="N290" s="65" t="str">
        <f t="shared" si="29"/>
        <v>-</v>
      </c>
      <c r="O290" s="65" t="str">
        <f t="shared" si="29"/>
        <v>-</v>
      </c>
      <c r="P290" s="65" t="str">
        <f t="shared" si="29"/>
        <v>-</v>
      </c>
      <c r="Q290" s="65" t="str">
        <f t="shared" si="29"/>
        <v>-</v>
      </c>
      <c r="R290" s="65" t="str">
        <f t="shared" si="29"/>
        <v>-</v>
      </c>
      <c r="S290" s="65" t="str">
        <f t="shared" si="29"/>
        <v>-</v>
      </c>
      <c r="T290" s="65" t="str">
        <f t="shared" si="29"/>
        <v>-</v>
      </c>
      <c r="U290" s="65" t="str">
        <f t="shared" si="29"/>
        <v>-</v>
      </c>
      <c r="V290" s="65" t="str">
        <f t="shared" si="29"/>
        <v>-</v>
      </c>
      <c r="W290" s="66" t="str">
        <f t="shared" si="29"/>
        <v>-</v>
      </c>
      <c r="X290" s="475"/>
      <c r="Y290" s="76"/>
      <c r="Z290" s="76"/>
      <c r="AA290" s="76"/>
      <c r="AB290" s="76"/>
      <c r="AC290" s="76"/>
      <c r="AD290" s="76"/>
      <c r="AE290" s="75"/>
      <c r="AF290" s="75"/>
      <c r="AG290" s="75"/>
      <c r="AH290" s="75"/>
      <c r="AI290" s="75"/>
      <c r="AJ290" s="75"/>
      <c r="AK290" s="75"/>
      <c r="AL290" s="75"/>
      <c r="AM290" s="75"/>
      <c r="AN290" s="75"/>
      <c r="AO290" s="75"/>
      <c r="AP290" s="75"/>
      <c r="AQ290" s="75"/>
      <c r="AR290" s="75"/>
      <c r="AS290" s="75"/>
      <c r="AT290" s="75"/>
      <c r="AU290" s="75"/>
      <c r="AV290" s="75"/>
      <c r="AW290" s="75"/>
      <c r="AX290" s="75"/>
      <c r="AY290" s="75"/>
      <c r="AZ290" s="75"/>
      <c r="BA290" s="75"/>
      <c r="BB290" s="75"/>
      <c r="BC290" s="75"/>
      <c r="BD290" s="75"/>
      <c r="BE290" s="75"/>
      <c r="BF290" s="75"/>
      <c r="BG290" s="75"/>
      <c r="BH290" s="75"/>
      <c r="BK290" s="251"/>
      <c r="BL290" s="251"/>
      <c r="BM290" s="251"/>
      <c r="BN290" s="251"/>
      <c r="BO290" s="251"/>
      <c r="BP290" s="251"/>
      <c r="BQ290" s="251"/>
      <c r="BR290" s="251"/>
      <c r="BS290" s="251"/>
      <c r="BT290" s="251"/>
      <c r="BU290" s="251"/>
      <c r="BV290" s="251"/>
      <c r="BW290" s="251"/>
      <c r="BX290" s="251"/>
      <c r="BY290" s="251"/>
      <c r="BZ290" s="251"/>
    </row>
    <row r="291" spans="1:78" ht="12.75" customHeight="1">
      <c r="A291" s="75"/>
      <c r="B291" s="75"/>
      <c r="C291" s="160"/>
      <c r="D291" s="160"/>
      <c r="E291" s="163"/>
      <c r="F291" s="163"/>
      <c r="G291" s="52">
        <f t="shared" si="28"/>
        <v>3</v>
      </c>
      <c r="H291" s="64" t="str">
        <f t="shared" ref="H291:W291" si="30">IF(H226="-","-",H438-$G291)</f>
        <v>-</v>
      </c>
      <c r="I291" s="65" t="str">
        <f t="shared" si="30"/>
        <v>-</v>
      </c>
      <c r="J291" s="65" t="str">
        <f t="shared" si="30"/>
        <v>-</v>
      </c>
      <c r="K291" s="65" t="str">
        <f t="shared" si="30"/>
        <v>-</v>
      </c>
      <c r="L291" s="65" t="str">
        <f t="shared" si="30"/>
        <v>-</v>
      </c>
      <c r="M291" s="65" t="str">
        <f t="shared" si="30"/>
        <v>-</v>
      </c>
      <c r="N291" s="65" t="str">
        <f t="shared" si="30"/>
        <v>-</v>
      </c>
      <c r="O291" s="65" t="str">
        <f t="shared" si="30"/>
        <v>-</v>
      </c>
      <c r="P291" s="65" t="str">
        <f t="shared" si="30"/>
        <v>-</v>
      </c>
      <c r="Q291" s="65" t="str">
        <f t="shared" si="30"/>
        <v>-</v>
      </c>
      <c r="R291" s="65" t="str">
        <f t="shared" si="30"/>
        <v>-</v>
      </c>
      <c r="S291" s="65" t="str">
        <f t="shared" si="30"/>
        <v>-</v>
      </c>
      <c r="T291" s="65" t="str">
        <f t="shared" si="30"/>
        <v>-</v>
      </c>
      <c r="U291" s="65" t="str">
        <f t="shared" si="30"/>
        <v>-</v>
      </c>
      <c r="V291" s="65" t="str">
        <f t="shared" si="30"/>
        <v>-</v>
      </c>
      <c r="W291" s="66" t="str">
        <f t="shared" si="30"/>
        <v>-</v>
      </c>
      <c r="X291" s="475"/>
      <c r="Y291" s="76"/>
      <c r="Z291" s="76"/>
      <c r="AA291" s="76"/>
      <c r="AB291" s="76"/>
      <c r="AC291" s="76"/>
      <c r="AD291" s="76"/>
      <c r="AE291" s="75"/>
      <c r="AF291" s="75"/>
      <c r="AG291" s="75"/>
      <c r="AH291" s="75"/>
      <c r="AI291" s="75"/>
      <c r="AJ291" s="75"/>
      <c r="AK291" s="75"/>
      <c r="AL291" s="75"/>
      <c r="AM291" s="75"/>
      <c r="AN291" s="75"/>
      <c r="AO291" s="75"/>
      <c r="AP291" s="75"/>
      <c r="AQ291" s="75"/>
      <c r="AR291" s="75"/>
      <c r="AS291" s="75"/>
      <c r="AT291" s="75"/>
      <c r="AU291" s="75"/>
      <c r="AV291" s="75"/>
      <c r="AW291" s="75"/>
      <c r="AX291" s="75"/>
      <c r="AY291" s="75"/>
      <c r="AZ291" s="75"/>
      <c r="BA291" s="75"/>
      <c r="BB291" s="75"/>
      <c r="BC291" s="75"/>
      <c r="BD291" s="75"/>
      <c r="BE291" s="75"/>
      <c r="BF291" s="75"/>
      <c r="BG291" s="75"/>
      <c r="BH291" s="75"/>
      <c r="BK291" s="251"/>
      <c r="BL291" s="251"/>
      <c r="BM291" s="251"/>
      <c r="BN291" s="251"/>
      <c r="BO291" s="251"/>
      <c r="BP291" s="251"/>
      <c r="BQ291" s="251"/>
      <c r="BR291" s="251"/>
      <c r="BS291" s="251"/>
      <c r="BT291" s="251"/>
      <c r="BU291" s="251"/>
      <c r="BV291" s="251"/>
      <c r="BW291" s="251"/>
      <c r="BX291" s="251"/>
      <c r="BY291" s="251"/>
      <c r="BZ291" s="251"/>
    </row>
    <row r="292" spans="1:78" ht="12.75" customHeight="1">
      <c r="A292" s="75"/>
      <c r="B292" s="75"/>
      <c r="C292" s="160"/>
      <c r="D292" s="160"/>
      <c r="E292" s="163"/>
      <c r="F292" s="163"/>
      <c r="G292" s="52">
        <f t="shared" si="28"/>
        <v>4</v>
      </c>
      <c r="H292" s="64" t="str">
        <f t="shared" ref="H292:W292" si="31">IF(H227="-","-",H439-$G292)</f>
        <v>-</v>
      </c>
      <c r="I292" s="65" t="str">
        <f t="shared" si="31"/>
        <v>-</v>
      </c>
      <c r="J292" s="65" t="str">
        <f t="shared" si="31"/>
        <v>-</v>
      </c>
      <c r="K292" s="65" t="str">
        <f t="shared" si="31"/>
        <v>-</v>
      </c>
      <c r="L292" s="65" t="str">
        <f t="shared" si="31"/>
        <v>-</v>
      </c>
      <c r="M292" s="65" t="str">
        <f t="shared" si="31"/>
        <v>-</v>
      </c>
      <c r="N292" s="65" t="str">
        <f t="shared" si="31"/>
        <v>-</v>
      </c>
      <c r="O292" s="65" t="str">
        <f t="shared" si="31"/>
        <v>-</v>
      </c>
      <c r="P292" s="65" t="str">
        <f t="shared" si="31"/>
        <v>-</v>
      </c>
      <c r="Q292" s="65" t="str">
        <f t="shared" si="31"/>
        <v>-</v>
      </c>
      <c r="R292" s="65" t="str">
        <f t="shared" si="31"/>
        <v>-</v>
      </c>
      <c r="S292" s="65" t="str">
        <f t="shared" si="31"/>
        <v>-</v>
      </c>
      <c r="T292" s="65" t="str">
        <f t="shared" si="31"/>
        <v>-</v>
      </c>
      <c r="U292" s="65" t="str">
        <f t="shared" si="31"/>
        <v>-</v>
      </c>
      <c r="V292" s="65" t="str">
        <f t="shared" si="31"/>
        <v>-</v>
      </c>
      <c r="W292" s="66" t="str">
        <f t="shared" si="31"/>
        <v>-</v>
      </c>
      <c r="X292" s="475"/>
      <c r="Y292" s="76"/>
      <c r="Z292" s="76"/>
      <c r="AA292" s="76"/>
      <c r="AB292" s="76"/>
      <c r="AC292" s="76"/>
      <c r="AD292" s="76"/>
      <c r="AE292" s="75"/>
      <c r="AF292" s="75"/>
      <c r="AG292" s="75"/>
      <c r="AH292" s="75"/>
      <c r="AI292" s="75"/>
      <c r="AJ292" s="75"/>
      <c r="AK292" s="75"/>
      <c r="AL292" s="75"/>
      <c r="AM292" s="75"/>
      <c r="AN292" s="75"/>
      <c r="AO292" s="75"/>
      <c r="AP292" s="75"/>
      <c r="AQ292" s="75"/>
      <c r="AR292" s="75"/>
      <c r="AS292" s="75"/>
      <c r="AT292" s="75"/>
      <c r="AU292" s="75"/>
      <c r="AV292" s="75"/>
      <c r="AW292" s="75"/>
      <c r="AX292" s="75"/>
      <c r="AY292" s="75"/>
      <c r="AZ292" s="75"/>
      <c r="BA292" s="75"/>
      <c r="BB292" s="75"/>
      <c r="BC292" s="75"/>
      <c r="BD292" s="75"/>
      <c r="BE292" s="75"/>
      <c r="BF292" s="75"/>
      <c r="BG292" s="75"/>
      <c r="BH292" s="75"/>
      <c r="BK292" s="251"/>
      <c r="BL292" s="251"/>
      <c r="BM292" s="251"/>
      <c r="BN292" s="251"/>
      <c r="BO292" s="251"/>
      <c r="BP292" s="251"/>
      <c r="BQ292" s="251"/>
      <c r="BR292" s="251"/>
      <c r="BS292" s="251"/>
      <c r="BT292" s="251"/>
      <c r="BU292" s="251"/>
      <c r="BV292" s="251"/>
      <c r="BW292" s="251"/>
      <c r="BX292" s="251"/>
      <c r="BY292" s="251"/>
      <c r="BZ292" s="251"/>
    </row>
    <row r="293" spans="1:78" ht="12.75" customHeight="1">
      <c r="A293" s="75"/>
      <c r="B293" s="75"/>
      <c r="C293" s="160"/>
      <c r="D293" s="160"/>
      <c r="E293" s="163"/>
      <c r="F293" s="163"/>
      <c r="G293" s="52">
        <f t="shared" si="28"/>
        <v>5</v>
      </c>
      <c r="H293" s="64" t="str">
        <f t="shared" ref="H293:W293" si="32">IF(H228="-","-",H440-$G293)</f>
        <v>-</v>
      </c>
      <c r="I293" s="65" t="str">
        <f t="shared" si="32"/>
        <v>-</v>
      </c>
      <c r="J293" s="65" t="str">
        <f t="shared" si="32"/>
        <v>-</v>
      </c>
      <c r="K293" s="65" t="str">
        <f t="shared" si="32"/>
        <v>-</v>
      </c>
      <c r="L293" s="65" t="str">
        <f t="shared" si="32"/>
        <v>-</v>
      </c>
      <c r="M293" s="65" t="str">
        <f t="shared" si="32"/>
        <v>-</v>
      </c>
      <c r="N293" s="65" t="str">
        <f t="shared" si="32"/>
        <v>-</v>
      </c>
      <c r="O293" s="65" t="str">
        <f t="shared" si="32"/>
        <v>-</v>
      </c>
      <c r="P293" s="65" t="str">
        <f t="shared" si="32"/>
        <v>-</v>
      </c>
      <c r="Q293" s="65" t="str">
        <f t="shared" si="32"/>
        <v>-</v>
      </c>
      <c r="R293" s="65" t="str">
        <f t="shared" si="32"/>
        <v>-</v>
      </c>
      <c r="S293" s="65" t="str">
        <f t="shared" si="32"/>
        <v>-</v>
      </c>
      <c r="T293" s="65" t="str">
        <f t="shared" si="32"/>
        <v>-</v>
      </c>
      <c r="U293" s="65" t="str">
        <f t="shared" si="32"/>
        <v>-</v>
      </c>
      <c r="V293" s="65" t="str">
        <f t="shared" si="32"/>
        <v>-</v>
      </c>
      <c r="W293" s="66" t="str">
        <f t="shared" si="32"/>
        <v>-</v>
      </c>
      <c r="X293" s="475"/>
      <c r="Y293" s="76"/>
      <c r="Z293" s="76"/>
      <c r="AA293" s="76"/>
      <c r="AB293" s="76"/>
      <c r="AC293" s="76"/>
      <c r="AD293" s="76"/>
      <c r="AE293" s="75"/>
      <c r="AF293" s="75"/>
      <c r="AG293" s="75"/>
      <c r="AH293" s="75"/>
      <c r="AI293" s="75"/>
      <c r="AJ293" s="75"/>
      <c r="AK293" s="75"/>
      <c r="AL293" s="75"/>
      <c r="AM293" s="75"/>
      <c r="AN293" s="75"/>
      <c r="AO293" s="75"/>
      <c r="AP293" s="75"/>
      <c r="AQ293" s="75"/>
      <c r="AR293" s="75"/>
      <c r="AS293" s="75"/>
      <c r="AT293" s="75"/>
      <c r="AU293" s="75"/>
      <c r="AV293" s="75"/>
      <c r="AW293" s="75"/>
      <c r="AX293" s="75"/>
      <c r="AY293" s="75"/>
      <c r="AZ293" s="75"/>
      <c r="BA293" s="75"/>
      <c r="BB293" s="75"/>
      <c r="BC293" s="75"/>
      <c r="BD293" s="75"/>
      <c r="BE293" s="75"/>
      <c r="BF293" s="75"/>
      <c r="BG293" s="75"/>
      <c r="BH293" s="75"/>
      <c r="BK293" s="251"/>
      <c r="BL293" s="251"/>
      <c r="BM293" s="251"/>
      <c r="BN293" s="251"/>
      <c r="BO293" s="251"/>
      <c r="BP293" s="251"/>
      <c r="BQ293" s="251"/>
      <c r="BR293" s="251"/>
      <c r="BS293" s="251"/>
      <c r="BT293" s="251"/>
      <c r="BU293" s="251"/>
      <c r="BV293" s="251"/>
      <c r="BW293" s="251"/>
      <c r="BX293" s="251"/>
      <c r="BY293" s="251"/>
      <c r="BZ293" s="251"/>
    </row>
    <row r="294" spans="1:78" ht="12.75" customHeight="1">
      <c r="A294" s="75"/>
      <c r="B294" s="75"/>
      <c r="C294" s="160"/>
      <c r="D294" s="160"/>
      <c r="E294" s="163"/>
      <c r="F294" s="163"/>
      <c r="G294" s="52">
        <f t="shared" si="28"/>
        <v>6</v>
      </c>
      <c r="H294" s="64" t="str">
        <f t="shared" ref="H294:W294" si="33">IF(H229="-","-",H441-$G294)</f>
        <v>-</v>
      </c>
      <c r="I294" s="65" t="str">
        <f t="shared" si="33"/>
        <v>-</v>
      </c>
      <c r="J294" s="65" t="str">
        <f t="shared" si="33"/>
        <v>-</v>
      </c>
      <c r="K294" s="65" t="str">
        <f t="shared" si="33"/>
        <v>-</v>
      </c>
      <c r="L294" s="65" t="str">
        <f t="shared" si="33"/>
        <v>-</v>
      </c>
      <c r="M294" s="65" t="str">
        <f t="shared" si="33"/>
        <v>-</v>
      </c>
      <c r="N294" s="65" t="str">
        <f t="shared" si="33"/>
        <v>-</v>
      </c>
      <c r="O294" s="65" t="str">
        <f t="shared" si="33"/>
        <v>-</v>
      </c>
      <c r="P294" s="65" t="str">
        <f t="shared" si="33"/>
        <v>-</v>
      </c>
      <c r="Q294" s="65" t="str">
        <f t="shared" si="33"/>
        <v>-</v>
      </c>
      <c r="R294" s="65" t="str">
        <f t="shared" si="33"/>
        <v>-</v>
      </c>
      <c r="S294" s="65" t="str">
        <f t="shared" si="33"/>
        <v>-</v>
      </c>
      <c r="T294" s="65" t="str">
        <f t="shared" si="33"/>
        <v>-</v>
      </c>
      <c r="U294" s="65" t="str">
        <f t="shared" si="33"/>
        <v>-</v>
      </c>
      <c r="V294" s="65" t="str">
        <f t="shared" si="33"/>
        <v>-</v>
      </c>
      <c r="W294" s="66" t="str">
        <f t="shared" si="33"/>
        <v>-</v>
      </c>
      <c r="X294" s="475"/>
      <c r="Y294" s="76"/>
      <c r="Z294" s="76"/>
      <c r="AA294" s="76"/>
      <c r="AB294" s="76"/>
      <c r="AC294" s="76"/>
      <c r="AD294" s="76"/>
      <c r="AE294" s="75"/>
      <c r="AF294" s="75"/>
      <c r="AG294" s="75"/>
      <c r="AH294" s="75"/>
      <c r="AI294" s="75"/>
      <c r="AJ294" s="75"/>
      <c r="AK294" s="75"/>
      <c r="AL294" s="75"/>
      <c r="AM294" s="75"/>
      <c r="AN294" s="75"/>
      <c r="AO294" s="75"/>
      <c r="AP294" s="75"/>
      <c r="AQ294" s="75"/>
      <c r="AR294" s="75"/>
      <c r="AS294" s="75"/>
      <c r="AT294" s="75"/>
      <c r="AU294" s="75"/>
      <c r="AV294" s="75"/>
      <c r="AW294" s="75"/>
      <c r="AX294" s="75"/>
      <c r="AY294" s="75"/>
      <c r="AZ294" s="75"/>
      <c r="BA294" s="75"/>
      <c r="BB294" s="75"/>
      <c r="BC294" s="75"/>
      <c r="BD294" s="75"/>
      <c r="BE294" s="75"/>
      <c r="BF294" s="75"/>
      <c r="BG294" s="75"/>
      <c r="BH294" s="75"/>
      <c r="BK294" s="251"/>
      <c r="BL294" s="251"/>
      <c r="BM294" s="251"/>
      <c r="BN294" s="251"/>
      <c r="BO294" s="251"/>
      <c r="BP294" s="251"/>
      <c r="BQ294" s="251"/>
      <c r="BR294" s="251"/>
      <c r="BS294" s="251"/>
      <c r="BT294" s="251"/>
      <c r="BU294" s="251"/>
      <c r="BV294" s="251"/>
      <c r="BW294" s="251"/>
      <c r="BX294" s="251"/>
      <c r="BY294" s="251"/>
      <c r="BZ294" s="251"/>
    </row>
    <row r="295" spans="1:78" ht="12.75" customHeight="1">
      <c r="A295" s="75"/>
      <c r="B295" s="75"/>
      <c r="C295" s="160"/>
      <c r="D295" s="160"/>
      <c r="E295" s="163"/>
      <c r="F295" s="163"/>
      <c r="G295" s="52">
        <f t="shared" si="28"/>
        <v>7</v>
      </c>
      <c r="H295" s="64" t="str">
        <f t="shared" ref="H295:W295" si="34">IF(H230="-","-",H442-$G295)</f>
        <v>-</v>
      </c>
      <c r="I295" s="65" t="str">
        <f t="shared" si="34"/>
        <v>-</v>
      </c>
      <c r="J295" s="65" t="str">
        <f t="shared" si="34"/>
        <v>-</v>
      </c>
      <c r="K295" s="65" t="str">
        <f t="shared" si="34"/>
        <v>-</v>
      </c>
      <c r="L295" s="65" t="str">
        <f t="shared" si="34"/>
        <v>-</v>
      </c>
      <c r="M295" s="65" t="str">
        <f t="shared" si="34"/>
        <v>-</v>
      </c>
      <c r="N295" s="65" t="str">
        <f t="shared" si="34"/>
        <v>-</v>
      </c>
      <c r="O295" s="65" t="str">
        <f t="shared" si="34"/>
        <v>-</v>
      </c>
      <c r="P295" s="65" t="str">
        <f t="shared" si="34"/>
        <v>-</v>
      </c>
      <c r="Q295" s="65" t="str">
        <f t="shared" si="34"/>
        <v>-</v>
      </c>
      <c r="R295" s="65" t="str">
        <f t="shared" si="34"/>
        <v>-</v>
      </c>
      <c r="S295" s="65" t="str">
        <f t="shared" si="34"/>
        <v>-</v>
      </c>
      <c r="T295" s="65" t="str">
        <f t="shared" si="34"/>
        <v>-</v>
      </c>
      <c r="U295" s="65" t="str">
        <f t="shared" si="34"/>
        <v>-</v>
      </c>
      <c r="V295" s="65" t="str">
        <f t="shared" si="34"/>
        <v>-</v>
      </c>
      <c r="W295" s="66" t="str">
        <f t="shared" si="34"/>
        <v>-</v>
      </c>
      <c r="X295" s="475"/>
      <c r="Y295" s="76"/>
      <c r="Z295" s="76"/>
      <c r="AA295" s="76"/>
      <c r="AB295" s="76"/>
      <c r="AC295" s="76"/>
      <c r="AD295" s="76"/>
      <c r="AE295" s="75"/>
      <c r="AF295" s="75"/>
      <c r="AG295" s="75"/>
      <c r="AH295" s="75"/>
      <c r="AI295" s="75"/>
      <c r="AJ295" s="75"/>
      <c r="AK295" s="75"/>
      <c r="AL295" s="75"/>
      <c r="AM295" s="75"/>
      <c r="AN295" s="75"/>
      <c r="AO295" s="75"/>
      <c r="AP295" s="75"/>
      <c r="AQ295" s="75"/>
      <c r="AR295" s="75"/>
      <c r="AS295" s="75"/>
      <c r="AT295" s="75"/>
      <c r="AU295" s="75"/>
      <c r="AV295" s="75"/>
      <c r="AW295" s="75"/>
      <c r="AX295" s="75"/>
      <c r="AY295" s="75"/>
      <c r="AZ295" s="75"/>
      <c r="BA295" s="75"/>
      <c r="BB295" s="75"/>
      <c r="BC295" s="75"/>
      <c r="BD295" s="75"/>
      <c r="BE295" s="75"/>
      <c r="BF295" s="75"/>
      <c r="BG295" s="75"/>
      <c r="BH295" s="75"/>
      <c r="BK295" s="251"/>
      <c r="BL295" s="251"/>
      <c r="BM295" s="251"/>
      <c r="BN295" s="251"/>
      <c r="BO295" s="251"/>
      <c r="BP295" s="251"/>
      <c r="BQ295" s="251"/>
      <c r="BR295" s="251"/>
      <c r="BS295" s="251"/>
      <c r="BT295" s="251"/>
      <c r="BU295" s="251"/>
      <c r="BV295" s="251"/>
      <c r="BW295" s="251"/>
      <c r="BX295" s="251"/>
      <c r="BY295" s="251"/>
      <c r="BZ295" s="251"/>
    </row>
    <row r="296" spans="1:78" ht="12.75" customHeight="1">
      <c r="A296" s="75"/>
      <c r="B296" s="75"/>
      <c r="C296" s="160"/>
      <c r="D296" s="160"/>
      <c r="E296" s="163"/>
      <c r="F296" s="163"/>
      <c r="G296" s="52">
        <f t="shared" si="28"/>
        <v>8</v>
      </c>
      <c r="H296" s="64" t="str">
        <f t="shared" ref="H296:W296" si="35">IF(H231="-","-",H443-$G296)</f>
        <v>-</v>
      </c>
      <c r="I296" s="65" t="str">
        <f t="shared" si="35"/>
        <v>-</v>
      </c>
      <c r="J296" s="65" t="str">
        <f t="shared" si="35"/>
        <v>-</v>
      </c>
      <c r="K296" s="65" t="str">
        <f t="shared" si="35"/>
        <v>-</v>
      </c>
      <c r="L296" s="65" t="str">
        <f t="shared" si="35"/>
        <v>-</v>
      </c>
      <c r="M296" s="65" t="str">
        <f t="shared" si="35"/>
        <v>-</v>
      </c>
      <c r="N296" s="65" t="str">
        <f t="shared" si="35"/>
        <v>-</v>
      </c>
      <c r="O296" s="65" t="str">
        <f t="shared" si="35"/>
        <v>-</v>
      </c>
      <c r="P296" s="65" t="str">
        <f t="shared" si="35"/>
        <v>-</v>
      </c>
      <c r="Q296" s="65" t="str">
        <f t="shared" si="35"/>
        <v>-</v>
      </c>
      <c r="R296" s="65" t="str">
        <f t="shared" si="35"/>
        <v>-</v>
      </c>
      <c r="S296" s="65" t="str">
        <f t="shared" si="35"/>
        <v>-</v>
      </c>
      <c r="T296" s="65" t="str">
        <f t="shared" si="35"/>
        <v>-</v>
      </c>
      <c r="U296" s="65" t="str">
        <f t="shared" si="35"/>
        <v>-</v>
      </c>
      <c r="V296" s="65" t="str">
        <f t="shared" si="35"/>
        <v>-</v>
      </c>
      <c r="W296" s="66" t="str">
        <f t="shared" si="35"/>
        <v>-</v>
      </c>
      <c r="X296" s="475"/>
      <c r="Y296" s="76"/>
      <c r="Z296" s="76"/>
      <c r="AA296" s="76"/>
      <c r="AB296" s="76"/>
      <c r="AC296" s="76"/>
      <c r="AD296" s="76"/>
      <c r="AE296" s="75"/>
      <c r="AF296" s="75"/>
      <c r="AG296" s="75"/>
      <c r="AH296" s="75"/>
      <c r="AI296" s="75"/>
      <c r="AJ296" s="75"/>
      <c r="AK296" s="75"/>
      <c r="AL296" s="75"/>
      <c r="AM296" s="75"/>
      <c r="AN296" s="75"/>
      <c r="AO296" s="75"/>
      <c r="AP296" s="75"/>
      <c r="AQ296" s="75"/>
      <c r="AR296" s="75"/>
      <c r="AS296" s="75"/>
      <c r="AT296" s="75"/>
      <c r="AU296" s="75"/>
      <c r="AV296" s="75"/>
      <c r="AW296" s="75"/>
      <c r="AX296" s="75"/>
      <c r="AY296" s="75"/>
      <c r="AZ296" s="75"/>
      <c r="BA296" s="75"/>
      <c r="BB296" s="75"/>
      <c r="BC296" s="75"/>
      <c r="BD296" s="75"/>
      <c r="BE296" s="75"/>
      <c r="BF296" s="75"/>
      <c r="BG296" s="75"/>
      <c r="BH296" s="75"/>
      <c r="BK296" s="251"/>
      <c r="BL296" s="251"/>
      <c r="BM296" s="251"/>
      <c r="BN296" s="251"/>
      <c r="BO296" s="251"/>
      <c r="BP296" s="251"/>
      <c r="BQ296" s="251"/>
      <c r="BR296" s="251"/>
      <c r="BS296" s="251"/>
      <c r="BT296" s="251"/>
      <c r="BU296" s="251"/>
      <c r="BV296" s="251"/>
      <c r="BW296" s="251"/>
      <c r="BX296" s="251"/>
      <c r="BY296" s="251"/>
      <c r="BZ296" s="251"/>
    </row>
    <row r="297" spans="1:78" ht="12.75" customHeight="1">
      <c r="A297" s="75"/>
      <c r="B297" s="75"/>
      <c r="C297" s="160"/>
      <c r="D297" s="160"/>
      <c r="E297" s="163"/>
      <c r="F297" s="163"/>
      <c r="G297" s="52">
        <f t="shared" si="28"/>
        <v>9</v>
      </c>
      <c r="H297" s="64" t="str">
        <f t="shared" ref="H297:W297" si="36">IF(H232="-","-",H444-$G297)</f>
        <v>-</v>
      </c>
      <c r="I297" s="65" t="str">
        <f t="shared" si="36"/>
        <v>-</v>
      </c>
      <c r="J297" s="65" t="str">
        <f t="shared" si="36"/>
        <v>-</v>
      </c>
      <c r="K297" s="65" t="str">
        <f t="shared" si="36"/>
        <v>-</v>
      </c>
      <c r="L297" s="65" t="str">
        <f t="shared" si="36"/>
        <v>-</v>
      </c>
      <c r="M297" s="65" t="str">
        <f t="shared" si="36"/>
        <v>-</v>
      </c>
      <c r="N297" s="65" t="str">
        <f t="shared" si="36"/>
        <v>-</v>
      </c>
      <c r="O297" s="65" t="str">
        <f t="shared" si="36"/>
        <v>-</v>
      </c>
      <c r="P297" s="65" t="str">
        <f t="shared" si="36"/>
        <v>-</v>
      </c>
      <c r="Q297" s="65" t="str">
        <f t="shared" si="36"/>
        <v>-</v>
      </c>
      <c r="R297" s="65" t="str">
        <f t="shared" si="36"/>
        <v>-</v>
      </c>
      <c r="S297" s="65" t="str">
        <f t="shared" si="36"/>
        <v>-</v>
      </c>
      <c r="T297" s="65" t="str">
        <f t="shared" si="36"/>
        <v>-</v>
      </c>
      <c r="U297" s="65" t="str">
        <f t="shared" si="36"/>
        <v>-</v>
      </c>
      <c r="V297" s="65" t="str">
        <f t="shared" si="36"/>
        <v>-</v>
      </c>
      <c r="W297" s="66" t="str">
        <f t="shared" si="36"/>
        <v>-</v>
      </c>
      <c r="X297" s="475"/>
      <c r="Y297" s="76"/>
      <c r="Z297" s="76"/>
      <c r="AA297" s="76"/>
      <c r="AB297" s="76"/>
      <c r="AC297" s="76"/>
      <c r="AD297" s="76"/>
      <c r="AE297" s="75"/>
      <c r="AF297" s="75"/>
      <c r="AG297" s="75"/>
      <c r="AH297" s="75"/>
      <c r="AI297" s="75"/>
      <c r="AJ297" s="75"/>
      <c r="AK297" s="75"/>
      <c r="AL297" s="75"/>
      <c r="AM297" s="75"/>
      <c r="AN297" s="75"/>
      <c r="AO297" s="75"/>
      <c r="AP297" s="75"/>
      <c r="AQ297" s="75"/>
      <c r="AR297" s="75"/>
      <c r="AS297" s="75"/>
      <c r="AT297" s="75"/>
      <c r="AU297" s="75"/>
      <c r="AV297" s="75"/>
      <c r="AW297" s="75"/>
      <c r="AX297" s="75"/>
      <c r="AY297" s="75"/>
      <c r="AZ297" s="75"/>
      <c r="BA297" s="75"/>
      <c r="BB297" s="75"/>
      <c r="BC297" s="75"/>
      <c r="BD297" s="75"/>
      <c r="BE297" s="75"/>
      <c r="BF297" s="75"/>
      <c r="BG297" s="75"/>
      <c r="BH297" s="75"/>
      <c r="BK297" s="251"/>
      <c r="BL297" s="251"/>
      <c r="BM297" s="251"/>
      <c r="BN297" s="251"/>
      <c r="BO297" s="251"/>
      <c r="BP297" s="251"/>
      <c r="BQ297" s="251"/>
      <c r="BR297" s="251"/>
      <c r="BS297" s="251"/>
      <c r="BT297" s="251"/>
      <c r="BU297" s="251"/>
      <c r="BV297" s="251"/>
      <c r="BW297" s="251"/>
      <c r="BX297" s="251"/>
      <c r="BY297" s="251"/>
      <c r="BZ297" s="251"/>
    </row>
    <row r="298" spans="1:78" ht="12.75" customHeight="1">
      <c r="A298" s="75"/>
      <c r="B298" s="75"/>
      <c r="C298" s="160"/>
      <c r="D298" s="160"/>
      <c r="E298" s="163"/>
      <c r="F298" s="163"/>
      <c r="G298" s="52">
        <f t="shared" si="28"/>
        <v>10</v>
      </c>
      <c r="H298" s="64" t="str">
        <f t="shared" ref="H298:W298" si="37">IF(H233="-","-",H445-$G298)</f>
        <v>-</v>
      </c>
      <c r="I298" s="65" t="str">
        <f t="shared" si="37"/>
        <v>-</v>
      </c>
      <c r="J298" s="65" t="str">
        <f t="shared" si="37"/>
        <v>-</v>
      </c>
      <c r="K298" s="65" t="str">
        <f t="shared" si="37"/>
        <v>-</v>
      </c>
      <c r="L298" s="65" t="str">
        <f t="shared" si="37"/>
        <v>-</v>
      </c>
      <c r="M298" s="65" t="str">
        <f t="shared" si="37"/>
        <v>-</v>
      </c>
      <c r="N298" s="65" t="str">
        <f t="shared" si="37"/>
        <v>-</v>
      </c>
      <c r="O298" s="65" t="str">
        <f t="shared" si="37"/>
        <v>-</v>
      </c>
      <c r="P298" s="65" t="str">
        <f t="shared" si="37"/>
        <v>-</v>
      </c>
      <c r="Q298" s="65" t="str">
        <f t="shared" si="37"/>
        <v>-</v>
      </c>
      <c r="R298" s="65" t="str">
        <f t="shared" si="37"/>
        <v>-</v>
      </c>
      <c r="S298" s="65" t="str">
        <f t="shared" si="37"/>
        <v>-</v>
      </c>
      <c r="T298" s="65" t="str">
        <f t="shared" si="37"/>
        <v>-</v>
      </c>
      <c r="U298" s="65" t="str">
        <f t="shared" si="37"/>
        <v>-</v>
      </c>
      <c r="V298" s="65" t="str">
        <f t="shared" si="37"/>
        <v>-</v>
      </c>
      <c r="W298" s="66" t="str">
        <f t="shared" si="37"/>
        <v>-</v>
      </c>
      <c r="X298" s="475"/>
      <c r="Y298" s="76"/>
      <c r="Z298" s="76"/>
      <c r="AA298" s="76"/>
      <c r="AB298" s="76"/>
      <c r="AC298" s="76"/>
      <c r="AD298" s="76"/>
      <c r="AE298" s="75"/>
      <c r="AF298" s="75"/>
      <c r="AG298" s="75"/>
      <c r="AH298" s="75"/>
      <c r="AI298" s="75"/>
      <c r="AJ298" s="75"/>
      <c r="AK298" s="75"/>
      <c r="AL298" s="75"/>
      <c r="AM298" s="75"/>
      <c r="AN298" s="75"/>
      <c r="AO298" s="75"/>
      <c r="AP298" s="75"/>
      <c r="AQ298" s="75"/>
      <c r="AR298" s="75"/>
      <c r="AS298" s="75"/>
      <c r="AT298" s="75"/>
      <c r="AU298" s="75"/>
      <c r="AV298" s="75"/>
      <c r="AW298" s="75"/>
      <c r="AX298" s="75"/>
      <c r="AY298" s="75"/>
      <c r="AZ298" s="75"/>
      <c r="BA298" s="75"/>
      <c r="BB298" s="75"/>
      <c r="BC298" s="75"/>
      <c r="BD298" s="75"/>
      <c r="BE298" s="75"/>
      <c r="BF298" s="75"/>
      <c r="BG298" s="75"/>
      <c r="BH298" s="75"/>
      <c r="BK298" s="251"/>
      <c r="BL298" s="251"/>
      <c r="BM298" s="251"/>
      <c r="BN298" s="251"/>
      <c r="BO298" s="251"/>
      <c r="BP298" s="251"/>
      <c r="BQ298" s="251"/>
      <c r="BR298" s="251"/>
      <c r="BS298" s="251"/>
      <c r="BT298" s="251"/>
      <c r="BU298" s="251"/>
      <c r="BV298" s="251"/>
      <c r="BW298" s="251"/>
      <c r="BX298" s="251"/>
      <c r="BY298" s="251"/>
      <c r="BZ298" s="251"/>
    </row>
    <row r="299" spans="1:78" ht="12.75" customHeight="1">
      <c r="A299" s="75"/>
      <c r="B299" s="75"/>
      <c r="C299" s="160"/>
      <c r="D299" s="160"/>
      <c r="E299" s="163"/>
      <c r="F299" s="163"/>
      <c r="G299" s="52">
        <f t="shared" si="28"/>
        <v>11</v>
      </c>
      <c r="H299" s="64" t="str">
        <f t="shared" ref="H299:W299" si="38">IF(H234="-","-",H446-$G299)</f>
        <v>-</v>
      </c>
      <c r="I299" s="65" t="str">
        <f t="shared" si="38"/>
        <v>-</v>
      </c>
      <c r="J299" s="65" t="str">
        <f t="shared" si="38"/>
        <v>-</v>
      </c>
      <c r="K299" s="65" t="str">
        <f t="shared" si="38"/>
        <v>-</v>
      </c>
      <c r="L299" s="65" t="str">
        <f t="shared" si="38"/>
        <v>-</v>
      </c>
      <c r="M299" s="65" t="str">
        <f t="shared" si="38"/>
        <v>-</v>
      </c>
      <c r="N299" s="65" t="str">
        <f t="shared" si="38"/>
        <v>-</v>
      </c>
      <c r="O299" s="65" t="str">
        <f t="shared" si="38"/>
        <v>-</v>
      </c>
      <c r="P299" s="65" t="str">
        <f t="shared" si="38"/>
        <v>-</v>
      </c>
      <c r="Q299" s="65" t="str">
        <f t="shared" si="38"/>
        <v>-</v>
      </c>
      <c r="R299" s="65" t="str">
        <f t="shared" si="38"/>
        <v>-</v>
      </c>
      <c r="S299" s="65" t="str">
        <f t="shared" si="38"/>
        <v>-</v>
      </c>
      <c r="T299" s="65" t="str">
        <f t="shared" si="38"/>
        <v>-</v>
      </c>
      <c r="U299" s="65" t="str">
        <f t="shared" si="38"/>
        <v>-</v>
      </c>
      <c r="V299" s="65" t="str">
        <f t="shared" si="38"/>
        <v>-</v>
      </c>
      <c r="W299" s="66" t="str">
        <f t="shared" si="38"/>
        <v>-</v>
      </c>
      <c r="X299" s="475"/>
      <c r="Y299" s="76"/>
      <c r="Z299" s="76"/>
      <c r="AA299" s="76"/>
      <c r="AB299" s="76"/>
      <c r="AC299" s="76"/>
      <c r="AD299" s="76"/>
      <c r="AE299" s="75"/>
      <c r="AF299" s="75"/>
      <c r="AG299" s="75"/>
      <c r="AH299" s="75"/>
      <c r="AI299" s="75"/>
      <c r="AJ299" s="75"/>
      <c r="AK299" s="75"/>
      <c r="AL299" s="75"/>
      <c r="AM299" s="75"/>
      <c r="AN299" s="75"/>
      <c r="AO299" s="75"/>
      <c r="AP299" s="75"/>
      <c r="AQ299" s="75"/>
      <c r="AR299" s="75"/>
      <c r="AS299" s="75"/>
      <c r="AT299" s="75"/>
      <c r="AU299" s="75"/>
      <c r="AV299" s="75"/>
      <c r="AW299" s="75"/>
      <c r="AX299" s="75"/>
      <c r="AY299" s="75"/>
      <c r="AZ299" s="75"/>
      <c r="BA299" s="75"/>
      <c r="BB299" s="75"/>
      <c r="BC299" s="75"/>
      <c r="BD299" s="75"/>
      <c r="BE299" s="75"/>
      <c r="BF299" s="75"/>
      <c r="BG299" s="75"/>
      <c r="BH299" s="75"/>
      <c r="BK299" s="251"/>
      <c r="BL299" s="251"/>
      <c r="BM299" s="251"/>
      <c r="BN299" s="251"/>
      <c r="BO299" s="251"/>
      <c r="BP299" s="251"/>
      <c r="BQ299" s="251"/>
      <c r="BR299" s="251"/>
      <c r="BS299" s="251"/>
      <c r="BT299" s="251"/>
      <c r="BU299" s="251"/>
      <c r="BV299" s="251"/>
      <c r="BW299" s="251"/>
      <c r="BX299" s="251"/>
      <c r="BY299" s="251"/>
      <c r="BZ299" s="251"/>
    </row>
    <row r="300" spans="1:78" ht="12.75" customHeight="1">
      <c r="A300" s="75"/>
      <c r="B300" s="75"/>
      <c r="C300" s="160"/>
      <c r="D300" s="160"/>
      <c r="E300" s="163"/>
      <c r="F300" s="163"/>
      <c r="G300" s="52">
        <f t="shared" si="28"/>
        <v>12</v>
      </c>
      <c r="H300" s="64" t="str">
        <f t="shared" ref="H300:W300" si="39">IF(H235="-","-",H447-$G300)</f>
        <v>-</v>
      </c>
      <c r="I300" s="65" t="str">
        <f t="shared" si="39"/>
        <v>-</v>
      </c>
      <c r="J300" s="65" t="str">
        <f t="shared" si="39"/>
        <v>-</v>
      </c>
      <c r="K300" s="65" t="str">
        <f t="shared" si="39"/>
        <v>-</v>
      </c>
      <c r="L300" s="65" t="str">
        <f t="shared" si="39"/>
        <v>-</v>
      </c>
      <c r="M300" s="65" t="str">
        <f t="shared" si="39"/>
        <v>-</v>
      </c>
      <c r="N300" s="65" t="str">
        <f t="shared" si="39"/>
        <v>-</v>
      </c>
      <c r="O300" s="65" t="str">
        <f t="shared" si="39"/>
        <v>-</v>
      </c>
      <c r="P300" s="65" t="str">
        <f t="shared" si="39"/>
        <v>-</v>
      </c>
      <c r="Q300" s="65" t="str">
        <f t="shared" si="39"/>
        <v>-</v>
      </c>
      <c r="R300" s="65" t="str">
        <f t="shared" si="39"/>
        <v>-</v>
      </c>
      <c r="S300" s="65" t="str">
        <f t="shared" si="39"/>
        <v>-</v>
      </c>
      <c r="T300" s="65" t="str">
        <f t="shared" si="39"/>
        <v>-</v>
      </c>
      <c r="U300" s="65" t="str">
        <f t="shared" si="39"/>
        <v>-</v>
      </c>
      <c r="V300" s="65" t="str">
        <f t="shared" si="39"/>
        <v>-</v>
      </c>
      <c r="W300" s="66" t="str">
        <f t="shared" si="39"/>
        <v>-</v>
      </c>
      <c r="X300" s="475"/>
      <c r="Y300" s="76"/>
      <c r="Z300" s="76"/>
      <c r="AA300" s="76"/>
      <c r="AB300" s="76"/>
      <c r="AC300" s="76"/>
      <c r="AD300" s="76"/>
      <c r="AE300" s="75"/>
      <c r="AF300" s="75"/>
      <c r="AG300" s="75"/>
      <c r="AH300" s="75"/>
      <c r="AI300" s="75"/>
      <c r="AJ300" s="75"/>
      <c r="AK300" s="75"/>
      <c r="AL300" s="75"/>
      <c r="AM300" s="75"/>
      <c r="AN300" s="75"/>
      <c r="AO300" s="75"/>
      <c r="AP300" s="75"/>
      <c r="AQ300" s="75"/>
      <c r="AR300" s="75"/>
      <c r="AS300" s="75"/>
      <c r="AT300" s="75"/>
      <c r="AU300" s="75"/>
      <c r="AV300" s="75"/>
      <c r="AW300" s="75"/>
      <c r="AX300" s="75"/>
      <c r="AY300" s="75"/>
      <c r="AZ300" s="75"/>
      <c r="BA300" s="75"/>
      <c r="BB300" s="75"/>
      <c r="BC300" s="75"/>
      <c r="BD300" s="75"/>
      <c r="BE300" s="75"/>
      <c r="BF300" s="75"/>
      <c r="BG300" s="75"/>
      <c r="BH300" s="75"/>
      <c r="BK300" s="251"/>
      <c r="BL300" s="251"/>
      <c r="BM300" s="251"/>
      <c r="BN300" s="251"/>
      <c r="BO300" s="251"/>
      <c r="BP300" s="251"/>
      <c r="BQ300" s="251"/>
      <c r="BR300" s="251"/>
      <c r="BS300" s="251"/>
      <c r="BT300" s="251"/>
      <c r="BU300" s="251"/>
      <c r="BV300" s="251"/>
      <c r="BW300" s="251"/>
      <c r="BX300" s="251"/>
      <c r="BY300" s="251"/>
      <c r="BZ300" s="251"/>
    </row>
    <row r="301" spans="1:78" ht="12.75" customHeight="1">
      <c r="A301" s="75"/>
      <c r="B301" s="75"/>
      <c r="C301" s="160"/>
      <c r="D301" s="160"/>
      <c r="E301" s="163"/>
      <c r="F301" s="163"/>
      <c r="G301" s="52">
        <f t="shared" si="28"/>
        <v>13</v>
      </c>
      <c r="H301" s="64" t="str">
        <f t="shared" ref="H301:W301" si="40">IF(H236="-","-",H448-$G301)</f>
        <v>-</v>
      </c>
      <c r="I301" s="65" t="str">
        <f t="shared" si="40"/>
        <v>-</v>
      </c>
      <c r="J301" s="65" t="str">
        <f t="shared" si="40"/>
        <v>-</v>
      </c>
      <c r="K301" s="65" t="str">
        <f t="shared" si="40"/>
        <v>-</v>
      </c>
      <c r="L301" s="65" t="str">
        <f t="shared" si="40"/>
        <v>-</v>
      </c>
      <c r="M301" s="65" t="str">
        <f t="shared" si="40"/>
        <v>-</v>
      </c>
      <c r="N301" s="65" t="str">
        <f t="shared" si="40"/>
        <v>-</v>
      </c>
      <c r="O301" s="65" t="str">
        <f t="shared" si="40"/>
        <v>-</v>
      </c>
      <c r="P301" s="65" t="str">
        <f t="shared" si="40"/>
        <v>-</v>
      </c>
      <c r="Q301" s="65" t="str">
        <f t="shared" si="40"/>
        <v>-</v>
      </c>
      <c r="R301" s="65" t="str">
        <f t="shared" si="40"/>
        <v>-</v>
      </c>
      <c r="S301" s="65" t="str">
        <f t="shared" si="40"/>
        <v>-</v>
      </c>
      <c r="T301" s="65" t="str">
        <f t="shared" si="40"/>
        <v>-</v>
      </c>
      <c r="U301" s="65" t="str">
        <f t="shared" si="40"/>
        <v>-</v>
      </c>
      <c r="V301" s="65" t="str">
        <f t="shared" si="40"/>
        <v>-</v>
      </c>
      <c r="W301" s="66" t="str">
        <f t="shared" si="40"/>
        <v>-</v>
      </c>
      <c r="X301" s="475"/>
      <c r="Y301" s="76"/>
      <c r="Z301" s="76"/>
      <c r="AA301" s="76"/>
      <c r="AB301" s="76"/>
      <c r="AC301" s="76"/>
      <c r="AD301" s="76"/>
      <c r="AE301" s="75"/>
      <c r="AF301" s="75"/>
      <c r="AG301" s="75"/>
      <c r="AH301" s="75"/>
      <c r="AI301" s="75"/>
      <c r="AJ301" s="75"/>
      <c r="AK301" s="75"/>
      <c r="AL301" s="75"/>
      <c r="AM301" s="75"/>
      <c r="AN301" s="75"/>
      <c r="AO301" s="75"/>
      <c r="AP301" s="75"/>
      <c r="AQ301" s="75"/>
      <c r="AR301" s="75"/>
      <c r="AS301" s="75"/>
      <c r="AT301" s="75"/>
      <c r="AU301" s="75"/>
      <c r="AV301" s="75"/>
      <c r="AW301" s="75"/>
      <c r="AX301" s="75"/>
      <c r="AY301" s="75"/>
      <c r="AZ301" s="75"/>
      <c r="BA301" s="75"/>
      <c r="BB301" s="75"/>
      <c r="BC301" s="75"/>
      <c r="BD301" s="75"/>
      <c r="BE301" s="75"/>
      <c r="BF301" s="75"/>
      <c r="BG301" s="75"/>
      <c r="BH301" s="75"/>
      <c r="BK301" s="251"/>
      <c r="BL301" s="251"/>
      <c r="BM301" s="251"/>
      <c r="BN301" s="251"/>
      <c r="BO301" s="251"/>
      <c r="BP301" s="251"/>
      <c r="BQ301" s="251"/>
      <c r="BR301" s="251"/>
      <c r="BS301" s="251"/>
      <c r="BT301" s="251"/>
      <c r="BU301" s="251"/>
      <c r="BV301" s="251"/>
      <c r="BW301" s="251"/>
      <c r="BX301" s="251"/>
      <c r="BY301" s="251"/>
      <c r="BZ301" s="251"/>
    </row>
    <row r="302" spans="1:78" ht="12.75" customHeight="1">
      <c r="A302" s="75"/>
      <c r="B302" s="75"/>
      <c r="C302" s="160"/>
      <c r="D302" s="160"/>
      <c r="E302" s="163"/>
      <c r="F302" s="163"/>
      <c r="G302" s="52">
        <f t="shared" si="28"/>
        <v>14</v>
      </c>
      <c r="H302" s="64" t="str">
        <f t="shared" ref="H302:W302" si="41">IF(H237="-","-",H449-$G302)</f>
        <v>-</v>
      </c>
      <c r="I302" s="65" t="str">
        <f t="shared" si="41"/>
        <v>-</v>
      </c>
      <c r="J302" s="65" t="str">
        <f t="shared" si="41"/>
        <v>-</v>
      </c>
      <c r="K302" s="65" t="str">
        <f t="shared" si="41"/>
        <v>-</v>
      </c>
      <c r="L302" s="65" t="str">
        <f t="shared" si="41"/>
        <v>-</v>
      </c>
      <c r="M302" s="65" t="str">
        <f t="shared" si="41"/>
        <v>-</v>
      </c>
      <c r="N302" s="65" t="str">
        <f t="shared" si="41"/>
        <v>-</v>
      </c>
      <c r="O302" s="65" t="str">
        <f t="shared" si="41"/>
        <v>-</v>
      </c>
      <c r="P302" s="65" t="str">
        <f t="shared" si="41"/>
        <v>-</v>
      </c>
      <c r="Q302" s="65" t="str">
        <f t="shared" si="41"/>
        <v>-</v>
      </c>
      <c r="R302" s="65" t="str">
        <f t="shared" si="41"/>
        <v>-</v>
      </c>
      <c r="S302" s="65" t="str">
        <f t="shared" si="41"/>
        <v>-</v>
      </c>
      <c r="T302" s="65" t="str">
        <f t="shared" si="41"/>
        <v>-</v>
      </c>
      <c r="U302" s="65" t="str">
        <f t="shared" si="41"/>
        <v>-</v>
      </c>
      <c r="V302" s="65" t="str">
        <f t="shared" si="41"/>
        <v>-</v>
      </c>
      <c r="W302" s="66" t="str">
        <f t="shared" si="41"/>
        <v>-</v>
      </c>
      <c r="X302" s="475"/>
      <c r="Y302" s="76"/>
      <c r="Z302" s="76"/>
      <c r="AA302" s="76"/>
      <c r="AB302" s="76"/>
      <c r="AC302" s="76"/>
      <c r="AD302" s="76"/>
      <c r="AE302" s="75"/>
      <c r="AF302" s="75"/>
      <c r="AG302" s="75"/>
      <c r="AH302" s="75"/>
      <c r="AI302" s="75"/>
      <c r="AJ302" s="75"/>
      <c r="AK302" s="75"/>
      <c r="AL302" s="75"/>
      <c r="AM302" s="75"/>
      <c r="AN302" s="75"/>
      <c r="AO302" s="75"/>
      <c r="AP302" s="75"/>
      <c r="AQ302" s="75"/>
      <c r="AR302" s="75"/>
      <c r="AS302" s="75"/>
      <c r="AT302" s="75"/>
      <c r="AU302" s="75"/>
      <c r="AV302" s="75"/>
      <c r="AW302" s="75"/>
      <c r="AX302" s="75"/>
      <c r="AY302" s="75"/>
      <c r="AZ302" s="75"/>
      <c r="BA302" s="75"/>
      <c r="BB302" s="75"/>
      <c r="BC302" s="75"/>
      <c r="BD302" s="75"/>
      <c r="BE302" s="75"/>
      <c r="BF302" s="75"/>
      <c r="BG302" s="75"/>
      <c r="BH302" s="75"/>
      <c r="BK302" s="251"/>
      <c r="BL302" s="251"/>
      <c r="BM302" s="251"/>
      <c r="BN302" s="251"/>
      <c r="BO302" s="251"/>
      <c r="BP302" s="251"/>
      <c r="BQ302" s="251"/>
      <c r="BR302" s="251"/>
      <c r="BS302" s="251"/>
      <c r="BT302" s="251"/>
      <c r="BU302" s="251"/>
      <c r="BV302" s="251"/>
      <c r="BW302" s="251"/>
      <c r="BX302" s="251"/>
      <c r="BY302" s="251"/>
      <c r="BZ302" s="251"/>
    </row>
    <row r="303" spans="1:78" ht="12.75" customHeight="1">
      <c r="A303" s="75"/>
      <c r="B303" s="75"/>
      <c r="C303" s="160"/>
      <c r="D303" s="160"/>
      <c r="E303" s="163"/>
      <c r="F303" s="163"/>
      <c r="G303" s="102">
        <f t="shared" si="28"/>
        <v>15</v>
      </c>
      <c r="H303" s="64" t="str">
        <f t="shared" ref="H303:W303" si="42">IF(H238="-","-",H450-$G303)</f>
        <v>-</v>
      </c>
      <c r="I303" s="65" t="str">
        <f t="shared" si="42"/>
        <v>-</v>
      </c>
      <c r="J303" s="65" t="str">
        <f t="shared" si="42"/>
        <v>-</v>
      </c>
      <c r="K303" s="65" t="str">
        <f t="shared" si="42"/>
        <v>-</v>
      </c>
      <c r="L303" s="65" t="str">
        <f t="shared" si="42"/>
        <v>-</v>
      </c>
      <c r="M303" s="65" t="str">
        <f t="shared" si="42"/>
        <v>-</v>
      </c>
      <c r="N303" s="65" t="str">
        <f t="shared" si="42"/>
        <v>-</v>
      </c>
      <c r="O303" s="65" t="str">
        <f t="shared" si="42"/>
        <v>-</v>
      </c>
      <c r="P303" s="65" t="str">
        <f t="shared" si="42"/>
        <v>-</v>
      </c>
      <c r="Q303" s="65" t="str">
        <f t="shared" si="42"/>
        <v>-</v>
      </c>
      <c r="R303" s="65" t="str">
        <f t="shared" si="42"/>
        <v>-</v>
      </c>
      <c r="S303" s="65" t="str">
        <f t="shared" si="42"/>
        <v>-</v>
      </c>
      <c r="T303" s="65" t="str">
        <f t="shared" si="42"/>
        <v>-</v>
      </c>
      <c r="U303" s="65" t="str">
        <f t="shared" si="42"/>
        <v>-</v>
      </c>
      <c r="V303" s="65" t="str">
        <f t="shared" si="42"/>
        <v>-</v>
      </c>
      <c r="W303" s="67" t="str">
        <f t="shared" si="42"/>
        <v>-</v>
      </c>
      <c r="X303" s="475"/>
      <c r="Y303" s="76"/>
      <c r="Z303" s="76"/>
      <c r="AA303" s="76"/>
      <c r="AB303" s="76"/>
      <c r="AC303" s="76"/>
      <c r="AD303" s="76"/>
      <c r="AE303" s="75"/>
      <c r="AF303" s="75"/>
      <c r="AG303" s="75"/>
      <c r="AH303" s="75"/>
      <c r="AI303" s="75"/>
      <c r="AJ303" s="75"/>
      <c r="AK303" s="75"/>
      <c r="AL303" s="75"/>
      <c r="AM303" s="75"/>
      <c r="AN303" s="75"/>
      <c r="AO303" s="75"/>
      <c r="AP303" s="75"/>
      <c r="AQ303" s="75"/>
      <c r="AR303" s="75"/>
      <c r="AS303" s="75"/>
      <c r="AT303" s="75"/>
      <c r="AU303" s="75"/>
      <c r="AV303" s="75"/>
      <c r="AW303" s="75"/>
      <c r="AX303" s="75"/>
      <c r="AY303" s="75"/>
      <c r="AZ303" s="75"/>
      <c r="BA303" s="75"/>
      <c r="BB303" s="75"/>
      <c r="BC303" s="75"/>
      <c r="BD303" s="75"/>
      <c r="BE303" s="75"/>
      <c r="BF303" s="75"/>
      <c r="BG303" s="75"/>
      <c r="BH303" s="75"/>
      <c r="BK303" s="251"/>
      <c r="BL303" s="251"/>
      <c r="BM303" s="251"/>
      <c r="BN303" s="251"/>
      <c r="BO303" s="251"/>
      <c r="BP303" s="251"/>
      <c r="BQ303" s="251"/>
      <c r="BR303" s="251"/>
      <c r="BS303" s="251"/>
      <c r="BT303" s="251"/>
      <c r="BU303" s="251"/>
      <c r="BV303" s="251"/>
      <c r="BW303" s="251"/>
      <c r="BX303" s="251"/>
      <c r="BY303" s="251"/>
      <c r="BZ303" s="251"/>
    </row>
    <row r="304" spans="1:78" ht="12.75" customHeight="1">
      <c r="A304" s="75"/>
      <c r="B304" s="75"/>
      <c r="C304" s="160"/>
      <c r="D304" s="579" t="s">
        <v>32</v>
      </c>
      <c r="E304" s="580"/>
      <c r="F304" s="581"/>
      <c r="G304" s="32" t="str">
        <f>$G$239</f>
        <v>0-15</v>
      </c>
      <c r="H304" s="567" t="e">
        <f>IF(H239=0,"",SUMPRODUCT(H288:H303,H223:H238)/H239)</f>
        <v>#VALUE!</v>
      </c>
      <c r="I304" s="568" t="str">
        <f t="shared" ref="I304:V304" si="43">IF(I239=0,"",SUMPRODUCT(I288:I303,I223:I238)/I239)</f>
        <v/>
      </c>
      <c r="J304" s="568" t="str">
        <f t="shared" si="43"/>
        <v/>
      </c>
      <c r="K304" s="568" t="str">
        <f t="shared" si="43"/>
        <v/>
      </c>
      <c r="L304" s="568" t="str">
        <f t="shared" si="43"/>
        <v/>
      </c>
      <c r="M304" s="568" t="str">
        <f t="shared" si="43"/>
        <v/>
      </c>
      <c r="N304" s="568" t="str">
        <f t="shared" si="43"/>
        <v/>
      </c>
      <c r="O304" s="568" t="str">
        <f t="shared" si="43"/>
        <v/>
      </c>
      <c r="P304" s="568" t="str">
        <f t="shared" si="43"/>
        <v/>
      </c>
      <c r="Q304" s="568" t="str">
        <f t="shared" si="43"/>
        <v/>
      </c>
      <c r="R304" s="568" t="str">
        <f t="shared" si="43"/>
        <v/>
      </c>
      <c r="S304" s="568" t="str">
        <f t="shared" si="43"/>
        <v/>
      </c>
      <c r="T304" s="568" t="str">
        <f t="shared" si="43"/>
        <v/>
      </c>
      <c r="U304" s="568" t="str">
        <f t="shared" si="43"/>
        <v/>
      </c>
      <c r="V304" s="569" t="str">
        <f t="shared" si="43"/>
        <v/>
      </c>
      <c r="W304" s="517" t="e">
        <f>SUMPRODUCT(W288:W303,W223:W238)/W239</f>
        <v>#DIV/0!</v>
      </c>
      <c r="X304" s="475"/>
      <c r="Y304" s="76"/>
      <c r="Z304" s="76"/>
      <c r="AA304" s="76"/>
      <c r="AB304" s="76"/>
      <c r="AC304" s="76"/>
      <c r="AD304" s="76"/>
      <c r="AE304" s="75"/>
      <c r="AF304" s="75"/>
      <c r="AG304" s="75"/>
      <c r="AH304" s="75"/>
      <c r="AI304" s="75"/>
      <c r="AJ304" s="75"/>
      <c r="AK304" s="75"/>
      <c r="AL304" s="75"/>
      <c r="AM304" s="75"/>
      <c r="AN304" s="75"/>
      <c r="AO304" s="75"/>
      <c r="AP304" s="75"/>
      <c r="AQ304" s="75"/>
      <c r="AR304" s="75"/>
      <c r="AS304" s="75"/>
      <c r="AT304" s="75"/>
      <c r="AU304" s="75"/>
      <c r="AV304" s="75"/>
      <c r="AW304" s="75"/>
      <c r="AX304" s="75"/>
      <c r="AY304" s="75"/>
      <c r="AZ304" s="75"/>
      <c r="BA304" s="75"/>
      <c r="BB304" s="75"/>
      <c r="BC304" s="75"/>
      <c r="BD304" s="75"/>
      <c r="BE304" s="75"/>
      <c r="BF304" s="75"/>
      <c r="BG304" s="75"/>
      <c r="BH304" s="75"/>
      <c r="BK304" s="251"/>
      <c r="BL304" s="251"/>
      <c r="BM304" s="251"/>
      <c r="BN304" s="251"/>
      <c r="BO304" s="251"/>
      <c r="BP304" s="251"/>
      <c r="BQ304" s="251"/>
      <c r="BR304" s="251"/>
      <c r="BS304" s="251"/>
      <c r="BT304" s="251"/>
      <c r="BU304" s="251"/>
      <c r="BV304" s="251"/>
      <c r="BW304" s="251"/>
      <c r="BX304" s="251"/>
      <c r="BY304" s="251"/>
      <c r="BZ304" s="251"/>
    </row>
    <row r="305" spans="1:254" ht="12.75" customHeight="1">
      <c r="A305" s="75"/>
      <c r="B305" s="75"/>
      <c r="C305" s="160"/>
      <c r="D305" s="175"/>
      <c r="E305" s="175"/>
      <c r="F305" s="428"/>
      <c r="G305" s="486" t="s">
        <v>36</v>
      </c>
      <c r="H305" s="564" t="e">
        <f>IF(H239=0,"",RANK(H317,$H$317:$V$317,1))</f>
        <v>#VALUE!</v>
      </c>
      <c r="I305" s="130" t="str">
        <f t="shared" ref="I305:V305" si="44">IF(I239=0,"",RANK(I317,$H$317:$V$317,1))</f>
        <v/>
      </c>
      <c r="J305" s="130" t="str">
        <f t="shared" si="44"/>
        <v/>
      </c>
      <c r="K305" s="130" t="str">
        <f t="shared" si="44"/>
        <v/>
      </c>
      <c r="L305" s="130" t="str">
        <f t="shared" si="44"/>
        <v/>
      </c>
      <c r="M305" s="130" t="str">
        <f t="shared" si="44"/>
        <v/>
      </c>
      <c r="N305" s="130" t="str">
        <f t="shared" si="44"/>
        <v/>
      </c>
      <c r="O305" s="130" t="str">
        <f t="shared" si="44"/>
        <v/>
      </c>
      <c r="P305" s="130" t="str">
        <f t="shared" si="44"/>
        <v/>
      </c>
      <c r="Q305" s="130" t="str">
        <f t="shared" si="44"/>
        <v/>
      </c>
      <c r="R305" s="130" t="str">
        <f t="shared" si="44"/>
        <v/>
      </c>
      <c r="S305" s="130" t="str">
        <f t="shared" si="44"/>
        <v/>
      </c>
      <c r="T305" s="130" t="str">
        <f t="shared" si="44"/>
        <v/>
      </c>
      <c r="U305" s="130" t="str">
        <f t="shared" si="44"/>
        <v/>
      </c>
      <c r="V305" s="565" t="str">
        <f t="shared" si="44"/>
        <v/>
      </c>
      <c r="W305" s="566"/>
      <c r="X305" s="74"/>
      <c r="Y305" s="76"/>
      <c r="Z305" s="76"/>
      <c r="AA305" s="76"/>
      <c r="AB305" s="76"/>
      <c r="AC305" s="76"/>
      <c r="AD305" s="76"/>
      <c r="AE305" s="75"/>
      <c r="AF305" s="75"/>
      <c r="AG305" s="75"/>
      <c r="AH305" s="75"/>
      <c r="AI305" s="75"/>
      <c r="AJ305" s="75"/>
      <c r="AK305" s="75"/>
      <c r="AL305" s="75"/>
      <c r="AM305" s="75"/>
      <c r="AN305" s="75"/>
      <c r="AO305" s="75"/>
      <c r="AP305" s="75"/>
      <c r="AQ305" s="75"/>
      <c r="AR305" s="75"/>
      <c r="AS305" s="75"/>
      <c r="AT305" s="75"/>
      <c r="AU305" s="75"/>
      <c r="AV305" s="75"/>
      <c r="AW305" s="75"/>
      <c r="AX305" s="75"/>
      <c r="AY305" s="75"/>
      <c r="AZ305" s="75"/>
      <c r="BA305" s="75"/>
      <c r="BB305" s="75"/>
      <c r="BC305" s="75"/>
      <c r="BD305" s="75"/>
      <c r="BE305" s="75"/>
      <c r="BF305" s="75"/>
      <c r="BG305" s="75"/>
      <c r="BH305" s="75"/>
      <c r="BK305" s="251"/>
      <c r="BL305" s="251"/>
      <c r="BM305" s="251"/>
      <c r="BN305" s="251"/>
      <c r="BO305" s="251"/>
      <c r="BP305" s="251"/>
      <c r="BQ305" s="251"/>
      <c r="BR305" s="251"/>
      <c r="BS305" s="251"/>
      <c r="BT305" s="251"/>
      <c r="BU305" s="251"/>
      <c r="BV305" s="251"/>
      <c r="BW305" s="251"/>
      <c r="BX305" s="251"/>
      <c r="BY305" s="251"/>
      <c r="BZ305" s="251"/>
    </row>
    <row r="306" spans="1:254" ht="12.75" customHeight="1">
      <c r="A306" s="75"/>
      <c r="B306" s="75"/>
      <c r="C306" s="175"/>
      <c r="D306" s="175"/>
      <c r="E306" s="175"/>
      <c r="F306" s="175"/>
      <c r="G306" s="175"/>
      <c r="H306" s="175"/>
      <c r="I306" s="175"/>
      <c r="J306" s="175"/>
      <c r="K306" s="175"/>
      <c r="L306" s="175"/>
      <c r="M306" s="175"/>
      <c r="N306" s="175"/>
      <c r="O306" s="175"/>
      <c r="P306" s="175"/>
      <c r="Q306" s="175"/>
      <c r="R306" s="175"/>
      <c r="S306" s="175"/>
      <c r="T306" s="175"/>
      <c r="U306" s="175"/>
      <c r="V306" s="175"/>
      <c r="W306" s="175"/>
      <c r="X306" s="74"/>
      <c r="Y306" s="76"/>
      <c r="Z306" s="76"/>
      <c r="AA306" s="76"/>
      <c r="AB306" s="76"/>
      <c r="AC306" s="76"/>
      <c r="AD306" s="76"/>
      <c r="AE306" s="75"/>
      <c r="AF306" s="75"/>
      <c r="AG306" s="75"/>
      <c r="AH306" s="75"/>
      <c r="AI306" s="75"/>
      <c r="AJ306" s="75"/>
      <c r="AK306" s="75"/>
      <c r="AL306" s="75"/>
      <c r="AM306" s="75"/>
      <c r="AN306" s="75"/>
      <c r="AO306" s="75"/>
      <c r="AP306" s="75"/>
      <c r="AQ306" s="75"/>
      <c r="AR306" s="75"/>
      <c r="AS306" s="75"/>
      <c r="AT306" s="75"/>
      <c r="AU306" s="75"/>
      <c r="AV306" s="75"/>
      <c r="AW306" s="75"/>
      <c r="AX306" s="75"/>
      <c r="AY306" s="75"/>
      <c r="AZ306" s="75"/>
      <c r="BA306" s="75"/>
      <c r="BB306" s="75"/>
      <c r="BC306" s="75"/>
      <c r="BD306" s="75"/>
      <c r="BE306" s="75"/>
      <c r="BF306" s="75"/>
      <c r="BG306" s="75"/>
      <c r="BH306" s="75"/>
      <c r="BK306" s="251"/>
      <c r="BL306" s="251"/>
      <c r="BM306" s="251"/>
      <c r="BN306" s="251"/>
      <c r="BO306" s="251"/>
      <c r="BP306" s="251"/>
      <c r="BQ306" s="251"/>
      <c r="BR306" s="251"/>
      <c r="BS306" s="251"/>
      <c r="BT306" s="251"/>
      <c r="BU306" s="251"/>
      <c r="BV306" s="251"/>
      <c r="BW306" s="251"/>
      <c r="BX306" s="251"/>
      <c r="BY306" s="251"/>
      <c r="BZ306" s="251"/>
    </row>
    <row r="307" spans="1:254" ht="12.75" customHeight="1">
      <c r="A307" s="75"/>
      <c r="B307" s="75"/>
      <c r="C307" s="175"/>
      <c r="D307" s="175"/>
      <c r="E307" s="175"/>
      <c r="F307" s="175"/>
      <c r="G307" s="179" t="s">
        <v>123</v>
      </c>
      <c r="H307" s="183"/>
      <c r="I307" s="184"/>
      <c r="J307" s="175"/>
      <c r="K307" s="175"/>
      <c r="L307" s="175"/>
      <c r="M307" s="175"/>
      <c r="N307" s="175"/>
      <c r="O307" s="175"/>
      <c r="P307" s="175"/>
      <c r="Q307" s="175"/>
      <c r="R307" s="175"/>
      <c r="S307" s="175"/>
      <c r="T307" s="175"/>
      <c r="U307" s="175"/>
      <c r="V307" s="175"/>
      <c r="W307" s="175"/>
      <c r="X307" s="74"/>
      <c r="Y307" s="75"/>
      <c r="Z307" s="75"/>
      <c r="AA307" s="75"/>
      <c r="AB307" s="75"/>
      <c r="AC307" s="75"/>
      <c r="AD307" s="75"/>
      <c r="AE307" s="75"/>
      <c r="AF307" s="75"/>
      <c r="AG307" s="75"/>
      <c r="AH307" s="75"/>
      <c r="AI307" s="75"/>
      <c r="AJ307" s="75"/>
      <c r="AK307" s="75"/>
      <c r="AL307" s="75"/>
      <c r="AM307" s="75"/>
      <c r="AN307" s="75"/>
      <c r="AO307" s="75"/>
      <c r="AP307" s="75"/>
      <c r="AQ307" s="75"/>
      <c r="AR307" s="75"/>
      <c r="AS307" s="75"/>
      <c r="AT307" s="75"/>
      <c r="AU307" s="75"/>
      <c r="AV307" s="75"/>
      <c r="AW307" s="75"/>
      <c r="AX307" s="75"/>
      <c r="AY307" s="75"/>
      <c r="AZ307" s="75"/>
      <c r="BA307" s="75"/>
      <c r="BB307" s="75"/>
      <c r="BC307" s="75"/>
      <c r="BD307" s="75"/>
      <c r="BE307" s="75"/>
      <c r="BF307" s="75"/>
      <c r="BG307" s="75"/>
      <c r="BH307" s="75"/>
      <c r="BK307" s="251"/>
      <c r="BL307" s="251"/>
      <c r="BM307" s="251"/>
      <c r="BN307" s="251"/>
      <c r="BO307" s="251"/>
      <c r="BP307" s="251"/>
      <c r="BQ307" s="251"/>
      <c r="BR307" s="251"/>
      <c r="BS307" s="251"/>
      <c r="BT307" s="251"/>
      <c r="BU307" s="251"/>
      <c r="BV307" s="251"/>
      <c r="BW307" s="251"/>
      <c r="BX307" s="251"/>
      <c r="BY307" s="251"/>
      <c r="BZ307" s="251"/>
    </row>
    <row r="308" spans="1:254" ht="12.75" customHeight="1">
      <c r="A308" s="75"/>
      <c r="B308" s="75"/>
      <c r="C308" s="175"/>
      <c r="D308" s="175"/>
      <c r="E308" s="175"/>
      <c r="F308" s="175"/>
      <c r="G308" s="175"/>
      <c r="H308" s="23">
        <f t="shared" ref="H308:L309" si="45">H3</f>
        <v>0</v>
      </c>
      <c r="I308" s="24">
        <f t="shared" si="45"/>
        <v>0</v>
      </c>
      <c r="J308" s="24">
        <f t="shared" si="45"/>
        <v>0</v>
      </c>
      <c r="K308" s="24">
        <f t="shared" si="45"/>
        <v>0</v>
      </c>
      <c r="L308" s="24">
        <f t="shared" si="45"/>
        <v>0</v>
      </c>
      <c r="M308" s="24">
        <f t="shared" ref="M308:V308" si="46">M3</f>
        <v>0</v>
      </c>
      <c r="N308" s="24">
        <f t="shared" si="46"/>
        <v>0</v>
      </c>
      <c r="O308" s="24">
        <f t="shared" si="46"/>
        <v>0</v>
      </c>
      <c r="P308" s="24">
        <f t="shared" si="46"/>
        <v>0</v>
      </c>
      <c r="Q308" s="24">
        <f t="shared" si="46"/>
        <v>0</v>
      </c>
      <c r="R308" s="24">
        <f t="shared" si="46"/>
        <v>0</v>
      </c>
      <c r="S308" s="24">
        <f t="shared" si="46"/>
        <v>0</v>
      </c>
      <c r="T308" s="24">
        <f t="shared" si="46"/>
        <v>0</v>
      </c>
      <c r="U308" s="24">
        <f t="shared" si="46"/>
        <v>0</v>
      </c>
      <c r="V308" s="24">
        <f t="shared" si="46"/>
        <v>0</v>
      </c>
      <c r="W308" s="504"/>
      <c r="X308" s="74"/>
      <c r="Y308" s="75"/>
      <c r="Z308" s="75"/>
      <c r="AA308" s="75"/>
      <c r="AB308" s="75"/>
      <c r="AC308" s="75"/>
      <c r="AD308" s="75"/>
      <c r="AE308" s="75"/>
      <c r="AF308" s="75"/>
      <c r="AG308" s="75"/>
      <c r="AH308" s="75"/>
      <c r="AI308" s="75"/>
      <c r="AJ308" s="75"/>
      <c r="AK308" s="75"/>
      <c r="AL308" s="75"/>
      <c r="AM308" s="75"/>
      <c r="AN308" s="75"/>
      <c r="AO308" s="75"/>
      <c r="AP308" s="75"/>
      <c r="AQ308" s="75"/>
      <c r="AR308" s="75"/>
      <c r="AS308" s="75"/>
      <c r="AT308" s="75"/>
      <c r="AU308" s="75"/>
      <c r="AV308" s="75"/>
      <c r="AW308" s="75"/>
      <c r="AX308" s="75"/>
      <c r="AY308" s="75"/>
      <c r="AZ308" s="75"/>
      <c r="BA308" s="75"/>
      <c r="BB308" s="75"/>
      <c r="BC308" s="75"/>
      <c r="BD308" s="75"/>
      <c r="BE308" s="75"/>
      <c r="BF308" s="75"/>
      <c r="BG308" s="75"/>
      <c r="BH308" s="75"/>
      <c r="BK308" s="251"/>
      <c r="BL308" s="251"/>
      <c r="BM308" s="251"/>
      <c r="BN308" s="251"/>
      <c r="BO308" s="251"/>
      <c r="BP308" s="251"/>
      <c r="BQ308" s="251"/>
      <c r="BR308" s="251"/>
      <c r="BS308" s="251"/>
      <c r="BT308" s="251"/>
      <c r="BU308" s="251"/>
      <c r="BV308" s="251"/>
      <c r="BW308" s="251"/>
      <c r="BX308" s="251"/>
      <c r="BY308" s="251"/>
      <c r="BZ308" s="251"/>
    </row>
    <row r="309" spans="1:254" ht="12.75" customHeight="1">
      <c r="A309" s="75"/>
      <c r="B309" s="75"/>
      <c r="C309" s="175"/>
      <c r="D309" s="175"/>
      <c r="E309" s="175"/>
      <c r="F309" s="175"/>
      <c r="G309" s="175"/>
      <c r="H309" s="58" t="str">
        <f t="shared" si="45"/>
        <v>Reader 1</v>
      </c>
      <c r="I309" s="11" t="str">
        <f t="shared" si="45"/>
        <v>Reader 2</v>
      </c>
      <c r="J309" s="11" t="str">
        <f t="shared" si="45"/>
        <v>Reader 3</v>
      </c>
      <c r="K309" s="11" t="str">
        <f t="shared" si="45"/>
        <v>Reader 4</v>
      </c>
      <c r="L309" s="11" t="str">
        <f t="shared" si="45"/>
        <v>Reader 5</v>
      </c>
      <c r="M309" s="11" t="str">
        <f t="shared" ref="M309:V309" si="47">M4</f>
        <v>Reader 6</v>
      </c>
      <c r="N309" s="11" t="str">
        <f t="shared" si="47"/>
        <v>Reader 7</v>
      </c>
      <c r="O309" s="11" t="str">
        <f t="shared" si="47"/>
        <v>Reader 8</v>
      </c>
      <c r="P309" s="11" t="str">
        <f t="shared" si="47"/>
        <v>Reader 9</v>
      </c>
      <c r="Q309" s="11" t="str">
        <f t="shared" si="47"/>
        <v>Reader 10</v>
      </c>
      <c r="R309" s="11" t="str">
        <f t="shared" si="47"/>
        <v>Reader 11</v>
      </c>
      <c r="S309" s="11" t="str">
        <f t="shared" si="47"/>
        <v>Reader 12</v>
      </c>
      <c r="T309" s="11" t="str">
        <f t="shared" si="47"/>
        <v>Reader 13</v>
      </c>
      <c r="U309" s="11" t="str">
        <f t="shared" si="47"/>
        <v>Reader 14</v>
      </c>
      <c r="V309" s="11" t="str">
        <f t="shared" si="47"/>
        <v>Reader 15</v>
      </c>
      <c r="W309" s="504"/>
      <c r="X309" s="74"/>
      <c r="Y309" s="75"/>
      <c r="Z309" s="75"/>
      <c r="AA309" s="75"/>
      <c r="AB309" s="75"/>
      <c r="AC309" s="75"/>
      <c r="AD309" s="75"/>
      <c r="AE309" s="75"/>
      <c r="AF309" s="75"/>
      <c r="AG309" s="75"/>
      <c r="AH309" s="75"/>
      <c r="AI309" s="75"/>
      <c r="AJ309" s="75"/>
      <c r="AK309" s="75"/>
      <c r="AL309" s="75"/>
      <c r="AM309" s="75"/>
      <c r="AN309" s="75"/>
      <c r="AO309" s="75"/>
      <c r="AP309" s="75"/>
      <c r="AQ309" s="75"/>
      <c r="AR309" s="75"/>
      <c r="AS309" s="75"/>
      <c r="AT309" s="75"/>
      <c r="AU309" s="75"/>
      <c r="AV309" s="75"/>
      <c r="AW309" s="75"/>
      <c r="AX309" s="75"/>
      <c r="AY309" s="75"/>
      <c r="AZ309" s="75"/>
      <c r="BA309" s="75"/>
      <c r="BB309" s="75"/>
      <c r="BC309" s="75"/>
      <c r="BD309" s="75"/>
      <c r="BE309" s="75"/>
      <c r="BF309" s="75"/>
      <c r="BG309" s="75"/>
      <c r="BH309" s="75"/>
      <c r="BK309" s="251"/>
      <c r="BL309" s="251"/>
      <c r="BM309" s="251"/>
      <c r="BN309" s="251"/>
      <c r="BO309" s="251"/>
      <c r="BP309" s="251"/>
      <c r="BQ309" s="251"/>
      <c r="BR309" s="251"/>
      <c r="BS309" s="251"/>
      <c r="BT309" s="251"/>
      <c r="BU309" s="251"/>
      <c r="BV309" s="251"/>
      <c r="BW309" s="251"/>
      <c r="BX309" s="251"/>
      <c r="BY309" s="251"/>
      <c r="BZ309" s="251"/>
    </row>
    <row r="310" spans="1:254" ht="12.75" customHeight="1">
      <c r="A310" s="75"/>
      <c r="B310" s="75"/>
      <c r="C310" s="513"/>
      <c r="D310" s="501"/>
      <c r="E310" s="501"/>
      <c r="F310" s="501"/>
      <c r="G310" s="514" t="s">
        <v>131</v>
      </c>
      <c r="H310" s="509" t="e">
        <f t="shared" ref="H310:V310" si="48">H261</f>
        <v>#VALUE!</v>
      </c>
      <c r="I310" s="510" t="str">
        <f t="shared" si="48"/>
        <v/>
      </c>
      <c r="J310" s="510" t="str">
        <f t="shared" si="48"/>
        <v/>
      </c>
      <c r="K310" s="510" t="str">
        <f t="shared" si="48"/>
        <v/>
      </c>
      <c r="L310" s="510" t="str">
        <f t="shared" si="48"/>
        <v/>
      </c>
      <c r="M310" s="510" t="str">
        <f t="shared" si="48"/>
        <v/>
      </c>
      <c r="N310" s="510" t="str">
        <f t="shared" si="48"/>
        <v/>
      </c>
      <c r="O310" s="510" t="str">
        <f t="shared" si="48"/>
        <v/>
      </c>
      <c r="P310" s="510" t="str">
        <f t="shared" si="48"/>
        <v/>
      </c>
      <c r="Q310" s="510" t="str">
        <f t="shared" si="48"/>
        <v/>
      </c>
      <c r="R310" s="510" t="str">
        <f t="shared" si="48"/>
        <v/>
      </c>
      <c r="S310" s="510" t="str">
        <f t="shared" si="48"/>
        <v/>
      </c>
      <c r="T310" s="510" t="str">
        <f t="shared" si="48"/>
        <v/>
      </c>
      <c r="U310" s="510" t="str">
        <f t="shared" si="48"/>
        <v/>
      </c>
      <c r="V310" s="527" t="str">
        <f t="shared" si="48"/>
        <v/>
      </c>
      <c r="W310" s="504"/>
      <c r="X310" s="74"/>
      <c r="Y310" s="75"/>
      <c r="Z310" s="75"/>
      <c r="AA310" s="75"/>
      <c r="AB310" s="75"/>
      <c r="AC310" s="75"/>
      <c r="AD310" s="75"/>
      <c r="AE310" s="75"/>
      <c r="AF310" s="75"/>
      <c r="AG310" s="75"/>
      <c r="AH310" s="75"/>
      <c r="AI310" s="75"/>
      <c r="AJ310" s="75"/>
      <c r="AK310" s="75"/>
      <c r="AL310" s="75"/>
      <c r="AM310" s="75"/>
      <c r="AN310" s="75"/>
      <c r="AO310" s="75"/>
      <c r="AP310" s="75"/>
      <c r="AQ310" s="75"/>
      <c r="AR310" s="75"/>
      <c r="AS310" s="75"/>
      <c r="AT310" s="75"/>
      <c r="AU310" s="75"/>
      <c r="AV310" s="75"/>
      <c r="AW310" s="75"/>
      <c r="AX310" s="75"/>
      <c r="AY310" s="75"/>
      <c r="AZ310" s="75"/>
      <c r="BA310" s="75"/>
      <c r="BB310" s="75"/>
      <c r="BC310" s="75"/>
      <c r="BD310" s="75"/>
      <c r="BE310" s="75"/>
      <c r="BF310" s="75"/>
      <c r="BG310" s="75"/>
      <c r="BH310" s="75"/>
      <c r="BK310" s="251"/>
      <c r="BL310" s="251"/>
      <c r="BM310" s="251"/>
      <c r="BN310" s="251"/>
      <c r="BO310" s="251"/>
      <c r="BP310" s="251"/>
      <c r="BQ310" s="251"/>
      <c r="BR310" s="251"/>
      <c r="BS310" s="251"/>
      <c r="BT310" s="251"/>
      <c r="BU310" s="251"/>
      <c r="BV310" s="251"/>
      <c r="BW310" s="251"/>
      <c r="BX310" s="251"/>
      <c r="BY310" s="251"/>
      <c r="BZ310" s="251"/>
    </row>
    <row r="311" spans="1:254" ht="12.75" customHeight="1">
      <c r="A311" s="75"/>
      <c r="B311" s="75"/>
      <c r="C311" s="504"/>
      <c r="D311" s="178"/>
      <c r="E311" s="178"/>
      <c r="F311" s="178"/>
      <c r="G311" s="515" t="s">
        <v>130</v>
      </c>
      <c r="H311" s="511" t="e">
        <f t="shared" ref="H311:V311" si="49">H283</f>
        <v>#VALUE!</v>
      </c>
      <c r="I311" s="512" t="str">
        <f t="shared" si="49"/>
        <v/>
      </c>
      <c r="J311" s="512" t="str">
        <f t="shared" si="49"/>
        <v/>
      </c>
      <c r="K311" s="512" t="str">
        <f t="shared" si="49"/>
        <v/>
      </c>
      <c r="L311" s="512" t="str">
        <f t="shared" si="49"/>
        <v/>
      </c>
      <c r="M311" s="512" t="str">
        <f t="shared" si="49"/>
        <v/>
      </c>
      <c r="N311" s="512" t="str">
        <f t="shared" si="49"/>
        <v/>
      </c>
      <c r="O311" s="512" t="str">
        <f t="shared" si="49"/>
        <v/>
      </c>
      <c r="P311" s="512" t="str">
        <f t="shared" si="49"/>
        <v/>
      </c>
      <c r="Q311" s="512" t="str">
        <f t="shared" si="49"/>
        <v/>
      </c>
      <c r="R311" s="512" t="str">
        <f t="shared" si="49"/>
        <v/>
      </c>
      <c r="S311" s="512" t="str">
        <f t="shared" si="49"/>
        <v/>
      </c>
      <c r="T311" s="512" t="str">
        <f t="shared" si="49"/>
        <v/>
      </c>
      <c r="U311" s="512" t="str">
        <f t="shared" si="49"/>
        <v/>
      </c>
      <c r="V311" s="526" t="str">
        <f t="shared" si="49"/>
        <v/>
      </c>
      <c r="W311" s="504"/>
      <c r="X311" s="74"/>
      <c r="Y311" s="75"/>
      <c r="Z311" s="75"/>
      <c r="AA311" s="75"/>
      <c r="AB311" s="75"/>
      <c r="AC311" s="75"/>
      <c r="AD311" s="75"/>
      <c r="AE311" s="75"/>
      <c r="AF311" s="75"/>
      <c r="AG311" s="75"/>
      <c r="AH311" s="75"/>
      <c r="AI311" s="75"/>
      <c r="AJ311" s="75"/>
      <c r="AK311" s="75"/>
      <c r="AL311" s="75"/>
      <c r="AM311" s="75"/>
      <c r="AN311" s="75"/>
      <c r="AO311" s="75"/>
      <c r="AP311" s="75"/>
      <c r="AQ311" s="75"/>
      <c r="AR311" s="75"/>
      <c r="AS311" s="75"/>
      <c r="AT311" s="75"/>
      <c r="AU311" s="75"/>
      <c r="AV311" s="75"/>
      <c r="AW311" s="75"/>
      <c r="AX311" s="75"/>
      <c r="AY311" s="75"/>
      <c r="AZ311" s="75"/>
      <c r="BA311" s="75"/>
      <c r="BB311" s="75"/>
      <c r="BC311" s="75"/>
      <c r="BD311" s="75"/>
      <c r="BE311" s="75"/>
      <c r="BF311" s="75"/>
      <c r="BG311" s="75"/>
      <c r="BH311" s="75"/>
      <c r="BK311" s="251"/>
      <c r="BL311" s="251"/>
      <c r="BM311" s="251"/>
      <c r="BN311" s="251"/>
      <c r="BO311" s="251"/>
      <c r="BP311" s="251"/>
      <c r="BQ311" s="251"/>
      <c r="BR311" s="251"/>
      <c r="BS311" s="251"/>
      <c r="BT311" s="251"/>
      <c r="BU311" s="251"/>
      <c r="BV311" s="251"/>
      <c r="BW311" s="251"/>
      <c r="BX311" s="251"/>
      <c r="BY311" s="251"/>
      <c r="BZ311" s="251"/>
    </row>
    <row r="312" spans="1:254" ht="12.75" customHeight="1">
      <c r="A312" s="75"/>
      <c r="B312" s="75"/>
      <c r="C312" s="505"/>
      <c r="D312" s="508"/>
      <c r="E312" s="508"/>
      <c r="F312" s="508"/>
      <c r="G312" s="516" t="str">
        <f>IF(W3="modal","Ranking Relative bias","Ranking Absolute bias")</f>
        <v>Ranking Relative bias</v>
      </c>
      <c r="H312" s="528" t="e">
        <f>H305</f>
        <v>#VALUE!</v>
      </c>
      <c r="I312" s="529" t="str">
        <f t="shared" ref="I312:V312" si="50">I305</f>
        <v/>
      </c>
      <c r="J312" s="529" t="str">
        <f t="shared" si="50"/>
        <v/>
      </c>
      <c r="K312" s="529" t="str">
        <f t="shared" si="50"/>
        <v/>
      </c>
      <c r="L312" s="529" t="str">
        <f t="shared" si="50"/>
        <v/>
      </c>
      <c r="M312" s="529" t="str">
        <f t="shared" si="50"/>
        <v/>
      </c>
      <c r="N312" s="529" t="str">
        <f t="shared" si="50"/>
        <v/>
      </c>
      <c r="O312" s="529" t="str">
        <f t="shared" si="50"/>
        <v/>
      </c>
      <c r="P312" s="529" t="str">
        <f t="shared" si="50"/>
        <v/>
      </c>
      <c r="Q312" s="529" t="str">
        <f t="shared" si="50"/>
        <v/>
      </c>
      <c r="R312" s="529" t="str">
        <f t="shared" si="50"/>
        <v/>
      </c>
      <c r="S312" s="529" t="str">
        <f t="shared" si="50"/>
        <v/>
      </c>
      <c r="T312" s="529" t="str">
        <f t="shared" si="50"/>
        <v/>
      </c>
      <c r="U312" s="529" t="str">
        <f t="shared" si="50"/>
        <v/>
      </c>
      <c r="V312" s="530" t="str">
        <f t="shared" si="50"/>
        <v/>
      </c>
      <c r="W312" s="504"/>
      <c r="X312" s="74"/>
      <c r="Y312" s="75"/>
      <c r="Z312" s="75"/>
      <c r="AA312" s="75"/>
      <c r="AB312" s="75"/>
      <c r="AC312" s="75"/>
      <c r="AD312" s="75"/>
      <c r="AE312" s="75"/>
      <c r="AF312" s="75"/>
      <c r="AG312" s="75"/>
      <c r="AH312" s="75"/>
      <c r="AI312" s="75"/>
      <c r="AJ312" s="75"/>
      <c r="AK312" s="75"/>
      <c r="AL312" s="75"/>
      <c r="AM312" s="75"/>
      <c r="AN312" s="75"/>
      <c r="AO312" s="75"/>
      <c r="AP312" s="75"/>
      <c r="AQ312" s="75"/>
      <c r="AR312" s="75"/>
      <c r="AS312" s="75"/>
      <c r="AT312" s="75"/>
      <c r="AU312" s="75"/>
      <c r="AV312" s="75"/>
      <c r="AW312" s="75"/>
      <c r="AX312" s="75"/>
      <c r="AY312" s="75"/>
      <c r="AZ312" s="75"/>
      <c r="BA312" s="75"/>
      <c r="BB312" s="75"/>
      <c r="BC312" s="75"/>
      <c r="BD312" s="75"/>
      <c r="BE312" s="75"/>
      <c r="BF312" s="75"/>
      <c r="BG312" s="75"/>
      <c r="BH312" s="75"/>
      <c r="BK312" s="251"/>
      <c r="BL312" s="251"/>
      <c r="BM312" s="251"/>
      <c r="BN312" s="251"/>
      <c r="BO312" s="251"/>
      <c r="BP312" s="251"/>
      <c r="BQ312" s="251"/>
      <c r="BR312" s="251"/>
      <c r="BS312" s="251"/>
      <c r="BT312" s="251"/>
      <c r="BU312" s="251"/>
      <c r="BV312" s="251"/>
      <c r="BW312" s="251"/>
      <c r="BX312" s="251"/>
      <c r="BY312" s="251"/>
      <c r="BZ312" s="251"/>
    </row>
    <row r="313" spans="1:254" ht="12.75" customHeight="1">
      <c r="A313" s="75"/>
      <c r="B313" s="75"/>
      <c r="C313" s="160"/>
      <c r="D313" s="170"/>
      <c r="E313" s="171"/>
      <c r="F313" s="176"/>
      <c r="G313" s="177" t="s">
        <v>124</v>
      </c>
      <c r="H313" s="130" t="e">
        <f>IF(H239=0,"",RANK(H316,$H$316:$V$316,1))</f>
        <v>#VALUE!</v>
      </c>
      <c r="I313" s="130" t="str">
        <f t="shared" ref="I313:V313" si="51">IF(I239=0,"",RANK(I316,$H$316:$V$316,1))</f>
        <v/>
      </c>
      <c r="J313" s="130" t="str">
        <f t="shared" si="51"/>
        <v/>
      </c>
      <c r="K313" s="130" t="str">
        <f t="shared" si="51"/>
        <v/>
      </c>
      <c r="L313" s="130" t="str">
        <f t="shared" si="51"/>
        <v/>
      </c>
      <c r="M313" s="130" t="str">
        <f t="shared" si="51"/>
        <v/>
      </c>
      <c r="N313" s="130" t="str">
        <f t="shared" si="51"/>
        <v/>
      </c>
      <c r="O313" s="130" t="str">
        <f t="shared" si="51"/>
        <v/>
      </c>
      <c r="P313" s="130" t="str">
        <f t="shared" si="51"/>
        <v/>
      </c>
      <c r="Q313" s="130" t="str">
        <f t="shared" si="51"/>
        <v/>
      </c>
      <c r="R313" s="130" t="str">
        <f t="shared" si="51"/>
        <v/>
      </c>
      <c r="S313" s="130" t="str">
        <f t="shared" si="51"/>
        <v/>
      </c>
      <c r="T313" s="130" t="str">
        <f t="shared" si="51"/>
        <v/>
      </c>
      <c r="U313" s="130" t="str">
        <f t="shared" si="51"/>
        <v/>
      </c>
      <c r="V313" s="130" t="str">
        <f t="shared" si="51"/>
        <v/>
      </c>
      <c r="W313" s="504"/>
      <c r="X313" s="74"/>
      <c r="Y313" s="75"/>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c r="AW313" s="75"/>
      <c r="AX313" s="75"/>
      <c r="AY313" s="75"/>
      <c r="AZ313" s="75"/>
      <c r="BA313" s="75"/>
      <c r="BB313" s="75"/>
      <c r="BC313" s="75"/>
      <c r="BD313" s="75"/>
      <c r="BE313" s="75"/>
      <c r="BF313" s="75"/>
      <c r="BG313" s="75"/>
      <c r="BH313" s="75"/>
      <c r="BK313" s="251"/>
      <c r="BL313" s="251"/>
      <c r="BM313" s="251"/>
      <c r="BN313" s="251"/>
      <c r="BO313" s="251"/>
      <c r="BP313" s="251"/>
      <c r="BQ313" s="251"/>
      <c r="BR313" s="251"/>
      <c r="BS313" s="251"/>
      <c r="BT313" s="251"/>
      <c r="BU313" s="251"/>
      <c r="BV313" s="251"/>
      <c r="BW313" s="251"/>
      <c r="BX313" s="251"/>
      <c r="BY313" s="251"/>
      <c r="BZ313" s="251"/>
    </row>
    <row r="314" spans="1:254" ht="12.75" customHeight="1">
      <c r="A314" s="75"/>
      <c r="B314" s="75"/>
      <c r="C314" s="75"/>
      <c r="D314" s="75"/>
      <c r="E314" s="75"/>
      <c r="F314" s="75"/>
      <c r="G314" s="485"/>
      <c r="H314" s="484"/>
      <c r="I314" s="484"/>
      <c r="J314" s="484"/>
      <c r="K314" s="484"/>
      <c r="L314" s="484"/>
      <c r="M314" s="484"/>
      <c r="N314" s="484"/>
      <c r="O314" s="484"/>
      <c r="P314" s="484"/>
      <c r="Q314" s="484"/>
      <c r="R314" s="484"/>
      <c r="S314" s="484"/>
      <c r="T314" s="484"/>
      <c r="U314" s="484"/>
      <c r="V314" s="484"/>
      <c r="W314" s="75"/>
      <c r="X314" s="74"/>
      <c r="Y314" s="75"/>
      <c r="Z314" s="75"/>
      <c r="AA314" s="75"/>
      <c r="AB314" s="75"/>
      <c r="AC314" s="75"/>
      <c r="AD314" s="75"/>
      <c r="AE314" s="75"/>
      <c r="AF314" s="75"/>
      <c r="AG314" s="75"/>
      <c r="AH314" s="75"/>
      <c r="AI314" s="75"/>
      <c r="AJ314" s="75"/>
      <c r="AK314" s="75"/>
      <c r="AL314" s="75"/>
      <c r="AM314" s="75"/>
      <c r="AN314" s="75"/>
      <c r="AO314" s="75"/>
      <c r="AP314" s="75"/>
      <c r="AQ314" s="75"/>
      <c r="AR314" s="75"/>
      <c r="AS314" s="75"/>
      <c r="AT314" s="75"/>
      <c r="AU314" s="75"/>
      <c r="AV314" s="75"/>
      <c r="AW314" s="75"/>
      <c r="AX314" s="75"/>
      <c r="AY314" s="75"/>
      <c r="AZ314" s="75"/>
      <c r="BA314" s="75"/>
      <c r="BB314" s="75"/>
      <c r="BC314" s="75"/>
      <c r="BD314" s="75"/>
      <c r="BE314" s="75"/>
      <c r="BF314" s="75"/>
      <c r="BG314" s="75"/>
      <c r="BH314" s="75"/>
      <c r="BK314" s="251"/>
      <c r="BL314" s="251"/>
      <c r="BM314" s="251"/>
      <c r="BN314" s="251"/>
      <c r="BO314" s="251"/>
      <c r="BP314" s="251"/>
      <c r="BQ314" s="251"/>
      <c r="BR314" s="251"/>
      <c r="BS314" s="251"/>
      <c r="BT314" s="251"/>
      <c r="BU314" s="251"/>
      <c r="BV314" s="251"/>
      <c r="BW314" s="251"/>
      <c r="BX314" s="251"/>
      <c r="BY314" s="251"/>
      <c r="BZ314" s="251"/>
    </row>
    <row r="315" spans="1:254" ht="12.75" customHeight="1">
      <c r="A315" s="75"/>
      <c r="B315" s="75"/>
      <c r="C315" s="75"/>
      <c r="D315" s="75"/>
      <c r="E315" s="75"/>
      <c r="F315" s="75"/>
      <c r="G315" s="485"/>
      <c r="H315" s="484"/>
      <c r="I315" s="484"/>
      <c r="J315" s="484"/>
      <c r="K315" s="484"/>
      <c r="L315" s="484"/>
      <c r="M315" s="484"/>
      <c r="N315" s="484"/>
      <c r="O315" s="484"/>
      <c r="P315" s="484"/>
      <c r="Q315" s="484"/>
      <c r="R315" s="484"/>
      <c r="S315" s="484"/>
      <c r="T315" s="484"/>
      <c r="U315" s="484"/>
      <c r="V315" s="484"/>
      <c r="W315" s="75"/>
      <c r="X315" s="74"/>
      <c r="Y315" s="75"/>
      <c r="Z315" s="75"/>
      <c r="AA315" s="75"/>
      <c r="AB315" s="75"/>
      <c r="AC315" s="75"/>
      <c r="AD315" s="75"/>
      <c r="AE315" s="75"/>
      <c r="AF315" s="75"/>
      <c r="AG315" s="75"/>
      <c r="AH315" s="75"/>
      <c r="AI315" s="75"/>
      <c r="AJ315" s="75"/>
      <c r="AK315" s="75"/>
      <c r="AL315" s="75"/>
      <c r="AM315" s="75"/>
      <c r="AN315" s="75"/>
      <c r="AO315" s="75"/>
      <c r="AP315" s="75"/>
      <c r="AQ315" s="75"/>
      <c r="AR315" s="75"/>
      <c r="AS315" s="75"/>
      <c r="AT315" s="75"/>
      <c r="AU315" s="75"/>
      <c r="AV315" s="75"/>
      <c r="AW315" s="75"/>
      <c r="AX315" s="75"/>
      <c r="AY315" s="75"/>
      <c r="AZ315" s="75"/>
      <c r="BA315" s="75"/>
      <c r="BB315" s="75"/>
      <c r="BC315" s="75"/>
      <c r="BD315" s="75"/>
      <c r="BE315" s="75"/>
      <c r="BF315" s="75"/>
      <c r="BG315" s="75"/>
      <c r="BH315" s="75"/>
      <c r="BK315" s="251"/>
      <c r="BL315" s="251"/>
      <c r="BM315" s="251"/>
      <c r="BN315" s="251"/>
      <c r="BO315" s="251"/>
      <c r="BP315" s="251"/>
      <c r="BQ315" s="251"/>
      <c r="BR315" s="251"/>
      <c r="BS315" s="251"/>
      <c r="BT315" s="251"/>
      <c r="BU315" s="251"/>
      <c r="BV315" s="251"/>
      <c r="BW315" s="251"/>
      <c r="BX315" s="251"/>
      <c r="BY315" s="251"/>
      <c r="BZ315" s="251"/>
    </row>
    <row r="316" spans="1:254" ht="12.75" customHeight="1">
      <c r="A316" s="75"/>
      <c r="B316" s="75"/>
      <c r="C316" s="75"/>
      <c r="D316" s="170"/>
      <c r="E316" s="171"/>
      <c r="F316" s="171"/>
      <c r="G316" s="574" t="s">
        <v>127</v>
      </c>
      <c r="H316" s="570" t="e">
        <f>IF(H239=0,"",AVERAGE(H310:H312))</f>
        <v>#VALUE!</v>
      </c>
      <c r="I316" s="571" t="str">
        <f t="shared" ref="I316:V316" si="52">IF(I239=0,"",AVERAGE(I310:I312))</f>
        <v/>
      </c>
      <c r="J316" s="571" t="str">
        <f t="shared" si="52"/>
        <v/>
      </c>
      <c r="K316" s="571" t="str">
        <f t="shared" si="52"/>
        <v/>
      </c>
      <c r="L316" s="571" t="str">
        <f t="shared" si="52"/>
        <v/>
      </c>
      <c r="M316" s="571" t="str">
        <f t="shared" si="52"/>
        <v/>
      </c>
      <c r="N316" s="571" t="str">
        <f t="shared" si="52"/>
        <v/>
      </c>
      <c r="O316" s="571" t="str">
        <f t="shared" si="52"/>
        <v/>
      </c>
      <c r="P316" s="571" t="str">
        <f t="shared" si="52"/>
        <v/>
      </c>
      <c r="Q316" s="571" t="str">
        <f t="shared" si="52"/>
        <v/>
      </c>
      <c r="R316" s="571" t="str">
        <f t="shared" si="52"/>
        <v/>
      </c>
      <c r="S316" s="571" t="str">
        <f t="shared" si="52"/>
        <v/>
      </c>
      <c r="T316" s="571" t="str">
        <f t="shared" si="52"/>
        <v/>
      </c>
      <c r="U316" s="571" t="str">
        <f t="shared" si="52"/>
        <v/>
      </c>
      <c r="V316" s="572" t="str">
        <f t="shared" si="52"/>
        <v/>
      </c>
      <c r="W316" s="520" t="s">
        <v>125</v>
      </c>
      <c r="X316" s="211"/>
      <c r="Y316" s="268"/>
      <c r="Z316" s="268"/>
      <c r="AA316" s="75"/>
      <c r="AB316" s="75"/>
      <c r="AC316" s="75"/>
      <c r="AD316" s="75"/>
      <c r="AE316" s="75"/>
      <c r="AF316" s="75"/>
      <c r="AG316" s="75"/>
      <c r="AH316" s="75"/>
      <c r="AI316" s="75"/>
      <c r="AJ316" s="75"/>
      <c r="AK316" s="75"/>
      <c r="AL316" s="75"/>
      <c r="AM316" s="75"/>
      <c r="AN316" s="75"/>
      <c r="AO316" s="75"/>
      <c r="AP316" s="75"/>
      <c r="AQ316" s="75"/>
      <c r="AR316" s="75"/>
      <c r="AS316" s="75"/>
      <c r="AT316" s="75"/>
      <c r="AU316" s="75"/>
      <c r="AV316" s="75"/>
      <c r="AW316" s="75"/>
      <c r="AX316" s="75"/>
      <c r="AY316" s="75"/>
      <c r="AZ316" s="75"/>
      <c r="BA316" s="75"/>
      <c r="BB316" s="75"/>
      <c r="BC316" s="75"/>
      <c r="BD316" s="75"/>
      <c r="BE316" s="75"/>
      <c r="BF316" s="75"/>
      <c r="BG316" s="75"/>
      <c r="BH316" s="75"/>
      <c r="BK316" s="251"/>
      <c r="BL316" s="251"/>
      <c r="BM316" s="251"/>
      <c r="BN316" s="251"/>
      <c r="BO316" s="251"/>
      <c r="BP316" s="251"/>
      <c r="BQ316" s="251"/>
      <c r="BR316" s="251"/>
      <c r="BS316" s="251"/>
      <c r="BT316" s="251"/>
      <c r="BU316" s="251"/>
      <c r="BV316" s="251"/>
      <c r="BW316" s="251"/>
      <c r="BX316" s="251"/>
      <c r="BY316" s="251"/>
      <c r="BZ316" s="251"/>
    </row>
    <row r="317" spans="1:254" ht="12.75" customHeight="1">
      <c r="A317" s="75"/>
      <c r="B317" s="75"/>
      <c r="C317" s="75"/>
      <c r="D317" s="505"/>
      <c r="E317" s="508"/>
      <c r="F317" s="508"/>
      <c r="G317" s="575" t="s">
        <v>116</v>
      </c>
      <c r="H317" s="573" t="e">
        <f>IF(H239=0,"",ABS(H304))</f>
        <v>#VALUE!</v>
      </c>
      <c r="I317" s="518" t="str">
        <f t="shared" ref="I317:V317" si="53">IF(I239=0,"",ABS(I304))</f>
        <v/>
      </c>
      <c r="J317" s="518" t="str">
        <f t="shared" si="53"/>
        <v/>
      </c>
      <c r="K317" s="518" t="str">
        <f t="shared" si="53"/>
        <v/>
      </c>
      <c r="L317" s="518" t="str">
        <f t="shared" si="53"/>
        <v/>
      </c>
      <c r="M317" s="518" t="str">
        <f t="shared" si="53"/>
        <v/>
      </c>
      <c r="N317" s="518" t="str">
        <f t="shared" si="53"/>
        <v/>
      </c>
      <c r="O317" s="518" t="str">
        <f t="shared" si="53"/>
        <v/>
      </c>
      <c r="P317" s="518" t="str">
        <f t="shared" si="53"/>
        <v/>
      </c>
      <c r="Q317" s="518" t="str">
        <f t="shared" si="53"/>
        <v/>
      </c>
      <c r="R317" s="518" t="str">
        <f t="shared" si="53"/>
        <v/>
      </c>
      <c r="S317" s="518" t="str">
        <f t="shared" si="53"/>
        <v/>
      </c>
      <c r="T317" s="518" t="str">
        <f t="shared" si="53"/>
        <v/>
      </c>
      <c r="U317" s="518" t="str">
        <f t="shared" si="53"/>
        <v/>
      </c>
      <c r="V317" s="519" t="str">
        <f t="shared" si="53"/>
        <v/>
      </c>
      <c r="W317" s="520" t="s">
        <v>126</v>
      </c>
      <c r="X317" s="211"/>
      <c r="Y317" s="268"/>
      <c r="Z317" s="268"/>
      <c r="AA317" s="75"/>
      <c r="AB317" s="75"/>
      <c r="AC317" s="75"/>
      <c r="AD317" s="75"/>
      <c r="AE317" s="75"/>
      <c r="AF317" s="75"/>
      <c r="AG317" s="75"/>
      <c r="AH317" s="75"/>
      <c r="AI317" s="75"/>
      <c r="AJ317" s="75"/>
      <c r="AK317" s="75"/>
      <c r="AL317" s="75"/>
      <c r="AM317" s="75"/>
      <c r="AN317" s="75"/>
      <c r="AO317" s="75"/>
      <c r="AP317" s="75"/>
      <c r="AQ317" s="75"/>
      <c r="AR317" s="75"/>
      <c r="AS317" s="75"/>
      <c r="AT317" s="75"/>
      <c r="AU317" s="75"/>
      <c r="AV317" s="75"/>
      <c r="AW317" s="75"/>
      <c r="AX317" s="75"/>
      <c r="AY317" s="75"/>
      <c r="AZ317" s="75"/>
      <c r="BA317" s="75"/>
      <c r="BB317" s="75"/>
      <c r="BC317" s="75"/>
      <c r="BD317" s="75"/>
      <c r="BE317" s="75"/>
      <c r="BF317" s="75"/>
      <c r="BG317" s="75"/>
      <c r="BH317" s="75"/>
      <c r="BK317" s="251"/>
      <c r="BL317" s="251"/>
      <c r="BM317" s="251"/>
      <c r="BN317" s="251"/>
      <c r="BO317" s="251"/>
      <c r="BP317" s="251"/>
      <c r="BQ317" s="251"/>
      <c r="BR317" s="251"/>
      <c r="BS317" s="251"/>
      <c r="BT317" s="251"/>
      <c r="BU317" s="251"/>
      <c r="BV317" s="251"/>
      <c r="BW317" s="251"/>
      <c r="BX317" s="251"/>
      <c r="BY317" s="251"/>
      <c r="BZ317" s="251"/>
    </row>
    <row r="318" spans="1:254" ht="12.75" customHeight="1">
      <c r="A318" s="75"/>
      <c r="B318" s="75"/>
      <c r="C318" s="75"/>
      <c r="D318" s="75"/>
      <c r="E318" s="75"/>
      <c r="F318" s="75"/>
      <c r="G318" s="485"/>
      <c r="H318" s="484"/>
      <c r="I318" s="484"/>
      <c r="J318" s="484"/>
      <c r="K318" s="484"/>
      <c r="L318" s="484"/>
      <c r="M318" s="484"/>
      <c r="N318" s="484"/>
      <c r="O318" s="484"/>
      <c r="P318" s="484"/>
      <c r="Q318" s="484"/>
      <c r="R318" s="484"/>
      <c r="S318" s="484"/>
      <c r="T318" s="484"/>
      <c r="U318" s="484"/>
      <c r="V318" s="484"/>
      <c r="W318" s="75"/>
      <c r="X318" s="74"/>
      <c r="Y318" s="75"/>
      <c r="Z318" s="75"/>
      <c r="AA318" s="75"/>
      <c r="AB318" s="75"/>
      <c r="AC318" s="75"/>
      <c r="AD318" s="75"/>
      <c r="AE318" s="75"/>
      <c r="AF318" s="75"/>
      <c r="AG318" s="75"/>
      <c r="AH318" s="75"/>
      <c r="AI318" s="75"/>
      <c r="AJ318" s="75"/>
      <c r="AK318" s="75"/>
      <c r="AL318" s="75"/>
      <c r="AM318" s="75"/>
      <c r="AN318" s="75"/>
      <c r="AO318" s="75"/>
      <c r="AP318" s="75"/>
      <c r="AQ318" s="75"/>
      <c r="AR318" s="75"/>
      <c r="AS318" s="75"/>
      <c r="AT318" s="75"/>
      <c r="AU318" s="75"/>
      <c r="AV318" s="75"/>
      <c r="AW318" s="75"/>
      <c r="AX318" s="75"/>
      <c r="AY318" s="75"/>
      <c r="AZ318" s="75"/>
      <c r="BA318" s="75"/>
      <c r="BB318" s="75"/>
      <c r="BC318" s="75"/>
      <c r="BD318" s="75"/>
      <c r="BE318" s="75"/>
      <c r="BF318" s="75"/>
      <c r="BG318" s="75"/>
      <c r="BH318" s="75"/>
      <c r="BK318" s="251"/>
      <c r="BL318" s="251"/>
      <c r="BM318" s="251"/>
      <c r="BN318" s="251"/>
      <c r="BO318" s="251"/>
      <c r="BP318" s="251"/>
      <c r="BQ318" s="251"/>
      <c r="BR318" s="251"/>
      <c r="BS318" s="251"/>
      <c r="BT318" s="251"/>
      <c r="BU318" s="251"/>
      <c r="BV318" s="251"/>
      <c r="BW318" s="251"/>
      <c r="BX318" s="251"/>
      <c r="BY318" s="251"/>
      <c r="BZ318" s="251"/>
    </row>
    <row r="319" spans="1:254" s="46" customFormat="1" ht="12.75" customHeight="1">
      <c r="A319" s="75"/>
      <c r="B319" s="75"/>
      <c r="C319" s="85"/>
      <c r="D319" s="88"/>
      <c r="E319" s="88"/>
      <c r="F319" s="88"/>
      <c r="G319" s="89"/>
      <c r="H319" s="90"/>
      <c r="I319" s="90"/>
      <c r="J319" s="90"/>
      <c r="K319" s="90"/>
      <c r="L319" s="90"/>
      <c r="M319" s="90"/>
      <c r="N319" s="90"/>
      <c r="O319" s="90"/>
      <c r="P319" s="90"/>
      <c r="Q319" s="90"/>
      <c r="R319" s="90"/>
      <c r="S319" s="90"/>
      <c r="T319" s="90"/>
      <c r="U319" s="90"/>
      <c r="V319" s="90"/>
      <c r="W319" s="90"/>
      <c r="X319" s="74"/>
      <c r="Y319" s="75"/>
      <c r="Z319" s="75"/>
      <c r="AA319" s="75"/>
      <c r="AB319" s="75"/>
      <c r="AC319" s="75"/>
      <c r="AD319" s="75"/>
      <c r="AE319" s="75"/>
      <c r="AF319" s="75"/>
      <c r="AG319" s="75"/>
      <c r="AH319" s="75"/>
      <c r="AI319" s="75"/>
      <c r="AJ319" s="75"/>
      <c r="AK319" s="75"/>
      <c r="AL319" s="75"/>
      <c r="AM319" s="75"/>
      <c r="AN319" s="75"/>
      <c r="AO319" s="75"/>
      <c r="AP319" s="75"/>
      <c r="AQ319" s="75"/>
      <c r="AR319" s="75"/>
      <c r="AS319" s="75"/>
      <c r="AT319" s="75"/>
      <c r="AU319" s="75"/>
      <c r="AV319" s="75"/>
      <c r="AW319" s="75"/>
      <c r="AX319" s="75"/>
      <c r="AY319" s="75"/>
      <c r="AZ319" s="75"/>
      <c r="BA319" s="75"/>
      <c r="BB319" s="75"/>
      <c r="BC319" s="75"/>
      <c r="BD319" s="75"/>
      <c r="BE319" s="75"/>
      <c r="BF319" s="75"/>
      <c r="BG319" s="75"/>
      <c r="BH319" s="75"/>
      <c r="BK319" s="251"/>
      <c r="BL319" s="251"/>
      <c r="BM319" s="251"/>
      <c r="BN319" s="251"/>
      <c r="BO319" s="251"/>
      <c r="BP319" s="251"/>
      <c r="BQ319" s="251"/>
      <c r="BR319" s="251"/>
      <c r="BS319" s="251"/>
      <c r="BT319" s="251"/>
      <c r="BU319" s="251"/>
      <c r="BV319" s="251"/>
      <c r="BW319" s="251"/>
      <c r="BX319" s="251"/>
      <c r="BY319" s="251"/>
      <c r="BZ319" s="251"/>
    </row>
    <row r="320" spans="1:254" s="140" customFormat="1" ht="26.25" customHeight="1">
      <c r="A320" s="75"/>
      <c r="B320" s="75"/>
      <c r="C320" s="85"/>
      <c r="D320" s="155">
        <f>$D$1</f>
        <v>0</v>
      </c>
      <c r="E320" s="194"/>
      <c r="F320" s="194"/>
      <c r="G320" s="148"/>
      <c r="H320" s="149"/>
      <c r="I320" s="149"/>
      <c r="J320" s="194"/>
      <c r="K320" s="148"/>
      <c r="L320" s="149"/>
      <c r="M320" s="149"/>
      <c r="N320" s="194"/>
      <c r="O320" s="148"/>
      <c r="P320" s="149"/>
      <c r="Q320" s="149"/>
      <c r="R320" s="194"/>
      <c r="S320" s="148"/>
      <c r="T320" s="149"/>
      <c r="U320" s="149"/>
      <c r="V320" s="194"/>
      <c r="W320" s="148"/>
      <c r="X320" s="74"/>
      <c r="Y320" s="142"/>
      <c r="Z320" s="142"/>
      <c r="AA320" s="142"/>
      <c r="AB320" s="142"/>
      <c r="AC320" s="142"/>
      <c r="AD320" s="411"/>
      <c r="AE320" s="143"/>
      <c r="AF320" s="86"/>
      <c r="AG320" s="142"/>
      <c r="AH320" s="142"/>
      <c r="AI320" s="143"/>
      <c r="AJ320" s="86"/>
      <c r="AK320" s="142"/>
      <c r="AL320" s="142"/>
      <c r="AM320" s="143"/>
      <c r="AN320" s="86"/>
      <c r="AO320" s="142"/>
      <c r="AP320" s="142"/>
      <c r="AQ320" s="143"/>
      <c r="AR320" s="86"/>
      <c r="AS320" s="142"/>
      <c r="AT320" s="142"/>
      <c r="AU320" s="143"/>
      <c r="AV320" s="86"/>
      <c r="AW320" s="142"/>
      <c r="AX320" s="142"/>
      <c r="AY320" s="143"/>
      <c r="AZ320" s="86"/>
      <c r="BA320" s="142"/>
      <c r="BB320" s="142"/>
      <c r="BC320" s="143"/>
      <c r="BD320" s="86"/>
      <c r="BE320" s="142"/>
      <c r="BF320" s="142"/>
      <c r="BG320" s="143"/>
      <c r="BH320" s="86"/>
      <c r="BI320" s="256"/>
      <c r="BJ320" s="256"/>
      <c r="BK320" s="257"/>
      <c r="BL320" s="256"/>
      <c r="BM320" s="256"/>
      <c r="BN320" s="257"/>
      <c r="BO320" s="256"/>
      <c r="BP320" s="256"/>
      <c r="BQ320" s="257"/>
      <c r="BS320" s="256"/>
      <c r="BT320" s="256"/>
      <c r="BU320" s="257"/>
      <c r="BW320" s="256"/>
      <c r="BX320" s="256"/>
      <c r="BY320" s="257"/>
      <c r="CA320" s="106"/>
      <c r="CB320" s="106"/>
      <c r="CC320" s="141"/>
      <c r="CD320" s="30"/>
      <c r="CE320" s="106"/>
      <c r="CF320" s="106"/>
      <c r="CG320" s="141"/>
      <c r="CH320" s="30"/>
      <c r="CI320" s="106"/>
      <c r="CJ320" s="106"/>
      <c r="CK320" s="141"/>
      <c r="CL320" s="30"/>
      <c r="CM320" s="106"/>
      <c r="CN320" s="106"/>
      <c r="CO320" s="141"/>
      <c r="CP320" s="30"/>
      <c r="CQ320" s="106"/>
      <c r="CR320" s="106"/>
      <c r="CS320" s="141"/>
      <c r="CT320" s="30"/>
      <c r="CU320" s="106"/>
      <c r="CV320" s="106"/>
      <c r="CW320" s="141"/>
      <c r="CX320" s="30"/>
      <c r="CY320" s="106"/>
      <c r="CZ320" s="106"/>
      <c r="DA320" s="141"/>
      <c r="DB320" s="30"/>
      <c r="DC320" s="106"/>
      <c r="DD320" s="106"/>
      <c r="DE320" s="141"/>
      <c r="DF320" s="30"/>
      <c r="DG320" s="106"/>
      <c r="DH320" s="106"/>
      <c r="DI320" s="141"/>
      <c r="DJ320" s="30"/>
      <c r="DK320" s="106"/>
      <c r="DL320" s="106"/>
      <c r="DM320" s="141"/>
      <c r="DN320" s="30"/>
      <c r="DO320" s="106"/>
      <c r="DP320" s="106"/>
      <c r="DQ320" s="141"/>
      <c r="DR320" s="30"/>
      <c r="DS320" s="106"/>
      <c r="DT320" s="106"/>
      <c r="DU320" s="141"/>
      <c r="DV320" s="30"/>
      <c r="DW320" s="106"/>
      <c r="DX320" s="106"/>
      <c r="DY320" s="141"/>
      <c r="DZ320" s="30"/>
      <c r="EA320" s="106"/>
      <c r="EB320" s="106"/>
      <c r="EC320" s="141"/>
      <c r="ED320" s="30"/>
      <c r="EE320" s="106"/>
      <c r="EF320" s="106"/>
      <c r="EG320" s="141"/>
      <c r="EH320" s="30"/>
      <c r="EI320" s="106"/>
      <c r="EJ320" s="106"/>
      <c r="EK320" s="141"/>
      <c r="EL320" s="30"/>
      <c r="EM320" s="106"/>
      <c r="EN320" s="106"/>
      <c r="EO320" s="141"/>
      <c r="EP320" s="30"/>
      <c r="EQ320" s="106"/>
      <c r="ER320" s="106"/>
      <c r="ES320" s="141"/>
      <c r="ET320" s="30"/>
      <c r="EU320" s="106"/>
      <c r="EV320" s="106"/>
      <c r="EW320" s="141"/>
      <c r="EX320" s="30"/>
      <c r="EY320" s="106"/>
      <c r="EZ320" s="106"/>
      <c r="FA320" s="141"/>
      <c r="FB320" s="30"/>
      <c r="FC320" s="106"/>
      <c r="FD320" s="106"/>
      <c r="FE320" s="141"/>
      <c r="FF320" s="30"/>
      <c r="FG320" s="106"/>
      <c r="FH320" s="106"/>
      <c r="FI320" s="141"/>
      <c r="FJ320" s="30"/>
      <c r="FK320" s="106"/>
      <c r="FL320" s="106"/>
      <c r="FM320" s="141"/>
      <c r="FN320" s="30"/>
      <c r="FO320" s="106"/>
      <c r="FP320" s="106"/>
      <c r="FQ320" s="141"/>
      <c r="FR320" s="30"/>
      <c r="FS320" s="106"/>
      <c r="FT320" s="106"/>
      <c r="FU320" s="141"/>
      <c r="FV320" s="30"/>
      <c r="FW320" s="106"/>
      <c r="FX320" s="106"/>
      <c r="FY320" s="141"/>
      <c r="FZ320" s="30"/>
      <c r="GA320" s="106"/>
      <c r="GB320" s="106"/>
      <c r="GC320" s="141"/>
      <c r="GD320" s="30"/>
      <c r="GE320" s="106"/>
      <c r="GF320" s="106"/>
      <c r="GG320" s="141"/>
      <c r="GH320" s="30"/>
      <c r="GI320" s="106"/>
      <c r="GJ320" s="106"/>
      <c r="GK320" s="141"/>
      <c r="GL320" s="30"/>
      <c r="GM320" s="106"/>
      <c r="GN320" s="106"/>
      <c r="GO320" s="141"/>
      <c r="GP320" s="30"/>
      <c r="GQ320" s="106"/>
      <c r="GR320" s="106"/>
      <c r="GS320" s="141"/>
      <c r="GT320" s="30"/>
      <c r="GU320" s="106"/>
      <c r="GV320" s="106"/>
      <c r="GW320" s="141"/>
      <c r="GX320" s="30"/>
      <c r="GY320" s="106"/>
      <c r="GZ320" s="106"/>
      <c r="HA320" s="141"/>
      <c r="HB320" s="30"/>
      <c r="HC320" s="106"/>
      <c r="HD320" s="106"/>
      <c r="HE320" s="141"/>
      <c r="HF320" s="30"/>
      <c r="HG320" s="106"/>
      <c r="HH320" s="106"/>
      <c r="HI320" s="141"/>
      <c r="HJ320" s="30"/>
      <c r="HK320" s="106"/>
      <c r="HL320" s="106"/>
      <c r="HM320" s="141"/>
      <c r="HN320" s="30"/>
      <c r="HO320" s="106"/>
      <c r="HP320" s="106"/>
      <c r="HQ320" s="141"/>
      <c r="HR320" s="30"/>
      <c r="HS320" s="106"/>
      <c r="HT320" s="106"/>
      <c r="HU320" s="141"/>
      <c r="HV320" s="30"/>
      <c r="HW320" s="106"/>
      <c r="HX320" s="106"/>
      <c r="HY320" s="141"/>
      <c r="HZ320" s="30"/>
      <c r="IA320" s="106"/>
      <c r="IB320" s="106"/>
      <c r="IC320" s="141"/>
      <c r="ID320" s="30"/>
      <c r="IE320" s="106"/>
      <c r="IF320" s="106"/>
      <c r="IG320" s="141"/>
      <c r="IH320" s="30"/>
      <c r="II320" s="106"/>
      <c r="IJ320" s="106"/>
      <c r="IK320" s="141"/>
      <c r="IL320" s="30"/>
      <c r="IM320" s="106"/>
      <c r="IN320" s="106"/>
      <c r="IO320" s="141"/>
      <c r="IP320" s="30"/>
      <c r="IQ320" s="106"/>
      <c r="IR320" s="106"/>
      <c r="IS320" s="141"/>
      <c r="IT320" s="30"/>
    </row>
    <row r="321" spans="1:254" s="140" customFormat="1" ht="15" customHeight="1">
      <c r="A321" s="75"/>
      <c r="B321" s="75"/>
      <c r="C321" s="85"/>
      <c r="D321" s="194"/>
      <c r="E321" s="150"/>
      <c r="F321" s="150"/>
      <c r="G321" s="148"/>
      <c r="H321" s="150"/>
      <c r="I321" s="150"/>
      <c r="J321" s="150"/>
      <c r="K321" s="148"/>
      <c r="L321" s="150"/>
      <c r="M321" s="150"/>
      <c r="N321" s="150"/>
      <c r="O321" s="148"/>
      <c r="P321" s="150"/>
      <c r="Q321" s="150"/>
      <c r="R321" s="150"/>
      <c r="S321" s="148"/>
      <c r="T321" s="150"/>
      <c r="U321" s="150"/>
      <c r="V321" s="150"/>
      <c r="W321" s="148"/>
      <c r="X321" s="74"/>
      <c r="Y321" s="144"/>
      <c r="Z321" s="144"/>
      <c r="AA321" s="144"/>
      <c r="AB321" s="144"/>
      <c r="AC321" s="144"/>
      <c r="AD321" s="412"/>
      <c r="AE321" s="144"/>
      <c r="AF321" s="86"/>
      <c r="AG321" s="144"/>
      <c r="AH321" s="144"/>
      <c r="AI321" s="144"/>
      <c r="AJ321" s="86"/>
      <c r="AK321" s="144"/>
      <c r="AL321" s="144"/>
      <c r="AM321" s="144"/>
      <c r="AN321" s="86"/>
      <c r="AO321" s="144"/>
      <c r="AP321" s="144"/>
      <c r="AQ321" s="144"/>
      <c r="AR321" s="86"/>
      <c r="AS321" s="144"/>
      <c r="AT321" s="144"/>
      <c r="AU321" s="144"/>
      <c r="AV321" s="86"/>
      <c r="AW321" s="144"/>
      <c r="AX321" s="144"/>
      <c r="AY321" s="144"/>
      <c r="AZ321" s="86"/>
      <c r="BA321" s="144"/>
      <c r="BB321" s="144"/>
      <c r="BC321" s="144"/>
      <c r="BD321" s="86"/>
      <c r="BE321" s="144"/>
      <c r="BF321" s="144"/>
      <c r="BG321" s="144"/>
      <c r="BH321" s="86"/>
      <c r="BI321" s="258"/>
      <c r="BJ321" s="258"/>
      <c r="BK321" s="258"/>
      <c r="BL321" s="258"/>
      <c r="BM321" s="258"/>
      <c r="BN321" s="258"/>
      <c r="BO321" s="258"/>
      <c r="BP321" s="258"/>
      <c r="BQ321" s="258"/>
      <c r="BS321" s="258"/>
      <c r="BT321" s="258"/>
      <c r="BU321" s="258"/>
      <c r="BW321" s="258"/>
      <c r="BX321" s="258"/>
      <c r="BY321" s="258"/>
      <c r="CA321" s="107"/>
      <c r="CB321" s="107"/>
      <c r="CC321" s="107"/>
      <c r="CD321" s="30"/>
      <c r="CE321" s="107"/>
      <c r="CF321" s="107"/>
      <c r="CG321" s="107"/>
      <c r="CH321" s="30"/>
      <c r="CI321" s="107"/>
      <c r="CJ321" s="107"/>
      <c r="CK321" s="107"/>
      <c r="CL321" s="30"/>
      <c r="CM321" s="107"/>
      <c r="CN321" s="107"/>
      <c r="CO321" s="107"/>
      <c r="CP321" s="30"/>
      <c r="CQ321" s="107"/>
      <c r="CR321" s="107"/>
      <c r="CS321" s="107"/>
      <c r="CT321" s="30"/>
      <c r="CU321" s="107"/>
      <c r="CV321" s="107"/>
      <c r="CW321" s="107"/>
      <c r="CX321" s="30"/>
      <c r="CY321" s="107"/>
      <c r="CZ321" s="107"/>
      <c r="DA321" s="107"/>
      <c r="DB321" s="30"/>
      <c r="DC321" s="107"/>
      <c r="DD321" s="107"/>
      <c r="DE321" s="107"/>
      <c r="DF321" s="30"/>
      <c r="DG321" s="107"/>
      <c r="DH321" s="107"/>
      <c r="DI321" s="107"/>
      <c r="DJ321" s="30"/>
      <c r="DK321" s="107"/>
      <c r="DL321" s="107"/>
      <c r="DM321" s="107"/>
      <c r="DN321" s="30"/>
      <c r="DO321" s="107"/>
      <c r="DP321" s="107"/>
      <c r="DQ321" s="107"/>
      <c r="DR321" s="30"/>
      <c r="DS321" s="107"/>
      <c r="DT321" s="107"/>
      <c r="DU321" s="107"/>
      <c r="DV321" s="30"/>
      <c r="DW321" s="107"/>
      <c r="DX321" s="107"/>
      <c r="DY321" s="107"/>
      <c r="DZ321" s="30"/>
      <c r="EA321" s="107"/>
      <c r="EB321" s="107"/>
      <c r="EC321" s="107"/>
      <c r="ED321" s="30"/>
      <c r="EE321" s="107"/>
      <c r="EF321" s="107"/>
      <c r="EG321" s="107"/>
      <c r="EH321" s="30"/>
      <c r="EI321" s="107"/>
      <c r="EJ321" s="107"/>
      <c r="EK321" s="107"/>
      <c r="EL321" s="30"/>
      <c r="EM321" s="107"/>
      <c r="EN321" s="107"/>
      <c r="EO321" s="107"/>
      <c r="EP321" s="30"/>
      <c r="EQ321" s="107"/>
      <c r="ER321" s="107"/>
      <c r="ES321" s="107"/>
      <c r="ET321" s="30"/>
      <c r="EU321" s="107"/>
      <c r="EV321" s="107"/>
      <c r="EW321" s="107"/>
      <c r="EX321" s="30"/>
      <c r="EY321" s="107"/>
      <c r="EZ321" s="107"/>
      <c r="FA321" s="107"/>
      <c r="FB321" s="30"/>
      <c r="FC321" s="107"/>
      <c r="FD321" s="107"/>
      <c r="FE321" s="107"/>
      <c r="FF321" s="30"/>
      <c r="FG321" s="107"/>
      <c r="FH321" s="107"/>
      <c r="FI321" s="107"/>
      <c r="FJ321" s="30"/>
      <c r="FK321" s="107"/>
      <c r="FL321" s="107"/>
      <c r="FM321" s="107"/>
      <c r="FN321" s="30"/>
      <c r="FO321" s="107"/>
      <c r="FP321" s="107"/>
      <c r="FQ321" s="107"/>
      <c r="FR321" s="30"/>
      <c r="FS321" s="107"/>
      <c r="FT321" s="107"/>
      <c r="FU321" s="107"/>
      <c r="FV321" s="30"/>
      <c r="FW321" s="107"/>
      <c r="FX321" s="107"/>
      <c r="FY321" s="107"/>
      <c r="FZ321" s="30"/>
      <c r="GA321" s="107"/>
      <c r="GB321" s="107"/>
      <c r="GC321" s="107"/>
      <c r="GD321" s="30"/>
      <c r="GE321" s="107"/>
      <c r="GF321" s="107"/>
      <c r="GG321" s="107"/>
      <c r="GH321" s="30"/>
      <c r="GI321" s="107"/>
      <c r="GJ321" s="107"/>
      <c r="GK321" s="107"/>
      <c r="GL321" s="30"/>
      <c r="GM321" s="107"/>
      <c r="GN321" s="107"/>
      <c r="GO321" s="107"/>
      <c r="GP321" s="30"/>
      <c r="GQ321" s="107"/>
      <c r="GR321" s="107"/>
      <c r="GS321" s="107"/>
      <c r="GT321" s="30"/>
      <c r="GU321" s="107"/>
      <c r="GV321" s="107"/>
      <c r="GW321" s="107"/>
      <c r="GX321" s="30"/>
      <c r="GY321" s="107"/>
      <c r="GZ321" s="107"/>
      <c r="HA321" s="107"/>
      <c r="HB321" s="30"/>
      <c r="HC321" s="107"/>
      <c r="HD321" s="107"/>
      <c r="HE321" s="107"/>
      <c r="HF321" s="30"/>
      <c r="HG321" s="107"/>
      <c r="HH321" s="107"/>
      <c r="HI321" s="107"/>
      <c r="HJ321" s="30"/>
      <c r="HK321" s="107"/>
      <c r="HL321" s="107"/>
      <c r="HM321" s="107"/>
      <c r="HN321" s="30"/>
      <c r="HO321" s="107"/>
      <c r="HP321" s="107"/>
      <c r="HQ321" s="107"/>
      <c r="HR321" s="30"/>
      <c r="HS321" s="107"/>
      <c r="HT321" s="107"/>
      <c r="HU321" s="107"/>
      <c r="HV321" s="30"/>
      <c r="HW321" s="107"/>
      <c r="HX321" s="107"/>
      <c r="HY321" s="107"/>
      <c r="HZ321" s="30"/>
      <c r="IA321" s="107"/>
      <c r="IB321" s="107"/>
      <c r="IC321" s="107"/>
      <c r="ID321" s="30"/>
      <c r="IE321" s="107"/>
      <c r="IF321" s="107"/>
      <c r="IG321" s="107"/>
      <c r="IH321" s="30"/>
      <c r="II321" s="107"/>
      <c r="IJ321" s="107"/>
      <c r="IK321" s="107"/>
      <c r="IL321" s="30"/>
      <c r="IM321" s="107"/>
      <c r="IN321" s="107"/>
      <c r="IO321" s="107"/>
      <c r="IP321" s="30"/>
      <c r="IQ321" s="107"/>
      <c r="IR321" s="107"/>
      <c r="IS321" s="107"/>
      <c r="IT321" s="30"/>
    </row>
    <row r="322" spans="1:254" s="140" customFormat="1" ht="15" customHeight="1">
      <c r="A322" s="75"/>
      <c r="B322" s="75"/>
      <c r="C322" s="85"/>
      <c r="D322" s="149" t="s">
        <v>59</v>
      </c>
      <c r="E322" s="149"/>
      <c r="F322" s="150"/>
      <c r="G322" s="148"/>
      <c r="H322" s="150"/>
      <c r="I322" s="150"/>
      <c r="J322" s="150"/>
      <c r="K322" s="148"/>
      <c r="L322" s="150"/>
      <c r="M322" s="150"/>
      <c r="N322" s="150"/>
      <c r="O322" s="148"/>
      <c r="P322" s="150"/>
      <c r="Q322" s="150"/>
      <c r="R322" s="150"/>
      <c r="S322" s="148"/>
      <c r="T322" s="150"/>
      <c r="U322" s="150"/>
      <c r="V322" s="150"/>
      <c r="W322" s="148"/>
      <c r="X322" s="74"/>
      <c r="Y322" s="144"/>
      <c r="Z322" s="144"/>
      <c r="AA322" s="144"/>
      <c r="AB322" s="144"/>
      <c r="AC322" s="144"/>
      <c r="AD322" s="412"/>
      <c r="AE322" s="144"/>
      <c r="AF322" s="86"/>
      <c r="AG322" s="144"/>
      <c r="AH322" s="144"/>
      <c r="AI322" s="144"/>
      <c r="AJ322" s="86"/>
      <c r="AK322" s="144"/>
      <c r="AL322" s="144"/>
      <c r="AM322" s="144"/>
      <c r="AN322" s="86"/>
      <c r="AO322" s="144"/>
      <c r="AP322" s="144"/>
      <c r="AQ322" s="144"/>
      <c r="AR322" s="86"/>
      <c r="AS322" s="144"/>
      <c r="AT322" s="144"/>
      <c r="AU322" s="144"/>
      <c r="AV322" s="86"/>
      <c r="AW322" s="144"/>
      <c r="AX322" s="144"/>
      <c r="AY322" s="144"/>
      <c r="AZ322" s="86"/>
      <c r="BA322" s="144"/>
      <c r="BB322" s="144"/>
      <c r="BC322" s="144"/>
      <c r="BD322" s="86"/>
      <c r="BE322" s="144"/>
      <c r="BF322" s="144"/>
      <c r="BG322" s="144"/>
      <c r="BH322" s="86"/>
      <c r="BI322" s="258"/>
      <c r="BJ322" s="258"/>
      <c r="BK322" s="258"/>
      <c r="BL322" s="258"/>
      <c r="BM322" s="258"/>
      <c r="BN322" s="258"/>
      <c r="BO322" s="258"/>
      <c r="BP322" s="258"/>
      <c r="BQ322" s="258"/>
      <c r="BS322" s="258"/>
      <c r="BT322" s="258"/>
      <c r="BU322" s="258"/>
      <c r="BW322" s="258"/>
      <c r="BX322" s="258"/>
      <c r="BY322" s="258"/>
      <c r="CA322" s="107"/>
      <c r="CB322" s="107"/>
      <c r="CC322" s="107"/>
      <c r="CD322" s="30"/>
      <c r="CE322" s="107"/>
      <c r="CF322" s="107"/>
      <c r="CG322" s="107"/>
      <c r="CH322" s="30"/>
      <c r="CI322" s="107"/>
      <c r="CJ322" s="107"/>
      <c r="CK322" s="107"/>
      <c r="CL322" s="30"/>
      <c r="CM322" s="107"/>
      <c r="CN322" s="107"/>
      <c r="CO322" s="107"/>
      <c r="CP322" s="30"/>
      <c r="CQ322" s="107"/>
      <c r="CR322" s="107"/>
      <c r="CS322" s="107"/>
      <c r="CT322" s="30"/>
      <c r="CU322" s="107"/>
      <c r="CV322" s="107"/>
      <c r="CW322" s="107"/>
      <c r="CX322" s="30"/>
      <c r="CY322" s="107"/>
      <c r="CZ322" s="107"/>
      <c r="DA322" s="107"/>
      <c r="DB322" s="30"/>
      <c r="DC322" s="107"/>
      <c r="DD322" s="107"/>
      <c r="DE322" s="107"/>
      <c r="DF322" s="30"/>
      <c r="DG322" s="107"/>
      <c r="DH322" s="107"/>
      <c r="DI322" s="107"/>
      <c r="DJ322" s="30"/>
      <c r="DK322" s="107"/>
      <c r="DL322" s="107"/>
      <c r="DM322" s="107"/>
      <c r="DN322" s="30"/>
      <c r="DO322" s="107"/>
      <c r="DP322" s="107"/>
      <c r="DQ322" s="107"/>
      <c r="DR322" s="30"/>
      <c r="DS322" s="107"/>
      <c r="DT322" s="107"/>
      <c r="DU322" s="107"/>
      <c r="DV322" s="30"/>
      <c r="DW322" s="107"/>
      <c r="DX322" s="107"/>
      <c r="DY322" s="107"/>
      <c r="DZ322" s="30"/>
      <c r="EA322" s="107"/>
      <c r="EB322" s="107"/>
      <c r="EC322" s="107"/>
      <c r="ED322" s="30"/>
      <c r="EE322" s="107"/>
      <c r="EF322" s="107"/>
      <c r="EG322" s="107"/>
      <c r="EH322" s="30"/>
      <c r="EI322" s="107"/>
      <c r="EJ322" s="107"/>
      <c r="EK322" s="107"/>
      <c r="EL322" s="30"/>
      <c r="EM322" s="107"/>
      <c r="EN322" s="107"/>
      <c r="EO322" s="107"/>
      <c r="EP322" s="30"/>
      <c r="EQ322" s="107"/>
      <c r="ER322" s="107"/>
      <c r="ES322" s="107"/>
      <c r="ET322" s="30"/>
      <c r="EU322" s="107"/>
      <c r="EV322" s="107"/>
      <c r="EW322" s="107"/>
      <c r="EX322" s="30"/>
      <c r="EY322" s="107"/>
      <c r="EZ322" s="107"/>
      <c r="FA322" s="107"/>
      <c r="FB322" s="30"/>
      <c r="FC322" s="107"/>
      <c r="FD322" s="107"/>
      <c r="FE322" s="107"/>
      <c r="FF322" s="30"/>
      <c r="FG322" s="107"/>
      <c r="FH322" s="107"/>
      <c r="FI322" s="107"/>
      <c r="FJ322" s="30"/>
      <c r="FK322" s="107"/>
      <c r="FL322" s="107"/>
      <c r="FM322" s="107"/>
      <c r="FN322" s="30"/>
      <c r="FO322" s="107"/>
      <c r="FP322" s="107"/>
      <c r="FQ322" s="107"/>
      <c r="FR322" s="30"/>
      <c r="FS322" s="107"/>
      <c r="FT322" s="107"/>
      <c r="FU322" s="107"/>
      <c r="FV322" s="30"/>
      <c r="FW322" s="107"/>
      <c r="FX322" s="107"/>
      <c r="FY322" s="107"/>
      <c r="FZ322" s="30"/>
      <c r="GA322" s="107"/>
      <c r="GB322" s="107"/>
      <c r="GC322" s="107"/>
      <c r="GD322" s="30"/>
      <c r="GE322" s="107"/>
      <c r="GF322" s="107"/>
      <c r="GG322" s="107"/>
      <c r="GH322" s="30"/>
      <c r="GI322" s="107"/>
      <c r="GJ322" s="107"/>
      <c r="GK322" s="107"/>
      <c r="GL322" s="30"/>
      <c r="GM322" s="107"/>
      <c r="GN322" s="107"/>
      <c r="GO322" s="107"/>
      <c r="GP322" s="30"/>
      <c r="GQ322" s="107"/>
      <c r="GR322" s="107"/>
      <c r="GS322" s="107"/>
      <c r="GT322" s="30"/>
      <c r="GU322" s="107"/>
      <c r="GV322" s="107"/>
      <c r="GW322" s="107"/>
      <c r="GX322" s="30"/>
      <c r="GY322" s="107"/>
      <c r="GZ322" s="107"/>
      <c r="HA322" s="107"/>
      <c r="HB322" s="30"/>
      <c r="HC322" s="107"/>
      <c r="HD322" s="107"/>
      <c r="HE322" s="107"/>
      <c r="HF322" s="30"/>
      <c r="HG322" s="107"/>
      <c r="HH322" s="107"/>
      <c r="HI322" s="107"/>
      <c r="HJ322" s="30"/>
      <c r="HK322" s="107"/>
      <c r="HL322" s="107"/>
      <c r="HM322" s="107"/>
      <c r="HN322" s="30"/>
      <c r="HO322" s="107"/>
      <c r="HP322" s="107"/>
      <c r="HQ322" s="107"/>
      <c r="HR322" s="30"/>
      <c r="HS322" s="107"/>
      <c r="HT322" s="107"/>
      <c r="HU322" s="107"/>
      <c r="HV322" s="30"/>
      <c r="HW322" s="107"/>
      <c r="HX322" s="107"/>
      <c r="HY322" s="107"/>
      <c r="HZ322" s="30"/>
      <c r="IA322" s="107"/>
      <c r="IB322" s="107"/>
      <c r="IC322" s="107"/>
      <c r="ID322" s="30"/>
      <c r="IE322" s="107"/>
      <c r="IF322" s="107"/>
      <c r="IG322" s="107"/>
      <c r="IH322" s="30"/>
      <c r="II322" s="107"/>
      <c r="IJ322" s="107"/>
      <c r="IK322" s="107"/>
      <c r="IL322" s="30"/>
      <c r="IM322" s="107"/>
      <c r="IN322" s="107"/>
      <c r="IO322" s="107"/>
      <c r="IP322" s="30"/>
      <c r="IQ322" s="107"/>
      <c r="IR322" s="107"/>
      <c r="IS322" s="107"/>
      <c r="IT322" s="30"/>
    </row>
    <row r="323" spans="1:254" s="140" customFormat="1" ht="15" customHeight="1">
      <c r="A323" s="75"/>
      <c r="B323" s="75"/>
      <c r="C323" s="85"/>
      <c r="D323" s="149"/>
      <c r="E323" s="150"/>
      <c r="F323" s="150"/>
      <c r="G323" s="148"/>
      <c r="H323" s="150"/>
      <c r="I323" s="150"/>
      <c r="J323" s="150"/>
      <c r="K323" s="148"/>
      <c r="L323" s="150"/>
      <c r="M323" s="150"/>
      <c r="N323" s="150"/>
      <c r="O323" s="148"/>
      <c r="P323" s="150"/>
      <c r="Q323" s="150"/>
      <c r="R323" s="150"/>
      <c r="S323" s="148"/>
      <c r="T323" s="150"/>
      <c r="U323" s="150"/>
      <c r="V323" s="150"/>
      <c r="W323" s="148"/>
      <c r="X323" s="74"/>
      <c r="Y323" s="144"/>
      <c r="Z323" s="144"/>
      <c r="AA323" s="144"/>
      <c r="AB323" s="144"/>
      <c r="AC323" s="144"/>
      <c r="AD323" s="412"/>
      <c r="AE323" s="144"/>
      <c r="AF323" s="86"/>
      <c r="AG323" s="144"/>
      <c r="AH323" s="144"/>
      <c r="AI323" s="144"/>
      <c r="AJ323" s="86"/>
      <c r="AK323" s="144"/>
      <c r="AL323" s="144"/>
      <c r="AM323" s="144"/>
      <c r="AN323" s="86"/>
      <c r="AO323" s="144"/>
      <c r="AP323" s="144"/>
      <c r="AQ323" s="144"/>
      <c r="AR323" s="86"/>
      <c r="AS323" s="144"/>
      <c r="AT323" s="144"/>
      <c r="AU323" s="144"/>
      <c r="AV323" s="86"/>
      <c r="AW323" s="144"/>
      <c r="AX323" s="144"/>
      <c r="AY323" s="144"/>
      <c r="AZ323" s="86"/>
      <c r="BA323" s="144"/>
      <c r="BB323" s="144"/>
      <c r="BC323" s="144"/>
      <c r="BD323" s="86"/>
      <c r="BE323" s="144"/>
      <c r="BF323" s="144"/>
      <c r="BG323" s="144"/>
      <c r="BH323" s="86"/>
      <c r="BI323" s="258"/>
      <c r="BJ323" s="258"/>
      <c r="BK323" s="258"/>
      <c r="BL323" s="258"/>
      <c r="BM323" s="258"/>
      <c r="BN323" s="258"/>
      <c r="BO323" s="258"/>
      <c r="BP323" s="258"/>
      <c r="BQ323" s="258"/>
      <c r="BS323" s="258"/>
      <c r="BT323" s="258"/>
      <c r="BU323" s="258"/>
      <c r="BW323" s="258"/>
      <c r="BX323" s="258"/>
      <c r="BY323" s="258"/>
      <c r="CA323" s="107"/>
      <c r="CB323" s="107"/>
      <c r="CC323" s="107"/>
      <c r="CD323" s="30"/>
      <c r="CE323" s="107"/>
      <c r="CF323" s="107"/>
      <c r="CG323" s="107"/>
      <c r="CH323" s="30"/>
      <c r="CI323" s="107"/>
      <c r="CJ323" s="107"/>
      <c r="CK323" s="107"/>
      <c r="CL323" s="30"/>
      <c r="CM323" s="107"/>
      <c r="CN323" s="107"/>
      <c r="CO323" s="107"/>
      <c r="CP323" s="30"/>
      <c r="CQ323" s="107"/>
      <c r="CR323" s="107"/>
      <c r="CS323" s="107"/>
      <c r="CT323" s="30"/>
      <c r="CU323" s="107"/>
      <c r="CV323" s="107"/>
      <c r="CW323" s="107"/>
      <c r="CX323" s="30"/>
      <c r="CY323" s="107"/>
      <c r="CZ323" s="107"/>
      <c r="DA323" s="107"/>
      <c r="DB323" s="30"/>
      <c r="DC323" s="107"/>
      <c r="DD323" s="107"/>
      <c r="DE323" s="107"/>
      <c r="DF323" s="30"/>
      <c r="DG323" s="107"/>
      <c r="DH323" s="107"/>
      <c r="DI323" s="107"/>
      <c r="DJ323" s="30"/>
      <c r="DK323" s="107"/>
      <c r="DL323" s="107"/>
      <c r="DM323" s="107"/>
      <c r="DN323" s="30"/>
      <c r="DO323" s="107"/>
      <c r="DP323" s="107"/>
      <c r="DQ323" s="107"/>
      <c r="DR323" s="30"/>
      <c r="DS323" s="107"/>
      <c r="DT323" s="107"/>
      <c r="DU323" s="107"/>
      <c r="DV323" s="30"/>
      <c r="DW323" s="107"/>
      <c r="DX323" s="107"/>
      <c r="DY323" s="107"/>
      <c r="DZ323" s="30"/>
      <c r="EA323" s="107"/>
      <c r="EB323" s="107"/>
      <c r="EC323" s="107"/>
      <c r="ED323" s="30"/>
      <c r="EE323" s="107"/>
      <c r="EF323" s="107"/>
      <c r="EG323" s="107"/>
      <c r="EH323" s="30"/>
      <c r="EI323" s="107"/>
      <c r="EJ323" s="107"/>
      <c r="EK323" s="107"/>
      <c r="EL323" s="30"/>
      <c r="EM323" s="107"/>
      <c r="EN323" s="107"/>
      <c r="EO323" s="107"/>
      <c r="EP323" s="30"/>
      <c r="EQ323" s="107"/>
      <c r="ER323" s="107"/>
      <c r="ES323" s="107"/>
      <c r="ET323" s="30"/>
      <c r="EU323" s="107"/>
      <c r="EV323" s="107"/>
      <c r="EW323" s="107"/>
      <c r="EX323" s="30"/>
      <c r="EY323" s="107"/>
      <c r="EZ323" s="107"/>
      <c r="FA323" s="107"/>
      <c r="FB323" s="30"/>
      <c r="FC323" s="107"/>
      <c r="FD323" s="107"/>
      <c r="FE323" s="107"/>
      <c r="FF323" s="30"/>
      <c r="FG323" s="107"/>
      <c r="FH323" s="107"/>
      <c r="FI323" s="107"/>
      <c r="FJ323" s="30"/>
      <c r="FK323" s="107"/>
      <c r="FL323" s="107"/>
      <c r="FM323" s="107"/>
      <c r="FN323" s="30"/>
      <c r="FO323" s="107"/>
      <c r="FP323" s="107"/>
      <c r="FQ323" s="107"/>
      <c r="FR323" s="30"/>
      <c r="FS323" s="107"/>
      <c r="FT323" s="107"/>
      <c r="FU323" s="107"/>
      <c r="FV323" s="30"/>
      <c r="FW323" s="107"/>
      <c r="FX323" s="107"/>
      <c r="FY323" s="107"/>
      <c r="FZ323" s="30"/>
      <c r="GA323" s="107"/>
      <c r="GB323" s="107"/>
      <c r="GC323" s="107"/>
      <c r="GD323" s="30"/>
      <c r="GE323" s="107"/>
      <c r="GF323" s="107"/>
      <c r="GG323" s="107"/>
      <c r="GH323" s="30"/>
      <c r="GI323" s="107"/>
      <c r="GJ323" s="107"/>
      <c r="GK323" s="107"/>
      <c r="GL323" s="30"/>
      <c r="GM323" s="107"/>
      <c r="GN323" s="107"/>
      <c r="GO323" s="107"/>
      <c r="GP323" s="30"/>
      <c r="GQ323" s="107"/>
      <c r="GR323" s="107"/>
      <c r="GS323" s="107"/>
      <c r="GT323" s="30"/>
      <c r="GU323" s="107"/>
      <c r="GV323" s="107"/>
      <c r="GW323" s="107"/>
      <c r="GX323" s="30"/>
      <c r="GY323" s="107"/>
      <c r="GZ323" s="107"/>
      <c r="HA323" s="107"/>
      <c r="HB323" s="30"/>
      <c r="HC323" s="107"/>
      <c r="HD323" s="107"/>
      <c r="HE323" s="107"/>
      <c r="HF323" s="30"/>
      <c r="HG323" s="107"/>
      <c r="HH323" s="107"/>
      <c r="HI323" s="107"/>
      <c r="HJ323" s="30"/>
      <c r="HK323" s="107"/>
      <c r="HL323" s="107"/>
      <c r="HM323" s="107"/>
      <c r="HN323" s="30"/>
      <c r="HO323" s="107"/>
      <c r="HP323" s="107"/>
      <c r="HQ323" s="107"/>
      <c r="HR323" s="30"/>
      <c r="HS323" s="107"/>
      <c r="HT323" s="107"/>
      <c r="HU323" s="107"/>
      <c r="HV323" s="30"/>
      <c r="HW323" s="107"/>
      <c r="HX323" s="107"/>
      <c r="HY323" s="107"/>
      <c r="HZ323" s="30"/>
      <c r="IA323" s="107"/>
      <c r="IB323" s="107"/>
      <c r="IC323" s="107"/>
      <c r="ID323" s="30"/>
      <c r="IE323" s="107"/>
      <c r="IF323" s="107"/>
      <c r="IG323" s="107"/>
      <c r="IH323" s="30"/>
      <c r="II323" s="107"/>
      <c r="IJ323" s="107"/>
      <c r="IK323" s="107"/>
      <c r="IL323" s="30"/>
      <c r="IM323" s="107"/>
      <c r="IN323" s="107"/>
      <c r="IO323" s="107"/>
      <c r="IP323" s="30"/>
      <c r="IQ323" s="107"/>
      <c r="IR323" s="107"/>
      <c r="IS323" s="107"/>
      <c r="IT323" s="30"/>
    </row>
    <row r="324" spans="1:254" s="140" customFormat="1" ht="15" customHeight="1">
      <c r="A324" s="75"/>
      <c r="B324" s="75"/>
      <c r="C324" s="85"/>
      <c r="D324" s="149"/>
      <c r="E324" s="150"/>
      <c r="F324" s="150"/>
      <c r="G324" s="148"/>
      <c r="H324" s="150"/>
      <c r="I324" s="150"/>
      <c r="J324" s="150"/>
      <c r="K324" s="148"/>
      <c r="L324" s="150"/>
      <c r="M324" s="150"/>
      <c r="N324" s="150"/>
      <c r="O324" s="148"/>
      <c r="P324" s="150"/>
      <c r="Q324" s="150"/>
      <c r="R324" s="150"/>
      <c r="S324" s="148"/>
      <c r="T324" s="150"/>
      <c r="U324" s="150"/>
      <c r="V324" s="150"/>
      <c r="W324" s="148"/>
      <c r="X324" s="74"/>
      <c r="Y324" s="144"/>
      <c r="Z324" s="144"/>
      <c r="AA324" s="144"/>
      <c r="AB324" s="144"/>
      <c r="AC324" s="144"/>
      <c r="AD324" s="412"/>
      <c r="AE324" s="144"/>
      <c r="AF324" s="86"/>
      <c r="AG324" s="144"/>
      <c r="AH324" s="144"/>
      <c r="AI324" s="144"/>
      <c r="AJ324" s="86"/>
      <c r="AK324" s="144"/>
      <c r="AL324" s="144"/>
      <c r="AM324" s="144"/>
      <c r="AN324" s="86"/>
      <c r="AO324" s="144"/>
      <c r="AP324" s="144"/>
      <c r="AQ324" s="144"/>
      <c r="AR324" s="86"/>
      <c r="AS324" s="144"/>
      <c r="AT324" s="144"/>
      <c r="AU324" s="144"/>
      <c r="AV324" s="86"/>
      <c r="AW324" s="144"/>
      <c r="AX324" s="144"/>
      <c r="AY324" s="144"/>
      <c r="AZ324" s="86"/>
      <c r="BA324" s="144"/>
      <c r="BB324" s="144"/>
      <c r="BC324" s="144"/>
      <c r="BD324" s="86"/>
      <c r="BE324" s="144"/>
      <c r="BF324" s="144"/>
      <c r="BG324" s="144"/>
      <c r="BH324" s="86"/>
      <c r="BI324" s="258"/>
      <c r="BJ324" s="258"/>
      <c r="BK324" s="258"/>
      <c r="BL324" s="258"/>
      <c r="BM324" s="258"/>
      <c r="BN324" s="258"/>
      <c r="BO324" s="258"/>
      <c r="BP324" s="258"/>
      <c r="BQ324" s="258"/>
      <c r="BS324" s="258"/>
      <c r="BT324" s="258"/>
      <c r="BU324" s="258"/>
      <c r="BW324" s="258"/>
      <c r="BX324" s="258"/>
      <c r="BY324" s="258"/>
      <c r="CA324" s="107"/>
      <c r="CB324" s="107"/>
      <c r="CC324" s="107"/>
      <c r="CD324" s="30"/>
      <c r="CE324" s="107"/>
      <c r="CF324" s="107"/>
      <c r="CG324" s="107"/>
      <c r="CH324" s="30"/>
      <c r="CI324" s="107"/>
      <c r="CJ324" s="107"/>
      <c r="CK324" s="107"/>
      <c r="CL324" s="30"/>
      <c r="CM324" s="107"/>
      <c r="CN324" s="107"/>
      <c r="CO324" s="107"/>
      <c r="CP324" s="30"/>
      <c r="CQ324" s="107"/>
      <c r="CR324" s="107"/>
      <c r="CS324" s="107"/>
      <c r="CT324" s="30"/>
      <c r="CU324" s="107"/>
      <c r="CV324" s="107"/>
      <c r="CW324" s="107"/>
      <c r="CX324" s="30"/>
      <c r="CY324" s="107"/>
      <c r="CZ324" s="107"/>
      <c r="DA324" s="107"/>
      <c r="DB324" s="30"/>
      <c r="DC324" s="107"/>
      <c r="DD324" s="107"/>
      <c r="DE324" s="107"/>
      <c r="DF324" s="30"/>
      <c r="DG324" s="107"/>
      <c r="DH324" s="107"/>
      <c r="DI324" s="107"/>
      <c r="DJ324" s="30"/>
      <c r="DK324" s="107"/>
      <c r="DL324" s="107"/>
      <c r="DM324" s="107"/>
      <c r="DN324" s="30"/>
      <c r="DO324" s="107"/>
      <c r="DP324" s="107"/>
      <c r="DQ324" s="107"/>
      <c r="DR324" s="30"/>
      <c r="DS324" s="107"/>
      <c r="DT324" s="107"/>
      <c r="DU324" s="107"/>
      <c r="DV324" s="30"/>
      <c r="DW324" s="107"/>
      <c r="DX324" s="107"/>
      <c r="DY324" s="107"/>
      <c r="DZ324" s="30"/>
      <c r="EA324" s="107"/>
      <c r="EB324" s="107"/>
      <c r="EC324" s="107"/>
      <c r="ED324" s="30"/>
      <c r="EE324" s="107"/>
      <c r="EF324" s="107"/>
      <c r="EG324" s="107"/>
      <c r="EH324" s="30"/>
      <c r="EI324" s="107"/>
      <c r="EJ324" s="107"/>
      <c r="EK324" s="107"/>
      <c r="EL324" s="30"/>
      <c r="EM324" s="107"/>
      <c r="EN324" s="107"/>
      <c r="EO324" s="107"/>
      <c r="EP324" s="30"/>
      <c r="EQ324" s="107"/>
      <c r="ER324" s="107"/>
      <c r="ES324" s="107"/>
      <c r="ET324" s="30"/>
      <c r="EU324" s="107"/>
      <c r="EV324" s="107"/>
      <c r="EW324" s="107"/>
      <c r="EX324" s="30"/>
      <c r="EY324" s="107"/>
      <c r="EZ324" s="107"/>
      <c r="FA324" s="107"/>
      <c r="FB324" s="30"/>
      <c r="FC324" s="107"/>
      <c r="FD324" s="107"/>
      <c r="FE324" s="107"/>
      <c r="FF324" s="30"/>
      <c r="FG324" s="107"/>
      <c r="FH324" s="107"/>
      <c r="FI324" s="107"/>
      <c r="FJ324" s="30"/>
      <c r="FK324" s="107"/>
      <c r="FL324" s="107"/>
      <c r="FM324" s="107"/>
      <c r="FN324" s="30"/>
      <c r="FO324" s="107"/>
      <c r="FP324" s="107"/>
      <c r="FQ324" s="107"/>
      <c r="FR324" s="30"/>
      <c r="FS324" s="107"/>
      <c r="FT324" s="107"/>
      <c r="FU324" s="107"/>
      <c r="FV324" s="30"/>
      <c r="FW324" s="107"/>
      <c r="FX324" s="107"/>
      <c r="FY324" s="107"/>
      <c r="FZ324" s="30"/>
      <c r="GA324" s="107"/>
      <c r="GB324" s="107"/>
      <c r="GC324" s="107"/>
      <c r="GD324" s="30"/>
      <c r="GE324" s="107"/>
      <c r="GF324" s="107"/>
      <c r="GG324" s="107"/>
      <c r="GH324" s="30"/>
      <c r="GI324" s="107"/>
      <c r="GJ324" s="107"/>
      <c r="GK324" s="107"/>
      <c r="GL324" s="30"/>
      <c r="GM324" s="107"/>
      <c r="GN324" s="107"/>
      <c r="GO324" s="107"/>
      <c r="GP324" s="30"/>
      <c r="GQ324" s="107"/>
      <c r="GR324" s="107"/>
      <c r="GS324" s="107"/>
      <c r="GT324" s="30"/>
      <c r="GU324" s="107"/>
      <c r="GV324" s="107"/>
      <c r="GW324" s="107"/>
      <c r="GX324" s="30"/>
      <c r="GY324" s="107"/>
      <c r="GZ324" s="107"/>
      <c r="HA324" s="107"/>
      <c r="HB324" s="30"/>
      <c r="HC324" s="107"/>
      <c r="HD324" s="107"/>
      <c r="HE324" s="107"/>
      <c r="HF324" s="30"/>
      <c r="HG324" s="107"/>
      <c r="HH324" s="107"/>
      <c r="HI324" s="107"/>
      <c r="HJ324" s="30"/>
      <c r="HK324" s="107"/>
      <c r="HL324" s="107"/>
      <c r="HM324" s="107"/>
      <c r="HN324" s="30"/>
      <c r="HO324" s="107"/>
      <c r="HP324" s="107"/>
      <c r="HQ324" s="107"/>
      <c r="HR324" s="30"/>
      <c r="HS324" s="107"/>
      <c r="HT324" s="107"/>
      <c r="HU324" s="107"/>
      <c r="HV324" s="30"/>
      <c r="HW324" s="107"/>
      <c r="HX324" s="107"/>
      <c r="HY324" s="107"/>
      <c r="HZ324" s="30"/>
      <c r="IA324" s="107"/>
      <c r="IB324" s="107"/>
      <c r="IC324" s="107"/>
      <c r="ID324" s="30"/>
      <c r="IE324" s="107"/>
      <c r="IF324" s="107"/>
      <c r="IG324" s="107"/>
      <c r="IH324" s="30"/>
      <c r="II324" s="107"/>
      <c r="IJ324" s="107"/>
      <c r="IK324" s="107"/>
      <c r="IL324" s="30"/>
      <c r="IM324" s="107"/>
      <c r="IN324" s="107"/>
      <c r="IO324" s="107"/>
      <c r="IP324" s="30"/>
      <c r="IQ324" s="107"/>
      <c r="IR324" s="107"/>
      <c r="IS324" s="107"/>
      <c r="IT324" s="30"/>
    </row>
    <row r="325" spans="1:254" s="100" customFormat="1" ht="15" customHeight="1">
      <c r="A325" s="75"/>
      <c r="B325" s="75"/>
      <c r="C325" s="85"/>
      <c r="D325" s="149"/>
      <c r="E325" s="155"/>
      <c r="F325" s="155"/>
      <c r="G325" s="155"/>
      <c r="H325" s="155"/>
      <c r="I325" s="155"/>
      <c r="J325" s="155"/>
      <c r="K325" s="155"/>
      <c r="L325" s="155"/>
      <c r="M325" s="155"/>
      <c r="N325" s="155"/>
      <c r="O325" s="155"/>
      <c r="P325" s="155"/>
      <c r="Q325" s="155"/>
      <c r="R325" s="155"/>
      <c r="S325" s="155"/>
      <c r="T325" s="155"/>
      <c r="U325" s="155"/>
      <c r="V325" s="155"/>
      <c r="W325" s="155"/>
      <c r="X325" s="74"/>
      <c r="Y325" s="98"/>
      <c r="Z325" s="98"/>
      <c r="AA325" s="98"/>
      <c r="AB325" s="98"/>
      <c r="AC325" s="98"/>
      <c r="AD325" s="409"/>
      <c r="AE325" s="99"/>
      <c r="AF325" s="99"/>
      <c r="AG325" s="99"/>
      <c r="AH325" s="99"/>
      <c r="AI325" s="99"/>
      <c r="AJ325" s="99"/>
      <c r="AK325" s="99"/>
      <c r="AL325" s="99"/>
      <c r="AM325" s="99"/>
      <c r="AN325" s="99"/>
      <c r="AO325" s="99"/>
      <c r="AP325" s="99"/>
      <c r="AQ325" s="99"/>
      <c r="AR325" s="99"/>
      <c r="AS325" s="99"/>
      <c r="AT325" s="99"/>
      <c r="AU325" s="99"/>
      <c r="AV325" s="99"/>
      <c r="AW325" s="99"/>
      <c r="AX325" s="99"/>
      <c r="AY325" s="99"/>
      <c r="AZ325" s="99"/>
      <c r="BA325" s="99"/>
      <c r="BB325" s="99"/>
      <c r="BC325" s="98"/>
      <c r="BD325" s="98"/>
      <c r="BE325" s="98"/>
      <c r="BF325" s="98"/>
      <c r="BG325" s="98"/>
      <c r="BH325" s="98"/>
      <c r="BI325" s="254"/>
      <c r="BJ325" s="254"/>
      <c r="BK325" s="251"/>
      <c r="BL325" s="251"/>
      <c r="BM325" s="251"/>
      <c r="BN325" s="251"/>
      <c r="BO325" s="251"/>
      <c r="BP325" s="251"/>
      <c r="BQ325" s="251"/>
      <c r="BR325" s="251"/>
      <c r="BS325" s="251"/>
      <c r="BT325" s="251"/>
      <c r="BU325" s="251"/>
      <c r="BV325" s="251"/>
      <c r="BW325" s="251"/>
      <c r="BX325" s="251"/>
      <c r="BY325" s="251"/>
      <c r="BZ325" s="251"/>
    </row>
    <row r="326" spans="1:254" s="46" customFormat="1" ht="12.75" customHeight="1">
      <c r="A326" s="75"/>
      <c r="B326" s="75"/>
      <c r="C326" s="85"/>
      <c r="D326" s="149"/>
      <c r="E326" s="174"/>
      <c r="F326" s="174"/>
      <c r="G326" s="182"/>
      <c r="H326" s="196"/>
      <c r="I326" s="196"/>
      <c r="J326" s="196"/>
      <c r="K326" s="196"/>
      <c r="L326" s="196"/>
      <c r="M326" s="196"/>
      <c r="N326" s="196"/>
      <c r="O326" s="196"/>
      <c r="P326" s="196"/>
      <c r="Q326" s="196"/>
      <c r="R326" s="196"/>
      <c r="S326" s="196"/>
      <c r="T326" s="196"/>
      <c r="U326" s="196"/>
      <c r="V326" s="196"/>
      <c r="W326" s="196"/>
      <c r="X326" s="74"/>
      <c r="Y326" s="75"/>
      <c r="Z326" s="75"/>
      <c r="AA326" s="75"/>
      <c r="AB326" s="75"/>
      <c r="AC326" s="75"/>
      <c r="AD326" s="75"/>
      <c r="AE326" s="75"/>
      <c r="AF326" s="75"/>
      <c r="AG326" s="75"/>
      <c r="AH326" s="75"/>
      <c r="AI326" s="75"/>
      <c r="AJ326" s="75"/>
      <c r="AK326" s="75"/>
      <c r="AL326" s="75"/>
      <c r="AM326" s="75"/>
      <c r="AN326" s="75"/>
      <c r="AO326" s="75"/>
      <c r="AP326" s="75"/>
      <c r="AQ326" s="75"/>
      <c r="AR326" s="75"/>
      <c r="AS326" s="75"/>
      <c r="AT326" s="75"/>
      <c r="AU326" s="75"/>
      <c r="AV326" s="75"/>
      <c r="AW326" s="75"/>
      <c r="AX326" s="75"/>
      <c r="AY326" s="75"/>
      <c r="AZ326" s="75"/>
      <c r="BA326" s="75"/>
      <c r="BB326" s="75"/>
      <c r="BC326" s="75"/>
      <c r="BD326" s="75"/>
      <c r="BE326" s="75"/>
      <c r="BF326" s="75"/>
      <c r="BG326" s="75"/>
      <c r="BH326" s="75"/>
      <c r="BK326" s="251"/>
      <c r="BL326" s="251"/>
      <c r="BM326" s="251"/>
      <c r="BN326" s="251"/>
      <c r="BO326" s="251"/>
      <c r="BP326" s="251"/>
      <c r="BQ326" s="251"/>
      <c r="BR326" s="251"/>
      <c r="BS326" s="251"/>
      <c r="BT326" s="251"/>
      <c r="BU326" s="251"/>
      <c r="BV326" s="251"/>
      <c r="BW326" s="251"/>
      <c r="BX326" s="251"/>
      <c r="BY326" s="251"/>
      <c r="BZ326" s="251"/>
    </row>
    <row r="327" spans="1:254" ht="18" customHeight="1">
      <c r="A327" s="75"/>
      <c r="B327" s="75"/>
      <c r="C327" s="85"/>
      <c r="D327" s="160"/>
      <c r="E327" s="164"/>
      <c r="F327" s="164"/>
      <c r="G327" s="179" t="s">
        <v>106</v>
      </c>
      <c r="H327" s="186"/>
      <c r="I327" s="186"/>
      <c r="J327" s="187"/>
      <c r="K327" s="188"/>
      <c r="L327" s="188"/>
      <c r="M327" s="188"/>
      <c r="N327" s="160"/>
      <c r="O327" s="160"/>
      <c r="P327" s="160"/>
      <c r="Q327" s="160"/>
      <c r="R327" s="160"/>
      <c r="S327" s="160"/>
      <c r="T327" s="160"/>
      <c r="U327" s="160"/>
      <c r="V327" s="160"/>
      <c r="W327" s="197"/>
      <c r="X327" s="74"/>
      <c r="Y327" s="76"/>
      <c r="Z327" s="76"/>
      <c r="AA327" s="76"/>
      <c r="AB327" s="76"/>
      <c r="AC327" s="76"/>
      <c r="AD327" s="76"/>
      <c r="AE327" s="75"/>
      <c r="AF327" s="75"/>
      <c r="AG327" s="75"/>
      <c r="AH327" s="75"/>
      <c r="AI327" s="75"/>
      <c r="AJ327" s="75"/>
      <c r="AK327" s="75"/>
      <c r="AL327" s="75"/>
      <c r="AM327" s="75"/>
      <c r="AN327" s="75"/>
      <c r="AO327" s="75"/>
      <c r="AP327" s="75"/>
      <c r="AQ327" s="75"/>
      <c r="AR327" s="75"/>
      <c r="AS327" s="75"/>
      <c r="AT327" s="75"/>
      <c r="AU327" s="75"/>
      <c r="AV327" s="75"/>
      <c r="AW327" s="75"/>
      <c r="AX327" s="75"/>
      <c r="AY327" s="75"/>
      <c r="AZ327" s="75"/>
      <c r="BA327" s="75"/>
      <c r="BB327" s="75"/>
      <c r="BC327" s="75"/>
      <c r="BD327" s="75"/>
      <c r="BE327" s="75"/>
      <c r="BF327" s="75"/>
      <c r="BG327" s="75"/>
      <c r="BH327" s="75"/>
      <c r="BK327" s="251"/>
      <c r="BL327" s="251"/>
      <c r="BM327" s="251"/>
      <c r="BN327" s="251"/>
      <c r="BO327" s="251"/>
      <c r="BP327" s="251"/>
      <c r="BQ327" s="251"/>
      <c r="BR327" s="251"/>
      <c r="BS327" s="251"/>
      <c r="BT327" s="251"/>
      <c r="BU327" s="251"/>
      <c r="BV327" s="251"/>
      <c r="BW327" s="251"/>
      <c r="BX327" s="251"/>
      <c r="BY327" s="251"/>
      <c r="BZ327" s="251"/>
    </row>
    <row r="328" spans="1:254" ht="12.75" customHeight="1">
      <c r="A328" s="75"/>
      <c r="B328" s="75"/>
      <c r="C328" s="85"/>
      <c r="D328" s="160"/>
      <c r="E328" s="164"/>
      <c r="F328" s="164"/>
      <c r="G328" s="72"/>
      <c r="H328" s="23">
        <f t="shared" ref="H328:V328" si="54">H3</f>
        <v>0</v>
      </c>
      <c r="I328" s="24">
        <f t="shared" si="54"/>
        <v>0</v>
      </c>
      <c r="J328" s="24">
        <f t="shared" si="54"/>
        <v>0</v>
      </c>
      <c r="K328" s="24">
        <f t="shared" si="54"/>
        <v>0</v>
      </c>
      <c r="L328" s="24">
        <f t="shared" si="54"/>
        <v>0</v>
      </c>
      <c r="M328" s="24">
        <f t="shared" si="54"/>
        <v>0</v>
      </c>
      <c r="N328" s="24">
        <f t="shared" si="54"/>
        <v>0</v>
      </c>
      <c r="O328" s="24">
        <f t="shared" si="54"/>
        <v>0</v>
      </c>
      <c r="P328" s="24">
        <f t="shared" si="54"/>
        <v>0</v>
      </c>
      <c r="Q328" s="24">
        <f t="shared" si="54"/>
        <v>0</v>
      </c>
      <c r="R328" s="24">
        <f t="shared" si="54"/>
        <v>0</v>
      </c>
      <c r="S328" s="24">
        <f t="shared" si="54"/>
        <v>0</v>
      </c>
      <c r="T328" s="24">
        <f t="shared" si="54"/>
        <v>0</v>
      </c>
      <c r="U328" s="24">
        <f t="shared" si="54"/>
        <v>0</v>
      </c>
      <c r="V328" s="25">
        <f t="shared" si="54"/>
        <v>0</v>
      </c>
      <c r="W328" s="200"/>
      <c r="X328" s="475"/>
      <c r="Y328" s="76"/>
      <c r="Z328" s="76"/>
      <c r="AA328" s="76"/>
      <c r="AB328" s="76"/>
      <c r="AC328" s="76"/>
      <c r="AD328" s="76"/>
      <c r="AE328" s="75"/>
      <c r="AF328" s="75"/>
      <c r="AG328" s="75"/>
      <c r="AH328" s="75"/>
      <c r="AI328" s="75"/>
      <c r="AJ328" s="75"/>
      <c r="AK328" s="75"/>
      <c r="AL328" s="75"/>
      <c r="AM328" s="75"/>
      <c r="AN328" s="75"/>
      <c r="AO328" s="75"/>
      <c r="AP328" s="75"/>
      <c r="AQ328" s="75"/>
      <c r="AR328" s="75"/>
      <c r="AS328" s="75"/>
      <c r="AT328" s="75"/>
      <c r="AU328" s="75"/>
      <c r="AV328" s="75"/>
      <c r="AW328" s="75"/>
      <c r="AX328" s="75"/>
      <c r="AY328" s="75"/>
      <c r="AZ328" s="75"/>
      <c r="BA328" s="75"/>
      <c r="BB328" s="75"/>
      <c r="BC328" s="75"/>
      <c r="BD328" s="75"/>
      <c r="BE328" s="75"/>
      <c r="BF328" s="75"/>
      <c r="BG328" s="75"/>
      <c r="BH328" s="75"/>
      <c r="BK328" s="251"/>
      <c r="BL328" s="251"/>
      <c r="BM328" s="251"/>
      <c r="BN328" s="251"/>
      <c r="BO328" s="251"/>
      <c r="BP328" s="251"/>
      <c r="BQ328" s="251"/>
      <c r="BR328" s="251"/>
      <c r="BS328" s="251"/>
      <c r="BT328" s="251"/>
      <c r="BU328" s="251"/>
      <c r="BV328" s="251"/>
      <c r="BW328" s="251"/>
      <c r="BX328" s="251"/>
      <c r="BY328" s="251"/>
      <c r="BZ328" s="251"/>
    </row>
    <row r="329" spans="1:254" ht="12.75" customHeight="1">
      <c r="A329" s="75"/>
      <c r="B329" s="75"/>
      <c r="C329" s="85"/>
      <c r="D329" s="160"/>
      <c r="E329" s="164"/>
      <c r="F329" s="164"/>
      <c r="G329" s="73" t="s">
        <v>60</v>
      </c>
      <c r="H329" s="58" t="str">
        <f t="shared" ref="H329:V329" si="55">H4</f>
        <v>Reader 1</v>
      </c>
      <c r="I329" s="11" t="str">
        <f t="shared" si="55"/>
        <v>Reader 2</v>
      </c>
      <c r="J329" s="11" t="str">
        <f t="shared" si="55"/>
        <v>Reader 3</v>
      </c>
      <c r="K329" s="11" t="str">
        <f t="shared" si="55"/>
        <v>Reader 4</v>
      </c>
      <c r="L329" s="11" t="str">
        <f t="shared" si="55"/>
        <v>Reader 5</v>
      </c>
      <c r="M329" s="11" t="str">
        <f t="shared" si="55"/>
        <v>Reader 6</v>
      </c>
      <c r="N329" s="11" t="str">
        <f t="shared" si="55"/>
        <v>Reader 7</v>
      </c>
      <c r="O329" s="11" t="str">
        <f t="shared" si="55"/>
        <v>Reader 8</v>
      </c>
      <c r="P329" s="11" t="str">
        <f t="shared" si="55"/>
        <v>Reader 9</v>
      </c>
      <c r="Q329" s="11" t="str">
        <f t="shared" si="55"/>
        <v>Reader 10</v>
      </c>
      <c r="R329" s="11" t="str">
        <f t="shared" si="55"/>
        <v>Reader 11</v>
      </c>
      <c r="S329" s="11" t="str">
        <f t="shared" si="55"/>
        <v>Reader 12</v>
      </c>
      <c r="T329" s="11" t="str">
        <f t="shared" si="55"/>
        <v>Reader 13</v>
      </c>
      <c r="U329" s="11" t="str">
        <f t="shared" si="55"/>
        <v>Reader 14</v>
      </c>
      <c r="V329" s="59" t="str">
        <f t="shared" si="55"/>
        <v>Reader 15</v>
      </c>
      <c r="W329" s="201" t="s">
        <v>58</v>
      </c>
      <c r="X329" s="475"/>
      <c r="Y329" s="76"/>
      <c r="Z329" s="76"/>
      <c r="AA329" s="76"/>
      <c r="AB329" s="76"/>
      <c r="AC329" s="76"/>
      <c r="AD329" s="76"/>
      <c r="AE329" s="75"/>
      <c r="AF329" s="75"/>
      <c r="AG329" s="75"/>
      <c r="AH329" s="75"/>
      <c r="AI329" s="75"/>
      <c r="AJ329" s="75"/>
      <c r="AK329" s="75"/>
      <c r="AL329" s="75"/>
      <c r="AM329" s="75"/>
      <c r="AN329" s="75"/>
      <c r="AO329" s="75"/>
      <c r="AP329" s="75"/>
      <c r="AQ329" s="75"/>
      <c r="AR329" s="75"/>
      <c r="AS329" s="75"/>
      <c r="AT329" s="75"/>
      <c r="AU329" s="75"/>
      <c r="AV329" s="75"/>
      <c r="AW329" s="75"/>
      <c r="AX329" s="75"/>
      <c r="AY329" s="75"/>
      <c r="AZ329" s="75"/>
      <c r="BA329" s="75"/>
      <c r="BB329" s="75"/>
      <c r="BC329" s="75"/>
      <c r="BD329" s="75"/>
      <c r="BE329" s="75"/>
      <c r="BF329" s="75"/>
      <c r="BG329" s="75"/>
      <c r="BH329" s="75"/>
      <c r="BK329" s="251"/>
      <c r="BL329" s="251"/>
      <c r="BM329" s="251"/>
      <c r="BN329" s="251"/>
      <c r="BO329" s="251"/>
      <c r="BP329" s="251"/>
      <c r="BQ329" s="251"/>
      <c r="BR329" s="251"/>
      <c r="BS329" s="251"/>
      <c r="BT329" s="251"/>
      <c r="BU329" s="251"/>
      <c r="BV329" s="251"/>
      <c r="BW329" s="251"/>
      <c r="BX329" s="251"/>
      <c r="BY329" s="251"/>
      <c r="BZ329" s="251"/>
    </row>
    <row r="330" spans="1:254" ht="12.75" customHeight="1">
      <c r="A330" s="75"/>
      <c r="B330" s="75"/>
      <c r="C330" s="85"/>
      <c r="D330" s="160"/>
      <c r="E330" s="163"/>
      <c r="F330" s="163"/>
      <c r="G330" s="51">
        <v>0</v>
      </c>
      <c r="H330" s="23" t="str">
        <f t="array" ref="H330">IF(COUNT(IF(H$5:H$204=$G330,H$5:H$204,"-"))=0,"-",COUNT(IF(H$5:H$204=$G330,H$5:H$204,"-")))</f>
        <v>-</v>
      </c>
      <c r="I330" s="24" t="str">
        <f t="array" ref="I330">IF(COUNT(IF(I$5:I$204=$G330,I$5:I$204,"-"))=0,"-",COUNT(IF(I$5:I$204=$G330,I$5:I$204,"-")))</f>
        <v>-</v>
      </c>
      <c r="J330" s="24" t="str">
        <f t="array" ref="J330">IF(COUNT(IF(J$5:J$204=$G330,J$5:J$204,"-"))=0,"-",COUNT(IF(J$5:J$204=$G330,J$5:J$204,"-")))</f>
        <v>-</v>
      </c>
      <c r="K330" s="24" t="str">
        <f t="array" ref="K330">IF(COUNT(IF(K$5:K$204=$G330,K$5:K$204,"-"))=0,"-",COUNT(IF(K$5:K$204=$G330,K$5:K$204,"-")))</f>
        <v>-</v>
      </c>
      <c r="L330" s="24" t="str">
        <f t="array" ref="L330">IF(COUNT(IF(L$5:L$204=$G330,L$5:L$204,"-"))=0,"-",COUNT(IF(L$5:L$204=$G330,L$5:L$204,"-")))</f>
        <v>-</v>
      </c>
      <c r="M330" s="24" t="str">
        <f t="array" ref="M330">IF(COUNT(IF(M$5:M$204=$G330,M$5:M$204,"-"))=0,"-",COUNT(IF(M$5:M$204=$G330,M$5:M$204,"-")))</f>
        <v>-</v>
      </c>
      <c r="N330" s="24" t="str">
        <f t="array" ref="N330">IF(COUNT(IF(N$5:N$204=$G330,N$5:N$204,"-"))=0,"-",COUNT(IF(N$5:N$204=$G330,N$5:N$204,"-")))</f>
        <v>-</v>
      </c>
      <c r="O330" s="24" t="str">
        <f t="array" ref="O330">IF(COUNT(IF(O$5:O$204=$G330,O$5:O$204,"-"))=0,"-",COUNT(IF(O$5:O$204=$G330,O$5:O$204,"-")))</f>
        <v>-</v>
      </c>
      <c r="P330" s="24" t="str">
        <f t="array" ref="P330">IF(COUNT(IF(P$5:P$204=$G330,P$5:P$204,"-"))=0,"-",COUNT(IF(P$5:P$204=$G330,P$5:P$204,"-")))</f>
        <v>-</v>
      </c>
      <c r="Q330" s="24" t="str">
        <f t="array" ref="Q330">IF(COUNT(IF(Q$5:Q$204=$G330,Q$5:Q$204,"-"))=0,"-",COUNT(IF(Q$5:Q$204=$G330,Q$5:Q$204,"-")))</f>
        <v>-</v>
      </c>
      <c r="R330" s="24" t="str">
        <f t="array" ref="R330">IF(COUNT(IF(R$5:R$204=$G330,R$5:R$204,"-"))=0,"-",COUNT(IF(R$5:R$204=$G330,R$5:R$204,"-")))</f>
        <v>-</v>
      </c>
      <c r="S330" s="24" t="str">
        <f t="array" ref="S330">IF(COUNT(IF(S$5:S$204=$G330,S$5:S$204,"-"))=0,"-",COUNT(IF(S$5:S$204=$G330,S$5:S$204,"-")))</f>
        <v>-</v>
      </c>
      <c r="T330" s="24" t="str">
        <f t="array" ref="T330">IF(COUNT(IF(T$5:T$204=$G330,T$5:T$204,"-"))=0,"-",COUNT(IF(T$5:T$204=$G330,T$5:T$204,"-")))</f>
        <v>-</v>
      </c>
      <c r="U330" s="24" t="str">
        <f t="array" ref="U330">IF(COUNT(IF(U$5:U$204=$G330,U$5:U$204,"-"))=0,"-",COUNT(IF(U$5:U$204=$G330,U$5:U$204,"-")))</f>
        <v>-</v>
      </c>
      <c r="V330" s="24" t="str">
        <f t="array" ref="V330">IF(COUNT(IF(V$5:V$204=$G330,V$5:V$204,"-"))=0,"-",COUNT(IF(V$5:V$204=$G330,V$5:V$204,"-")))</f>
        <v>-</v>
      </c>
      <c r="W330" s="71" t="str">
        <f t="array" ref="W330">IF(COUNT(IF(H$5:V$204=$G330,H$5:V$204,"-"))=0,"-",COUNT(IF(H$5:V$204=$G330,H$5:V$204)))</f>
        <v>-</v>
      </c>
      <c r="X330" s="475"/>
      <c r="Y330" s="76"/>
      <c r="Z330" s="76"/>
      <c r="AA330" s="76"/>
      <c r="AB330" s="76"/>
      <c r="AC330" s="76"/>
      <c r="AD330" s="76"/>
      <c r="AE330" s="75"/>
      <c r="AF330" s="75"/>
      <c r="AG330" s="75"/>
      <c r="AH330" s="75"/>
      <c r="AI330" s="75"/>
      <c r="AJ330" s="75"/>
      <c r="AK330" s="75"/>
      <c r="AL330" s="75"/>
      <c r="AM330" s="75"/>
      <c r="AN330" s="75"/>
      <c r="AO330" s="75"/>
      <c r="AP330" s="75"/>
      <c r="AQ330" s="75"/>
      <c r="AR330" s="75"/>
      <c r="AS330" s="75"/>
      <c r="AT330" s="75"/>
      <c r="AU330" s="75"/>
      <c r="AV330" s="75"/>
      <c r="AW330" s="75"/>
      <c r="AX330" s="75"/>
      <c r="AY330" s="75"/>
      <c r="AZ330" s="75"/>
      <c r="BA330" s="75"/>
      <c r="BB330" s="75"/>
      <c r="BC330" s="75"/>
      <c r="BD330" s="75"/>
      <c r="BE330" s="75"/>
      <c r="BF330" s="75"/>
      <c r="BG330" s="75"/>
      <c r="BH330" s="75"/>
      <c r="BK330" s="251"/>
      <c r="BL330" s="251"/>
      <c r="BM330" s="251"/>
      <c r="BN330" s="251"/>
      <c r="BO330" s="251"/>
      <c r="BP330" s="251"/>
      <c r="BQ330" s="251"/>
      <c r="BR330" s="251"/>
      <c r="BS330" s="251"/>
      <c r="BT330" s="251"/>
      <c r="BU330" s="251"/>
      <c r="BV330" s="251"/>
      <c r="BW330" s="251"/>
      <c r="BX330" s="251"/>
      <c r="BY330" s="251"/>
      <c r="BZ330" s="251"/>
    </row>
    <row r="331" spans="1:254" ht="12.75" customHeight="1">
      <c r="A331" s="75"/>
      <c r="B331" s="75"/>
      <c r="C331" s="85"/>
      <c r="D331" s="160"/>
      <c r="E331" s="163"/>
      <c r="F331" s="163"/>
      <c r="G331" s="52">
        <f>G330+1</f>
        <v>1</v>
      </c>
      <c r="H331" s="58" t="str">
        <f t="array" ref="H331">IF(COUNT(IF(H$5:H$204=$G331,H$5:H$204,"-"))=0,"-",COUNT(IF(H$5:H$204=$G331,H$5:H$204,"-")))</f>
        <v>-</v>
      </c>
      <c r="I331" s="11" t="str">
        <f t="array" ref="I331">IF(COUNT(IF(I$5:I$204=$G331,I$5:I$204,"-"))=0,"-",COUNT(IF(I$5:I$204=$G331,I$5:I$204,"-")))</f>
        <v>-</v>
      </c>
      <c r="J331" s="11" t="str">
        <f t="array" ref="J331">IF(COUNT(IF(J$5:J$204=$G331,J$5:J$204,"-"))=0,"-",COUNT(IF(J$5:J$204=$G331,J$5:J$204,"-")))</f>
        <v>-</v>
      </c>
      <c r="K331" s="11" t="str">
        <f t="array" ref="K331">IF(COUNT(IF(K$5:K$204=$G331,K$5:K$204,"-"))=0,"-",COUNT(IF(K$5:K$204=$G331,K$5:K$204,"-")))</f>
        <v>-</v>
      </c>
      <c r="L331" s="11" t="str">
        <f t="array" ref="L331">IF(COUNT(IF(L$5:L$204=$G331,L$5:L$204,"-"))=0,"-",COUNT(IF(L$5:L$204=$G331,L$5:L$204,"-")))</f>
        <v>-</v>
      </c>
      <c r="M331" s="11" t="str">
        <f t="array" ref="M331">IF(COUNT(IF(M$5:M$204=$G331,M$5:M$204,"-"))=0,"-",COUNT(IF(M$5:M$204=$G331,M$5:M$204,"-")))</f>
        <v>-</v>
      </c>
      <c r="N331" s="11" t="str">
        <f t="array" ref="N331">IF(COUNT(IF(N$5:N$204=$G331,N$5:N$204,"-"))=0,"-",COUNT(IF(N$5:N$204=$G331,N$5:N$204,"-")))</f>
        <v>-</v>
      </c>
      <c r="O331" s="11" t="str">
        <f t="array" ref="O331">IF(COUNT(IF(O$5:O$204=$G331,O$5:O$204,"-"))=0,"-",COUNT(IF(O$5:O$204=$G331,O$5:O$204,"-")))</f>
        <v>-</v>
      </c>
      <c r="P331" s="11" t="str">
        <f t="array" ref="P331">IF(COUNT(IF(P$5:P$204=$G331,P$5:P$204,"-"))=0,"-",COUNT(IF(P$5:P$204=$G331,P$5:P$204,"-")))</f>
        <v>-</v>
      </c>
      <c r="Q331" s="11" t="str">
        <f t="array" ref="Q331">IF(COUNT(IF(Q$5:Q$204=$G331,Q$5:Q$204,"-"))=0,"-",COUNT(IF(Q$5:Q$204=$G331,Q$5:Q$204,"-")))</f>
        <v>-</v>
      </c>
      <c r="R331" s="11" t="str">
        <f t="array" ref="R331">IF(COUNT(IF(R$5:R$204=$G331,R$5:R$204,"-"))=0,"-",COUNT(IF(R$5:R$204=$G331,R$5:R$204,"-")))</f>
        <v>-</v>
      </c>
      <c r="S331" s="11" t="str">
        <f t="array" ref="S331">IF(COUNT(IF(S$5:S$204=$G331,S$5:S$204,"-"))=0,"-",COUNT(IF(S$5:S$204=$G331,S$5:S$204,"-")))</f>
        <v>-</v>
      </c>
      <c r="T331" s="11" t="str">
        <f t="array" ref="T331">IF(COUNT(IF(T$5:T$204=$G331,T$5:T$204,"-"))=0,"-",COUNT(IF(T$5:T$204=$G331,T$5:T$204,"-")))</f>
        <v>-</v>
      </c>
      <c r="U331" s="11" t="str">
        <f t="array" ref="U331">IF(COUNT(IF(U$5:U$204=$G331,U$5:U$204,"-"))=0,"-",COUNT(IF(U$5:U$204=$G331,U$5:U$204,"-")))</f>
        <v>-</v>
      </c>
      <c r="V331" s="11" t="str">
        <f t="array" ref="V331">IF(COUNT(IF(V$5:V$204=$G331,V$5:V$204,"-"))=0,"-",COUNT(IF(V$5:V$204=$G331,V$5:V$204,"-")))</f>
        <v>-</v>
      </c>
      <c r="W331" s="72" t="str">
        <f t="array" ref="W331">IF(COUNT(IF(H$5:V$204=$G331,H$5:V$204,"-"))=0,"-",COUNT(IF(H$5:V$204=$G331,H$5:V$204)))</f>
        <v>-</v>
      </c>
      <c r="X331" s="475"/>
      <c r="Y331" s="76"/>
      <c r="Z331" s="76"/>
      <c r="AA331" s="76"/>
      <c r="AB331" s="76"/>
      <c r="AC331" s="76"/>
      <c r="AD331" s="76"/>
      <c r="AE331" s="75"/>
      <c r="AF331" s="75"/>
      <c r="AG331" s="75"/>
      <c r="AH331" s="75"/>
      <c r="AI331" s="75"/>
      <c r="AJ331" s="75"/>
      <c r="AK331" s="75"/>
      <c r="AL331" s="75"/>
      <c r="AM331" s="75"/>
      <c r="AN331" s="75"/>
      <c r="AO331" s="75"/>
      <c r="AP331" s="75"/>
      <c r="AQ331" s="75"/>
      <c r="AR331" s="75"/>
      <c r="AS331" s="75"/>
      <c r="AT331" s="75"/>
      <c r="AU331" s="75"/>
      <c r="AV331" s="75"/>
      <c r="AW331" s="75"/>
      <c r="AX331" s="75"/>
      <c r="AY331" s="75"/>
      <c r="AZ331" s="75"/>
      <c r="BA331" s="75"/>
      <c r="BB331" s="75"/>
      <c r="BC331" s="75"/>
      <c r="BD331" s="75"/>
      <c r="BE331" s="75"/>
      <c r="BF331" s="75"/>
      <c r="BG331" s="75"/>
      <c r="BH331" s="75"/>
      <c r="BK331" s="251"/>
      <c r="BL331" s="251"/>
      <c r="BM331" s="251"/>
      <c r="BN331" s="251"/>
      <c r="BO331" s="251"/>
      <c r="BP331" s="251"/>
      <c r="BQ331" s="251"/>
      <c r="BR331" s="251"/>
      <c r="BS331" s="251"/>
      <c r="BT331" s="251"/>
      <c r="BU331" s="251"/>
      <c r="BV331" s="251"/>
      <c r="BW331" s="251"/>
      <c r="BX331" s="251"/>
      <c r="BY331" s="251"/>
      <c r="BZ331" s="251"/>
    </row>
    <row r="332" spans="1:254" ht="12.75" customHeight="1">
      <c r="A332" s="75"/>
      <c r="B332" s="75"/>
      <c r="C332" s="85"/>
      <c r="D332" s="160"/>
      <c r="E332" s="163"/>
      <c r="F332" s="163"/>
      <c r="G332" s="52">
        <f t="shared" ref="G332:G344" si="56">G331+1</f>
        <v>2</v>
      </c>
      <c r="H332" s="58" t="str">
        <f t="array" ref="H332">IF(COUNT(IF(H$5:H$204=$G332,H$5:H$204,"-"))=0,"-",COUNT(IF(H$5:H$204=$G332,H$5:H$204,"-")))</f>
        <v>-</v>
      </c>
      <c r="I332" s="11" t="str">
        <f t="array" ref="I332">IF(COUNT(IF(I$5:I$204=$G332,I$5:I$204,"-"))=0,"-",COUNT(IF(I$5:I$204=$G332,I$5:I$204,"-")))</f>
        <v>-</v>
      </c>
      <c r="J332" s="11" t="str">
        <f t="array" ref="J332">IF(COUNT(IF(J$5:J$204=$G332,J$5:J$204,"-"))=0,"-",COUNT(IF(J$5:J$204=$G332,J$5:J$204,"-")))</f>
        <v>-</v>
      </c>
      <c r="K332" s="11" t="str">
        <f t="array" ref="K332">IF(COUNT(IF(K$5:K$204=$G332,K$5:K$204,"-"))=0,"-",COUNT(IF(K$5:K$204=$G332,K$5:K$204,"-")))</f>
        <v>-</v>
      </c>
      <c r="L332" s="11" t="str">
        <f t="array" ref="L332">IF(COUNT(IF(L$5:L$204=$G332,L$5:L$204,"-"))=0,"-",COUNT(IF(L$5:L$204=$G332,L$5:L$204,"-")))</f>
        <v>-</v>
      </c>
      <c r="M332" s="11" t="str">
        <f t="array" ref="M332">IF(COUNT(IF(M$5:M$204=$G332,M$5:M$204,"-"))=0,"-",COUNT(IF(M$5:M$204=$G332,M$5:M$204,"-")))</f>
        <v>-</v>
      </c>
      <c r="N332" s="11" t="str">
        <f t="array" ref="N332">IF(COUNT(IF(N$5:N$204=$G332,N$5:N$204,"-"))=0,"-",COUNT(IF(N$5:N$204=$G332,N$5:N$204,"-")))</f>
        <v>-</v>
      </c>
      <c r="O332" s="11" t="str">
        <f t="array" ref="O332">IF(COUNT(IF(O$5:O$204=$G332,O$5:O$204,"-"))=0,"-",COUNT(IF(O$5:O$204=$G332,O$5:O$204,"-")))</f>
        <v>-</v>
      </c>
      <c r="P332" s="11" t="str">
        <f t="array" ref="P332">IF(COUNT(IF(P$5:P$204=$G332,P$5:P$204,"-"))=0,"-",COUNT(IF(P$5:P$204=$G332,P$5:P$204,"-")))</f>
        <v>-</v>
      </c>
      <c r="Q332" s="11" t="str">
        <f t="array" ref="Q332">IF(COUNT(IF(Q$5:Q$204=$G332,Q$5:Q$204,"-"))=0,"-",COUNT(IF(Q$5:Q$204=$G332,Q$5:Q$204,"-")))</f>
        <v>-</v>
      </c>
      <c r="R332" s="11" t="str">
        <f t="array" ref="R332">IF(COUNT(IF(R$5:R$204=$G332,R$5:R$204,"-"))=0,"-",COUNT(IF(R$5:R$204=$G332,R$5:R$204,"-")))</f>
        <v>-</v>
      </c>
      <c r="S332" s="11" t="str">
        <f t="array" ref="S332">IF(COUNT(IF(S$5:S$204=$G332,S$5:S$204,"-"))=0,"-",COUNT(IF(S$5:S$204=$G332,S$5:S$204,"-")))</f>
        <v>-</v>
      </c>
      <c r="T332" s="11" t="str">
        <f t="array" ref="T332">IF(COUNT(IF(T$5:T$204=$G332,T$5:T$204,"-"))=0,"-",COUNT(IF(T$5:T$204=$G332,T$5:T$204,"-")))</f>
        <v>-</v>
      </c>
      <c r="U332" s="11" t="str">
        <f t="array" ref="U332">IF(COUNT(IF(U$5:U$204=$G332,U$5:U$204,"-"))=0,"-",COUNT(IF(U$5:U$204=$G332,U$5:U$204,"-")))</f>
        <v>-</v>
      </c>
      <c r="V332" s="11" t="str">
        <f t="array" ref="V332">IF(COUNT(IF(V$5:V$204=$G332,V$5:V$204,"-"))=0,"-",COUNT(IF(V$5:V$204=$G332,V$5:V$204,"-")))</f>
        <v>-</v>
      </c>
      <c r="W332" s="72" t="str">
        <f t="array" ref="W332">IF(COUNT(IF(H$5:V$204=$G332,H$5:V$204,"-"))=0,"-",COUNT(IF(H$5:V$204=$G332,H$5:V$204)))</f>
        <v>-</v>
      </c>
      <c r="X332" s="475"/>
      <c r="Y332" s="76"/>
      <c r="Z332" s="76"/>
      <c r="AA332" s="76"/>
      <c r="AB332" s="76"/>
      <c r="AC332" s="76"/>
      <c r="AD332" s="76"/>
      <c r="AE332" s="75"/>
      <c r="AF332" s="75"/>
      <c r="AG332" s="75"/>
      <c r="AH332" s="75"/>
      <c r="AI332" s="75"/>
      <c r="AJ332" s="75"/>
      <c r="AK332" s="75"/>
      <c r="AL332" s="75"/>
      <c r="AM332" s="75"/>
      <c r="AN332" s="75"/>
      <c r="AO332" s="75"/>
      <c r="AP332" s="75"/>
      <c r="AQ332" s="75"/>
      <c r="AR332" s="75"/>
      <c r="AS332" s="75"/>
      <c r="AT332" s="75"/>
      <c r="AU332" s="75"/>
      <c r="AV332" s="75"/>
      <c r="AW332" s="75"/>
      <c r="AX332" s="75"/>
      <c r="AY332" s="75"/>
      <c r="AZ332" s="75"/>
      <c r="BA332" s="75"/>
      <c r="BB332" s="75"/>
      <c r="BC332" s="75"/>
      <c r="BD332" s="75"/>
      <c r="BE332" s="75"/>
      <c r="BF332" s="75"/>
      <c r="BG332" s="75"/>
      <c r="BH332" s="75"/>
      <c r="BK332" s="251"/>
      <c r="BL332" s="251"/>
      <c r="BM332" s="251"/>
      <c r="BN332" s="251"/>
      <c r="BO332" s="251"/>
      <c r="BP332" s="251"/>
      <c r="BQ332" s="251"/>
      <c r="BR332" s="251"/>
      <c r="BS332" s="251"/>
      <c r="BT332" s="251"/>
      <c r="BU332" s="251"/>
      <c r="BV332" s="251"/>
      <c r="BW332" s="251"/>
      <c r="BX332" s="251"/>
      <c r="BY332" s="251"/>
      <c r="BZ332" s="251"/>
    </row>
    <row r="333" spans="1:254" ht="12.75" customHeight="1">
      <c r="A333" s="75"/>
      <c r="B333" s="75"/>
      <c r="C333" s="85"/>
      <c r="D333" s="160"/>
      <c r="E333" s="163"/>
      <c r="F333" s="163"/>
      <c r="G333" s="52">
        <f t="shared" si="56"/>
        <v>3</v>
      </c>
      <c r="H333" s="58" t="str">
        <f t="array" ref="H333">IF(COUNT(IF(H$5:H$204=$G333,H$5:H$204,"-"))=0,"-",COUNT(IF(H$5:H$204=$G333,H$5:H$204,"-")))</f>
        <v>-</v>
      </c>
      <c r="I333" s="11" t="str">
        <f t="array" ref="I333">IF(COUNT(IF(I$5:I$204=$G333,I$5:I$204,"-"))=0,"-",COUNT(IF(I$5:I$204=$G333,I$5:I$204,"-")))</f>
        <v>-</v>
      </c>
      <c r="J333" s="11" t="str">
        <f t="array" ref="J333">IF(COUNT(IF(J$5:J$204=$G333,J$5:J$204,"-"))=0,"-",COUNT(IF(J$5:J$204=$G333,J$5:J$204,"-")))</f>
        <v>-</v>
      </c>
      <c r="K333" s="11" t="str">
        <f t="array" ref="K333">IF(COUNT(IF(K$5:K$204=$G333,K$5:K$204,"-"))=0,"-",COUNT(IF(K$5:K$204=$G333,K$5:K$204,"-")))</f>
        <v>-</v>
      </c>
      <c r="L333" s="11" t="str">
        <f t="array" ref="L333">IF(COUNT(IF(L$5:L$204=$G333,L$5:L$204,"-"))=0,"-",COUNT(IF(L$5:L$204=$G333,L$5:L$204,"-")))</f>
        <v>-</v>
      </c>
      <c r="M333" s="11" t="str">
        <f t="array" ref="M333">IF(COUNT(IF(M$5:M$204=$G333,M$5:M$204,"-"))=0,"-",COUNT(IF(M$5:M$204=$G333,M$5:M$204,"-")))</f>
        <v>-</v>
      </c>
      <c r="N333" s="11" t="str">
        <f t="array" ref="N333">IF(COUNT(IF(N$5:N$204=$G333,N$5:N$204,"-"))=0,"-",COUNT(IF(N$5:N$204=$G333,N$5:N$204,"-")))</f>
        <v>-</v>
      </c>
      <c r="O333" s="11" t="str">
        <f t="array" ref="O333">IF(COUNT(IF(O$5:O$204=$G333,O$5:O$204,"-"))=0,"-",COUNT(IF(O$5:O$204=$G333,O$5:O$204,"-")))</f>
        <v>-</v>
      </c>
      <c r="P333" s="11" t="str">
        <f t="array" ref="P333">IF(COUNT(IF(P$5:P$204=$G333,P$5:P$204,"-"))=0,"-",COUNT(IF(P$5:P$204=$G333,P$5:P$204,"-")))</f>
        <v>-</v>
      </c>
      <c r="Q333" s="11" t="str">
        <f t="array" ref="Q333">IF(COUNT(IF(Q$5:Q$204=$G333,Q$5:Q$204,"-"))=0,"-",COUNT(IF(Q$5:Q$204=$G333,Q$5:Q$204,"-")))</f>
        <v>-</v>
      </c>
      <c r="R333" s="11" t="str">
        <f t="array" ref="R333">IF(COUNT(IF(R$5:R$204=$G333,R$5:R$204,"-"))=0,"-",COUNT(IF(R$5:R$204=$G333,R$5:R$204,"-")))</f>
        <v>-</v>
      </c>
      <c r="S333" s="11" t="str">
        <f t="array" ref="S333">IF(COUNT(IF(S$5:S$204=$G333,S$5:S$204,"-"))=0,"-",COUNT(IF(S$5:S$204=$G333,S$5:S$204,"-")))</f>
        <v>-</v>
      </c>
      <c r="T333" s="11" t="str">
        <f t="array" ref="T333">IF(COUNT(IF(T$5:T$204=$G333,T$5:T$204,"-"))=0,"-",COUNT(IF(T$5:T$204=$G333,T$5:T$204,"-")))</f>
        <v>-</v>
      </c>
      <c r="U333" s="11" t="str">
        <f t="array" ref="U333">IF(COUNT(IF(U$5:U$204=$G333,U$5:U$204,"-"))=0,"-",COUNT(IF(U$5:U$204=$G333,U$5:U$204,"-")))</f>
        <v>-</v>
      </c>
      <c r="V333" s="11" t="str">
        <f t="array" ref="V333">IF(COUNT(IF(V$5:V$204=$G333,V$5:V$204,"-"))=0,"-",COUNT(IF(V$5:V$204=$G333,V$5:V$204,"-")))</f>
        <v>-</v>
      </c>
      <c r="W333" s="72" t="str">
        <f t="array" ref="W333">IF(COUNT(IF(H$5:V$204=$G333,H$5:V$204,"-"))=0,"-",COUNT(IF(H$5:V$204=$G333,H$5:V$204)))</f>
        <v>-</v>
      </c>
      <c r="X333" s="475"/>
      <c r="Y333" s="76"/>
      <c r="Z333" s="76"/>
      <c r="AA333" s="76"/>
      <c r="AB333" s="76"/>
      <c r="AC333" s="76"/>
      <c r="AD333" s="76"/>
      <c r="AE333" s="75"/>
      <c r="AF333" s="75"/>
      <c r="AG333" s="75"/>
      <c r="AH333" s="75"/>
      <c r="AI333" s="75"/>
      <c r="AJ333" s="75"/>
      <c r="AK333" s="75"/>
      <c r="AL333" s="75"/>
      <c r="AM333" s="75"/>
      <c r="AN333" s="75"/>
      <c r="AO333" s="75"/>
      <c r="AP333" s="75"/>
      <c r="AQ333" s="75"/>
      <c r="AR333" s="75"/>
      <c r="AS333" s="75"/>
      <c r="AT333" s="75"/>
      <c r="AU333" s="75"/>
      <c r="AV333" s="75"/>
      <c r="AW333" s="75"/>
      <c r="AX333" s="75"/>
      <c r="AY333" s="75"/>
      <c r="AZ333" s="75"/>
      <c r="BA333" s="75"/>
      <c r="BB333" s="75"/>
      <c r="BC333" s="75"/>
      <c r="BD333" s="75"/>
      <c r="BE333" s="75"/>
      <c r="BF333" s="75"/>
      <c r="BG333" s="75"/>
      <c r="BH333" s="75"/>
      <c r="BK333" s="251"/>
      <c r="BL333" s="251"/>
      <c r="BM333" s="251"/>
      <c r="BN333" s="251"/>
      <c r="BO333" s="251"/>
      <c r="BP333" s="251"/>
      <c r="BQ333" s="251"/>
      <c r="BR333" s="251"/>
      <c r="BS333" s="251"/>
      <c r="BT333" s="251"/>
      <c r="BU333" s="251"/>
      <c r="BV333" s="251"/>
      <c r="BW333" s="251"/>
      <c r="BX333" s="251"/>
      <c r="BY333" s="251"/>
      <c r="BZ333" s="251"/>
    </row>
    <row r="334" spans="1:254" ht="12.75" customHeight="1">
      <c r="A334" s="75"/>
      <c r="B334" s="75"/>
      <c r="C334" s="85"/>
      <c r="D334" s="160"/>
      <c r="E334" s="163"/>
      <c r="F334" s="163"/>
      <c r="G334" s="52">
        <f t="shared" si="56"/>
        <v>4</v>
      </c>
      <c r="H334" s="58" t="str">
        <f t="array" ref="H334">IF(COUNT(IF(H$5:H$204=$G334,H$5:H$204,"-"))=0,"-",COUNT(IF(H$5:H$204=$G334,H$5:H$204,"-")))</f>
        <v>-</v>
      </c>
      <c r="I334" s="11" t="str">
        <f t="array" ref="I334">IF(COUNT(IF(I$5:I$204=$G334,I$5:I$204,"-"))=0,"-",COUNT(IF(I$5:I$204=$G334,I$5:I$204,"-")))</f>
        <v>-</v>
      </c>
      <c r="J334" s="11" t="str">
        <f t="array" ref="J334">IF(COUNT(IF(J$5:J$204=$G334,J$5:J$204,"-"))=0,"-",COUNT(IF(J$5:J$204=$G334,J$5:J$204,"-")))</f>
        <v>-</v>
      </c>
      <c r="K334" s="11" t="str">
        <f t="array" ref="K334">IF(COUNT(IF(K$5:K$204=$G334,K$5:K$204,"-"))=0,"-",COUNT(IF(K$5:K$204=$G334,K$5:K$204,"-")))</f>
        <v>-</v>
      </c>
      <c r="L334" s="11" t="str">
        <f t="array" ref="L334">IF(COUNT(IF(L$5:L$204=$G334,L$5:L$204,"-"))=0,"-",COUNT(IF(L$5:L$204=$G334,L$5:L$204,"-")))</f>
        <v>-</v>
      </c>
      <c r="M334" s="11" t="str">
        <f t="array" ref="M334">IF(COUNT(IF(M$5:M$204=$G334,M$5:M$204,"-"))=0,"-",COUNT(IF(M$5:M$204=$G334,M$5:M$204,"-")))</f>
        <v>-</v>
      </c>
      <c r="N334" s="11" t="str">
        <f t="array" ref="N334">IF(COUNT(IF(N$5:N$204=$G334,N$5:N$204,"-"))=0,"-",COUNT(IF(N$5:N$204=$G334,N$5:N$204,"-")))</f>
        <v>-</v>
      </c>
      <c r="O334" s="11" t="str">
        <f t="array" ref="O334">IF(COUNT(IF(O$5:O$204=$G334,O$5:O$204,"-"))=0,"-",COUNT(IF(O$5:O$204=$G334,O$5:O$204,"-")))</f>
        <v>-</v>
      </c>
      <c r="P334" s="11" t="str">
        <f t="array" ref="P334">IF(COUNT(IF(P$5:P$204=$G334,P$5:P$204,"-"))=0,"-",COUNT(IF(P$5:P$204=$G334,P$5:P$204,"-")))</f>
        <v>-</v>
      </c>
      <c r="Q334" s="11" t="str">
        <f t="array" ref="Q334">IF(COUNT(IF(Q$5:Q$204=$G334,Q$5:Q$204,"-"))=0,"-",COUNT(IF(Q$5:Q$204=$G334,Q$5:Q$204,"-")))</f>
        <v>-</v>
      </c>
      <c r="R334" s="11" t="str">
        <f t="array" ref="R334">IF(COUNT(IF(R$5:R$204=$G334,R$5:R$204,"-"))=0,"-",COUNT(IF(R$5:R$204=$G334,R$5:R$204,"-")))</f>
        <v>-</v>
      </c>
      <c r="S334" s="11" t="str">
        <f t="array" ref="S334">IF(COUNT(IF(S$5:S$204=$G334,S$5:S$204,"-"))=0,"-",COUNT(IF(S$5:S$204=$G334,S$5:S$204,"-")))</f>
        <v>-</v>
      </c>
      <c r="T334" s="11" t="str">
        <f t="array" ref="T334">IF(COUNT(IF(T$5:T$204=$G334,T$5:T$204,"-"))=0,"-",COUNT(IF(T$5:T$204=$G334,T$5:T$204,"-")))</f>
        <v>-</v>
      </c>
      <c r="U334" s="11" t="str">
        <f t="array" ref="U334">IF(COUNT(IF(U$5:U$204=$G334,U$5:U$204,"-"))=0,"-",COUNT(IF(U$5:U$204=$G334,U$5:U$204,"-")))</f>
        <v>-</v>
      </c>
      <c r="V334" s="11" t="str">
        <f t="array" ref="V334">IF(COUNT(IF(V$5:V$204=$G334,V$5:V$204,"-"))=0,"-",COUNT(IF(V$5:V$204=$G334,V$5:V$204,"-")))</f>
        <v>-</v>
      </c>
      <c r="W334" s="72" t="str">
        <f t="array" ref="W334">IF(COUNT(IF(H$5:V$204=$G334,H$5:V$204,"-"))=0,"-",COUNT(IF(H$5:V$204=$G334,H$5:V$204)))</f>
        <v>-</v>
      </c>
      <c r="X334" s="475"/>
      <c r="Y334" s="76"/>
      <c r="Z334" s="76"/>
      <c r="AA334" s="76"/>
      <c r="AB334" s="76"/>
      <c r="AC334" s="76"/>
      <c r="AD334" s="76"/>
      <c r="AE334" s="75"/>
      <c r="AF334" s="75"/>
      <c r="AG334" s="75"/>
      <c r="AH334" s="75"/>
      <c r="AI334" s="75"/>
      <c r="AJ334" s="75"/>
      <c r="AK334" s="75"/>
      <c r="AL334" s="75"/>
      <c r="AM334" s="75"/>
      <c r="AN334" s="75"/>
      <c r="AO334" s="75"/>
      <c r="AP334" s="75"/>
      <c r="AQ334" s="75"/>
      <c r="AR334" s="75"/>
      <c r="AS334" s="75"/>
      <c r="AT334" s="75"/>
      <c r="AU334" s="75"/>
      <c r="AV334" s="75"/>
      <c r="AW334" s="75"/>
      <c r="AX334" s="75"/>
      <c r="AY334" s="75"/>
      <c r="AZ334" s="75"/>
      <c r="BA334" s="75"/>
      <c r="BB334" s="75"/>
      <c r="BC334" s="75"/>
      <c r="BD334" s="75"/>
      <c r="BE334" s="75"/>
      <c r="BF334" s="75"/>
      <c r="BG334" s="75"/>
      <c r="BH334" s="75"/>
      <c r="BK334" s="251"/>
      <c r="BL334" s="251"/>
      <c r="BM334" s="251"/>
      <c r="BN334" s="251"/>
      <c r="BO334" s="251"/>
      <c r="BP334" s="251"/>
      <c r="BQ334" s="251"/>
      <c r="BR334" s="251"/>
      <c r="BS334" s="251"/>
      <c r="BT334" s="251"/>
      <c r="BU334" s="251"/>
      <c r="BV334" s="251"/>
      <c r="BW334" s="251"/>
      <c r="BX334" s="251"/>
      <c r="BY334" s="251"/>
      <c r="BZ334" s="251"/>
    </row>
    <row r="335" spans="1:254" ht="12.75" customHeight="1">
      <c r="A335" s="75"/>
      <c r="B335" s="75"/>
      <c r="C335" s="85"/>
      <c r="D335" s="160"/>
      <c r="E335" s="163"/>
      <c r="F335" s="163"/>
      <c r="G335" s="52">
        <f t="shared" si="56"/>
        <v>5</v>
      </c>
      <c r="H335" s="58" t="str">
        <f t="array" ref="H335">IF(COUNT(IF(H$5:H$204=$G335,H$5:H$204,"-"))=0,"-",COUNT(IF(H$5:H$204=$G335,H$5:H$204,"-")))</f>
        <v>-</v>
      </c>
      <c r="I335" s="11" t="str">
        <f t="array" ref="I335">IF(COUNT(IF(I$5:I$204=$G335,I$5:I$204,"-"))=0,"-",COUNT(IF(I$5:I$204=$G335,I$5:I$204,"-")))</f>
        <v>-</v>
      </c>
      <c r="J335" s="11" t="str">
        <f t="array" ref="J335">IF(COUNT(IF(J$5:J$204=$G335,J$5:J$204,"-"))=0,"-",COUNT(IF(J$5:J$204=$G335,J$5:J$204,"-")))</f>
        <v>-</v>
      </c>
      <c r="K335" s="11" t="str">
        <f t="array" ref="K335">IF(COUNT(IF(K$5:K$204=$G335,K$5:K$204,"-"))=0,"-",COUNT(IF(K$5:K$204=$G335,K$5:K$204,"-")))</f>
        <v>-</v>
      </c>
      <c r="L335" s="11" t="str">
        <f t="array" ref="L335">IF(COUNT(IF(L$5:L$204=$G335,L$5:L$204,"-"))=0,"-",COUNT(IF(L$5:L$204=$G335,L$5:L$204,"-")))</f>
        <v>-</v>
      </c>
      <c r="M335" s="11" t="str">
        <f t="array" ref="M335">IF(COUNT(IF(M$5:M$204=$G335,M$5:M$204,"-"))=0,"-",COUNT(IF(M$5:M$204=$G335,M$5:M$204,"-")))</f>
        <v>-</v>
      </c>
      <c r="N335" s="11" t="str">
        <f t="array" ref="N335">IF(COUNT(IF(N$5:N$204=$G335,N$5:N$204,"-"))=0,"-",COUNT(IF(N$5:N$204=$G335,N$5:N$204,"-")))</f>
        <v>-</v>
      </c>
      <c r="O335" s="11" t="str">
        <f t="array" ref="O335">IF(COUNT(IF(O$5:O$204=$G335,O$5:O$204,"-"))=0,"-",COUNT(IF(O$5:O$204=$G335,O$5:O$204,"-")))</f>
        <v>-</v>
      </c>
      <c r="P335" s="11" t="str">
        <f t="array" ref="P335">IF(COUNT(IF(P$5:P$204=$G335,P$5:P$204,"-"))=0,"-",COUNT(IF(P$5:P$204=$G335,P$5:P$204,"-")))</f>
        <v>-</v>
      </c>
      <c r="Q335" s="11" t="str">
        <f t="array" ref="Q335">IF(COUNT(IF(Q$5:Q$204=$G335,Q$5:Q$204,"-"))=0,"-",COUNT(IF(Q$5:Q$204=$G335,Q$5:Q$204,"-")))</f>
        <v>-</v>
      </c>
      <c r="R335" s="11" t="str">
        <f t="array" ref="R335">IF(COUNT(IF(R$5:R$204=$G335,R$5:R$204,"-"))=0,"-",COUNT(IF(R$5:R$204=$G335,R$5:R$204,"-")))</f>
        <v>-</v>
      </c>
      <c r="S335" s="11" t="str">
        <f t="array" ref="S335">IF(COUNT(IF(S$5:S$204=$G335,S$5:S$204,"-"))=0,"-",COUNT(IF(S$5:S$204=$G335,S$5:S$204,"-")))</f>
        <v>-</v>
      </c>
      <c r="T335" s="11" t="str">
        <f t="array" ref="T335">IF(COUNT(IF(T$5:T$204=$G335,T$5:T$204,"-"))=0,"-",COUNT(IF(T$5:T$204=$G335,T$5:T$204,"-")))</f>
        <v>-</v>
      </c>
      <c r="U335" s="11" t="str">
        <f t="array" ref="U335">IF(COUNT(IF(U$5:U$204=$G335,U$5:U$204,"-"))=0,"-",COUNT(IF(U$5:U$204=$G335,U$5:U$204,"-")))</f>
        <v>-</v>
      </c>
      <c r="V335" s="11" t="str">
        <f t="array" ref="V335">IF(COUNT(IF(V$5:V$204=$G335,V$5:V$204,"-"))=0,"-",COUNT(IF(V$5:V$204=$G335,V$5:V$204,"-")))</f>
        <v>-</v>
      </c>
      <c r="W335" s="72" t="str">
        <f t="array" ref="W335">IF(COUNT(IF(H$5:V$204=$G335,H$5:V$204,"-"))=0,"-",COUNT(IF(H$5:V$204=$G335,H$5:V$204)))</f>
        <v>-</v>
      </c>
      <c r="X335" s="475"/>
      <c r="Y335" s="76"/>
      <c r="Z335" s="76"/>
      <c r="AA335" s="76"/>
      <c r="AB335" s="76"/>
      <c r="AC335" s="76"/>
      <c r="AD335" s="76"/>
      <c r="AE335" s="75"/>
      <c r="AF335" s="75"/>
      <c r="AG335" s="75"/>
      <c r="AH335" s="75"/>
      <c r="AI335" s="75"/>
      <c r="AJ335" s="75"/>
      <c r="AK335" s="75"/>
      <c r="AL335" s="75"/>
      <c r="AM335" s="75"/>
      <c r="AN335" s="75"/>
      <c r="AO335" s="75"/>
      <c r="AP335" s="75"/>
      <c r="AQ335" s="75"/>
      <c r="AR335" s="75"/>
      <c r="AS335" s="75"/>
      <c r="AT335" s="75"/>
      <c r="AU335" s="75"/>
      <c r="AV335" s="75"/>
      <c r="AW335" s="75"/>
      <c r="AX335" s="75"/>
      <c r="AY335" s="75"/>
      <c r="AZ335" s="75"/>
      <c r="BA335" s="75"/>
      <c r="BB335" s="75"/>
      <c r="BC335" s="75"/>
      <c r="BD335" s="75"/>
      <c r="BE335" s="75"/>
      <c r="BF335" s="75"/>
      <c r="BG335" s="75"/>
      <c r="BH335" s="75"/>
      <c r="BK335" s="251"/>
      <c r="BL335" s="251"/>
      <c r="BM335" s="251"/>
      <c r="BN335" s="251"/>
      <c r="BO335" s="251"/>
      <c r="BP335" s="251"/>
      <c r="BQ335" s="251"/>
      <c r="BR335" s="251"/>
      <c r="BS335" s="251"/>
      <c r="BT335" s="251"/>
      <c r="BU335" s="251"/>
      <c r="BV335" s="251"/>
      <c r="BW335" s="251"/>
      <c r="BX335" s="251"/>
      <c r="BY335" s="251"/>
      <c r="BZ335" s="251"/>
    </row>
    <row r="336" spans="1:254" ht="12.75" customHeight="1">
      <c r="A336" s="75"/>
      <c r="B336" s="75"/>
      <c r="C336" s="85"/>
      <c r="D336" s="160"/>
      <c r="E336" s="163"/>
      <c r="F336" s="163"/>
      <c r="G336" s="52">
        <f t="shared" si="56"/>
        <v>6</v>
      </c>
      <c r="H336" s="58" t="str">
        <f t="array" ref="H336">IF(COUNT(IF(H$5:H$204=$G336,H$5:H$204,"-"))=0,"-",COUNT(IF(H$5:H$204=$G336,H$5:H$204,"-")))</f>
        <v>-</v>
      </c>
      <c r="I336" s="11" t="str">
        <f t="array" ref="I336">IF(COUNT(IF(I$5:I$204=$G336,I$5:I$204,"-"))=0,"-",COUNT(IF(I$5:I$204=$G336,I$5:I$204,"-")))</f>
        <v>-</v>
      </c>
      <c r="J336" s="11" t="str">
        <f t="array" ref="J336">IF(COUNT(IF(J$5:J$204=$G336,J$5:J$204,"-"))=0,"-",COUNT(IF(J$5:J$204=$G336,J$5:J$204,"-")))</f>
        <v>-</v>
      </c>
      <c r="K336" s="11" t="str">
        <f t="array" ref="K336">IF(COUNT(IF(K$5:K$204=$G336,K$5:K$204,"-"))=0,"-",COUNT(IF(K$5:K$204=$G336,K$5:K$204,"-")))</f>
        <v>-</v>
      </c>
      <c r="L336" s="11" t="str">
        <f t="array" ref="L336">IF(COUNT(IF(L$5:L$204=$G336,L$5:L$204,"-"))=0,"-",COUNT(IF(L$5:L$204=$G336,L$5:L$204,"-")))</f>
        <v>-</v>
      </c>
      <c r="M336" s="11" t="str">
        <f t="array" ref="M336">IF(COUNT(IF(M$5:M$204=$G336,M$5:M$204,"-"))=0,"-",COUNT(IF(M$5:M$204=$G336,M$5:M$204,"-")))</f>
        <v>-</v>
      </c>
      <c r="N336" s="11" t="str">
        <f t="array" ref="N336">IF(COUNT(IF(N$5:N$204=$G336,N$5:N$204,"-"))=0,"-",COUNT(IF(N$5:N$204=$G336,N$5:N$204,"-")))</f>
        <v>-</v>
      </c>
      <c r="O336" s="11" t="str">
        <f t="array" ref="O336">IF(COUNT(IF(O$5:O$204=$G336,O$5:O$204,"-"))=0,"-",COUNT(IF(O$5:O$204=$G336,O$5:O$204,"-")))</f>
        <v>-</v>
      </c>
      <c r="P336" s="11" t="str">
        <f t="array" ref="P336">IF(COUNT(IF(P$5:P$204=$G336,P$5:P$204,"-"))=0,"-",COUNT(IF(P$5:P$204=$G336,P$5:P$204,"-")))</f>
        <v>-</v>
      </c>
      <c r="Q336" s="11" t="str">
        <f t="array" ref="Q336">IF(COUNT(IF(Q$5:Q$204=$G336,Q$5:Q$204,"-"))=0,"-",COUNT(IF(Q$5:Q$204=$G336,Q$5:Q$204,"-")))</f>
        <v>-</v>
      </c>
      <c r="R336" s="11" t="str">
        <f t="array" ref="R336">IF(COUNT(IF(R$5:R$204=$G336,R$5:R$204,"-"))=0,"-",COUNT(IF(R$5:R$204=$G336,R$5:R$204,"-")))</f>
        <v>-</v>
      </c>
      <c r="S336" s="11" t="str">
        <f t="array" ref="S336">IF(COUNT(IF(S$5:S$204=$G336,S$5:S$204,"-"))=0,"-",COUNT(IF(S$5:S$204=$G336,S$5:S$204,"-")))</f>
        <v>-</v>
      </c>
      <c r="T336" s="11" t="str">
        <f t="array" ref="T336">IF(COUNT(IF(T$5:T$204=$G336,T$5:T$204,"-"))=0,"-",COUNT(IF(T$5:T$204=$G336,T$5:T$204,"-")))</f>
        <v>-</v>
      </c>
      <c r="U336" s="11" t="str">
        <f t="array" ref="U336">IF(COUNT(IF(U$5:U$204=$G336,U$5:U$204,"-"))=0,"-",COUNT(IF(U$5:U$204=$G336,U$5:U$204,"-")))</f>
        <v>-</v>
      </c>
      <c r="V336" s="11" t="str">
        <f t="array" ref="V336">IF(COUNT(IF(V$5:V$204=$G336,V$5:V$204,"-"))=0,"-",COUNT(IF(V$5:V$204=$G336,V$5:V$204,"-")))</f>
        <v>-</v>
      </c>
      <c r="W336" s="72" t="str">
        <f t="array" ref="W336">IF(COUNT(IF(H$5:V$204=$G336,H$5:V$204,"-"))=0,"-",COUNT(IF(H$5:V$204=$G336,H$5:V$204)))</f>
        <v>-</v>
      </c>
      <c r="X336" s="475"/>
      <c r="Y336" s="76"/>
      <c r="Z336" s="76"/>
      <c r="AA336" s="76"/>
      <c r="AB336" s="76"/>
      <c r="AC336" s="76"/>
      <c r="AD336" s="76"/>
      <c r="AE336" s="75"/>
      <c r="AF336" s="75"/>
      <c r="AG336" s="75"/>
      <c r="AH336" s="75"/>
      <c r="AI336" s="75"/>
      <c r="AJ336" s="75"/>
      <c r="AK336" s="75"/>
      <c r="AL336" s="75"/>
      <c r="AM336" s="75"/>
      <c r="AN336" s="75"/>
      <c r="AO336" s="75"/>
      <c r="AP336" s="75"/>
      <c r="AQ336" s="75"/>
      <c r="AR336" s="75"/>
      <c r="AS336" s="75"/>
      <c r="AT336" s="75"/>
      <c r="AU336" s="75"/>
      <c r="AV336" s="75"/>
      <c r="AW336" s="75"/>
      <c r="AX336" s="75"/>
      <c r="AY336" s="75"/>
      <c r="AZ336" s="75"/>
      <c r="BA336" s="75"/>
      <c r="BB336" s="75"/>
      <c r="BC336" s="75"/>
      <c r="BD336" s="75"/>
      <c r="BE336" s="75"/>
      <c r="BF336" s="75"/>
      <c r="BG336" s="75"/>
      <c r="BH336" s="75"/>
      <c r="BK336" s="251"/>
      <c r="BL336" s="251"/>
      <c r="BM336" s="251"/>
      <c r="BN336" s="251"/>
      <c r="BO336" s="251"/>
      <c r="BP336" s="251"/>
      <c r="BQ336" s="251"/>
      <c r="BR336" s="251"/>
      <c r="BS336" s="251"/>
      <c r="BT336" s="251"/>
      <c r="BU336" s="251"/>
      <c r="BV336" s="251"/>
      <c r="BW336" s="251"/>
      <c r="BX336" s="251"/>
      <c r="BY336" s="251"/>
      <c r="BZ336" s="251"/>
    </row>
    <row r="337" spans="1:78" ht="12.75" customHeight="1">
      <c r="A337" s="75"/>
      <c r="B337" s="75"/>
      <c r="C337" s="85"/>
      <c r="D337" s="160"/>
      <c r="E337" s="163"/>
      <c r="F337" s="163"/>
      <c r="G337" s="52">
        <f t="shared" si="56"/>
        <v>7</v>
      </c>
      <c r="H337" s="58" t="str">
        <f t="array" ref="H337">IF(COUNT(IF(H$5:H$204=$G337,H$5:H$204,"-"))=0,"-",COUNT(IF(H$5:H$204=$G337,H$5:H$204,"-")))</f>
        <v>-</v>
      </c>
      <c r="I337" s="11" t="str">
        <f t="array" ref="I337">IF(COUNT(IF(I$5:I$204=$G337,I$5:I$204,"-"))=0,"-",COUNT(IF(I$5:I$204=$G337,I$5:I$204,"-")))</f>
        <v>-</v>
      </c>
      <c r="J337" s="11" t="str">
        <f t="array" ref="J337">IF(COUNT(IF(J$5:J$204=$G337,J$5:J$204,"-"))=0,"-",COUNT(IF(J$5:J$204=$G337,J$5:J$204,"-")))</f>
        <v>-</v>
      </c>
      <c r="K337" s="11" t="str">
        <f t="array" ref="K337">IF(COUNT(IF(K$5:K$204=$G337,K$5:K$204,"-"))=0,"-",COUNT(IF(K$5:K$204=$G337,K$5:K$204,"-")))</f>
        <v>-</v>
      </c>
      <c r="L337" s="11" t="str">
        <f t="array" ref="L337">IF(COUNT(IF(L$5:L$204=$G337,L$5:L$204,"-"))=0,"-",COUNT(IF(L$5:L$204=$G337,L$5:L$204,"-")))</f>
        <v>-</v>
      </c>
      <c r="M337" s="11" t="str">
        <f t="array" ref="M337">IF(COUNT(IF(M$5:M$204=$G337,M$5:M$204,"-"))=0,"-",COUNT(IF(M$5:M$204=$G337,M$5:M$204,"-")))</f>
        <v>-</v>
      </c>
      <c r="N337" s="11" t="str">
        <f t="array" ref="N337">IF(COUNT(IF(N$5:N$204=$G337,N$5:N$204,"-"))=0,"-",COUNT(IF(N$5:N$204=$G337,N$5:N$204,"-")))</f>
        <v>-</v>
      </c>
      <c r="O337" s="11" t="str">
        <f t="array" ref="O337">IF(COUNT(IF(O$5:O$204=$G337,O$5:O$204,"-"))=0,"-",COUNT(IF(O$5:O$204=$G337,O$5:O$204,"-")))</f>
        <v>-</v>
      </c>
      <c r="P337" s="11" t="str">
        <f t="array" ref="P337">IF(COUNT(IF(P$5:P$204=$G337,P$5:P$204,"-"))=0,"-",COUNT(IF(P$5:P$204=$G337,P$5:P$204,"-")))</f>
        <v>-</v>
      </c>
      <c r="Q337" s="11" t="str">
        <f t="array" ref="Q337">IF(COUNT(IF(Q$5:Q$204=$G337,Q$5:Q$204,"-"))=0,"-",COUNT(IF(Q$5:Q$204=$G337,Q$5:Q$204,"-")))</f>
        <v>-</v>
      </c>
      <c r="R337" s="11" t="str">
        <f t="array" ref="R337">IF(COUNT(IF(R$5:R$204=$G337,R$5:R$204,"-"))=0,"-",COUNT(IF(R$5:R$204=$G337,R$5:R$204,"-")))</f>
        <v>-</v>
      </c>
      <c r="S337" s="11" t="str">
        <f t="array" ref="S337">IF(COUNT(IF(S$5:S$204=$G337,S$5:S$204,"-"))=0,"-",COUNT(IF(S$5:S$204=$G337,S$5:S$204,"-")))</f>
        <v>-</v>
      </c>
      <c r="T337" s="11" t="str">
        <f t="array" ref="T337">IF(COUNT(IF(T$5:T$204=$G337,T$5:T$204,"-"))=0,"-",COUNT(IF(T$5:T$204=$G337,T$5:T$204,"-")))</f>
        <v>-</v>
      </c>
      <c r="U337" s="11" t="str">
        <f t="array" ref="U337">IF(COUNT(IF(U$5:U$204=$G337,U$5:U$204,"-"))=0,"-",COUNT(IF(U$5:U$204=$G337,U$5:U$204,"-")))</f>
        <v>-</v>
      </c>
      <c r="V337" s="11" t="str">
        <f t="array" ref="V337">IF(COUNT(IF(V$5:V$204=$G337,V$5:V$204,"-"))=0,"-",COUNT(IF(V$5:V$204=$G337,V$5:V$204,"-")))</f>
        <v>-</v>
      </c>
      <c r="W337" s="72" t="str">
        <f t="array" ref="W337">IF(COUNT(IF(H$5:V$204=$G337,H$5:V$204,"-"))=0,"-",COUNT(IF(H$5:V$204=$G337,H$5:V$204)))</f>
        <v>-</v>
      </c>
      <c r="X337" s="475"/>
      <c r="Y337" s="76"/>
      <c r="Z337" s="76"/>
      <c r="AA337" s="76"/>
      <c r="AB337" s="76"/>
      <c r="AC337" s="76"/>
      <c r="AD337" s="76"/>
      <c r="AE337" s="75"/>
      <c r="AF337" s="75"/>
      <c r="AG337" s="75"/>
      <c r="AH337" s="75"/>
      <c r="AI337" s="75"/>
      <c r="AJ337" s="75"/>
      <c r="AK337" s="75"/>
      <c r="AL337" s="75"/>
      <c r="AM337" s="75"/>
      <c r="AN337" s="75"/>
      <c r="AO337" s="75"/>
      <c r="AP337" s="75"/>
      <c r="AQ337" s="75"/>
      <c r="AR337" s="75"/>
      <c r="AS337" s="75"/>
      <c r="AT337" s="75"/>
      <c r="AU337" s="75"/>
      <c r="AV337" s="75"/>
      <c r="AW337" s="75"/>
      <c r="AX337" s="75"/>
      <c r="AY337" s="75"/>
      <c r="AZ337" s="75"/>
      <c r="BA337" s="75"/>
      <c r="BB337" s="75"/>
      <c r="BC337" s="75"/>
      <c r="BD337" s="75"/>
      <c r="BE337" s="75"/>
      <c r="BF337" s="75"/>
      <c r="BG337" s="75"/>
      <c r="BH337" s="75"/>
      <c r="BK337" s="251"/>
      <c r="BL337" s="251"/>
      <c r="BM337" s="251"/>
      <c r="BN337" s="251"/>
      <c r="BO337" s="251"/>
      <c r="BP337" s="251"/>
      <c r="BQ337" s="251"/>
      <c r="BR337" s="251"/>
      <c r="BS337" s="251"/>
      <c r="BT337" s="251"/>
      <c r="BU337" s="251"/>
      <c r="BV337" s="251"/>
      <c r="BW337" s="251"/>
      <c r="BX337" s="251"/>
      <c r="BY337" s="251"/>
      <c r="BZ337" s="251"/>
    </row>
    <row r="338" spans="1:78" ht="12.75" customHeight="1">
      <c r="A338" s="75"/>
      <c r="B338" s="75"/>
      <c r="C338" s="85"/>
      <c r="D338" s="160"/>
      <c r="E338" s="163"/>
      <c r="F338" s="163"/>
      <c r="G338" s="52">
        <f t="shared" si="56"/>
        <v>8</v>
      </c>
      <c r="H338" s="58" t="str">
        <f t="array" ref="H338">IF(COUNT(IF(H$5:H$204=$G338,H$5:H$204,"-"))=0,"-",COUNT(IF(H$5:H$204=$G338,H$5:H$204,"-")))</f>
        <v>-</v>
      </c>
      <c r="I338" s="11" t="str">
        <f t="array" ref="I338">IF(COUNT(IF(I$5:I$204=$G338,I$5:I$204,"-"))=0,"-",COUNT(IF(I$5:I$204=$G338,I$5:I$204,"-")))</f>
        <v>-</v>
      </c>
      <c r="J338" s="11" t="str">
        <f t="array" ref="J338">IF(COUNT(IF(J$5:J$204=$G338,J$5:J$204,"-"))=0,"-",COUNT(IF(J$5:J$204=$G338,J$5:J$204,"-")))</f>
        <v>-</v>
      </c>
      <c r="K338" s="11" t="str">
        <f t="array" ref="K338">IF(COUNT(IF(K$5:K$204=$G338,K$5:K$204,"-"))=0,"-",COUNT(IF(K$5:K$204=$G338,K$5:K$204,"-")))</f>
        <v>-</v>
      </c>
      <c r="L338" s="11" t="str">
        <f t="array" ref="L338">IF(COUNT(IF(L$5:L$204=$G338,L$5:L$204,"-"))=0,"-",COUNT(IF(L$5:L$204=$G338,L$5:L$204,"-")))</f>
        <v>-</v>
      </c>
      <c r="M338" s="11" t="str">
        <f t="array" ref="M338">IF(COUNT(IF(M$5:M$204=$G338,M$5:M$204,"-"))=0,"-",COUNT(IF(M$5:M$204=$G338,M$5:M$204,"-")))</f>
        <v>-</v>
      </c>
      <c r="N338" s="11" t="str">
        <f t="array" ref="N338">IF(COUNT(IF(N$5:N$204=$G338,N$5:N$204,"-"))=0,"-",COUNT(IF(N$5:N$204=$G338,N$5:N$204,"-")))</f>
        <v>-</v>
      </c>
      <c r="O338" s="11" t="str">
        <f t="array" ref="O338">IF(COUNT(IF(O$5:O$204=$G338,O$5:O$204,"-"))=0,"-",COUNT(IF(O$5:O$204=$G338,O$5:O$204,"-")))</f>
        <v>-</v>
      </c>
      <c r="P338" s="11" t="str">
        <f t="array" ref="P338">IF(COUNT(IF(P$5:P$204=$G338,P$5:P$204,"-"))=0,"-",COUNT(IF(P$5:P$204=$G338,P$5:P$204,"-")))</f>
        <v>-</v>
      </c>
      <c r="Q338" s="11" t="str">
        <f t="array" ref="Q338">IF(COUNT(IF(Q$5:Q$204=$G338,Q$5:Q$204,"-"))=0,"-",COUNT(IF(Q$5:Q$204=$G338,Q$5:Q$204,"-")))</f>
        <v>-</v>
      </c>
      <c r="R338" s="11" t="str">
        <f t="array" ref="R338">IF(COUNT(IF(R$5:R$204=$G338,R$5:R$204,"-"))=0,"-",COUNT(IF(R$5:R$204=$G338,R$5:R$204,"-")))</f>
        <v>-</v>
      </c>
      <c r="S338" s="11" t="str">
        <f t="array" ref="S338">IF(COUNT(IF(S$5:S$204=$G338,S$5:S$204,"-"))=0,"-",COUNT(IF(S$5:S$204=$G338,S$5:S$204,"-")))</f>
        <v>-</v>
      </c>
      <c r="T338" s="11" t="str">
        <f t="array" ref="T338">IF(COUNT(IF(T$5:T$204=$G338,T$5:T$204,"-"))=0,"-",COUNT(IF(T$5:T$204=$G338,T$5:T$204,"-")))</f>
        <v>-</v>
      </c>
      <c r="U338" s="11" t="str">
        <f t="array" ref="U338">IF(COUNT(IF(U$5:U$204=$G338,U$5:U$204,"-"))=0,"-",COUNT(IF(U$5:U$204=$G338,U$5:U$204,"-")))</f>
        <v>-</v>
      </c>
      <c r="V338" s="11" t="str">
        <f t="array" ref="V338">IF(COUNT(IF(V$5:V$204=$G338,V$5:V$204,"-"))=0,"-",COUNT(IF(V$5:V$204=$G338,V$5:V$204,"-")))</f>
        <v>-</v>
      </c>
      <c r="W338" s="72" t="str">
        <f t="array" ref="W338">IF(COUNT(IF(H$5:V$204=$G338,H$5:V$204,"-"))=0,"-",COUNT(IF(H$5:V$204=$G338,H$5:V$204)))</f>
        <v>-</v>
      </c>
      <c r="X338" s="475"/>
      <c r="Y338" s="76"/>
      <c r="Z338" s="76"/>
      <c r="AA338" s="76"/>
      <c r="AB338" s="76"/>
      <c r="AC338" s="76"/>
      <c r="AD338" s="76"/>
      <c r="AE338" s="75"/>
      <c r="AF338" s="75"/>
      <c r="AG338" s="75"/>
      <c r="AH338" s="75"/>
      <c r="AI338" s="75"/>
      <c r="AJ338" s="75"/>
      <c r="AK338" s="75"/>
      <c r="AL338" s="75"/>
      <c r="AM338" s="75"/>
      <c r="AN338" s="75"/>
      <c r="AO338" s="75"/>
      <c r="AP338" s="75"/>
      <c r="AQ338" s="75"/>
      <c r="AR338" s="75"/>
      <c r="AS338" s="75"/>
      <c r="AT338" s="75"/>
      <c r="AU338" s="75"/>
      <c r="AV338" s="75"/>
      <c r="AW338" s="75"/>
      <c r="AX338" s="75"/>
      <c r="AY338" s="75"/>
      <c r="AZ338" s="75"/>
      <c r="BA338" s="75"/>
      <c r="BB338" s="75"/>
      <c r="BC338" s="75"/>
      <c r="BD338" s="75"/>
      <c r="BE338" s="75"/>
      <c r="BF338" s="75"/>
      <c r="BG338" s="75"/>
      <c r="BH338" s="75"/>
      <c r="BK338" s="251"/>
      <c r="BL338" s="251"/>
      <c r="BM338" s="251"/>
      <c r="BN338" s="251"/>
      <c r="BO338" s="251"/>
      <c r="BP338" s="251"/>
      <c r="BQ338" s="251"/>
      <c r="BR338" s="251"/>
      <c r="BS338" s="251"/>
      <c r="BT338" s="251"/>
      <c r="BU338" s="251"/>
      <c r="BV338" s="251"/>
      <c r="BW338" s="251"/>
      <c r="BX338" s="251"/>
      <c r="BY338" s="251"/>
      <c r="BZ338" s="251"/>
    </row>
    <row r="339" spans="1:78" ht="12.75" customHeight="1">
      <c r="A339" s="75"/>
      <c r="B339" s="75"/>
      <c r="C339" s="85"/>
      <c r="D339" s="160"/>
      <c r="E339" s="163"/>
      <c r="F339" s="163"/>
      <c r="G339" s="52">
        <f t="shared" si="56"/>
        <v>9</v>
      </c>
      <c r="H339" s="58" t="str">
        <f t="array" ref="H339">IF(COUNT(IF(H$5:H$204=$G339,H$5:H$204,"-"))=0,"-",COUNT(IF(H$5:H$204=$G339,H$5:H$204,"-")))</f>
        <v>-</v>
      </c>
      <c r="I339" s="11" t="str">
        <f t="array" ref="I339">IF(COUNT(IF(I$5:I$204=$G339,I$5:I$204,"-"))=0,"-",COUNT(IF(I$5:I$204=$G339,I$5:I$204,"-")))</f>
        <v>-</v>
      </c>
      <c r="J339" s="11" t="str">
        <f t="array" ref="J339">IF(COUNT(IF(J$5:J$204=$G339,J$5:J$204,"-"))=0,"-",COUNT(IF(J$5:J$204=$G339,J$5:J$204,"-")))</f>
        <v>-</v>
      </c>
      <c r="K339" s="11" t="str">
        <f t="array" ref="K339">IF(COUNT(IF(K$5:K$204=$G339,K$5:K$204,"-"))=0,"-",COUNT(IF(K$5:K$204=$G339,K$5:K$204,"-")))</f>
        <v>-</v>
      </c>
      <c r="L339" s="11" t="str">
        <f t="array" ref="L339">IF(COUNT(IF(L$5:L$204=$G339,L$5:L$204,"-"))=0,"-",COUNT(IF(L$5:L$204=$G339,L$5:L$204,"-")))</f>
        <v>-</v>
      </c>
      <c r="M339" s="11" t="str">
        <f t="array" ref="M339">IF(COUNT(IF(M$5:M$204=$G339,M$5:M$204,"-"))=0,"-",COUNT(IF(M$5:M$204=$G339,M$5:M$204,"-")))</f>
        <v>-</v>
      </c>
      <c r="N339" s="11" t="str">
        <f t="array" ref="N339">IF(COUNT(IF(N$5:N$204=$G339,N$5:N$204,"-"))=0,"-",COUNT(IF(N$5:N$204=$G339,N$5:N$204,"-")))</f>
        <v>-</v>
      </c>
      <c r="O339" s="11" t="str">
        <f t="array" ref="O339">IF(COUNT(IF(O$5:O$204=$G339,O$5:O$204,"-"))=0,"-",COUNT(IF(O$5:O$204=$G339,O$5:O$204,"-")))</f>
        <v>-</v>
      </c>
      <c r="P339" s="11" t="str">
        <f t="array" ref="P339">IF(COUNT(IF(P$5:P$204=$G339,P$5:P$204,"-"))=0,"-",COUNT(IF(P$5:P$204=$G339,P$5:P$204,"-")))</f>
        <v>-</v>
      </c>
      <c r="Q339" s="11" t="str">
        <f t="array" ref="Q339">IF(COUNT(IF(Q$5:Q$204=$G339,Q$5:Q$204,"-"))=0,"-",COUNT(IF(Q$5:Q$204=$G339,Q$5:Q$204,"-")))</f>
        <v>-</v>
      </c>
      <c r="R339" s="11" t="str">
        <f t="array" ref="R339">IF(COUNT(IF(R$5:R$204=$G339,R$5:R$204,"-"))=0,"-",COUNT(IF(R$5:R$204=$G339,R$5:R$204,"-")))</f>
        <v>-</v>
      </c>
      <c r="S339" s="11" t="str">
        <f t="array" ref="S339">IF(COUNT(IF(S$5:S$204=$G339,S$5:S$204,"-"))=0,"-",COUNT(IF(S$5:S$204=$G339,S$5:S$204,"-")))</f>
        <v>-</v>
      </c>
      <c r="T339" s="11" t="str">
        <f t="array" ref="T339">IF(COUNT(IF(T$5:T$204=$G339,T$5:T$204,"-"))=0,"-",COUNT(IF(T$5:T$204=$G339,T$5:T$204,"-")))</f>
        <v>-</v>
      </c>
      <c r="U339" s="11" t="str">
        <f t="array" ref="U339">IF(COUNT(IF(U$5:U$204=$G339,U$5:U$204,"-"))=0,"-",COUNT(IF(U$5:U$204=$G339,U$5:U$204,"-")))</f>
        <v>-</v>
      </c>
      <c r="V339" s="11" t="str">
        <f t="array" ref="V339">IF(COUNT(IF(V$5:V$204=$G339,V$5:V$204,"-"))=0,"-",COUNT(IF(V$5:V$204=$G339,V$5:V$204,"-")))</f>
        <v>-</v>
      </c>
      <c r="W339" s="72" t="str">
        <f t="array" ref="W339">IF(COUNT(IF(H$5:V$204=$G339,H$5:V$204,"-"))=0,"-",COUNT(IF(H$5:V$204=$G339,H$5:V$204)))</f>
        <v>-</v>
      </c>
      <c r="X339" s="475"/>
      <c r="Y339" s="76"/>
      <c r="Z339" s="76"/>
      <c r="AA339" s="76"/>
      <c r="AB339" s="76"/>
      <c r="AC339" s="76"/>
      <c r="AD339" s="76"/>
      <c r="AE339" s="75"/>
      <c r="AF339" s="75"/>
      <c r="AG339" s="75"/>
      <c r="AH339" s="75"/>
      <c r="AI339" s="75"/>
      <c r="AJ339" s="75"/>
      <c r="AK339" s="75"/>
      <c r="AL339" s="75"/>
      <c r="AM339" s="75"/>
      <c r="AN339" s="75"/>
      <c r="AO339" s="75"/>
      <c r="AP339" s="75"/>
      <c r="AQ339" s="75"/>
      <c r="AR339" s="75"/>
      <c r="AS339" s="75"/>
      <c r="AT339" s="75"/>
      <c r="AU339" s="75"/>
      <c r="AV339" s="75"/>
      <c r="AW339" s="75"/>
      <c r="AX339" s="75"/>
      <c r="AY339" s="75"/>
      <c r="AZ339" s="75"/>
      <c r="BA339" s="75"/>
      <c r="BB339" s="75"/>
      <c r="BC339" s="75"/>
      <c r="BD339" s="75"/>
      <c r="BE339" s="75"/>
      <c r="BF339" s="75"/>
      <c r="BG339" s="75"/>
      <c r="BH339" s="75"/>
      <c r="BK339" s="251"/>
      <c r="BL339" s="251"/>
      <c r="BM339" s="251"/>
      <c r="BN339" s="251"/>
      <c r="BO339" s="251"/>
      <c r="BP339" s="251"/>
      <c r="BQ339" s="251"/>
      <c r="BR339" s="251"/>
      <c r="BS339" s="251"/>
      <c r="BT339" s="251"/>
      <c r="BU339" s="251"/>
      <c r="BV339" s="251"/>
      <c r="BW339" s="251"/>
      <c r="BX339" s="251"/>
      <c r="BY339" s="251"/>
      <c r="BZ339" s="251"/>
    </row>
    <row r="340" spans="1:78" ht="12.75" customHeight="1">
      <c r="A340" s="75"/>
      <c r="B340" s="75"/>
      <c r="C340" s="85"/>
      <c r="D340" s="160"/>
      <c r="E340" s="163"/>
      <c r="F340" s="163"/>
      <c r="G340" s="52">
        <f t="shared" si="56"/>
        <v>10</v>
      </c>
      <c r="H340" s="58" t="str">
        <f t="array" ref="H340">IF(COUNT(IF(H$5:H$204=$G340,H$5:H$204,"-"))=0,"-",COUNT(IF(H$5:H$204=$G340,H$5:H$204,"-")))</f>
        <v>-</v>
      </c>
      <c r="I340" s="11" t="str">
        <f t="array" ref="I340">IF(COUNT(IF(I$5:I$204=$G340,I$5:I$204,"-"))=0,"-",COUNT(IF(I$5:I$204=$G340,I$5:I$204,"-")))</f>
        <v>-</v>
      </c>
      <c r="J340" s="11" t="str">
        <f t="array" ref="J340">IF(COUNT(IF(J$5:J$204=$G340,J$5:J$204,"-"))=0,"-",COUNT(IF(J$5:J$204=$G340,J$5:J$204,"-")))</f>
        <v>-</v>
      </c>
      <c r="K340" s="11" t="str">
        <f t="array" ref="K340">IF(COUNT(IF(K$5:K$204=$G340,K$5:K$204,"-"))=0,"-",COUNT(IF(K$5:K$204=$G340,K$5:K$204,"-")))</f>
        <v>-</v>
      </c>
      <c r="L340" s="11" t="str">
        <f t="array" ref="L340">IF(COUNT(IF(L$5:L$204=$G340,L$5:L$204,"-"))=0,"-",COUNT(IF(L$5:L$204=$G340,L$5:L$204,"-")))</f>
        <v>-</v>
      </c>
      <c r="M340" s="11" t="str">
        <f t="array" ref="M340">IF(COUNT(IF(M$5:M$204=$G340,M$5:M$204,"-"))=0,"-",COUNT(IF(M$5:M$204=$G340,M$5:M$204,"-")))</f>
        <v>-</v>
      </c>
      <c r="N340" s="11" t="str">
        <f t="array" ref="N340">IF(COUNT(IF(N$5:N$204=$G340,N$5:N$204,"-"))=0,"-",COUNT(IF(N$5:N$204=$G340,N$5:N$204,"-")))</f>
        <v>-</v>
      </c>
      <c r="O340" s="11" t="str">
        <f t="array" ref="O340">IF(COUNT(IF(O$5:O$204=$G340,O$5:O$204,"-"))=0,"-",COUNT(IF(O$5:O$204=$G340,O$5:O$204,"-")))</f>
        <v>-</v>
      </c>
      <c r="P340" s="11" t="str">
        <f t="array" ref="P340">IF(COUNT(IF(P$5:P$204=$G340,P$5:P$204,"-"))=0,"-",COUNT(IF(P$5:P$204=$G340,P$5:P$204,"-")))</f>
        <v>-</v>
      </c>
      <c r="Q340" s="11" t="str">
        <f t="array" ref="Q340">IF(COUNT(IF(Q$5:Q$204=$G340,Q$5:Q$204,"-"))=0,"-",COUNT(IF(Q$5:Q$204=$G340,Q$5:Q$204,"-")))</f>
        <v>-</v>
      </c>
      <c r="R340" s="11" t="str">
        <f t="array" ref="R340">IF(COUNT(IF(R$5:R$204=$G340,R$5:R$204,"-"))=0,"-",COUNT(IF(R$5:R$204=$G340,R$5:R$204,"-")))</f>
        <v>-</v>
      </c>
      <c r="S340" s="11" t="str">
        <f t="array" ref="S340">IF(COUNT(IF(S$5:S$204=$G340,S$5:S$204,"-"))=0,"-",COUNT(IF(S$5:S$204=$G340,S$5:S$204,"-")))</f>
        <v>-</v>
      </c>
      <c r="T340" s="11" t="str">
        <f t="array" ref="T340">IF(COUNT(IF(T$5:T$204=$G340,T$5:T$204,"-"))=0,"-",COUNT(IF(T$5:T$204=$G340,T$5:T$204,"-")))</f>
        <v>-</v>
      </c>
      <c r="U340" s="11" t="str">
        <f t="array" ref="U340">IF(COUNT(IF(U$5:U$204=$G340,U$5:U$204,"-"))=0,"-",COUNT(IF(U$5:U$204=$G340,U$5:U$204,"-")))</f>
        <v>-</v>
      </c>
      <c r="V340" s="11" t="str">
        <f t="array" ref="V340">IF(COUNT(IF(V$5:V$204=$G340,V$5:V$204,"-"))=0,"-",COUNT(IF(V$5:V$204=$G340,V$5:V$204,"-")))</f>
        <v>-</v>
      </c>
      <c r="W340" s="72" t="str">
        <f t="array" ref="W340">IF(COUNT(IF(H$5:V$204=$G340,H$5:V$204,"-"))=0,"-",COUNT(IF(H$5:V$204=$G340,H$5:V$204)))</f>
        <v>-</v>
      </c>
      <c r="X340" s="475"/>
      <c r="Y340" s="76"/>
      <c r="Z340" s="76"/>
      <c r="AA340" s="76"/>
      <c r="AB340" s="76"/>
      <c r="AC340" s="76"/>
      <c r="AD340" s="76"/>
      <c r="AE340" s="75"/>
      <c r="AF340" s="75"/>
      <c r="AG340" s="75"/>
      <c r="AH340" s="75"/>
      <c r="AI340" s="75"/>
      <c r="AJ340" s="75"/>
      <c r="AK340" s="75"/>
      <c r="AL340" s="75"/>
      <c r="AM340" s="75"/>
      <c r="AN340" s="75"/>
      <c r="AO340" s="75"/>
      <c r="AP340" s="75"/>
      <c r="AQ340" s="75"/>
      <c r="AR340" s="75"/>
      <c r="AS340" s="75"/>
      <c r="AT340" s="75"/>
      <c r="AU340" s="75"/>
      <c r="AV340" s="75"/>
      <c r="AW340" s="75"/>
      <c r="AX340" s="75"/>
      <c r="AY340" s="75"/>
      <c r="AZ340" s="75"/>
      <c r="BA340" s="75"/>
      <c r="BB340" s="75"/>
      <c r="BC340" s="75"/>
      <c r="BD340" s="75"/>
      <c r="BE340" s="75"/>
      <c r="BF340" s="75"/>
      <c r="BG340" s="75"/>
      <c r="BH340" s="75"/>
      <c r="BK340" s="251"/>
      <c r="BL340" s="251"/>
      <c r="BM340" s="251"/>
      <c r="BN340" s="251"/>
      <c r="BO340" s="251"/>
      <c r="BP340" s="251"/>
      <c r="BQ340" s="251"/>
      <c r="BR340" s="251"/>
      <c r="BS340" s="251"/>
      <c r="BT340" s="251"/>
      <c r="BU340" s="251"/>
      <c r="BV340" s="251"/>
      <c r="BW340" s="251"/>
      <c r="BX340" s="251"/>
      <c r="BY340" s="251"/>
      <c r="BZ340" s="251"/>
    </row>
    <row r="341" spans="1:78" ht="12.75" customHeight="1">
      <c r="A341" s="75"/>
      <c r="B341" s="75"/>
      <c r="C341" s="85"/>
      <c r="D341" s="160"/>
      <c r="E341" s="163"/>
      <c r="F341" s="163"/>
      <c r="G341" s="52">
        <f t="shared" si="56"/>
        <v>11</v>
      </c>
      <c r="H341" s="58" t="str">
        <f t="array" ref="H341">IF(COUNT(IF(H$5:H$204=$G341,H$5:H$204,"-"))=0,"-",COUNT(IF(H$5:H$204=$G341,H$5:H$204,"-")))</f>
        <v>-</v>
      </c>
      <c r="I341" s="11" t="str">
        <f t="array" ref="I341">IF(COUNT(IF(I$5:I$204=$G341,I$5:I$204,"-"))=0,"-",COUNT(IF(I$5:I$204=$G341,I$5:I$204,"-")))</f>
        <v>-</v>
      </c>
      <c r="J341" s="11" t="str">
        <f t="array" ref="J341">IF(COUNT(IF(J$5:J$204=$G341,J$5:J$204,"-"))=0,"-",COUNT(IF(J$5:J$204=$G341,J$5:J$204,"-")))</f>
        <v>-</v>
      </c>
      <c r="K341" s="11" t="str">
        <f t="array" ref="K341">IF(COUNT(IF(K$5:K$204=$G341,K$5:K$204,"-"))=0,"-",COUNT(IF(K$5:K$204=$G341,K$5:K$204,"-")))</f>
        <v>-</v>
      </c>
      <c r="L341" s="11" t="str">
        <f t="array" ref="L341">IF(COUNT(IF(L$5:L$204=$G341,L$5:L$204,"-"))=0,"-",COUNT(IF(L$5:L$204=$G341,L$5:L$204,"-")))</f>
        <v>-</v>
      </c>
      <c r="M341" s="11" t="str">
        <f t="array" ref="M341">IF(COUNT(IF(M$5:M$204=$G341,M$5:M$204,"-"))=0,"-",COUNT(IF(M$5:M$204=$G341,M$5:M$204,"-")))</f>
        <v>-</v>
      </c>
      <c r="N341" s="11" t="str">
        <f t="array" ref="N341">IF(COUNT(IF(N$5:N$204=$G341,N$5:N$204,"-"))=0,"-",COUNT(IF(N$5:N$204=$G341,N$5:N$204,"-")))</f>
        <v>-</v>
      </c>
      <c r="O341" s="11" t="str">
        <f t="array" ref="O341">IF(COUNT(IF(O$5:O$204=$G341,O$5:O$204,"-"))=0,"-",COUNT(IF(O$5:O$204=$G341,O$5:O$204,"-")))</f>
        <v>-</v>
      </c>
      <c r="P341" s="11" t="str">
        <f t="array" ref="P341">IF(COUNT(IF(P$5:P$204=$G341,P$5:P$204,"-"))=0,"-",COUNT(IF(P$5:P$204=$G341,P$5:P$204,"-")))</f>
        <v>-</v>
      </c>
      <c r="Q341" s="11" t="str">
        <f t="array" ref="Q341">IF(COUNT(IF(Q$5:Q$204=$G341,Q$5:Q$204,"-"))=0,"-",COUNT(IF(Q$5:Q$204=$G341,Q$5:Q$204,"-")))</f>
        <v>-</v>
      </c>
      <c r="R341" s="11" t="str">
        <f t="array" ref="R341">IF(COUNT(IF(R$5:R$204=$G341,R$5:R$204,"-"))=0,"-",COUNT(IF(R$5:R$204=$G341,R$5:R$204,"-")))</f>
        <v>-</v>
      </c>
      <c r="S341" s="11" t="str">
        <f t="array" ref="S341">IF(COUNT(IF(S$5:S$204=$G341,S$5:S$204,"-"))=0,"-",COUNT(IF(S$5:S$204=$G341,S$5:S$204,"-")))</f>
        <v>-</v>
      </c>
      <c r="T341" s="11" t="str">
        <f t="array" ref="T341">IF(COUNT(IF(T$5:T$204=$G341,T$5:T$204,"-"))=0,"-",COUNT(IF(T$5:T$204=$G341,T$5:T$204,"-")))</f>
        <v>-</v>
      </c>
      <c r="U341" s="11" t="str">
        <f t="array" ref="U341">IF(COUNT(IF(U$5:U$204=$G341,U$5:U$204,"-"))=0,"-",COUNT(IF(U$5:U$204=$G341,U$5:U$204,"-")))</f>
        <v>-</v>
      </c>
      <c r="V341" s="11" t="str">
        <f t="array" ref="V341">IF(COUNT(IF(V$5:V$204=$G341,V$5:V$204,"-"))=0,"-",COUNT(IF(V$5:V$204=$G341,V$5:V$204,"-")))</f>
        <v>-</v>
      </c>
      <c r="W341" s="72" t="str">
        <f t="array" ref="W341">IF(COUNT(IF(H$5:V$204=$G341,H$5:V$204,"-"))=0,"-",COUNT(IF(H$5:V$204=$G341,H$5:V$204)))</f>
        <v>-</v>
      </c>
      <c r="X341" s="475"/>
      <c r="Y341" s="76"/>
      <c r="Z341" s="76"/>
      <c r="AA341" s="76"/>
      <c r="AB341" s="76"/>
      <c r="AC341" s="76"/>
      <c r="AD341" s="76"/>
      <c r="AE341" s="75"/>
      <c r="AF341" s="75"/>
      <c r="AG341" s="75"/>
      <c r="AH341" s="75"/>
      <c r="AI341" s="75"/>
      <c r="AJ341" s="75"/>
      <c r="AK341" s="75"/>
      <c r="AL341" s="75"/>
      <c r="AM341" s="75"/>
      <c r="AN341" s="75"/>
      <c r="AO341" s="75"/>
      <c r="AP341" s="75"/>
      <c r="AQ341" s="75"/>
      <c r="AR341" s="75"/>
      <c r="AS341" s="75"/>
      <c r="AT341" s="75"/>
      <c r="AU341" s="75"/>
      <c r="AV341" s="75"/>
      <c r="AW341" s="75"/>
      <c r="AX341" s="75"/>
      <c r="AY341" s="75"/>
      <c r="AZ341" s="75"/>
      <c r="BA341" s="75"/>
      <c r="BB341" s="75"/>
      <c r="BC341" s="75"/>
      <c r="BD341" s="75"/>
      <c r="BE341" s="75"/>
      <c r="BF341" s="75"/>
      <c r="BG341" s="75"/>
      <c r="BH341" s="75"/>
      <c r="BK341" s="251"/>
      <c r="BL341" s="251"/>
      <c r="BM341" s="251"/>
      <c r="BN341" s="251"/>
      <c r="BO341" s="251"/>
      <c r="BP341" s="251"/>
      <c r="BQ341" s="251"/>
      <c r="BR341" s="251"/>
      <c r="BS341" s="251"/>
      <c r="BT341" s="251"/>
      <c r="BU341" s="251"/>
      <c r="BV341" s="251"/>
      <c r="BW341" s="251"/>
      <c r="BX341" s="251"/>
      <c r="BY341" s="251"/>
      <c r="BZ341" s="251"/>
    </row>
    <row r="342" spans="1:78" ht="12.75" customHeight="1">
      <c r="A342" s="75"/>
      <c r="B342" s="75"/>
      <c r="C342" s="85"/>
      <c r="D342" s="160"/>
      <c r="E342" s="163"/>
      <c r="F342" s="163"/>
      <c r="G342" s="52">
        <f t="shared" si="56"/>
        <v>12</v>
      </c>
      <c r="H342" s="58" t="str">
        <f t="array" ref="H342">IF(COUNT(IF(H$5:H$204=$G342,H$5:H$204,"-"))=0,"-",COUNT(IF(H$5:H$204=$G342,H$5:H$204,"-")))</f>
        <v>-</v>
      </c>
      <c r="I342" s="11" t="str">
        <f t="array" ref="I342">IF(COUNT(IF(I$5:I$204=$G342,I$5:I$204,"-"))=0,"-",COUNT(IF(I$5:I$204=$G342,I$5:I$204,"-")))</f>
        <v>-</v>
      </c>
      <c r="J342" s="11" t="str">
        <f t="array" ref="J342">IF(COUNT(IF(J$5:J$204=$G342,J$5:J$204,"-"))=0,"-",COUNT(IF(J$5:J$204=$G342,J$5:J$204,"-")))</f>
        <v>-</v>
      </c>
      <c r="K342" s="11" t="str">
        <f t="array" ref="K342">IF(COUNT(IF(K$5:K$204=$G342,K$5:K$204,"-"))=0,"-",COUNT(IF(K$5:K$204=$G342,K$5:K$204,"-")))</f>
        <v>-</v>
      </c>
      <c r="L342" s="11" t="str">
        <f t="array" ref="L342">IF(COUNT(IF(L$5:L$204=$G342,L$5:L$204,"-"))=0,"-",COUNT(IF(L$5:L$204=$G342,L$5:L$204,"-")))</f>
        <v>-</v>
      </c>
      <c r="M342" s="11" t="str">
        <f t="array" ref="M342">IF(COUNT(IF(M$5:M$204=$G342,M$5:M$204,"-"))=0,"-",COUNT(IF(M$5:M$204=$G342,M$5:M$204,"-")))</f>
        <v>-</v>
      </c>
      <c r="N342" s="11" t="str">
        <f t="array" ref="N342">IF(COUNT(IF(N$5:N$204=$G342,N$5:N$204,"-"))=0,"-",COUNT(IF(N$5:N$204=$G342,N$5:N$204,"-")))</f>
        <v>-</v>
      </c>
      <c r="O342" s="11" t="str">
        <f t="array" ref="O342">IF(COUNT(IF(O$5:O$204=$G342,O$5:O$204,"-"))=0,"-",COUNT(IF(O$5:O$204=$G342,O$5:O$204,"-")))</f>
        <v>-</v>
      </c>
      <c r="P342" s="11" t="str">
        <f t="array" ref="P342">IF(COUNT(IF(P$5:P$204=$G342,P$5:P$204,"-"))=0,"-",COUNT(IF(P$5:P$204=$G342,P$5:P$204,"-")))</f>
        <v>-</v>
      </c>
      <c r="Q342" s="11" t="str">
        <f t="array" ref="Q342">IF(COUNT(IF(Q$5:Q$204=$G342,Q$5:Q$204,"-"))=0,"-",COUNT(IF(Q$5:Q$204=$G342,Q$5:Q$204,"-")))</f>
        <v>-</v>
      </c>
      <c r="R342" s="11" t="str">
        <f t="array" ref="R342">IF(COUNT(IF(R$5:R$204=$G342,R$5:R$204,"-"))=0,"-",COUNT(IF(R$5:R$204=$G342,R$5:R$204,"-")))</f>
        <v>-</v>
      </c>
      <c r="S342" s="11" t="str">
        <f t="array" ref="S342">IF(COUNT(IF(S$5:S$204=$G342,S$5:S$204,"-"))=0,"-",COUNT(IF(S$5:S$204=$G342,S$5:S$204,"-")))</f>
        <v>-</v>
      </c>
      <c r="T342" s="11" t="str">
        <f t="array" ref="T342">IF(COUNT(IF(T$5:T$204=$G342,T$5:T$204,"-"))=0,"-",COUNT(IF(T$5:T$204=$G342,T$5:T$204,"-")))</f>
        <v>-</v>
      </c>
      <c r="U342" s="11" t="str">
        <f t="array" ref="U342">IF(COUNT(IF(U$5:U$204=$G342,U$5:U$204,"-"))=0,"-",COUNT(IF(U$5:U$204=$G342,U$5:U$204,"-")))</f>
        <v>-</v>
      </c>
      <c r="V342" s="11" t="str">
        <f t="array" ref="V342">IF(COUNT(IF(V$5:V$204=$G342,V$5:V$204,"-"))=0,"-",COUNT(IF(V$5:V$204=$G342,V$5:V$204,"-")))</f>
        <v>-</v>
      </c>
      <c r="W342" s="72" t="str">
        <f t="array" ref="W342">IF(COUNT(IF(H$5:V$204=$G342,H$5:V$204,"-"))=0,"-",COUNT(IF(H$5:V$204=$G342,H$5:V$204)))</f>
        <v>-</v>
      </c>
      <c r="X342" s="475"/>
      <c r="Y342" s="76"/>
      <c r="Z342" s="76"/>
      <c r="AA342" s="76"/>
      <c r="AB342" s="76"/>
      <c r="AC342" s="76"/>
      <c r="AD342" s="76"/>
      <c r="AE342" s="75"/>
      <c r="AF342" s="75"/>
      <c r="AG342" s="75"/>
      <c r="AH342" s="75"/>
      <c r="AI342" s="75"/>
      <c r="AJ342" s="75"/>
      <c r="AK342" s="75"/>
      <c r="AL342" s="75"/>
      <c r="AM342" s="75"/>
      <c r="AN342" s="75"/>
      <c r="AO342" s="75"/>
      <c r="AP342" s="75"/>
      <c r="AQ342" s="75"/>
      <c r="AR342" s="75"/>
      <c r="AS342" s="75"/>
      <c r="AT342" s="75"/>
      <c r="AU342" s="75"/>
      <c r="AV342" s="75"/>
      <c r="AW342" s="75"/>
      <c r="AX342" s="75"/>
      <c r="AY342" s="75"/>
      <c r="AZ342" s="75"/>
      <c r="BA342" s="75"/>
      <c r="BB342" s="75"/>
      <c r="BC342" s="75"/>
      <c r="BD342" s="75"/>
      <c r="BE342" s="75"/>
      <c r="BF342" s="75"/>
      <c r="BG342" s="75"/>
      <c r="BH342" s="75"/>
      <c r="BK342" s="251"/>
      <c r="BL342" s="251"/>
      <c r="BM342" s="251"/>
      <c r="BN342" s="251"/>
      <c r="BO342" s="251"/>
      <c r="BP342" s="251"/>
      <c r="BQ342" s="251"/>
      <c r="BR342" s="251"/>
      <c r="BS342" s="251"/>
      <c r="BT342" s="251"/>
      <c r="BU342" s="251"/>
      <c r="BV342" s="251"/>
      <c r="BW342" s="251"/>
      <c r="BX342" s="251"/>
      <c r="BY342" s="251"/>
      <c r="BZ342" s="251"/>
    </row>
    <row r="343" spans="1:78" ht="12.75" customHeight="1">
      <c r="A343" s="75"/>
      <c r="B343" s="75"/>
      <c r="C343" s="85"/>
      <c r="D343" s="160"/>
      <c r="E343" s="163"/>
      <c r="F343" s="163"/>
      <c r="G343" s="52">
        <f t="shared" si="56"/>
        <v>13</v>
      </c>
      <c r="H343" s="58" t="str">
        <f t="array" ref="H343">IF(COUNT(IF(H$5:H$204=$G343,H$5:H$204,"-"))=0,"-",COUNT(IF(H$5:H$204=$G343,H$5:H$204,"-")))</f>
        <v>-</v>
      </c>
      <c r="I343" s="11" t="str">
        <f t="array" ref="I343">IF(COUNT(IF(I$5:I$204=$G343,I$5:I$204,"-"))=0,"-",COUNT(IF(I$5:I$204=$G343,I$5:I$204,"-")))</f>
        <v>-</v>
      </c>
      <c r="J343" s="11" t="str">
        <f t="array" ref="J343">IF(COUNT(IF(J$5:J$204=$G343,J$5:J$204,"-"))=0,"-",COUNT(IF(J$5:J$204=$G343,J$5:J$204,"-")))</f>
        <v>-</v>
      </c>
      <c r="K343" s="11" t="str">
        <f t="array" ref="K343">IF(COUNT(IF(K$5:K$204=$G343,K$5:K$204,"-"))=0,"-",COUNT(IF(K$5:K$204=$G343,K$5:K$204,"-")))</f>
        <v>-</v>
      </c>
      <c r="L343" s="11" t="str">
        <f t="array" ref="L343">IF(COUNT(IF(L$5:L$204=$G343,L$5:L$204,"-"))=0,"-",COUNT(IF(L$5:L$204=$G343,L$5:L$204,"-")))</f>
        <v>-</v>
      </c>
      <c r="M343" s="11" t="str">
        <f t="array" ref="M343">IF(COUNT(IF(M$5:M$204=$G343,M$5:M$204,"-"))=0,"-",COUNT(IF(M$5:M$204=$G343,M$5:M$204,"-")))</f>
        <v>-</v>
      </c>
      <c r="N343" s="11" t="str">
        <f t="array" ref="N343">IF(COUNT(IF(N$5:N$204=$G343,N$5:N$204,"-"))=0,"-",COUNT(IF(N$5:N$204=$G343,N$5:N$204,"-")))</f>
        <v>-</v>
      </c>
      <c r="O343" s="11" t="str">
        <f t="array" ref="O343">IF(COUNT(IF(O$5:O$204=$G343,O$5:O$204,"-"))=0,"-",COUNT(IF(O$5:O$204=$G343,O$5:O$204,"-")))</f>
        <v>-</v>
      </c>
      <c r="P343" s="11" t="str">
        <f t="array" ref="P343">IF(COUNT(IF(P$5:P$204=$G343,P$5:P$204,"-"))=0,"-",COUNT(IF(P$5:P$204=$G343,P$5:P$204,"-")))</f>
        <v>-</v>
      </c>
      <c r="Q343" s="11" t="str">
        <f t="array" ref="Q343">IF(COUNT(IF(Q$5:Q$204=$G343,Q$5:Q$204,"-"))=0,"-",COUNT(IF(Q$5:Q$204=$G343,Q$5:Q$204,"-")))</f>
        <v>-</v>
      </c>
      <c r="R343" s="11" t="str">
        <f t="array" ref="R343">IF(COUNT(IF(R$5:R$204=$G343,R$5:R$204,"-"))=0,"-",COUNT(IF(R$5:R$204=$G343,R$5:R$204,"-")))</f>
        <v>-</v>
      </c>
      <c r="S343" s="11" t="str">
        <f t="array" ref="S343">IF(COUNT(IF(S$5:S$204=$G343,S$5:S$204,"-"))=0,"-",COUNT(IF(S$5:S$204=$G343,S$5:S$204,"-")))</f>
        <v>-</v>
      </c>
      <c r="T343" s="11" t="str">
        <f t="array" ref="T343">IF(COUNT(IF(T$5:T$204=$G343,T$5:T$204,"-"))=0,"-",COUNT(IF(T$5:T$204=$G343,T$5:T$204,"-")))</f>
        <v>-</v>
      </c>
      <c r="U343" s="11" t="str">
        <f t="array" ref="U343">IF(COUNT(IF(U$5:U$204=$G343,U$5:U$204,"-"))=0,"-",COUNT(IF(U$5:U$204=$G343,U$5:U$204,"-")))</f>
        <v>-</v>
      </c>
      <c r="V343" s="11" t="str">
        <f t="array" ref="V343">IF(COUNT(IF(V$5:V$204=$G343,V$5:V$204,"-"))=0,"-",COUNT(IF(V$5:V$204=$G343,V$5:V$204,"-")))</f>
        <v>-</v>
      </c>
      <c r="W343" s="72" t="str">
        <f t="array" ref="W343">IF(COUNT(IF(H$5:V$204=$G343,H$5:V$204,"-"))=0,"-",COUNT(IF(H$5:V$204=$G343,H$5:V$204)))</f>
        <v>-</v>
      </c>
      <c r="X343" s="475"/>
      <c r="Y343" s="76"/>
      <c r="Z343" s="76"/>
      <c r="AA343" s="76"/>
      <c r="AB343" s="76"/>
      <c r="AC343" s="76"/>
      <c r="AD343" s="76"/>
      <c r="AE343" s="75"/>
      <c r="AF343" s="75"/>
      <c r="AG343" s="75"/>
      <c r="AH343" s="75"/>
      <c r="AI343" s="75"/>
      <c r="AJ343" s="75"/>
      <c r="AK343" s="75"/>
      <c r="AL343" s="75"/>
      <c r="AM343" s="75"/>
      <c r="AN343" s="75"/>
      <c r="AO343" s="75"/>
      <c r="AP343" s="75"/>
      <c r="AQ343" s="75"/>
      <c r="AR343" s="75"/>
      <c r="AS343" s="75"/>
      <c r="AT343" s="75"/>
      <c r="AU343" s="75"/>
      <c r="AV343" s="75"/>
      <c r="AW343" s="75"/>
      <c r="AX343" s="75"/>
      <c r="AY343" s="75"/>
      <c r="AZ343" s="75"/>
      <c r="BA343" s="75"/>
      <c r="BB343" s="75"/>
      <c r="BC343" s="75"/>
      <c r="BD343" s="75"/>
      <c r="BE343" s="75"/>
      <c r="BF343" s="75"/>
      <c r="BG343" s="75"/>
      <c r="BH343" s="75"/>
      <c r="BK343" s="251"/>
      <c r="BL343" s="251"/>
      <c r="BM343" s="251"/>
      <c r="BN343" s="251"/>
      <c r="BO343" s="251"/>
      <c r="BP343" s="251"/>
      <c r="BQ343" s="251"/>
      <c r="BR343" s="251"/>
      <c r="BS343" s="251"/>
      <c r="BT343" s="251"/>
      <c r="BU343" s="251"/>
      <c r="BV343" s="251"/>
      <c r="BW343" s="251"/>
      <c r="BX343" s="251"/>
      <c r="BY343" s="251"/>
      <c r="BZ343" s="251"/>
    </row>
    <row r="344" spans="1:78" ht="12.75" customHeight="1">
      <c r="A344" s="75"/>
      <c r="B344" s="75"/>
      <c r="C344" s="85"/>
      <c r="D344" s="160"/>
      <c r="E344" s="163"/>
      <c r="F344" s="163"/>
      <c r="G344" s="52">
        <f t="shared" si="56"/>
        <v>14</v>
      </c>
      <c r="H344" s="58" t="str">
        <f t="array" ref="H344">IF(COUNT(IF(H$5:H$204=$G344,H$5:H$204,"-"))=0,"-",COUNT(IF(H$5:H$204=$G344,H$5:H$204,"-")))</f>
        <v>-</v>
      </c>
      <c r="I344" s="11" t="str">
        <f t="array" ref="I344">IF(COUNT(IF(I$5:I$204=$G344,I$5:I$204,"-"))=0,"-",COUNT(IF(I$5:I$204=$G344,I$5:I$204,"-")))</f>
        <v>-</v>
      </c>
      <c r="J344" s="11" t="str">
        <f t="array" ref="J344">IF(COUNT(IF(J$5:J$204=$G344,J$5:J$204,"-"))=0,"-",COUNT(IF(J$5:J$204=$G344,J$5:J$204,"-")))</f>
        <v>-</v>
      </c>
      <c r="K344" s="11" t="str">
        <f t="array" ref="K344">IF(COUNT(IF(K$5:K$204=$G344,K$5:K$204,"-"))=0,"-",COUNT(IF(K$5:K$204=$G344,K$5:K$204,"-")))</f>
        <v>-</v>
      </c>
      <c r="L344" s="11" t="str">
        <f t="array" ref="L344">IF(COUNT(IF(L$5:L$204=$G344,L$5:L$204,"-"))=0,"-",COUNT(IF(L$5:L$204=$G344,L$5:L$204,"-")))</f>
        <v>-</v>
      </c>
      <c r="M344" s="11" t="str">
        <f t="array" ref="M344">IF(COUNT(IF(M$5:M$204=$G344,M$5:M$204,"-"))=0,"-",COUNT(IF(M$5:M$204=$G344,M$5:M$204,"-")))</f>
        <v>-</v>
      </c>
      <c r="N344" s="11" t="str">
        <f t="array" ref="N344">IF(COUNT(IF(N$5:N$204=$G344,N$5:N$204,"-"))=0,"-",COUNT(IF(N$5:N$204=$G344,N$5:N$204,"-")))</f>
        <v>-</v>
      </c>
      <c r="O344" s="11" t="str">
        <f t="array" ref="O344">IF(COUNT(IF(O$5:O$204=$G344,O$5:O$204,"-"))=0,"-",COUNT(IF(O$5:O$204=$G344,O$5:O$204,"-")))</f>
        <v>-</v>
      </c>
      <c r="P344" s="11" t="str">
        <f t="array" ref="P344">IF(COUNT(IF(P$5:P$204=$G344,P$5:P$204,"-"))=0,"-",COUNT(IF(P$5:P$204=$G344,P$5:P$204,"-")))</f>
        <v>-</v>
      </c>
      <c r="Q344" s="11" t="str">
        <f t="array" ref="Q344">IF(COUNT(IF(Q$5:Q$204=$G344,Q$5:Q$204,"-"))=0,"-",COUNT(IF(Q$5:Q$204=$G344,Q$5:Q$204,"-")))</f>
        <v>-</v>
      </c>
      <c r="R344" s="11" t="str">
        <f t="array" ref="R344">IF(COUNT(IF(R$5:R$204=$G344,R$5:R$204,"-"))=0,"-",COUNT(IF(R$5:R$204=$G344,R$5:R$204,"-")))</f>
        <v>-</v>
      </c>
      <c r="S344" s="11" t="str">
        <f t="array" ref="S344">IF(COUNT(IF(S$5:S$204=$G344,S$5:S$204,"-"))=0,"-",COUNT(IF(S$5:S$204=$G344,S$5:S$204,"-")))</f>
        <v>-</v>
      </c>
      <c r="T344" s="11" t="str">
        <f t="array" ref="T344">IF(COUNT(IF(T$5:T$204=$G344,T$5:T$204,"-"))=0,"-",COUNT(IF(T$5:T$204=$G344,T$5:T$204,"-")))</f>
        <v>-</v>
      </c>
      <c r="U344" s="11" t="str">
        <f t="array" ref="U344">IF(COUNT(IF(U$5:U$204=$G344,U$5:U$204,"-"))=0,"-",COUNT(IF(U$5:U$204=$G344,U$5:U$204,"-")))</f>
        <v>-</v>
      </c>
      <c r="V344" s="11" t="str">
        <f t="array" ref="V344">IF(COUNT(IF(V$5:V$204=$G344,V$5:V$204,"-"))=0,"-",COUNT(IF(V$5:V$204=$G344,V$5:V$204,"-")))</f>
        <v>-</v>
      </c>
      <c r="W344" s="72" t="str">
        <f t="array" ref="W344">IF(COUNT(IF(H$5:V$204=$G344,H$5:V$204,"-"))=0,"-",COUNT(IF(H$5:V$204=$G344,H$5:V$204)))</f>
        <v>-</v>
      </c>
      <c r="X344" s="475"/>
      <c r="Y344" s="76"/>
      <c r="Z344" s="76"/>
      <c r="AA344" s="76"/>
      <c r="AB344" s="76"/>
      <c r="AC344" s="76"/>
      <c r="AD344" s="76"/>
      <c r="AE344" s="75"/>
      <c r="AF344" s="75"/>
      <c r="AG344" s="75"/>
      <c r="AH344" s="75"/>
      <c r="AI344" s="75"/>
      <c r="AJ344" s="75"/>
      <c r="AK344" s="75"/>
      <c r="AL344" s="75"/>
      <c r="AM344" s="75"/>
      <c r="AN344" s="75"/>
      <c r="AO344" s="75"/>
      <c r="AP344" s="75"/>
      <c r="AQ344" s="75"/>
      <c r="AR344" s="75"/>
      <c r="AS344" s="75"/>
      <c r="AT344" s="75"/>
      <c r="AU344" s="75"/>
      <c r="AV344" s="75"/>
      <c r="AW344" s="75"/>
      <c r="AX344" s="75"/>
      <c r="AY344" s="75"/>
      <c r="AZ344" s="75"/>
      <c r="BA344" s="75"/>
      <c r="BB344" s="75"/>
      <c r="BC344" s="75"/>
      <c r="BD344" s="75"/>
      <c r="BE344" s="75"/>
      <c r="BF344" s="75"/>
      <c r="BG344" s="75"/>
      <c r="BH344" s="75"/>
      <c r="BK344" s="251"/>
      <c r="BL344" s="251"/>
      <c r="BM344" s="251"/>
      <c r="BN344" s="251"/>
      <c r="BO344" s="251"/>
      <c r="BP344" s="251"/>
      <c r="BQ344" s="251"/>
      <c r="BR344" s="251"/>
      <c r="BS344" s="251"/>
      <c r="BT344" s="251"/>
      <c r="BU344" s="251"/>
      <c r="BV344" s="251"/>
      <c r="BW344" s="251"/>
      <c r="BX344" s="251"/>
      <c r="BY344" s="251"/>
      <c r="BZ344" s="251"/>
    </row>
    <row r="345" spans="1:78" ht="12.75" customHeight="1">
      <c r="A345" s="75"/>
      <c r="B345" s="75"/>
      <c r="C345" s="85"/>
      <c r="D345" s="160"/>
      <c r="E345" s="163"/>
      <c r="F345" s="163"/>
      <c r="G345" s="52">
        <f t="shared" ref="G345:G350" si="57">G344+1</f>
        <v>15</v>
      </c>
      <c r="H345" s="58" t="str">
        <f t="array" ref="H345">IF(COUNT(IF(H$5:H$204=$G345,H$5:H$204,"-"))=0,"-",COUNT(IF(H$5:H$204=$G345,H$5:H$204,"-")))</f>
        <v>-</v>
      </c>
      <c r="I345" s="11" t="str">
        <f t="array" ref="I345">IF(COUNT(IF(I$5:I$204=$G345,I$5:I$204,"-"))=0,"-",COUNT(IF(I$5:I$204=$G345,I$5:I$204,"-")))</f>
        <v>-</v>
      </c>
      <c r="J345" s="11" t="str">
        <f t="array" ref="J345">IF(COUNT(IF(J$5:J$204=$G345,J$5:J$204,"-"))=0,"-",COUNT(IF(J$5:J$204=$G345,J$5:J$204,"-")))</f>
        <v>-</v>
      </c>
      <c r="K345" s="11" t="str">
        <f t="array" ref="K345">IF(COUNT(IF(K$5:K$204=$G345,K$5:K$204,"-"))=0,"-",COUNT(IF(K$5:K$204=$G345,K$5:K$204,"-")))</f>
        <v>-</v>
      </c>
      <c r="L345" s="11" t="str">
        <f t="array" ref="L345">IF(COUNT(IF(L$5:L$204=$G345,L$5:L$204,"-"))=0,"-",COUNT(IF(L$5:L$204=$G345,L$5:L$204,"-")))</f>
        <v>-</v>
      </c>
      <c r="M345" s="11" t="str">
        <f t="array" ref="M345">IF(COUNT(IF(M$5:M$204=$G345,M$5:M$204,"-"))=0,"-",COUNT(IF(M$5:M$204=$G345,M$5:M$204,"-")))</f>
        <v>-</v>
      </c>
      <c r="N345" s="11" t="str">
        <f t="array" ref="N345">IF(COUNT(IF(N$5:N$204=$G345,N$5:N$204,"-"))=0,"-",COUNT(IF(N$5:N$204=$G345,N$5:N$204,"-")))</f>
        <v>-</v>
      </c>
      <c r="O345" s="11" t="str">
        <f t="array" ref="O345">IF(COUNT(IF(O$5:O$204=$G345,O$5:O$204,"-"))=0,"-",COUNT(IF(O$5:O$204=$G345,O$5:O$204,"-")))</f>
        <v>-</v>
      </c>
      <c r="P345" s="11" t="str">
        <f t="array" ref="P345">IF(COUNT(IF(P$5:P$204=$G345,P$5:P$204,"-"))=0,"-",COUNT(IF(P$5:P$204=$G345,P$5:P$204,"-")))</f>
        <v>-</v>
      </c>
      <c r="Q345" s="11" t="str">
        <f t="array" ref="Q345">IF(COUNT(IF(Q$5:Q$204=$G345,Q$5:Q$204,"-"))=0,"-",COUNT(IF(Q$5:Q$204=$G345,Q$5:Q$204,"-")))</f>
        <v>-</v>
      </c>
      <c r="R345" s="11" t="str">
        <f t="array" ref="R345">IF(COUNT(IF(R$5:R$204=$G345,R$5:R$204,"-"))=0,"-",COUNT(IF(R$5:R$204=$G345,R$5:R$204,"-")))</f>
        <v>-</v>
      </c>
      <c r="S345" s="11" t="str">
        <f t="array" ref="S345">IF(COUNT(IF(S$5:S$204=$G345,S$5:S$204,"-"))=0,"-",COUNT(IF(S$5:S$204=$G345,S$5:S$204,"-")))</f>
        <v>-</v>
      </c>
      <c r="T345" s="11" t="str">
        <f t="array" ref="T345">IF(COUNT(IF(T$5:T$204=$G345,T$5:T$204,"-"))=0,"-",COUNT(IF(T$5:T$204=$G345,T$5:T$204,"-")))</f>
        <v>-</v>
      </c>
      <c r="U345" s="11" t="str">
        <f t="array" ref="U345">IF(COUNT(IF(U$5:U$204=$G345,U$5:U$204,"-"))=0,"-",COUNT(IF(U$5:U$204=$G345,U$5:U$204,"-")))</f>
        <v>-</v>
      </c>
      <c r="V345" s="11" t="str">
        <f t="array" ref="V345">IF(COUNT(IF(V$5:V$204=$G345,V$5:V$204,"-"))=0,"-",COUNT(IF(V$5:V$204=$G345,V$5:V$204,"-")))</f>
        <v>-</v>
      </c>
      <c r="W345" s="72" t="str">
        <f t="array" ref="W345">IF(COUNT(IF(H$5:V$204=$G345,H$5:V$204,"-"))=0,"-",COUNT(IF(H$5:V$204=$G345,H$5:V$204)))</f>
        <v>-</v>
      </c>
      <c r="X345" s="475"/>
      <c r="Y345" s="76"/>
      <c r="Z345" s="76"/>
      <c r="AA345" s="76"/>
      <c r="AB345" s="76"/>
      <c r="AC345" s="76"/>
      <c r="AD345" s="76"/>
      <c r="AE345" s="75"/>
      <c r="AF345" s="75"/>
      <c r="AG345" s="75"/>
      <c r="AH345" s="75"/>
      <c r="AI345" s="75"/>
      <c r="AJ345" s="75"/>
      <c r="AK345" s="75"/>
      <c r="AL345" s="75"/>
      <c r="AM345" s="75"/>
      <c r="AN345" s="75"/>
      <c r="AO345" s="75"/>
      <c r="AP345" s="75"/>
      <c r="AQ345" s="75"/>
      <c r="AR345" s="75"/>
      <c r="AS345" s="75"/>
      <c r="AT345" s="75"/>
      <c r="AU345" s="75"/>
      <c r="AV345" s="75"/>
      <c r="AW345" s="75"/>
      <c r="AX345" s="75"/>
      <c r="AY345" s="75"/>
      <c r="AZ345" s="75"/>
      <c r="BA345" s="75"/>
      <c r="BB345" s="75"/>
      <c r="BC345" s="75"/>
      <c r="BD345" s="75"/>
      <c r="BE345" s="75"/>
      <c r="BF345" s="75"/>
      <c r="BG345" s="75"/>
      <c r="BH345" s="75"/>
      <c r="BK345" s="251"/>
      <c r="BL345" s="251"/>
      <c r="BM345" s="251"/>
      <c r="BN345" s="251"/>
      <c r="BO345" s="251"/>
      <c r="BP345" s="251"/>
      <c r="BQ345" s="251"/>
      <c r="BR345" s="251"/>
      <c r="BS345" s="251"/>
      <c r="BT345" s="251"/>
      <c r="BU345" s="251"/>
      <c r="BV345" s="251"/>
      <c r="BW345" s="251"/>
      <c r="BX345" s="251"/>
      <c r="BY345" s="251"/>
      <c r="BZ345" s="251"/>
    </row>
    <row r="346" spans="1:78" ht="12.75" customHeight="1">
      <c r="A346" s="75"/>
      <c r="B346" s="75"/>
      <c r="C346" s="85"/>
      <c r="D346" s="160"/>
      <c r="E346" s="163"/>
      <c r="F346" s="163"/>
      <c r="G346" s="52">
        <f t="shared" si="57"/>
        <v>16</v>
      </c>
      <c r="H346" s="58" t="str">
        <f t="array" ref="H346">IF(COUNT(IF(H$5:H$204=$G346,H$5:H$204,"-"))=0,"-",COUNT(IF(H$5:H$204=$G346,H$5:H$204,"-")))</f>
        <v>-</v>
      </c>
      <c r="I346" s="11" t="str">
        <f t="array" ref="I346">IF(COUNT(IF(I$5:I$204=$G346,I$5:I$204,"-"))=0,"-",COUNT(IF(I$5:I$204=$G346,I$5:I$204,"-")))</f>
        <v>-</v>
      </c>
      <c r="J346" s="11" t="str">
        <f t="array" ref="J346">IF(COUNT(IF(J$5:J$204=$G346,J$5:J$204,"-"))=0,"-",COUNT(IF(J$5:J$204=$G346,J$5:J$204,"-")))</f>
        <v>-</v>
      </c>
      <c r="K346" s="11" t="str">
        <f t="array" ref="K346">IF(COUNT(IF(K$5:K$204=$G346,K$5:K$204,"-"))=0,"-",COUNT(IF(K$5:K$204=$G346,K$5:K$204,"-")))</f>
        <v>-</v>
      </c>
      <c r="L346" s="11" t="str">
        <f t="array" ref="L346">IF(COUNT(IF(L$5:L$204=$G346,L$5:L$204,"-"))=0,"-",COUNT(IF(L$5:L$204=$G346,L$5:L$204,"-")))</f>
        <v>-</v>
      </c>
      <c r="M346" s="11" t="str">
        <f t="array" ref="M346">IF(COUNT(IF(M$5:M$204=$G346,M$5:M$204,"-"))=0,"-",COUNT(IF(M$5:M$204=$G346,M$5:M$204,"-")))</f>
        <v>-</v>
      </c>
      <c r="N346" s="11" t="str">
        <f t="array" ref="N346">IF(COUNT(IF(N$5:N$204=$G346,N$5:N$204,"-"))=0,"-",COUNT(IF(N$5:N$204=$G346,N$5:N$204,"-")))</f>
        <v>-</v>
      </c>
      <c r="O346" s="11" t="str">
        <f t="array" ref="O346">IF(COUNT(IF(O$5:O$204=$G346,O$5:O$204,"-"))=0,"-",COUNT(IF(O$5:O$204=$G346,O$5:O$204,"-")))</f>
        <v>-</v>
      </c>
      <c r="P346" s="11" t="str">
        <f t="array" ref="P346">IF(COUNT(IF(P$5:P$204=$G346,P$5:P$204,"-"))=0,"-",COUNT(IF(P$5:P$204=$G346,P$5:P$204,"-")))</f>
        <v>-</v>
      </c>
      <c r="Q346" s="11" t="str">
        <f t="array" ref="Q346">IF(COUNT(IF(Q$5:Q$204=$G346,Q$5:Q$204,"-"))=0,"-",COUNT(IF(Q$5:Q$204=$G346,Q$5:Q$204,"-")))</f>
        <v>-</v>
      </c>
      <c r="R346" s="11" t="str">
        <f t="array" ref="R346">IF(COUNT(IF(R$5:R$204=$G346,R$5:R$204,"-"))=0,"-",COUNT(IF(R$5:R$204=$G346,R$5:R$204,"-")))</f>
        <v>-</v>
      </c>
      <c r="S346" s="11" t="str">
        <f t="array" ref="S346">IF(COUNT(IF(S$5:S$204=$G346,S$5:S$204,"-"))=0,"-",COUNT(IF(S$5:S$204=$G346,S$5:S$204,"-")))</f>
        <v>-</v>
      </c>
      <c r="T346" s="11" t="str">
        <f t="array" ref="T346">IF(COUNT(IF(T$5:T$204=$G346,T$5:T$204,"-"))=0,"-",COUNT(IF(T$5:T$204=$G346,T$5:T$204,"-")))</f>
        <v>-</v>
      </c>
      <c r="U346" s="11" t="str">
        <f t="array" ref="U346">IF(COUNT(IF(U$5:U$204=$G346,U$5:U$204,"-"))=0,"-",COUNT(IF(U$5:U$204=$G346,U$5:U$204,"-")))</f>
        <v>-</v>
      </c>
      <c r="V346" s="11" t="str">
        <f t="array" ref="V346">IF(COUNT(IF(V$5:V$204=$G346,V$5:V$204,"-"))=0,"-",COUNT(IF(V$5:V$204=$G346,V$5:V$204,"-")))</f>
        <v>-</v>
      </c>
      <c r="W346" s="72" t="str">
        <f t="array" ref="W346">IF(COUNT(IF(H$5:V$204=$G346,H$5:V$204,"-"))=0,"-",COUNT(IF(H$5:V$204=$G346,H$5:V$204)))</f>
        <v>-</v>
      </c>
      <c r="X346" s="475"/>
      <c r="Y346" s="76"/>
      <c r="Z346" s="76"/>
      <c r="AA346" s="76"/>
      <c r="AB346" s="76"/>
      <c r="AC346" s="76"/>
      <c r="AD346" s="76"/>
      <c r="AE346" s="75"/>
      <c r="AF346" s="75"/>
      <c r="AG346" s="75"/>
      <c r="AH346" s="75"/>
      <c r="AI346" s="75"/>
      <c r="AJ346" s="75"/>
      <c r="AK346" s="75"/>
      <c r="AL346" s="75"/>
      <c r="AM346" s="75"/>
      <c r="AN346" s="75"/>
      <c r="AO346" s="75"/>
      <c r="AP346" s="75"/>
      <c r="AQ346" s="75"/>
      <c r="AR346" s="75"/>
      <c r="AS346" s="75"/>
      <c r="AT346" s="75"/>
      <c r="AU346" s="75"/>
      <c r="AV346" s="75"/>
      <c r="AW346" s="75"/>
      <c r="AX346" s="75"/>
      <c r="AY346" s="75"/>
      <c r="AZ346" s="75"/>
      <c r="BA346" s="75"/>
      <c r="BB346" s="75"/>
      <c r="BC346" s="75"/>
      <c r="BD346" s="75"/>
      <c r="BE346" s="75"/>
      <c r="BF346" s="75"/>
      <c r="BG346" s="75"/>
      <c r="BH346" s="75"/>
      <c r="BK346" s="251"/>
      <c r="BL346" s="251"/>
      <c r="BM346" s="251"/>
      <c r="BN346" s="251"/>
      <c r="BO346" s="251"/>
      <c r="BP346" s="251"/>
      <c r="BQ346" s="251"/>
      <c r="BR346" s="251"/>
      <c r="BS346" s="251"/>
      <c r="BT346" s="251"/>
      <c r="BU346" s="251"/>
      <c r="BV346" s="251"/>
      <c r="BW346" s="251"/>
      <c r="BX346" s="251"/>
      <c r="BY346" s="251"/>
      <c r="BZ346" s="251"/>
    </row>
    <row r="347" spans="1:78" ht="12.75" customHeight="1">
      <c r="A347" s="75"/>
      <c r="B347" s="75"/>
      <c r="C347" s="85"/>
      <c r="D347" s="160"/>
      <c r="E347" s="163"/>
      <c r="F347" s="163"/>
      <c r="G347" s="52">
        <f t="shared" si="57"/>
        <v>17</v>
      </c>
      <c r="H347" s="58" t="str">
        <f t="array" ref="H347">IF(COUNT(IF(H$5:H$204=$G347,H$5:H$204,"-"))=0,"-",COUNT(IF(H$5:H$204=$G347,H$5:H$204,"-")))</f>
        <v>-</v>
      </c>
      <c r="I347" s="11" t="str">
        <f t="array" ref="I347">IF(COUNT(IF(I$5:I$204=$G347,I$5:I$204,"-"))=0,"-",COUNT(IF(I$5:I$204=$G347,I$5:I$204,"-")))</f>
        <v>-</v>
      </c>
      <c r="J347" s="11" t="str">
        <f t="array" ref="J347">IF(COUNT(IF(J$5:J$204=$G347,J$5:J$204,"-"))=0,"-",COUNT(IF(J$5:J$204=$G347,J$5:J$204,"-")))</f>
        <v>-</v>
      </c>
      <c r="K347" s="11" t="str">
        <f t="array" ref="K347">IF(COUNT(IF(K$5:K$204=$G347,K$5:K$204,"-"))=0,"-",COUNT(IF(K$5:K$204=$G347,K$5:K$204,"-")))</f>
        <v>-</v>
      </c>
      <c r="L347" s="11" t="str">
        <f t="array" ref="L347">IF(COUNT(IF(L$5:L$204=$G347,L$5:L$204,"-"))=0,"-",COUNT(IF(L$5:L$204=$G347,L$5:L$204,"-")))</f>
        <v>-</v>
      </c>
      <c r="M347" s="11" t="str">
        <f t="array" ref="M347">IF(COUNT(IF(M$5:M$204=$G347,M$5:M$204,"-"))=0,"-",COUNT(IF(M$5:M$204=$G347,M$5:M$204,"-")))</f>
        <v>-</v>
      </c>
      <c r="N347" s="11" t="str">
        <f t="array" ref="N347">IF(COUNT(IF(N$5:N$204=$G347,N$5:N$204,"-"))=0,"-",COUNT(IF(N$5:N$204=$G347,N$5:N$204,"-")))</f>
        <v>-</v>
      </c>
      <c r="O347" s="11" t="str">
        <f t="array" ref="O347">IF(COUNT(IF(O$5:O$204=$G347,O$5:O$204,"-"))=0,"-",COUNT(IF(O$5:O$204=$G347,O$5:O$204,"-")))</f>
        <v>-</v>
      </c>
      <c r="P347" s="11" t="str">
        <f t="array" ref="P347">IF(COUNT(IF(P$5:P$204=$G347,P$5:P$204,"-"))=0,"-",COUNT(IF(P$5:P$204=$G347,P$5:P$204,"-")))</f>
        <v>-</v>
      </c>
      <c r="Q347" s="11" t="str">
        <f t="array" ref="Q347">IF(COUNT(IF(Q$5:Q$204=$G347,Q$5:Q$204,"-"))=0,"-",COUNT(IF(Q$5:Q$204=$G347,Q$5:Q$204,"-")))</f>
        <v>-</v>
      </c>
      <c r="R347" s="11" t="str">
        <f t="array" ref="R347">IF(COUNT(IF(R$5:R$204=$G347,R$5:R$204,"-"))=0,"-",COUNT(IF(R$5:R$204=$G347,R$5:R$204,"-")))</f>
        <v>-</v>
      </c>
      <c r="S347" s="11" t="str">
        <f t="array" ref="S347">IF(COUNT(IF(S$5:S$204=$G347,S$5:S$204,"-"))=0,"-",COUNT(IF(S$5:S$204=$G347,S$5:S$204,"-")))</f>
        <v>-</v>
      </c>
      <c r="T347" s="11" t="str">
        <f t="array" ref="T347">IF(COUNT(IF(T$5:T$204=$G347,T$5:T$204,"-"))=0,"-",COUNT(IF(T$5:T$204=$G347,T$5:T$204,"-")))</f>
        <v>-</v>
      </c>
      <c r="U347" s="11" t="str">
        <f t="array" ref="U347">IF(COUNT(IF(U$5:U$204=$G347,U$5:U$204,"-"))=0,"-",COUNT(IF(U$5:U$204=$G347,U$5:U$204,"-")))</f>
        <v>-</v>
      </c>
      <c r="V347" s="11" t="str">
        <f t="array" ref="V347">IF(COUNT(IF(V$5:V$204=$G347,V$5:V$204,"-"))=0,"-",COUNT(IF(V$5:V$204=$G347,V$5:V$204,"-")))</f>
        <v>-</v>
      </c>
      <c r="W347" s="72" t="str">
        <f t="array" ref="W347">IF(COUNT(IF(H$5:V$204=$G347,H$5:V$204,"-"))=0,"-",COUNT(IF(H$5:V$204=$G347,H$5:V$204)))</f>
        <v>-</v>
      </c>
      <c r="X347" s="475"/>
      <c r="Y347" s="76"/>
      <c r="Z347" s="76"/>
      <c r="AA347" s="76"/>
      <c r="AB347" s="76"/>
      <c r="AC347" s="76"/>
      <c r="AD347" s="76"/>
      <c r="AE347" s="75"/>
      <c r="AF347" s="75"/>
      <c r="AG347" s="75"/>
      <c r="AH347" s="75"/>
      <c r="AI347" s="75"/>
      <c r="AJ347" s="75"/>
      <c r="AK347" s="75"/>
      <c r="AL347" s="75"/>
      <c r="AM347" s="75"/>
      <c r="AN347" s="75"/>
      <c r="AO347" s="75"/>
      <c r="AP347" s="75"/>
      <c r="AQ347" s="75"/>
      <c r="AR347" s="75"/>
      <c r="AS347" s="75"/>
      <c r="AT347" s="75"/>
      <c r="AU347" s="75"/>
      <c r="AV347" s="75"/>
      <c r="AW347" s="75"/>
      <c r="AX347" s="75"/>
      <c r="AY347" s="75"/>
      <c r="AZ347" s="75"/>
      <c r="BA347" s="75"/>
      <c r="BB347" s="75"/>
      <c r="BC347" s="75"/>
      <c r="BD347" s="75"/>
      <c r="BE347" s="75"/>
      <c r="BF347" s="75"/>
      <c r="BG347" s="75"/>
      <c r="BH347" s="75"/>
      <c r="BK347" s="251"/>
      <c r="BL347" s="251"/>
      <c r="BM347" s="251"/>
      <c r="BN347" s="251"/>
      <c r="BO347" s="251"/>
      <c r="BP347" s="251"/>
      <c r="BQ347" s="251"/>
      <c r="BR347" s="251"/>
      <c r="BS347" s="251"/>
      <c r="BT347" s="251"/>
      <c r="BU347" s="251"/>
      <c r="BV347" s="251"/>
      <c r="BW347" s="251"/>
      <c r="BX347" s="251"/>
      <c r="BY347" s="251"/>
      <c r="BZ347" s="251"/>
    </row>
    <row r="348" spans="1:78" ht="12.75" customHeight="1">
      <c r="A348" s="75"/>
      <c r="B348" s="75"/>
      <c r="C348" s="85"/>
      <c r="D348" s="160"/>
      <c r="E348" s="163"/>
      <c r="F348" s="163"/>
      <c r="G348" s="52">
        <f t="shared" si="57"/>
        <v>18</v>
      </c>
      <c r="H348" s="58" t="str">
        <f t="array" ref="H348">IF(COUNT(IF(H$5:H$204=$G348,H$5:H$204,"-"))=0,"-",COUNT(IF(H$5:H$204=$G348,H$5:H$204,"-")))</f>
        <v>-</v>
      </c>
      <c r="I348" s="11" t="str">
        <f t="array" ref="I348">IF(COUNT(IF(I$5:I$204=$G348,I$5:I$204,"-"))=0,"-",COUNT(IF(I$5:I$204=$G348,I$5:I$204,"-")))</f>
        <v>-</v>
      </c>
      <c r="J348" s="11" t="str">
        <f t="array" ref="J348">IF(COUNT(IF(J$5:J$204=$G348,J$5:J$204,"-"))=0,"-",COUNT(IF(J$5:J$204=$G348,J$5:J$204,"-")))</f>
        <v>-</v>
      </c>
      <c r="K348" s="11" t="str">
        <f t="array" ref="K348">IF(COUNT(IF(K$5:K$204=$G348,K$5:K$204,"-"))=0,"-",COUNT(IF(K$5:K$204=$G348,K$5:K$204,"-")))</f>
        <v>-</v>
      </c>
      <c r="L348" s="11" t="str">
        <f t="array" ref="L348">IF(COUNT(IF(L$5:L$204=$G348,L$5:L$204,"-"))=0,"-",COUNT(IF(L$5:L$204=$G348,L$5:L$204,"-")))</f>
        <v>-</v>
      </c>
      <c r="M348" s="11" t="str">
        <f t="array" ref="M348">IF(COUNT(IF(M$5:M$204=$G348,M$5:M$204,"-"))=0,"-",COUNT(IF(M$5:M$204=$G348,M$5:M$204,"-")))</f>
        <v>-</v>
      </c>
      <c r="N348" s="11" t="str">
        <f t="array" ref="N348">IF(COUNT(IF(N$5:N$204=$G348,N$5:N$204,"-"))=0,"-",COUNT(IF(N$5:N$204=$G348,N$5:N$204,"-")))</f>
        <v>-</v>
      </c>
      <c r="O348" s="11" t="str">
        <f t="array" ref="O348">IF(COUNT(IF(O$5:O$204=$G348,O$5:O$204,"-"))=0,"-",COUNT(IF(O$5:O$204=$G348,O$5:O$204,"-")))</f>
        <v>-</v>
      </c>
      <c r="P348" s="11" t="str">
        <f t="array" ref="P348">IF(COUNT(IF(P$5:P$204=$G348,P$5:P$204,"-"))=0,"-",COUNT(IF(P$5:P$204=$G348,P$5:P$204,"-")))</f>
        <v>-</v>
      </c>
      <c r="Q348" s="11" t="str">
        <f t="array" ref="Q348">IF(COUNT(IF(Q$5:Q$204=$G348,Q$5:Q$204,"-"))=0,"-",COUNT(IF(Q$5:Q$204=$G348,Q$5:Q$204,"-")))</f>
        <v>-</v>
      </c>
      <c r="R348" s="11" t="str">
        <f t="array" ref="R348">IF(COUNT(IF(R$5:R$204=$G348,R$5:R$204,"-"))=0,"-",COUNT(IF(R$5:R$204=$G348,R$5:R$204,"-")))</f>
        <v>-</v>
      </c>
      <c r="S348" s="11" t="str">
        <f t="array" ref="S348">IF(COUNT(IF(S$5:S$204=$G348,S$5:S$204,"-"))=0,"-",COUNT(IF(S$5:S$204=$G348,S$5:S$204,"-")))</f>
        <v>-</v>
      </c>
      <c r="T348" s="11" t="str">
        <f t="array" ref="T348">IF(COUNT(IF(T$5:T$204=$G348,T$5:T$204,"-"))=0,"-",COUNT(IF(T$5:T$204=$G348,T$5:T$204,"-")))</f>
        <v>-</v>
      </c>
      <c r="U348" s="11" t="str">
        <f t="array" ref="U348">IF(COUNT(IF(U$5:U$204=$G348,U$5:U$204,"-"))=0,"-",COUNT(IF(U$5:U$204=$G348,U$5:U$204,"-")))</f>
        <v>-</v>
      </c>
      <c r="V348" s="11" t="str">
        <f t="array" ref="V348">IF(COUNT(IF(V$5:V$204=$G348,V$5:V$204,"-"))=0,"-",COUNT(IF(V$5:V$204=$G348,V$5:V$204,"-")))</f>
        <v>-</v>
      </c>
      <c r="W348" s="72" t="str">
        <f t="array" ref="W348">IF(COUNT(IF(H$5:V$204=$G348,H$5:V$204,"-"))=0,"-",COUNT(IF(H$5:V$204=$G348,H$5:V$204)))</f>
        <v>-</v>
      </c>
      <c r="X348" s="475"/>
      <c r="Y348" s="76"/>
      <c r="Z348" s="76"/>
      <c r="AA348" s="76"/>
      <c r="AB348" s="76"/>
      <c r="AC348" s="76"/>
      <c r="AD348" s="76"/>
      <c r="AE348" s="75"/>
      <c r="AF348" s="75"/>
      <c r="AG348" s="75"/>
      <c r="AH348" s="75"/>
      <c r="AI348" s="75"/>
      <c r="AJ348" s="75"/>
      <c r="AK348" s="75"/>
      <c r="AL348" s="75"/>
      <c r="AM348" s="75"/>
      <c r="AN348" s="75"/>
      <c r="AO348" s="75"/>
      <c r="AP348" s="75"/>
      <c r="AQ348" s="75"/>
      <c r="AR348" s="75"/>
      <c r="AS348" s="75"/>
      <c r="AT348" s="75"/>
      <c r="AU348" s="75"/>
      <c r="AV348" s="75"/>
      <c r="AW348" s="75"/>
      <c r="AX348" s="75"/>
      <c r="AY348" s="75"/>
      <c r="AZ348" s="75"/>
      <c r="BA348" s="75"/>
      <c r="BB348" s="75"/>
      <c r="BC348" s="75"/>
      <c r="BD348" s="75"/>
      <c r="BE348" s="75"/>
      <c r="BF348" s="75"/>
      <c r="BG348" s="75"/>
      <c r="BH348" s="75"/>
      <c r="BK348" s="251"/>
      <c r="BL348" s="251"/>
      <c r="BM348" s="251"/>
      <c r="BN348" s="251"/>
      <c r="BO348" s="251"/>
      <c r="BP348" s="251"/>
      <c r="BQ348" s="251"/>
      <c r="BR348" s="251"/>
      <c r="BS348" s="251"/>
      <c r="BT348" s="251"/>
      <c r="BU348" s="251"/>
      <c r="BV348" s="251"/>
      <c r="BW348" s="251"/>
      <c r="BX348" s="251"/>
      <c r="BY348" s="251"/>
      <c r="BZ348" s="251"/>
    </row>
    <row r="349" spans="1:78" ht="12.75" customHeight="1">
      <c r="A349" s="75"/>
      <c r="B349" s="75"/>
      <c r="C349" s="85"/>
      <c r="D349" s="160"/>
      <c r="E349" s="163"/>
      <c r="F349" s="163"/>
      <c r="G349" s="52">
        <f t="shared" si="57"/>
        <v>19</v>
      </c>
      <c r="H349" s="58" t="str">
        <f t="array" ref="H349">IF(COUNT(IF(H$5:H$204=$G349,H$5:H$204,"-"))=0,"-",COUNT(IF(H$5:H$204=$G349,H$5:H$204,"-")))</f>
        <v>-</v>
      </c>
      <c r="I349" s="11" t="str">
        <f t="array" ref="I349">IF(COUNT(IF(I$5:I$204=$G349,I$5:I$204,"-"))=0,"-",COUNT(IF(I$5:I$204=$G349,I$5:I$204,"-")))</f>
        <v>-</v>
      </c>
      <c r="J349" s="11" t="str">
        <f t="array" ref="J349">IF(COUNT(IF(J$5:J$204=$G349,J$5:J$204,"-"))=0,"-",COUNT(IF(J$5:J$204=$G349,J$5:J$204,"-")))</f>
        <v>-</v>
      </c>
      <c r="K349" s="11" t="str">
        <f t="array" ref="K349">IF(COUNT(IF(K$5:K$204=$G349,K$5:K$204,"-"))=0,"-",COUNT(IF(K$5:K$204=$G349,K$5:K$204,"-")))</f>
        <v>-</v>
      </c>
      <c r="L349" s="11" t="str">
        <f t="array" ref="L349">IF(COUNT(IF(L$5:L$204=$G349,L$5:L$204,"-"))=0,"-",COUNT(IF(L$5:L$204=$G349,L$5:L$204,"-")))</f>
        <v>-</v>
      </c>
      <c r="M349" s="11" t="str">
        <f t="array" ref="M349">IF(COUNT(IF(M$5:M$204=$G349,M$5:M$204,"-"))=0,"-",COUNT(IF(M$5:M$204=$G349,M$5:M$204,"-")))</f>
        <v>-</v>
      </c>
      <c r="N349" s="11" t="str">
        <f t="array" ref="N349">IF(COUNT(IF(N$5:N$204=$G349,N$5:N$204,"-"))=0,"-",COUNT(IF(N$5:N$204=$G349,N$5:N$204,"-")))</f>
        <v>-</v>
      </c>
      <c r="O349" s="11" t="str">
        <f t="array" ref="O349">IF(COUNT(IF(O$5:O$204=$G349,O$5:O$204,"-"))=0,"-",COUNT(IF(O$5:O$204=$G349,O$5:O$204,"-")))</f>
        <v>-</v>
      </c>
      <c r="P349" s="11" t="str">
        <f t="array" ref="P349">IF(COUNT(IF(P$5:P$204=$G349,P$5:P$204,"-"))=0,"-",COUNT(IF(P$5:P$204=$G349,P$5:P$204,"-")))</f>
        <v>-</v>
      </c>
      <c r="Q349" s="11" t="str">
        <f t="array" ref="Q349">IF(COUNT(IF(Q$5:Q$204=$G349,Q$5:Q$204,"-"))=0,"-",COUNT(IF(Q$5:Q$204=$G349,Q$5:Q$204,"-")))</f>
        <v>-</v>
      </c>
      <c r="R349" s="11" t="str">
        <f t="array" ref="R349">IF(COUNT(IF(R$5:R$204=$G349,R$5:R$204,"-"))=0,"-",COUNT(IF(R$5:R$204=$G349,R$5:R$204,"-")))</f>
        <v>-</v>
      </c>
      <c r="S349" s="11" t="str">
        <f t="array" ref="S349">IF(COUNT(IF(S$5:S$204=$G349,S$5:S$204,"-"))=0,"-",COUNT(IF(S$5:S$204=$G349,S$5:S$204,"-")))</f>
        <v>-</v>
      </c>
      <c r="T349" s="11" t="str">
        <f t="array" ref="T349">IF(COUNT(IF(T$5:T$204=$G349,T$5:T$204,"-"))=0,"-",COUNT(IF(T$5:T$204=$G349,T$5:T$204,"-")))</f>
        <v>-</v>
      </c>
      <c r="U349" s="11" t="str">
        <f t="array" ref="U349">IF(COUNT(IF(U$5:U$204=$G349,U$5:U$204,"-"))=0,"-",COUNT(IF(U$5:U$204=$G349,U$5:U$204,"-")))</f>
        <v>-</v>
      </c>
      <c r="V349" s="11" t="str">
        <f t="array" ref="V349">IF(COUNT(IF(V$5:V$204=$G349,V$5:V$204,"-"))=0,"-",COUNT(IF(V$5:V$204=$G349,V$5:V$204,"-")))</f>
        <v>-</v>
      </c>
      <c r="W349" s="72" t="str">
        <f t="array" ref="W349">IF(COUNT(IF(H$5:V$204=$G349,H$5:V$204,"-"))=0,"-",COUNT(IF(H$5:V$204=$G349,H$5:V$204)))</f>
        <v>-</v>
      </c>
      <c r="X349" s="475"/>
      <c r="Y349" s="76"/>
      <c r="Z349" s="76"/>
      <c r="AA349" s="76"/>
      <c r="AB349" s="76"/>
      <c r="AC349" s="76"/>
      <c r="AD349" s="76"/>
      <c r="AE349" s="75"/>
      <c r="AF349" s="75"/>
      <c r="AG349" s="75"/>
      <c r="AH349" s="75"/>
      <c r="AI349" s="75"/>
      <c r="AJ349" s="75"/>
      <c r="AK349" s="75"/>
      <c r="AL349" s="75"/>
      <c r="AM349" s="75"/>
      <c r="AN349" s="75"/>
      <c r="AO349" s="75"/>
      <c r="AP349" s="75"/>
      <c r="AQ349" s="75"/>
      <c r="AR349" s="75"/>
      <c r="AS349" s="75"/>
      <c r="AT349" s="75"/>
      <c r="AU349" s="75"/>
      <c r="AV349" s="75"/>
      <c r="AW349" s="75"/>
      <c r="AX349" s="75"/>
      <c r="AY349" s="75"/>
      <c r="AZ349" s="75"/>
      <c r="BA349" s="75"/>
      <c r="BB349" s="75"/>
      <c r="BC349" s="75"/>
      <c r="BD349" s="75"/>
      <c r="BE349" s="75"/>
      <c r="BF349" s="75"/>
      <c r="BG349" s="75"/>
      <c r="BH349" s="75"/>
      <c r="BK349" s="251"/>
      <c r="BL349" s="251"/>
      <c r="BM349" s="251"/>
      <c r="BN349" s="251"/>
      <c r="BO349" s="251"/>
      <c r="BP349" s="251"/>
      <c r="BQ349" s="251"/>
      <c r="BR349" s="251"/>
      <c r="BS349" s="251"/>
      <c r="BT349" s="251"/>
      <c r="BU349" s="251"/>
      <c r="BV349" s="251"/>
      <c r="BW349" s="251"/>
      <c r="BX349" s="251"/>
      <c r="BY349" s="251"/>
      <c r="BZ349" s="251"/>
    </row>
    <row r="350" spans="1:78" ht="12.75" customHeight="1">
      <c r="A350" s="75"/>
      <c r="B350" s="75"/>
      <c r="C350" s="85"/>
      <c r="D350" s="160"/>
      <c r="E350" s="163"/>
      <c r="F350" s="163"/>
      <c r="G350" s="52">
        <f t="shared" si="57"/>
        <v>20</v>
      </c>
      <c r="H350" s="26" t="str">
        <f t="array" ref="H350">IF(COUNT(IF(H$5:H$204=$G350,H$5:H$204,"-"))=0,"-",COUNT(IF(H$5:H$204=$G350,H$5:H$204,"-")))</f>
        <v>-</v>
      </c>
      <c r="I350" s="27" t="str">
        <f t="array" ref="I350">IF(COUNT(IF(I$5:I$204=$G350,I$5:I$204,"-"))=0,"-",COUNT(IF(I$5:I$204=$G350,I$5:I$204,"-")))</f>
        <v>-</v>
      </c>
      <c r="J350" s="27" t="str">
        <f t="array" ref="J350">IF(COUNT(IF(J$5:J$204=$G350,J$5:J$204,"-"))=0,"-",COUNT(IF(J$5:J$204=$G350,J$5:J$204,"-")))</f>
        <v>-</v>
      </c>
      <c r="K350" s="27" t="str">
        <f t="array" ref="K350">IF(COUNT(IF(K$5:K$204=$G350,K$5:K$204,"-"))=0,"-",COUNT(IF(K$5:K$204=$G350,K$5:K$204,"-")))</f>
        <v>-</v>
      </c>
      <c r="L350" s="27" t="str">
        <f t="array" ref="L350">IF(COUNT(IF(L$5:L$204=$G350,L$5:L$204,"-"))=0,"-",COUNT(IF(L$5:L$204=$G350,L$5:L$204,"-")))</f>
        <v>-</v>
      </c>
      <c r="M350" s="27" t="str">
        <f t="array" ref="M350">IF(COUNT(IF(M$5:M$204=$G350,M$5:M$204,"-"))=0,"-",COUNT(IF(M$5:M$204=$G350,M$5:M$204,"-")))</f>
        <v>-</v>
      </c>
      <c r="N350" s="27" t="str">
        <f t="array" ref="N350">IF(COUNT(IF(N$5:N$204=$G350,N$5:N$204,"-"))=0,"-",COUNT(IF(N$5:N$204=$G350,N$5:N$204,"-")))</f>
        <v>-</v>
      </c>
      <c r="O350" s="27" t="str">
        <f t="array" ref="O350">IF(COUNT(IF(O$5:O$204=$G350,O$5:O$204,"-"))=0,"-",COUNT(IF(O$5:O$204=$G350,O$5:O$204,"-")))</f>
        <v>-</v>
      </c>
      <c r="P350" s="27" t="str">
        <f t="array" ref="P350">IF(COUNT(IF(P$5:P$204=$G350,P$5:P$204,"-"))=0,"-",COUNT(IF(P$5:P$204=$G350,P$5:P$204,"-")))</f>
        <v>-</v>
      </c>
      <c r="Q350" s="27" t="str">
        <f t="array" ref="Q350">IF(COUNT(IF(Q$5:Q$204=$G350,Q$5:Q$204,"-"))=0,"-",COUNT(IF(Q$5:Q$204=$G350,Q$5:Q$204,"-")))</f>
        <v>-</v>
      </c>
      <c r="R350" s="27" t="str">
        <f t="array" ref="R350">IF(COUNT(IF(R$5:R$204=$G350,R$5:R$204,"-"))=0,"-",COUNT(IF(R$5:R$204=$G350,R$5:R$204,"-")))</f>
        <v>-</v>
      </c>
      <c r="S350" s="27" t="str">
        <f t="array" ref="S350">IF(COUNT(IF(S$5:S$204=$G350,S$5:S$204,"-"))=0,"-",COUNT(IF(S$5:S$204=$G350,S$5:S$204,"-")))</f>
        <v>-</v>
      </c>
      <c r="T350" s="27" t="str">
        <f t="array" ref="T350">IF(COUNT(IF(T$5:T$204=$G350,T$5:T$204,"-"))=0,"-",COUNT(IF(T$5:T$204=$G350,T$5:T$204,"-")))</f>
        <v>-</v>
      </c>
      <c r="U350" s="27" t="str">
        <f t="array" ref="U350">IF(COUNT(IF(U$5:U$204=$G350,U$5:U$204,"-"))=0,"-",COUNT(IF(U$5:U$204=$G350,U$5:U$204,"-")))</f>
        <v>-</v>
      </c>
      <c r="V350" s="27" t="str">
        <f t="array" ref="V350">IF(COUNT(IF(V$5:V$204=$G350,V$5:V$204,"-"))=0,"-",COUNT(IF(V$5:V$204=$G350,V$5:V$204,"-")))</f>
        <v>-</v>
      </c>
      <c r="W350" s="73" t="str">
        <f t="array" ref="W350">IF(COUNT(IF(H$5:V$204=$G350,H$5:V$204,"-"))=0,"-",COUNT(IF(H$5:V$204=$G350,H$5:V$204)))</f>
        <v>-</v>
      </c>
      <c r="X350" s="475"/>
      <c r="Y350" s="76"/>
      <c r="Z350" s="76"/>
      <c r="AA350" s="76"/>
      <c r="AB350" s="76"/>
      <c r="AC350" s="76"/>
      <c r="AD350" s="76"/>
      <c r="AE350" s="75"/>
      <c r="AF350" s="75"/>
      <c r="AG350" s="75"/>
      <c r="AH350" s="75"/>
      <c r="AI350" s="75"/>
      <c r="AJ350" s="75"/>
      <c r="AK350" s="75"/>
      <c r="AL350" s="75"/>
      <c r="AM350" s="75"/>
      <c r="AN350" s="75"/>
      <c r="AO350" s="75"/>
      <c r="AP350" s="75"/>
      <c r="AQ350" s="75"/>
      <c r="AR350" s="75"/>
      <c r="AS350" s="75"/>
      <c r="AT350" s="75"/>
      <c r="AU350" s="75"/>
      <c r="AV350" s="75"/>
      <c r="AW350" s="75"/>
      <c r="AX350" s="75"/>
      <c r="AY350" s="75"/>
      <c r="AZ350" s="75"/>
      <c r="BA350" s="75"/>
      <c r="BB350" s="75"/>
      <c r="BC350" s="75"/>
      <c r="BD350" s="75"/>
      <c r="BE350" s="75"/>
      <c r="BF350" s="75"/>
      <c r="BG350" s="75"/>
      <c r="BH350" s="75"/>
      <c r="BK350" s="251"/>
      <c r="BL350" s="251"/>
      <c r="BM350" s="251"/>
      <c r="BN350" s="251"/>
      <c r="BO350" s="251"/>
      <c r="BP350" s="251"/>
      <c r="BQ350" s="251"/>
      <c r="BR350" s="251"/>
      <c r="BS350" s="251"/>
      <c r="BT350" s="251"/>
      <c r="BU350" s="251"/>
      <c r="BV350" s="251"/>
      <c r="BW350" s="251"/>
      <c r="BX350" s="251"/>
      <c r="BY350" s="251"/>
      <c r="BZ350" s="251"/>
    </row>
    <row r="351" spans="1:78" ht="12.75" customHeight="1">
      <c r="A351" s="75"/>
      <c r="B351" s="75"/>
      <c r="C351" s="85"/>
      <c r="D351" s="160"/>
      <c r="E351" s="163"/>
      <c r="F351" s="195" t="s">
        <v>33</v>
      </c>
      <c r="G351" s="35" t="str">
        <f>$G$239</f>
        <v>0-15</v>
      </c>
      <c r="H351" s="68">
        <f t="shared" ref="H351:V351" si="58">SUM(H330:H347)</f>
        <v>0</v>
      </c>
      <c r="I351" s="482">
        <f t="shared" si="58"/>
        <v>0</v>
      </c>
      <c r="J351" s="482">
        <f t="shared" si="58"/>
        <v>0</v>
      </c>
      <c r="K351" s="482">
        <f t="shared" si="58"/>
        <v>0</v>
      </c>
      <c r="L351" s="482">
        <f t="shared" si="58"/>
        <v>0</v>
      </c>
      <c r="M351" s="482">
        <f t="shared" si="58"/>
        <v>0</v>
      </c>
      <c r="N351" s="482">
        <f t="shared" si="58"/>
        <v>0</v>
      </c>
      <c r="O351" s="482">
        <f t="shared" si="58"/>
        <v>0</v>
      </c>
      <c r="P351" s="482">
        <f t="shared" si="58"/>
        <v>0</v>
      </c>
      <c r="Q351" s="482">
        <f t="shared" si="58"/>
        <v>0</v>
      </c>
      <c r="R351" s="482">
        <f t="shared" si="58"/>
        <v>0</v>
      </c>
      <c r="S351" s="482">
        <f t="shared" si="58"/>
        <v>0</v>
      </c>
      <c r="T351" s="482">
        <f t="shared" si="58"/>
        <v>0</v>
      </c>
      <c r="U351" s="482">
        <f t="shared" si="58"/>
        <v>0</v>
      </c>
      <c r="V351" s="29">
        <f t="shared" si="58"/>
        <v>0</v>
      </c>
      <c r="W351" s="145">
        <f>SUM(W330:W350)</f>
        <v>0</v>
      </c>
      <c r="X351" s="475"/>
      <c r="Y351" s="76"/>
      <c r="Z351" s="76"/>
      <c r="AA351" s="76"/>
      <c r="AB351" s="76"/>
      <c r="AC351" s="76"/>
      <c r="AD351" s="76"/>
      <c r="AE351" s="75"/>
      <c r="AF351" s="75"/>
      <c r="AG351" s="75"/>
      <c r="AH351" s="75"/>
      <c r="AI351" s="75"/>
      <c r="AJ351" s="75"/>
      <c r="AK351" s="75"/>
      <c r="AL351" s="75"/>
      <c r="AM351" s="75"/>
      <c r="AN351" s="75"/>
      <c r="AO351" s="75"/>
      <c r="AP351" s="75"/>
      <c r="AQ351" s="75"/>
      <c r="AR351" s="75"/>
      <c r="AS351" s="75"/>
      <c r="AT351" s="75"/>
      <c r="AU351" s="75"/>
      <c r="AV351" s="75"/>
      <c r="AW351" s="75"/>
      <c r="AX351" s="75"/>
      <c r="AY351" s="75"/>
      <c r="AZ351" s="75"/>
      <c r="BA351" s="75"/>
      <c r="BB351" s="75"/>
      <c r="BC351" s="75"/>
      <c r="BD351" s="75"/>
      <c r="BE351" s="75"/>
      <c r="BF351" s="75"/>
      <c r="BG351" s="75"/>
      <c r="BH351" s="75"/>
      <c r="BK351" s="251"/>
      <c r="BL351" s="251"/>
      <c r="BM351" s="251"/>
      <c r="BN351" s="251"/>
      <c r="BO351" s="251"/>
      <c r="BP351" s="251"/>
      <c r="BQ351" s="251"/>
      <c r="BR351" s="251"/>
      <c r="BS351" s="251"/>
      <c r="BT351" s="251"/>
      <c r="BU351" s="251"/>
      <c r="BV351" s="251"/>
      <c r="BW351" s="251"/>
      <c r="BX351" s="251"/>
      <c r="BY351" s="251"/>
      <c r="BZ351" s="251"/>
    </row>
    <row r="352" spans="1:78" ht="12.75" customHeight="1">
      <c r="A352" s="75"/>
      <c r="B352" s="75"/>
      <c r="C352" s="85"/>
      <c r="D352" s="160"/>
      <c r="E352" s="163"/>
      <c r="F352" s="164"/>
      <c r="G352" s="162"/>
      <c r="H352" s="175"/>
      <c r="I352" s="175"/>
      <c r="J352" s="175"/>
      <c r="K352" s="175"/>
      <c r="L352" s="175"/>
      <c r="M352" s="175"/>
      <c r="N352" s="175"/>
      <c r="O352" s="175"/>
      <c r="P352" s="175"/>
      <c r="Q352" s="175"/>
      <c r="R352" s="175"/>
      <c r="S352" s="175"/>
      <c r="T352" s="175"/>
      <c r="U352" s="175"/>
      <c r="V352" s="175"/>
      <c r="W352" s="197"/>
      <c r="X352" s="74"/>
      <c r="Y352" s="76"/>
      <c r="Z352" s="76"/>
      <c r="AA352" s="76"/>
      <c r="AB352" s="76"/>
      <c r="AC352" s="76"/>
      <c r="AD352" s="76"/>
      <c r="AE352" s="75"/>
      <c r="AF352" s="75"/>
      <c r="AG352" s="75"/>
      <c r="AH352" s="75"/>
      <c r="AI352" s="75"/>
      <c r="AJ352" s="75"/>
      <c r="AK352" s="75"/>
      <c r="AL352" s="75"/>
      <c r="AM352" s="75"/>
      <c r="AN352" s="75"/>
      <c r="AO352" s="75"/>
      <c r="AP352" s="75"/>
      <c r="AQ352" s="75"/>
      <c r="AR352" s="75"/>
      <c r="AS352" s="75"/>
      <c r="AT352" s="75"/>
      <c r="AU352" s="75"/>
      <c r="AV352" s="75"/>
      <c r="AW352" s="75"/>
      <c r="AX352" s="75"/>
      <c r="AY352" s="75"/>
      <c r="AZ352" s="75"/>
      <c r="BA352" s="75"/>
      <c r="BB352" s="75"/>
      <c r="BC352" s="75"/>
      <c r="BD352" s="75"/>
      <c r="BE352" s="75"/>
      <c r="BF352" s="75"/>
      <c r="BG352" s="75"/>
      <c r="BH352" s="75"/>
      <c r="BK352" s="251"/>
      <c r="BL352" s="251"/>
      <c r="BM352" s="251"/>
      <c r="BN352" s="251"/>
      <c r="BO352" s="251"/>
      <c r="BP352" s="251"/>
      <c r="BQ352" s="251"/>
      <c r="BR352" s="251"/>
      <c r="BS352" s="251"/>
      <c r="BT352" s="251"/>
      <c r="BU352" s="251"/>
      <c r="BV352" s="251"/>
      <c r="BW352" s="251"/>
      <c r="BX352" s="251"/>
      <c r="BY352" s="251"/>
      <c r="BZ352" s="251"/>
    </row>
    <row r="353" spans="1:78" ht="12.75" customHeight="1">
      <c r="A353" s="75"/>
      <c r="B353" s="75"/>
      <c r="C353" s="85"/>
      <c r="D353" s="160"/>
      <c r="E353" s="163"/>
      <c r="F353" s="164"/>
      <c r="G353" s="162"/>
      <c r="H353" s="175"/>
      <c r="I353" s="175"/>
      <c r="J353" s="175"/>
      <c r="K353" s="175"/>
      <c r="L353" s="175"/>
      <c r="M353" s="175"/>
      <c r="N353" s="175"/>
      <c r="O353" s="175"/>
      <c r="P353" s="175"/>
      <c r="Q353" s="175"/>
      <c r="R353" s="175"/>
      <c r="S353" s="175"/>
      <c r="T353" s="175"/>
      <c r="U353" s="175"/>
      <c r="V353" s="175"/>
      <c r="W353" s="197"/>
      <c r="X353" s="74"/>
      <c r="Y353" s="76"/>
      <c r="Z353" s="76"/>
      <c r="AA353" s="76"/>
      <c r="AB353" s="76"/>
      <c r="AC353" s="76"/>
      <c r="AD353" s="76"/>
      <c r="AE353" s="75"/>
      <c r="AF353" s="75"/>
      <c r="AG353" s="75"/>
      <c r="AH353" s="75"/>
      <c r="AI353" s="75"/>
      <c r="AJ353" s="75"/>
      <c r="AK353" s="75"/>
      <c r="AL353" s="75"/>
      <c r="AM353" s="75"/>
      <c r="AN353" s="75"/>
      <c r="AO353" s="75"/>
      <c r="AP353" s="75"/>
      <c r="AQ353" s="75"/>
      <c r="AR353" s="75"/>
      <c r="AS353" s="75"/>
      <c r="AT353" s="75"/>
      <c r="AU353" s="75"/>
      <c r="AV353" s="75"/>
      <c r="AW353" s="75"/>
      <c r="AX353" s="75"/>
      <c r="AY353" s="75"/>
      <c r="AZ353" s="75"/>
      <c r="BA353" s="75"/>
      <c r="BB353" s="75"/>
      <c r="BC353" s="75"/>
      <c r="BD353" s="75"/>
      <c r="BE353" s="75"/>
      <c r="BF353" s="75"/>
      <c r="BG353" s="75"/>
      <c r="BH353" s="75"/>
      <c r="BK353" s="251"/>
      <c r="BL353" s="251"/>
      <c r="BM353" s="251"/>
      <c r="BN353" s="251"/>
      <c r="BO353" s="251"/>
      <c r="BP353" s="251"/>
      <c r="BQ353" s="251"/>
      <c r="BR353" s="251"/>
      <c r="BS353" s="251"/>
      <c r="BT353" s="251"/>
      <c r="BU353" s="251"/>
      <c r="BV353" s="251"/>
      <c r="BW353" s="251"/>
      <c r="BX353" s="251"/>
      <c r="BY353" s="251"/>
      <c r="BZ353" s="251"/>
    </row>
    <row r="354" spans="1:78" ht="18" customHeight="1">
      <c r="A354" s="75"/>
      <c r="B354" s="75"/>
      <c r="C354" s="85"/>
      <c r="D354" s="160"/>
      <c r="E354" s="163"/>
      <c r="F354" s="160"/>
      <c r="G354" s="179" t="s">
        <v>81</v>
      </c>
      <c r="H354" s="186"/>
      <c r="I354" s="186"/>
      <c r="J354" s="187"/>
      <c r="K354" s="188"/>
      <c r="L354" s="188"/>
      <c r="M354" s="188"/>
      <c r="N354" s="199"/>
      <c r="O354" s="199"/>
      <c r="P354" s="199"/>
      <c r="Q354" s="199"/>
      <c r="R354" s="199"/>
      <c r="S354" s="199"/>
      <c r="T354" s="199"/>
      <c r="U354" s="199"/>
      <c r="V354" s="199"/>
      <c r="W354" s="198"/>
      <c r="X354" s="74"/>
      <c r="Y354" s="76"/>
      <c r="Z354" s="76"/>
      <c r="AA354" s="76"/>
      <c r="AB354" s="76"/>
      <c r="AC354" s="76"/>
      <c r="AD354" s="76"/>
      <c r="AE354" s="75"/>
      <c r="AF354" s="75"/>
      <c r="AG354" s="75"/>
      <c r="AH354" s="75"/>
      <c r="AI354" s="75"/>
      <c r="AJ354" s="75"/>
      <c r="AK354" s="75"/>
      <c r="AL354" s="75"/>
      <c r="AM354" s="75"/>
      <c r="AN354" s="75"/>
      <c r="AO354" s="75"/>
      <c r="AP354" s="75"/>
      <c r="AQ354" s="75"/>
      <c r="AR354" s="75"/>
      <c r="AS354" s="75"/>
      <c r="AT354" s="75"/>
      <c r="AU354" s="75"/>
      <c r="AV354" s="75"/>
      <c r="AW354" s="75"/>
      <c r="AX354" s="75"/>
      <c r="AY354" s="75"/>
      <c r="AZ354" s="75"/>
      <c r="BA354" s="75"/>
      <c r="BB354" s="75"/>
      <c r="BC354" s="75"/>
      <c r="BD354" s="75"/>
      <c r="BE354" s="75"/>
      <c r="BF354" s="75"/>
      <c r="BG354" s="75"/>
      <c r="BH354" s="75"/>
      <c r="BK354" s="251"/>
      <c r="BL354" s="251"/>
      <c r="BM354" s="251"/>
      <c r="BN354" s="251"/>
      <c r="BO354" s="251"/>
      <c r="BP354" s="251"/>
      <c r="BQ354" s="251"/>
      <c r="BR354" s="251"/>
      <c r="BS354" s="251"/>
      <c r="BT354" s="251"/>
      <c r="BU354" s="251"/>
      <c r="BV354" s="251"/>
      <c r="BW354" s="251"/>
      <c r="BX354" s="251"/>
      <c r="BY354" s="251"/>
      <c r="BZ354" s="251"/>
    </row>
    <row r="355" spans="1:78" ht="12.75" customHeight="1">
      <c r="A355" s="75"/>
      <c r="B355" s="75"/>
      <c r="C355" s="85"/>
      <c r="D355" s="160"/>
      <c r="E355" s="164"/>
      <c r="F355" s="164"/>
      <c r="G355" s="72"/>
      <c r="H355" s="23">
        <f t="shared" ref="H355:V355" si="59">H3</f>
        <v>0</v>
      </c>
      <c r="I355" s="24">
        <f t="shared" si="59"/>
        <v>0</v>
      </c>
      <c r="J355" s="24">
        <f t="shared" si="59"/>
        <v>0</v>
      </c>
      <c r="K355" s="24">
        <f t="shared" si="59"/>
        <v>0</v>
      </c>
      <c r="L355" s="24">
        <f t="shared" si="59"/>
        <v>0</v>
      </c>
      <c r="M355" s="24">
        <f t="shared" si="59"/>
        <v>0</v>
      </c>
      <c r="N355" s="24">
        <f t="shared" si="59"/>
        <v>0</v>
      </c>
      <c r="O355" s="24">
        <f t="shared" si="59"/>
        <v>0</v>
      </c>
      <c r="P355" s="24">
        <f t="shared" si="59"/>
        <v>0</v>
      </c>
      <c r="Q355" s="24">
        <f t="shared" si="59"/>
        <v>0</v>
      </c>
      <c r="R355" s="24">
        <f t="shared" si="59"/>
        <v>0</v>
      </c>
      <c r="S355" s="24">
        <f t="shared" si="59"/>
        <v>0</v>
      </c>
      <c r="T355" s="24">
        <f t="shared" si="59"/>
        <v>0</v>
      </c>
      <c r="U355" s="24">
        <f t="shared" si="59"/>
        <v>0</v>
      </c>
      <c r="V355" s="25">
        <f t="shared" si="59"/>
        <v>0</v>
      </c>
      <c r="W355" s="200"/>
      <c r="X355" s="475"/>
      <c r="Y355" s="76"/>
      <c r="Z355" s="76"/>
      <c r="AA355" s="76"/>
      <c r="AB355" s="76"/>
      <c r="AC355" s="76"/>
      <c r="AD355" s="76"/>
      <c r="AE355" s="75"/>
      <c r="AF355" s="75"/>
      <c r="AG355" s="75"/>
      <c r="AH355" s="75"/>
      <c r="AI355" s="75"/>
      <c r="AJ355" s="75"/>
      <c r="AK355" s="75"/>
      <c r="AL355" s="75"/>
      <c r="AM355" s="75"/>
      <c r="AN355" s="75"/>
      <c r="AO355" s="75"/>
      <c r="AP355" s="75"/>
      <c r="AQ355" s="75"/>
      <c r="AR355" s="75"/>
      <c r="AS355" s="75"/>
      <c r="AT355" s="75"/>
      <c r="AU355" s="75"/>
      <c r="AV355" s="75"/>
      <c r="AW355" s="75"/>
      <c r="AX355" s="75"/>
      <c r="AY355" s="75"/>
      <c r="AZ355" s="75"/>
      <c r="BA355" s="75"/>
      <c r="BB355" s="75"/>
      <c r="BC355" s="75"/>
      <c r="BD355" s="75"/>
      <c r="BE355" s="75"/>
      <c r="BF355" s="75"/>
      <c r="BG355" s="75"/>
      <c r="BH355" s="75"/>
      <c r="BK355" s="251"/>
      <c r="BL355" s="251"/>
      <c r="BM355" s="251"/>
      <c r="BN355" s="251"/>
      <c r="BO355" s="251"/>
      <c r="BP355" s="251"/>
      <c r="BQ355" s="251"/>
      <c r="BR355" s="251"/>
      <c r="BS355" s="251"/>
      <c r="BT355" s="251"/>
      <c r="BU355" s="251"/>
      <c r="BV355" s="251"/>
      <c r="BW355" s="251"/>
      <c r="BX355" s="251"/>
      <c r="BY355" s="251"/>
      <c r="BZ355" s="251"/>
    </row>
    <row r="356" spans="1:78" ht="12.75" customHeight="1">
      <c r="A356" s="75"/>
      <c r="B356" s="75"/>
      <c r="C356" s="85"/>
      <c r="D356" s="160"/>
      <c r="E356" s="164"/>
      <c r="F356" s="164"/>
      <c r="G356" s="73" t="s">
        <v>60</v>
      </c>
      <c r="H356" s="58" t="str">
        <f t="shared" ref="H356:V356" si="60">H4</f>
        <v>Reader 1</v>
      </c>
      <c r="I356" s="11" t="str">
        <f t="shared" si="60"/>
        <v>Reader 2</v>
      </c>
      <c r="J356" s="11" t="str">
        <f t="shared" si="60"/>
        <v>Reader 3</v>
      </c>
      <c r="K356" s="11" t="str">
        <f t="shared" si="60"/>
        <v>Reader 4</v>
      </c>
      <c r="L356" s="11" t="str">
        <f t="shared" si="60"/>
        <v>Reader 5</v>
      </c>
      <c r="M356" s="11" t="str">
        <f t="shared" si="60"/>
        <v>Reader 6</v>
      </c>
      <c r="N356" s="11" t="str">
        <f t="shared" si="60"/>
        <v>Reader 7</v>
      </c>
      <c r="O356" s="11" t="str">
        <f t="shared" si="60"/>
        <v>Reader 8</v>
      </c>
      <c r="P356" s="11" t="str">
        <f t="shared" si="60"/>
        <v>Reader 9</v>
      </c>
      <c r="Q356" s="11" t="str">
        <f t="shared" si="60"/>
        <v>Reader 10</v>
      </c>
      <c r="R356" s="11" t="str">
        <f t="shared" si="60"/>
        <v>Reader 11</v>
      </c>
      <c r="S356" s="11" t="str">
        <f t="shared" si="60"/>
        <v>Reader 12</v>
      </c>
      <c r="T356" s="11" t="str">
        <f t="shared" si="60"/>
        <v>Reader 13</v>
      </c>
      <c r="U356" s="11" t="str">
        <f t="shared" si="60"/>
        <v>Reader 14</v>
      </c>
      <c r="V356" s="59" t="str">
        <f t="shared" si="60"/>
        <v>Reader 15</v>
      </c>
      <c r="W356" s="201" t="s">
        <v>30</v>
      </c>
      <c r="X356" s="475"/>
      <c r="Y356" s="76"/>
      <c r="Z356" s="76"/>
      <c r="AA356" s="76"/>
      <c r="AB356" s="76"/>
      <c r="AC356" s="76"/>
      <c r="AD356" s="76"/>
      <c r="AE356" s="75"/>
      <c r="AF356" s="75"/>
      <c r="AG356" s="75"/>
      <c r="AH356" s="75"/>
      <c r="AI356" s="75"/>
      <c r="AJ356" s="75"/>
      <c r="AK356" s="75"/>
      <c r="AL356" s="75"/>
      <c r="AM356" s="75"/>
      <c r="AN356" s="75"/>
      <c r="AO356" s="75"/>
      <c r="AP356" s="75"/>
      <c r="AQ356" s="75"/>
      <c r="AR356" s="75"/>
      <c r="AS356" s="75"/>
      <c r="AT356" s="75"/>
      <c r="AU356" s="75"/>
      <c r="AV356" s="75"/>
      <c r="AW356" s="75"/>
      <c r="AX356" s="75"/>
      <c r="AY356" s="75"/>
      <c r="AZ356" s="75"/>
      <c r="BA356" s="75"/>
      <c r="BB356" s="75"/>
      <c r="BC356" s="75"/>
      <c r="BD356" s="75"/>
      <c r="BE356" s="75"/>
      <c r="BF356" s="75"/>
      <c r="BG356" s="75"/>
      <c r="BH356" s="75"/>
      <c r="BK356" s="251"/>
      <c r="BL356" s="251"/>
      <c r="BM356" s="251"/>
      <c r="BN356" s="251"/>
      <c r="BO356" s="251"/>
      <c r="BP356" s="251"/>
      <c r="BQ356" s="251"/>
      <c r="BR356" s="251"/>
      <c r="BS356" s="251"/>
      <c r="BT356" s="251"/>
      <c r="BU356" s="251"/>
      <c r="BV356" s="251"/>
      <c r="BW356" s="251"/>
      <c r="BX356" s="251"/>
      <c r="BY356" s="251"/>
      <c r="BZ356" s="251"/>
    </row>
    <row r="357" spans="1:78" ht="12.75" customHeight="1">
      <c r="A357" s="75"/>
      <c r="B357" s="75"/>
      <c r="C357" s="85"/>
      <c r="D357" s="160"/>
      <c r="E357" s="163"/>
      <c r="F357" s="163"/>
      <c r="G357" s="51">
        <v>0</v>
      </c>
      <c r="H357" s="113" t="str">
        <f t="array" ref="H357">IF(H330="-","-",AVERAGE(IF(H$5:H$204=$G357,$E$5:$E$204,"-")))</f>
        <v>-</v>
      </c>
      <c r="I357" s="114" t="str">
        <f t="array" ref="I357">IF(I330="-","-",AVERAGE(IF(I$5:I$204=$G357,$E$5:$E$204,"-")))</f>
        <v>-</v>
      </c>
      <c r="J357" s="114" t="str">
        <f t="array" ref="J357">IF(J330="-","-",AVERAGE(IF(J$5:J$204=$G357,$E$5:$E$204,"-")))</f>
        <v>-</v>
      </c>
      <c r="K357" s="114" t="str">
        <f t="array" ref="K357">IF(K330="-","-",AVERAGE(IF(K$5:K$204=$G357,$E$5:$E$204,"-")))</f>
        <v>-</v>
      </c>
      <c r="L357" s="114" t="str">
        <f t="array" ref="L357">IF(L330="-","-",AVERAGE(IF(L$5:L$204=$G357,$E$5:$E$204,"-")))</f>
        <v>-</v>
      </c>
      <c r="M357" s="114" t="str">
        <f t="array" ref="M357">IF(M330="-","-",AVERAGE(IF(M$5:M$204=$G357,$E$5:$E$204,"-")))</f>
        <v>-</v>
      </c>
      <c r="N357" s="114" t="str">
        <f t="array" ref="N357">IF(N330="-","-",AVERAGE(IF(N$5:N$204=$G357,$E$5:$E$204,"-")))</f>
        <v>-</v>
      </c>
      <c r="O357" s="114" t="str">
        <f t="array" ref="O357">IF(O330="-","-",AVERAGE(IF(O$5:O$204=$G357,$E$5:$E$204,"-")))</f>
        <v>-</v>
      </c>
      <c r="P357" s="114" t="str">
        <f t="array" ref="P357">IF(P330="-","-",AVERAGE(IF(P$5:P$204=$G357,$E$5:$E$204,"-")))</f>
        <v>-</v>
      </c>
      <c r="Q357" s="114" t="str">
        <f t="array" ref="Q357">IF(Q330="-","-",AVERAGE(IF(Q$5:Q$204=$G357,$E$5:$E$204,"-")))</f>
        <v>-</v>
      </c>
      <c r="R357" s="114" t="str">
        <f t="array" ref="R357">IF(R330="-","-",AVERAGE(IF(R$5:R$204=$G357,$E$5:$E$204,"-")))</f>
        <v>-</v>
      </c>
      <c r="S357" s="114" t="str">
        <f t="array" ref="S357">IF(S330="-","-",AVERAGE(IF(S$5:S$204=$G357,$E$5:$E$204,"-")))</f>
        <v>-</v>
      </c>
      <c r="T357" s="114" t="str">
        <f t="array" ref="T357">IF(T330="-","-",AVERAGE(IF(T$5:T$204=$G357,$E$5:$E$204,"-")))</f>
        <v>-</v>
      </c>
      <c r="U357" s="114" t="str">
        <f t="array" ref="U357">IF(U330="-","-",AVERAGE(IF(U$5:U$204=$G357,$E$5:$E$204,"-")))</f>
        <v>-</v>
      </c>
      <c r="V357" s="114" t="str">
        <f t="array" ref="V357">IF(V330="-","-",AVERAGE(IF(V$5:V$204=$G357,$E$5:$E$204,"-")))</f>
        <v>-</v>
      </c>
      <c r="W357" s="382" t="str">
        <f t="array" ref="W357">IF(W330="-","-",AVERAGE(IF(H$5:V$204=$G357,$E$5:$E$204,"-")))</f>
        <v>-</v>
      </c>
      <c r="X357" s="475"/>
      <c r="Y357" s="76"/>
      <c r="Z357" s="76"/>
      <c r="AA357" s="76"/>
      <c r="AB357" s="76"/>
      <c r="AC357" s="76"/>
      <c r="AD357" s="76"/>
      <c r="AE357" s="75"/>
      <c r="AF357" s="75"/>
      <c r="AG357" s="75"/>
      <c r="AH357" s="75"/>
      <c r="AI357" s="75"/>
      <c r="AJ357" s="75"/>
      <c r="AK357" s="75"/>
      <c r="AL357" s="75"/>
      <c r="AM357" s="75"/>
      <c r="AN357" s="75"/>
      <c r="AO357" s="75"/>
      <c r="AP357" s="75"/>
      <c r="AQ357" s="75"/>
      <c r="AR357" s="75"/>
      <c r="AS357" s="75"/>
      <c r="AT357" s="75"/>
      <c r="AU357" s="75"/>
      <c r="AV357" s="75"/>
      <c r="AW357" s="75"/>
      <c r="AX357" s="75"/>
      <c r="AY357" s="75"/>
      <c r="AZ357" s="75"/>
      <c r="BA357" s="75"/>
      <c r="BB357" s="75"/>
      <c r="BC357" s="75"/>
      <c r="BD357" s="75"/>
      <c r="BE357" s="75"/>
      <c r="BF357" s="75"/>
      <c r="BG357" s="75"/>
      <c r="BH357" s="75"/>
      <c r="BK357" s="251"/>
      <c r="BL357" s="251"/>
      <c r="BM357" s="251"/>
      <c r="BN357" s="251"/>
      <c r="BO357" s="251"/>
      <c r="BP357" s="251"/>
      <c r="BQ357" s="251"/>
      <c r="BR357" s="251"/>
      <c r="BS357" s="251"/>
      <c r="BT357" s="251"/>
      <c r="BU357" s="251"/>
      <c r="BV357" s="251"/>
      <c r="BW357" s="251"/>
      <c r="BX357" s="251"/>
      <c r="BY357" s="251"/>
      <c r="BZ357" s="251"/>
    </row>
    <row r="358" spans="1:78" ht="12.75" customHeight="1">
      <c r="A358" s="75"/>
      <c r="B358" s="75"/>
      <c r="C358" s="85"/>
      <c r="D358" s="160"/>
      <c r="E358" s="163"/>
      <c r="F358" s="163"/>
      <c r="G358" s="52">
        <f>G357+1</f>
        <v>1</v>
      </c>
      <c r="H358" s="115" t="str">
        <f t="array" ref="H358">IF(H331="-","-",AVERAGE(IF(H$5:H$204=$G358,$E$5:$E$204,"-")))</f>
        <v>-</v>
      </c>
      <c r="I358" s="116" t="str">
        <f t="array" ref="I358">IF(I331="-","-",AVERAGE(IF(I$5:I$204=$G358,$E$5:$E$204,"-")))</f>
        <v>-</v>
      </c>
      <c r="J358" s="116" t="str">
        <f t="array" ref="J358">IF(J331="-","-",AVERAGE(IF(J$5:J$204=$G358,$E$5:$E$204,"-")))</f>
        <v>-</v>
      </c>
      <c r="K358" s="116" t="str">
        <f t="array" ref="K358">IF(K331="-","-",AVERAGE(IF(K$5:K$204=$G358,$E$5:$E$204,"-")))</f>
        <v>-</v>
      </c>
      <c r="L358" s="116" t="str">
        <f t="array" ref="L358">IF(L331="-","-",AVERAGE(IF(L$5:L$204=$G358,$E$5:$E$204,"-")))</f>
        <v>-</v>
      </c>
      <c r="M358" s="116" t="str">
        <f t="array" ref="M358">IF(M331="-","-",AVERAGE(IF(M$5:M$204=$G358,$E$5:$E$204,"-")))</f>
        <v>-</v>
      </c>
      <c r="N358" s="116" t="str">
        <f t="array" ref="N358">IF(N331="-","-",AVERAGE(IF(N$5:N$204=$G358,$E$5:$E$204,"-")))</f>
        <v>-</v>
      </c>
      <c r="O358" s="116" t="str">
        <f t="array" ref="O358">IF(O331="-","-",AVERAGE(IF(O$5:O$204=$G358,$E$5:$E$204,"-")))</f>
        <v>-</v>
      </c>
      <c r="P358" s="116" t="str">
        <f t="array" ref="P358">IF(P331="-","-",AVERAGE(IF(P$5:P$204=$G358,$E$5:$E$204,"-")))</f>
        <v>-</v>
      </c>
      <c r="Q358" s="116" t="str">
        <f t="array" ref="Q358">IF(Q331="-","-",AVERAGE(IF(Q$5:Q$204=$G358,$E$5:$E$204,"-")))</f>
        <v>-</v>
      </c>
      <c r="R358" s="116" t="str">
        <f t="array" ref="R358">IF(R331="-","-",AVERAGE(IF(R$5:R$204=$G358,$E$5:$E$204,"-")))</f>
        <v>-</v>
      </c>
      <c r="S358" s="116" t="str">
        <f t="array" ref="S358">IF(S331="-","-",AVERAGE(IF(S$5:S$204=$G358,$E$5:$E$204,"-")))</f>
        <v>-</v>
      </c>
      <c r="T358" s="116" t="str">
        <f t="array" ref="T358">IF(T331="-","-",AVERAGE(IF(T$5:T$204=$G358,$E$5:$E$204,"-")))</f>
        <v>-</v>
      </c>
      <c r="U358" s="116" t="str">
        <f t="array" ref="U358">IF(U331="-","-",AVERAGE(IF(U$5:U$204=$G358,$E$5:$E$204,"-")))</f>
        <v>-</v>
      </c>
      <c r="V358" s="116" t="str">
        <f t="array" ref="V358">IF(V331="-","-",AVERAGE(IF(V$5:V$204=$G358,$E$5:$E$204,"-")))</f>
        <v>-</v>
      </c>
      <c r="W358" s="383" t="str">
        <f t="array" ref="W358">IF(W331="-","-",AVERAGE(IF(H$5:V$204=$G358,$E$5:$E$204,"-")))</f>
        <v>-</v>
      </c>
      <c r="X358" s="475"/>
      <c r="Y358" s="76"/>
      <c r="Z358" s="76"/>
      <c r="AA358" s="76"/>
      <c r="AB358" s="76"/>
      <c r="AC358" s="76"/>
      <c r="AD358" s="76"/>
      <c r="AE358" s="75"/>
      <c r="AF358" s="75"/>
      <c r="AG358" s="75"/>
      <c r="AH358" s="75"/>
      <c r="AI358" s="75"/>
      <c r="AJ358" s="75"/>
      <c r="AK358" s="75"/>
      <c r="AL358" s="75"/>
      <c r="AM358" s="75"/>
      <c r="AN358" s="75"/>
      <c r="AO358" s="75"/>
      <c r="AP358" s="75"/>
      <c r="AQ358" s="75"/>
      <c r="AR358" s="75"/>
      <c r="AS358" s="75"/>
      <c r="AT358" s="75"/>
      <c r="AU358" s="75"/>
      <c r="AV358" s="75"/>
      <c r="AW358" s="75"/>
      <c r="AX358" s="75"/>
      <c r="AY358" s="75"/>
      <c r="AZ358" s="75"/>
      <c r="BA358" s="75"/>
      <c r="BB358" s="75"/>
      <c r="BC358" s="75"/>
      <c r="BD358" s="75"/>
      <c r="BE358" s="75"/>
      <c r="BF358" s="75"/>
      <c r="BG358" s="75"/>
      <c r="BH358" s="75"/>
      <c r="BK358" s="251"/>
      <c r="BL358" s="251"/>
      <c r="BM358" s="251"/>
      <c r="BN358" s="251"/>
      <c r="BO358" s="251"/>
      <c r="BP358" s="251"/>
      <c r="BQ358" s="251"/>
      <c r="BR358" s="251"/>
      <c r="BS358" s="251"/>
      <c r="BT358" s="251"/>
      <c r="BU358" s="251"/>
      <c r="BV358" s="251"/>
      <c r="BW358" s="251"/>
      <c r="BX358" s="251"/>
      <c r="BY358" s="251"/>
      <c r="BZ358" s="251"/>
    </row>
    <row r="359" spans="1:78" ht="12.75" customHeight="1">
      <c r="A359" s="75"/>
      <c r="B359" s="75"/>
      <c r="C359" s="85"/>
      <c r="D359" s="160"/>
      <c r="E359" s="163"/>
      <c r="F359" s="163"/>
      <c r="G359" s="52">
        <f t="shared" ref="G359:G377" si="61">G358+1</f>
        <v>2</v>
      </c>
      <c r="H359" s="115" t="str">
        <f t="array" ref="H359">IF(H332="-","-",AVERAGE(IF(H$5:H$204=$G359,$E$5:$E$204,"-")))</f>
        <v>-</v>
      </c>
      <c r="I359" s="116" t="str">
        <f t="array" ref="I359">IF(I332="-","-",AVERAGE(IF(I$5:I$204=$G359,$E$5:$E$204,"-")))</f>
        <v>-</v>
      </c>
      <c r="J359" s="116" t="str">
        <f t="array" ref="J359">IF(J332="-","-",AVERAGE(IF(J$5:J$204=$G359,$E$5:$E$204,"-")))</f>
        <v>-</v>
      </c>
      <c r="K359" s="116" t="str">
        <f t="array" ref="K359">IF(K332="-","-",AVERAGE(IF(K$5:K$204=$G359,$E$5:$E$204,"-")))</f>
        <v>-</v>
      </c>
      <c r="L359" s="116" t="str">
        <f t="array" ref="L359">IF(L332="-","-",AVERAGE(IF(L$5:L$204=$G359,$E$5:$E$204,"-")))</f>
        <v>-</v>
      </c>
      <c r="M359" s="116" t="str">
        <f t="array" ref="M359">IF(M332="-","-",AVERAGE(IF(M$5:M$204=$G359,$E$5:$E$204,"-")))</f>
        <v>-</v>
      </c>
      <c r="N359" s="116" t="str">
        <f t="array" ref="N359">IF(N332="-","-",AVERAGE(IF(N$5:N$204=$G359,$E$5:$E$204,"-")))</f>
        <v>-</v>
      </c>
      <c r="O359" s="116" t="str">
        <f t="array" ref="O359">IF(O332="-","-",AVERAGE(IF(O$5:O$204=$G359,$E$5:$E$204,"-")))</f>
        <v>-</v>
      </c>
      <c r="P359" s="116" t="str">
        <f t="array" ref="P359">IF(P332="-","-",AVERAGE(IF(P$5:P$204=$G359,$E$5:$E$204,"-")))</f>
        <v>-</v>
      </c>
      <c r="Q359" s="116" t="str">
        <f t="array" ref="Q359">IF(Q332="-","-",AVERAGE(IF(Q$5:Q$204=$G359,$E$5:$E$204,"-")))</f>
        <v>-</v>
      </c>
      <c r="R359" s="116" t="str">
        <f t="array" ref="R359">IF(R332="-","-",AVERAGE(IF(R$5:R$204=$G359,$E$5:$E$204,"-")))</f>
        <v>-</v>
      </c>
      <c r="S359" s="116" t="str">
        <f t="array" ref="S359">IF(S332="-","-",AVERAGE(IF(S$5:S$204=$G359,$E$5:$E$204,"-")))</f>
        <v>-</v>
      </c>
      <c r="T359" s="116" t="str">
        <f t="array" ref="T359">IF(T332="-","-",AVERAGE(IF(T$5:T$204=$G359,$E$5:$E$204,"-")))</f>
        <v>-</v>
      </c>
      <c r="U359" s="116" t="str">
        <f t="array" ref="U359">IF(U332="-","-",AVERAGE(IF(U$5:U$204=$G359,$E$5:$E$204,"-")))</f>
        <v>-</v>
      </c>
      <c r="V359" s="116" t="str">
        <f t="array" ref="V359">IF(V332="-","-",AVERAGE(IF(V$5:V$204=$G359,$E$5:$E$204,"-")))</f>
        <v>-</v>
      </c>
      <c r="W359" s="383" t="str">
        <f t="array" ref="W359">IF(W332="-","-",AVERAGE(IF(H$5:V$204=$G359,$E$5:$E$204,"-")))</f>
        <v>-</v>
      </c>
      <c r="X359" s="475"/>
      <c r="Y359" s="76"/>
      <c r="Z359" s="76"/>
      <c r="AA359" s="76"/>
      <c r="AB359" s="76"/>
      <c r="AC359" s="76"/>
      <c r="AD359" s="76"/>
      <c r="AE359" s="75"/>
      <c r="AF359" s="75"/>
      <c r="AG359" s="75"/>
      <c r="AH359" s="75"/>
      <c r="AI359" s="75"/>
      <c r="AJ359" s="75"/>
      <c r="AK359" s="75"/>
      <c r="AL359" s="75"/>
      <c r="AM359" s="75"/>
      <c r="AN359" s="75"/>
      <c r="AO359" s="75"/>
      <c r="AP359" s="75"/>
      <c r="AQ359" s="75"/>
      <c r="AR359" s="75"/>
      <c r="AS359" s="75"/>
      <c r="AT359" s="75"/>
      <c r="AU359" s="75"/>
      <c r="AV359" s="75"/>
      <c r="AW359" s="75"/>
      <c r="AX359" s="75"/>
      <c r="AY359" s="75"/>
      <c r="AZ359" s="75"/>
      <c r="BA359" s="75"/>
      <c r="BB359" s="75"/>
      <c r="BC359" s="75"/>
      <c r="BD359" s="75"/>
      <c r="BE359" s="75"/>
      <c r="BF359" s="75"/>
      <c r="BG359" s="75"/>
      <c r="BH359" s="75"/>
      <c r="BK359" s="251"/>
      <c r="BL359" s="251"/>
      <c r="BM359" s="251"/>
      <c r="BN359" s="251"/>
      <c r="BO359" s="251"/>
      <c r="BP359" s="251"/>
      <c r="BQ359" s="251"/>
      <c r="BR359" s="251"/>
      <c r="BS359" s="251"/>
      <c r="BT359" s="251"/>
      <c r="BU359" s="251"/>
      <c r="BV359" s="251"/>
      <c r="BW359" s="251"/>
      <c r="BX359" s="251"/>
      <c r="BY359" s="251"/>
      <c r="BZ359" s="251"/>
    </row>
    <row r="360" spans="1:78" ht="12.75" customHeight="1">
      <c r="A360" s="75"/>
      <c r="B360" s="75"/>
      <c r="C360" s="85"/>
      <c r="D360" s="160"/>
      <c r="E360" s="163"/>
      <c r="F360" s="163"/>
      <c r="G360" s="52">
        <f t="shared" si="61"/>
        <v>3</v>
      </c>
      <c r="H360" s="115" t="str">
        <f t="array" ref="H360">IF(H333="-","-",AVERAGE(IF(H$5:H$204=$G360,$E$5:$E$204,"-")))</f>
        <v>-</v>
      </c>
      <c r="I360" s="116" t="str">
        <f t="array" ref="I360">IF(I333="-","-",AVERAGE(IF(I$5:I$204=$G360,$E$5:$E$204,"-")))</f>
        <v>-</v>
      </c>
      <c r="J360" s="116" t="str">
        <f t="array" ref="J360">IF(J333="-","-",AVERAGE(IF(J$5:J$204=$G360,$E$5:$E$204,"-")))</f>
        <v>-</v>
      </c>
      <c r="K360" s="116" t="str">
        <f t="array" ref="K360">IF(K333="-","-",AVERAGE(IF(K$5:K$204=$G360,$E$5:$E$204,"-")))</f>
        <v>-</v>
      </c>
      <c r="L360" s="116" t="str">
        <f t="array" ref="L360">IF(L333="-","-",AVERAGE(IF(L$5:L$204=$G360,$E$5:$E$204,"-")))</f>
        <v>-</v>
      </c>
      <c r="M360" s="116" t="str">
        <f t="array" ref="M360">IF(M333="-","-",AVERAGE(IF(M$5:M$204=$G360,$E$5:$E$204,"-")))</f>
        <v>-</v>
      </c>
      <c r="N360" s="116" t="str">
        <f t="array" ref="N360">IF(N333="-","-",AVERAGE(IF(N$5:N$204=$G360,$E$5:$E$204,"-")))</f>
        <v>-</v>
      </c>
      <c r="O360" s="116" t="str">
        <f t="array" ref="O360">IF(O333="-","-",AVERAGE(IF(O$5:O$204=$G360,$E$5:$E$204,"-")))</f>
        <v>-</v>
      </c>
      <c r="P360" s="116" t="str">
        <f t="array" ref="P360">IF(P333="-","-",AVERAGE(IF(P$5:P$204=$G360,$E$5:$E$204,"-")))</f>
        <v>-</v>
      </c>
      <c r="Q360" s="116" t="str">
        <f t="array" ref="Q360">IF(Q333="-","-",AVERAGE(IF(Q$5:Q$204=$G360,$E$5:$E$204,"-")))</f>
        <v>-</v>
      </c>
      <c r="R360" s="116" t="str">
        <f t="array" ref="R360">IF(R333="-","-",AVERAGE(IF(R$5:R$204=$G360,$E$5:$E$204,"-")))</f>
        <v>-</v>
      </c>
      <c r="S360" s="116" t="str">
        <f t="array" ref="S360">IF(S333="-","-",AVERAGE(IF(S$5:S$204=$G360,$E$5:$E$204,"-")))</f>
        <v>-</v>
      </c>
      <c r="T360" s="116" t="str">
        <f t="array" ref="T360">IF(T333="-","-",AVERAGE(IF(T$5:T$204=$G360,$E$5:$E$204,"-")))</f>
        <v>-</v>
      </c>
      <c r="U360" s="116" t="str">
        <f t="array" ref="U360">IF(U333="-","-",AVERAGE(IF(U$5:U$204=$G360,$E$5:$E$204,"-")))</f>
        <v>-</v>
      </c>
      <c r="V360" s="116" t="str">
        <f t="array" ref="V360">IF(V333="-","-",AVERAGE(IF(V$5:V$204=$G360,$E$5:$E$204,"-")))</f>
        <v>-</v>
      </c>
      <c r="W360" s="383" t="str">
        <f t="array" ref="W360">IF(W333="-","-",AVERAGE(IF(H$5:V$204=$G360,$E$5:$E$204,"-")))</f>
        <v>-</v>
      </c>
      <c r="X360" s="475"/>
      <c r="Y360" s="76"/>
      <c r="Z360" s="76"/>
      <c r="AA360" s="76"/>
      <c r="AB360" s="76"/>
      <c r="AC360" s="76"/>
      <c r="AD360" s="76"/>
      <c r="AE360" s="75"/>
      <c r="AF360" s="75"/>
      <c r="AG360" s="75"/>
      <c r="AH360" s="75"/>
      <c r="AI360" s="75"/>
      <c r="AJ360" s="75"/>
      <c r="AK360" s="75"/>
      <c r="AL360" s="75"/>
      <c r="AM360" s="75"/>
      <c r="AN360" s="75"/>
      <c r="AO360" s="75"/>
      <c r="AP360" s="75"/>
      <c r="AQ360" s="75"/>
      <c r="AR360" s="75"/>
      <c r="AS360" s="75"/>
      <c r="AT360" s="75"/>
      <c r="AU360" s="75"/>
      <c r="AV360" s="75"/>
      <c r="AW360" s="75"/>
      <c r="AX360" s="75"/>
      <c r="AY360" s="75"/>
      <c r="AZ360" s="75"/>
      <c r="BA360" s="75"/>
      <c r="BB360" s="75"/>
      <c r="BC360" s="75"/>
      <c r="BD360" s="75"/>
      <c r="BE360" s="75"/>
      <c r="BF360" s="75"/>
      <c r="BG360" s="75"/>
      <c r="BH360" s="75"/>
      <c r="BK360" s="251"/>
      <c r="BL360" s="251"/>
      <c r="BM360" s="251"/>
      <c r="BN360" s="251"/>
      <c r="BO360" s="251"/>
      <c r="BP360" s="251"/>
      <c r="BQ360" s="251"/>
      <c r="BR360" s="251"/>
      <c r="BS360" s="251"/>
      <c r="BT360" s="251"/>
      <c r="BU360" s="251"/>
      <c r="BV360" s="251"/>
      <c r="BW360" s="251"/>
      <c r="BX360" s="251"/>
      <c r="BY360" s="251"/>
      <c r="BZ360" s="251"/>
    </row>
    <row r="361" spans="1:78" ht="12.75" customHeight="1">
      <c r="A361" s="75"/>
      <c r="B361" s="75"/>
      <c r="C361" s="85"/>
      <c r="D361" s="160"/>
      <c r="E361" s="163"/>
      <c r="F361" s="163"/>
      <c r="G361" s="52">
        <f t="shared" si="61"/>
        <v>4</v>
      </c>
      <c r="H361" s="115" t="str">
        <f t="array" ref="H361">IF(H334="-","-",AVERAGE(IF(H$5:H$204=$G361,$E$5:$E$204,"-")))</f>
        <v>-</v>
      </c>
      <c r="I361" s="116" t="str">
        <f t="array" ref="I361">IF(I334="-","-",AVERAGE(IF(I$5:I$204=$G361,$E$5:$E$204,"-")))</f>
        <v>-</v>
      </c>
      <c r="J361" s="116" t="str">
        <f t="array" ref="J361">IF(J334="-","-",AVERAGE(IF(J$5:J$204=$G361,$E$5:$E$204,"-")))</f>
        <v>-</v>
      </c>
      <c r="K361" s="116" t="str">
        <f t="array" ref="K361">IF(K334="-","-",AVERAGE(IF(K$5:K$204=$G361,$E$5:$E$204,"-")))</f>
        <v>-</v>
      </c>
      <c r="L361" s="116" t="str">
        <f t="array" ref="L361">IF(L334="-","-",AVERAGE(IF(L$5:L$204=$G361,$E$5:$E$204,"-")))</f>
        <v>-</v>
      </c>
      <c r="M361" s="116" t="str">
        <f t="array" ref="M361">IF(M334="-","-",AVERAGE(IF(M$5:M$204=$G361,$E$5:$E$204,"-")))</f>
        <v>-</v>
      </c>
      <c r="N361" s="116" t="str">
        <f t="array" ref="N361">IF(N334="-","-",AVERAGE(IF(N$5:N$204=$G361,$E$5:$E$204,"-")))</f>
        <v>-</v>
      </c>
      <c r="O361" s="116" t="str">
        <f t="array" ref="O361">IF(O334="-","-",AVERAGE(IF(O$5:O$204=$G361,$E$5:$E$204,"-")))</f>
        <v>-</v>
      </c>
      <c r="P361" s="116" t="str">
        <f t="array" ref="P361">IF(P334="-","-",AVERAGE(IF(P$5:P$204=$G361,$E$5:$E$204,"-")))</f>
        <v>-</v>
      </c>
      <c r="Q361" s="116" t="str">
        <f t="array" ref="Q361">IF(Q334="-","-",AVERAGE(IF(Q$5:Q$204=$G361,$E$5:$E$204,"-")))</f>
        <v>-</v>
      </c>
      <c r="R361" s="116" t="str">
        <f t="array" ref="R361">IF(R334="-","-",AVERAGE(IF(R$5:R$204=$G361,$E$5:$E$204,"-")))</f>
        <v>-</v>
      </c>
      <c r="S361" s="116" t="str">
        <f t="array" ref="S361">IF(S334="-","-",AVERAGE(IF(S$5:S$204=$G361,$E$5:$E$204,"-")))</f>
        <v>-</v>
      </c>
      <c r="T361" s="116" t="str">
        <f t="array" ref="T361">IF(T334="-","-",AVERAGE(IF(T$5:T$204=$G361,$E$5:$E$204,"-")))</f>
        <v>-</v>
      </c>
      <c r="U361" s="116" t="str">
        <f t="array" ref="U361">IF(U334="-","-",AVERAGE(IF(U$5:U$204=$G361,$E$5:$E$204,"-")))</f>
        <v>-</v>
      </c>
      <c r="V361" s="116" t="str">
        <f t="array" ref="V361">IF(V334="-","-",AVERAGE(IF(V$5:V$204=$G361,$E$5:$E$204,"-")))</f>
        <v>-</v>
      </c>
      <c r="W361" s="383" t="str">
        <f t="array" ref="W361">IF(W334="-","-",AVERAGE(IF(H$5:V$204=$G361,$E$5:$E$204,"-")))</f>
        <v>-</v>
      </c>
      <c r="X361" s="475"/>
      <c r="Y361" s="76"/>
      <c r="Z361" s="76"/>
      <c r="AA361" s="76"/>
      <c r="AB361" s="76"/>
      <c r="AC361" s="76"/>
      <c r="AD361" s="76"/>
      <c r="AE361" s="75"/>
      <c r="AF361" s="75"/>
      <c r="AG361" s="75"/>
      <c r="AH361" s="75"/>
      <c r="AI361" s="75"/>
      <c r="AJ361" s="75"/>
      <c r="AK361" s="75"/>
      <c r="AL361" s="75"/>
      <c r="AM361" s="75"/>
      <c r="AN361" s="75"/>
      <c r="AO361" s="75"/>
      <c r="AP361" s="75"/>
      <c r="AQ361" s="75"/>
      <c r="AR361" s="75"/>
      <c r="AS361" s="75"/>
      <c r="AT361" s="75"/>
      <c r="AU361" s="75"/>
      <c r="AV361" s="75"/>
      <c r="AW361" s="75"/>
      <c r="AX361" s="75"/>
      <c r="AY361" s="75"/>
      <c r="AZ361" s="75"/>
      <c r="BA361" s="75"/>
      <c r="BB361" s="75"/>
      <c r="BC361" s="75"/>
      <c r="BD361" s="75"/>
      <c r="BE361" s="75"/>
      <c r="BF361" s="75"/>
      <c r="BG361" s="75"/>
      <c r="BH361" s="75"/>
      <c r="BK361" s="251"/>
      <c r="BL361" s="251"/>
      <c r="BM361" s="251"/>
      <c r="BN361" s="251"/>
      <c r="BO361" s="251"/>
      <c r="BP361" s="251"/>
      <c r="BQ361" s="251"/>
      <c r="BR361" s="251"/>
      <c r="BS361" s="251"/>
      <c r="BT361" s="251"/>
      <c r="BU361" s="251"/>
      <c r="BV361" s="251"/>
      <c r="BW361" s="251"/>
      <c r="BX361" s="251"/>
      <c r="BY361" s="251"/>
      <c r="BZ361" s="251"/>
    </row>
    <row r="362" spans="1:78" ht="12.75" customHeight="1">
      <c r="A362" s="75"/>
      <c r="B362" s="75"/>
      <c r="C362" s="85"/>
      <c r="D362" s="160"/>
      <c r="E362" s="163"/>
      <c r="F362" s="163"/>
      <c r="G362" s="52">
        <f t="shared" si="61"/>
        <v>5</v>
      </c>
      <c r="H362" s="115" t="str">
        <f t="array" ref="H362">IF(H335="-","-",AVERAGE(IF(H$5:H$204=$G362,$E$5:$E$204,"-")))</f>
        <v>-</v>
      </c>
      <c r="I362" s="116" t="str">
        <f t="array" ref="I362">IF(I335="-","-",AVERAGE(IF(I$5:I$204=$G362,$E$5:$E$204,"-")))</f>
        <v>-</v>
      </c>
      <c r="J362" s="116" t="str">
        <f t="array" ref="J362">IF(J335="-","-",AVERAGE(IF(J$5:J$204=$G362,$E$5:$E$204,"-")))</f>
        <v>-</v>
      </c>
      <c r="K362" s="116" t="str">
        <f t="array" ref="K362">IF(K335="-","-",AVERAGE(IF(K$5:K$204=$G362,$E$5:$E$204,"-")))</f>
        <v>-</v>
      </c>
      <c r="L362" s="116" t="str">
        <f t="array" ref="L362">IF(L335="-","-",AVERAGE(IF(L$5:L$204=$G362,$E$5:$E$204,"-")))</f>
        <v>-</v>
      </c>
      <c r="M362" s="116" t="str">
        <f t="array" ref="M362">IF(M335="-","-",AVERAGE(IF(M$5:M$204=$G362,$E$5:$E$204,"-")))</f>
        <v>-</v>
      </c>
      <c r="N362" s="116" t="str">
        <f t="array" ref="N362">IF(N335="-","-",AVERAGE(IF(N$5:N$204=$G362,$E$5:$E$204,"-")))</f>
        <v>-</v>
      </c>
      <c r="O362" s="116" t="str">
        <f t="array" ref="O362">IF(O335="-","-",AVERAGE(IF(O$5:O$204=$G362,$E$5:$E$204,"-")))</f>
        <v>-</v>
      </c>
      <c r="P362" s="116" t="str">
        <f t="array" ref="P362">IF(P335="-","-",AVERAGE(IF(P$5:P$204=$G362,$E$5:$E$204,"-")))</f>
        <v>-</v>
      </c>
      <c r="Q362" s="116" t="str">
        <f t="array" ref="Q362">IF(Q335="-","-",AVERAGE(IF(Q$5:Q$204=$G362,$E$5:$E$204,"-")))</f>
        <v>-</v>
      </c>
      <c r="R362" s="116" t="str">
        <f t="array" ref="R362">IF(R335="-","-",AVERAGE(IF(R$5:R$204=$G362,$E$5:$E$204,"-")))</f>
        <v>-</v>
      </c>
      <c r="S362" s="116" t="str">
        <f t="array" ref="S362">IF(S335="-","-",AVERAGE(IF(S$5:S$204=$G362,$E$5:$E$204,"-")))</f>
        <v>-</v>
      </c>
      <c r="T362" s="116" t="str">
        <f t="array" ref="T362">IF(T335="-","-",AVERAGE(IF(T$5:T$204=$G362,$E$5:$E$204,"-")))</f>
        <v>-</v>
      </c>
      <c r="U362" s="116" t="str">
        <f t="array" ref="U362">IF(U335="-","-",AVERAGE(IF(U$5:U$204=$G362,$E$5:$E$204,"-")))</f>
        <v>-</v>
      </c>
      <c r="V362" s="116" t="str">
        <f t="array" ref="V362">IF(V335="-","-",AVERAGE(IF(V$5:V$204=$G362,$E$5:$E$204,"-")))</f>
        <v>-</v>
      </c>
      <c r="W362" s="383" t="str">
        <f t="array" ref="W362">IF(W335="-","-",AVERAGE(IF(H$5:V$204=$G362,$E$5:$E$204,"-")))</f>
        <v>-</v>
      </c>
      <c r="X362" s="475"/>
      <c r="Y362" s="76"/>
      <c r="Z362" s="76"/>
      <c r="AA362" s="76"/>
      <c r="AB362" s="76"/>
      <c r="AC362" s="76"/>
      <c r="AD362" s="76"/>
      <c r="AE362" s="75"/>
      <c r="AF362" s="75"/>
      <c r="AG362" s="75"/>
      <c r="AH362" s="75"/>
      <c r="AI362" s="75"/>
      <c r="AJ362" s="75"/>
      <c r="AK362" s="75"/>
      <c r="AL362" s="75"/>
      <c r="AM362" s="75"/>
      <c r="AN362" s="75"/>
      <c r="AO362" s="75"/>
      <c r="AP362" s="75"/>
      <c r="AQ362" s="75"/>
      <c r="AR362" s="75"/>
      <c r="AS362" s="75"/>
      <c r="AT362" s="75"/>
      <c r="AU362" s="75"/>
      <c r="AV362" s="75"/>
      <c r="AW362" s="75"/>
      <c r="AX362" s="75"/>
      <c r="AY362" s="75"/>
      <c r="AZ362" s="75"/>
      <c r="BA362" s="75"/>
      <c r="BB362" s="75"/>
      <c r="BC362" s="75"/>
      <c r="BD362" s="75"/>
      <c r="BE362" s="75"/>
      <c r="BF362" s="75"/>
      <c r="BG362" s="75"/>
      <c r="BH362" s="75"/>
      <c r="BK362" s="251"/>
      <c r="BL362" s="251"/>
      <c r="BM362" s="251"/>
      <c r="BN362" s="251"/>
      <c r="BO362" s="251"/>
      <c r="BP362" s="251"/>
      <c r="BQ362" s="251"/>
      <c r="BR362" s="251"/>
      <c r="BS362" s="251"/>
      <c r="BT362" s="251"/>
      <c r="BU362" s="251"/>
      <c r="BV362" s="251"/>
      <c r="BW362" s="251"/>
      <c r="BX362" s="251"/>
      <c r="BY362" s="251"/>
      <c r="BZ362" s="251"/>
    </row>
    <row r="363" spans="1:78" ht="12.75" customHeight="1">
      <c r="A363" s="75"/>
      <c r="B363" s="75"/>
      <c r="C363" s="85"/>
      <c r="D363" s="160"/>
      <c r="E363" s="163"/>
      <c r="F363" s="163"/>
      <c r="G363" s="52">
        <f t="shared" si="61"/>
        <v>6</v>
      </c>
      <c r="H363" s="115" t="str">
        <f t="array" ref="H363">IF(H336="-","-",AVERAGE(IF(H$5:H$204=$G363,$E$5:$E$204,"-")))</f>
        <v>-</v>
      </c>
      <c r="I363" s="116" t="str">
        <f t="array" ref="I363">IF(I336="-","-",AVERAGE(IF(I$5:I$204=$G363,$E$5:$E$204,"-")))</f>
        <v>-</v>
      </c>
      <c r="J363" s="116" t="str">
        <f t="array" ref="J363">IF(J336="-","-",AVERAGE(IF(J$5:J$204=$G363,$E$5:$E$204,"-")))</f>
        <v>-</v>
      </c>
      <c r="K363" s="116" t="str">
        <f t="array" ref="K363">IF(K336="-","-",AVERAGE(IF(K$5:K$204=$G363,$E$5:$E$204,"-")))</f>
        <v>-</v>
      </c>
      <c r="L363" s="116" t="str">
        <f t="array" ref="L363">IF(L336="-","-",AVERAGE(IF(L$5:L$204=$G363,$E$5:$E$204,"-")))</f>
        <v>-</v>
      </c>
      <c r="M363" s="116" t="str">
        <f t="array" ref="M363">IF(M336="-","-",AVERAGE(IF(M$5:M$204=$G363,$E$5:$E$204,"-")))</f>
        <v>-</v>
      </c>
      <c r="N363" s="116" t="str">
        <f t="array" ref="N363">IF(N336="-","-",AVERAGE(IF(N$5:N$204=$G363,$E$5:$E$204,"-")))</f>
        <v>-</v>
      </c>
      <c r="O363" s="116" t="str">
        <f t="array" ref="O363">IF(O336="-","-",AVERAGE(IF(O$5:O$204=$G363,$E$5:$E$204,"-")))</f>
        <v>-</v>
      </c>
      <c r="P363" s="116" t="str">
        <f t="array" ref="P363">IF(P336="-","-",AVERAGE(IF(P$5:P$204=$G363,$E$5:$E$204,"-")))</f>
        <v>-</v>
      </c>
      <c r="Q363" s="116" t="str">
        <f t="array" ref="Q363">IF(Q336="-","-",AVERAGE(IF(Q$5:Q$204=$G363,$E$5:$E$204,"-")))</f>
        <v>-</v>
      </c>
      <c r="R363" s="116" t="str">
        <f t="array" ref="R363">IF(R336="-","-",AVERAGE(IF(R$5:R$204=$G363,$E$5:$E$204,"-")))</f>
        <v>-</v>
      </c>
      <c r="S363" s="116" t="str">
        <f t="array" ref="S363">IF(S336="-","-",AVERAGE(IF(S$5:S$204=$G363,$E$5:$E$204,"-")))</f>
        <v>-</v>
      </c>
      <c r="T363" s="116" t="str">
        <f t="array" ref="T363">IF(T336="-","-",AVERAGE(IF(T$5:T$204=$G363,$E$5:$E$204,"-")))</f>
        <v>-</v>
      </c>
      <c r="U363" s="116" t="str">
        <f t="array" ref="U363">IF(U336="-","-",AVERAGE(IF(U$5:U$204=$G363,$E$5:$E$204,"-")))</f>
        <v>-</v>
      </c>
      <c r="V363" s="116" t="str">
        <f t="array" ref="V363">IF(V336="-","-",AVERAGE(IF(V$5:V$204=$G363,$E$5:$E$204,"-")))</f>
        <v>-</v>
      </c>
      <c r="W363" s="383" t="str">
        <f t="array" ref="W363">IF(W336="-","-",AVERAGE(IF(H$5:V$204=$G363,$E$5:$E$204,"-")))</f>
        <v>-</v>
      </c>
      <c r="X363" s="475"/>
      <c r="Y363" s="76"/>
      <c r="Z363" s="76"/>
      <c r="AA363" s="76"/>
      <c r="AB363" s="76"/>
      <c r="AC363" s="76"/>
      <c r="AD363" s="76"/>
      <c r="AE363" s="75"/>
      <c r="AF363" s="75"/>
      <c r="AG363" s="75"/>
      <c r="AH363" s="75"/>
      <c r="AI363" s="75"/>
      <c r="AJ363" s="75"/>
      <c r="AK363" s="75"/>
      <c r="AL363" s="75"/>
      <c r="AM363" s="75"/>
      <c r="AN363" s="75"/>
      <c r="AO363" s="75"/>
      <c r="AP363" s="75"/>
      <c r="AQ363" s="75"/>
      <c r="AR363" s="75"/>
      <c r="AS363" s="75"/>
      <c r="AT363" s="75"/>
      <c r="AU363" s="75"/>
      <c r="AV363" s="75"/>
      <c r="AW363" s="75"/>
      <c r="AX363" s="75"/>
      <c r="AY363" s="75"/>
      <c r="AZ363" s="75"/>
      <c r="BA363" s="75"/>
      <c r="BB363" s="75"/>
      <c r="BC363" s="75"/>
      <c r="BD363" s="75"/>
      <c r="BE363" s="75"/>
      <c r="BF363" s="75"/>
      <c r="BG363" s="75"/>
      <c r="BH363" s="75"/>
      <c r="BK363" s="251"/>
      <c r="BL363" s="251"/>
      <c r="BM363" s="251"/>
      <c r="BN363" s="251"/>
      <c r="BO363" s="251"/>
      <c r="BP363" s="251"/>
      <c r="BQ363" s="251"/>
      <c r="BR363" s="251"/>
      <c r="BS363" s="251"/>
      <c r="BT363" s="251"/>
      <c r="BU363" s="251"/>
      <c r="BV363" s="251"/>
      <c r="BW363" s="251"/>
      <c r="BX363" s="251"/>
      <c r="BY363" s="251"/>
      <c r="BZ363" s="251"/>
    </row>
    <row r="364" spans="1:78" ht="12.75" customHeight="1">
      <c r="A364" s="75"/>
      <c r="B364" s="75"/>
      <c r="C364" s="85"/>
      <c r="D364" s="160"/>
      <c r="E364" s="163"/>
      <c r="F364" s="163"/>
      <c r="G364" s="52">
        <f t="shared" si="61"/>
        <v>7</v>
      </c>
      <c r="H364" s="115" t="str">
        <f t="array" ref="H364">IF(H337="-","-",AVERAGE(IF(H$5:H$204=$G364,$E$5:$E$204,"-")))</f>
        <v>-</v>
      </c>
      <c r="I364" s="116" t="str">
        <f t="array" ref="I364">IF(I337="-","-",AVERAGE(IF(I$5:I$204=$G364,$E$5:$E$204,"-")))</f>
        <v>-</v>
      </c>
      <c r="J364" s="116" t="str">
        <f t="array" ref="J364">IF(J337="-","-",AVERAGE(IF(J$5:J$204=$G364,$E$5:$E$204,"-")))</f>
        <v>-</v>
      </c>
      <c r="K364" s="116" t="str">
        <f t="array" ref="K364">IF(K337="-","-",AVERAGE(IF(K$5:K$204=$G364,$E$5:$E$204,"-")))</f>
        <v>-</v>
      </c>
      <c r="L364" s="116" t="str">
        <f t="array" ref="L364">IF(L337="-","-",AVERAGE(IF(L$5:L$204=$G364,$E$5:$E$204,"-")))</f>
        <v>-</v>
      </c>
      <c r="M364" s="116" t="str">
        <f t="array" ref="M364">IF(M337="-","-",AVERAGE(IF(M$5:M$204=$G364,$E$5:$E$204,"-")))</f>
        <v>-</v>
      </c>
      <c r="N364" s="116" t="str">
        <f t="array" ref="N364">IF(N337="-","-",AVERAGE(IF(N$5:N$204=$G364,$E$5:$E$204,"-")))</f>
        <v>-</v>
      </c>
      <c r="O364" s="116" t="str">
        <f t="array" ref="O364">IF(O337="-","-",AVERAGE(IF(O$5:O$204=$G364,$E$5:$E$204,"-")))</f>
        <v>-</v>
      </c>
      <c r="P364" s="116" t="str">
        <f t="array" ref="P364">IF(P337="-","-",AVERAGE(IF(P$5:P$204=$G364,$E$5:$E$204,"-")))</f>
        <v>-</v>
      </c>
      <c r="Q364" s="116" t="str">
        <f t="array" ref="Q364">IF(Q337="-","-",AVERAGE(IF(Q$5:Q$204=$G364,$E$5:$E$204,"-")))</f>
        <v>-</v>
      </c>
      <c r="R364" s="116" t="str">
        <f t="array" ref="R364">IF(R337="-","-",AVERAGE(IF(R$5:R$204=$G364,$E$5:$E$204,"-")))</f>
        <v>-</v>
      </c>
      <c r="S364" s="116" t="str">
        <f t="array" ref="S364">IF(S337="-","-",AVERAGE(IF(S$5:S$204=$G364,$E$5:$E$204,"-")))</f>
        <v>-</v>
      </c>
      <c r="T364" s="116" t="str">
        <f t="array" ref="T364">IF(T337="-","-",AVERAGE(IF(T$5:T$204=$G364,$E$5:$E$204,"-")))</f>
        <v>-</v>
      </c>
      <c r="U364" s="116" t="str">
        <f t="array" ref="U364">IF(U337="-","-",AVERAGE(IF(U$5:U$204=$G364,$E$5:$E$204,"-")))</f>
        <v>-</v>
      </c>
      <c r="V364" s="116" t="str">
        <f t="array" ref="V364">IF(V337="-","-",AVERAGE(IF(V$5:V$204=$G364,$E$5:$E$204,"-")))</f>
        <v>-</v>
      </c>
      <c r="W364" s="383" t="str">
        <f t="array" ref="W364">IF(W337="-","-",AVERAGE(IF(H$5:V$204=$G364,$E$5:$E$204,"-")))</f>
        <v>-</v>
      </c>
      <c r="X364" s="475"/>
      <c r="Y364" s="76"/>
      <c r="Z364" s="76"/>
      <c r="AA364" s="76"/>
      <c r="AB364" s="76"/>
      <c r="AC364" s="76"/>
      <c r="AD364" s="76"/>
      <c r="AE364" s="75"/>
      <c r="AF364" s="75"/>
      <c r="AG364" s="75"/>
      <c r="AH364" s="75"/>
      <c r="AI364" s="75"/>
      <c r="AJ364" s="75"/>
      <c r="AK364" s="75"/>
      <c r="AL364" s="75"/>
      <c r="AM364" s="75"/>
      <c r="AN364" s="75"/>
      <c r="AO364" s="75"/>
      <c r="AP364" s="75"/>
      <c r="AQ364" s="75"/>
      <c r="AR364" s="75"/>
      <c r="AS364" s="75"/>
      <c r="AT364" s="75"/>
      <c r="AU364" s="75"/>
      <c r="AV364" s="75"/>
      <c r="AW364" s="75"/>
      <c r="AX364" s="75"/>
      <c r="AY364" s="75"/>
      <c r="AZ364" s="75"/>
      <c r="BA364" s="75"/>
      <c r="BB364" s="75"/>
      <c r="BC364" s="75"/>
      <c r="BD364" s="75"/>
      <c r="BE364" s="75"/>
      <c r="BF364" s="75"/>
      <c r="BG364" s="75"/>
      <c r="BH364" s="75"/>
      <c r="BK364" s="251"/>
      <c r="BL364" s="251"/>
      <c r="BM364" s="251"/>
      <c r="BN364" s="251"/>
      <c r="BO364" s="251"/>
      <c r="BP364" s="251"/>
      <c r="BQ364" s="251"/>
      <c r="BR364" s="251"/>
      <c r="BS364" s="251"/>
      <c r="BT364" s="251"/>
      <c r="BU364" s="251"/>
      <c r="BV364" s="251"/>
      <c r="BW364" s="251"/>
      <c r="BX364" s="251"/>
      <c r="BY364" s="251"/>
      <c r="BZ364" s="251"/>
    </row>
    <row r="365" spans="1:78" ht="12.75" customHeight="1">
      <c r="A365" s="75"/>
      <c r="B365" s="75"/>
      <c r="C365" s="85"/>
      <c r="D365" s="160"/>
      <c r="E365" s="163"/>
      <c r="F365" s="163"/>
      <c r="G365" s="52">
        <f t="shared" si="61"/>
        <v>8</v>
      </c>
      <c r="H365" s="115" t="str">
        <f t="array" ref="H365">IF(H338="-","-",AVERAGE(IF(H$5:H$204=$G365,$E$5:$E$204,"-")))</f>
        <v>-</v>
      </c>
      <c r="I365" s="116" t="str">
        <f t="array" ref="I365">IF(I338="-","-",AVERAGE(IF(I$5:I$204=$G365,$E$5:$E$204,"-")))</f>
        <v>-</v>
      </c>
      <c r="J365" s="116" t="str">
        <f t="array" ref="J365">IF(J338="-","-",AVERAGE(IF(J$5:J$204=$G365,$E$5:$E$204,"-")))</f>
        <v>-</v>
      </c>
      <c r="K365" s="116" t="str">
        <f t="array" ref="K365">IF(K338="-","-",AVERAGE(IF(K$5:K$204=$G365,$E$5:$E$204,"-")))</f>
        <v>-</v>
      </c>
      <c r="L365" s="116" t="str">
        <f t="array" ref="L365">IF(L338="-","-",AVERAGE(IF(L$5:L$204=$G365,$E$5:$E$204,"-")))</f>
        <v>-</v>
      </c>
      <c r="M365" s="116" t="str">
        <f t="array" ref="M365">IF(M338="-","-",AVERAGE(IF(M$5:M$204=$G365,$E$5:$E$204,"-")))</f>
        <v>-</v>
      </c>
      <c r="N365" s="116" t="str">
        <f t="array" ref="N365">IF(N338="-","-",AVERAGE(IF(N$5:N$204=$G365,$E$5:$E$204,"-")))</f>
        <v>-</v>
      </c>
      <c r="O365" s="116" t="str">
        <f t="array" ref="O365">IF(O338="-","-",AVERAGE(IF(O$5:O$204=$G365,$E$5:$E$204,"-")))</f>
        <v>-</v>
      </c>
      <c r="P365" s="116" t="str">
        <f t="array" ref="P365">IF(P338="-","-",AVERAGE(IF(P$5:P$204=$G365,$E$5:$E$204,"-")))</f>
        <v>-</v>
      </c>
      <c r="Q365" s="116" t="str">
        <f t="array" ref="Q365">IF(Q338="-","-",AVERAGE(IF(Q$5:Q$204=$G365,$E$5:$E$204,"-")))</f>
        <v>-</v>
      </c>
      <c r="R365" s="116" t="str">
        <f t="array" ref="R365">IF(R338="-","-",AVERAGE(IF(R$5:R$204=$G365,$E$5:$E$204,"-")))</f>
        <v>-</v>
      </c>
      <c r="S365" s="116" t="str">
        <f t="array" ref="S365">IF(S338="-","-",AVERAGE(IF(S$5:S$204=$G365,$E$5:$E$204,"-")))</f>
        <v>-</v>
      </c>
      <c r="T365" s="116" t="str">
        <f t="array" ref="T365">IF(T338="-","-",AVERAGE(IF(T$5:T$204=$G365,$E$5:$E$204,"-")))</f>
        <v>-</v>
      </c>
      <c r="U365" s="116" t="str">
        <f t="array" ref="U365">IF(U338="-","-",AVERAGE(IF(U$5:U$204=$G365,$E$5:$E$204,"-")))</f>
        <v>-</v>
      </c>
      <c r="V365" s="116" t="str">
        <f t="array" ref="V365">IF(V338="-","-",AVERAGE(IF(V$5:V$204=$G365,$E$5:$E$204,"-")))</f>
        <v>-</v>
      </c>
      <c r="W365" s="383" t="str">
        <f t="array" ref="W365">IF(W338="-","-",AVERAGE(IF(H$5:V$204=$G365,$E$5:$E$204,"-")))</f>
        <v>-</v>
      </c>
      <c r="X365" s="475"/>
      <c r="Y365" s="76"/>
      <c r="Z365" s="76"/>
      <c r="AA365" s="76"/>
      <c r="AB365" s="76"/>
      <c r="AC365" s="76"/>
      <c r="AD365" s="76"/>
      <c r="AE365" s="75"/>
      <c r="AF365" s="75"/>
      <c r="AG365" s="75"/>
      <c r="AH365" s="75"/>
      <c r="AI365" s="75"/>
      <c r="AJ365" s="75"/>
      <c r="AK365" s="75"/>
      <c r="AL365" s="75"/>
      <c r="AM365" s="75"/>
      <c r="AN365" s="75"/>
      <c r="AO365" s="75"/>
      <c r="AP365" s="75"/>
      <c r="AQ365" s="75"/>
      <c r="AR365" s="75"/>
      <c r="AS365" s="75"/>
      <c r="AT365" s="75"/>
      <c r="AU365" s="75"/>
      <c r="AV365" s="75"/>
      <c r="AW365" s="75"/>
      <c r="AX365" s="75"/>
      <c r="AY365" s="75"/>
      <c r="AZ365" s="75"/>
      <c r="BA365" s="75"/>
      <c r="BB365" s="75"/>
      <c r="BC365" s="75"/>
      <c r="BD365" s="75"/>
      <c r="BE365" s="75"/>
      <c r="BF365" s="75"/>
      <c r="BG365" s="75"/>
      <c r="BH365" s="75"/>
      <c r="BK365" s="251"/>
      <c r="BL365" s="251"/>
      <c r="BM365" s="251"/>
      <c r="BN365" s="251"/>
      <c r="BO365" s="251"/>
      <c r="BP365" s="251"/>
      <c r="BQ365" s="251"/>
      <c r="BR365" s="251"/>
      <c r="BS365" s="251"/>
      <c r="BT365" s="251"/>
      <c r="BU365" s="251"/>
      <c r="BV365" s="251"/>
      <c r="BW365" s="251"/>
      <c r="BX365" s="251"/>
      <c r="BY365" s="251"/>
      <c r="BZ365" s="251"/>
    </row>
    <row r="366" spans="1:78" ht="12.75" customHeight="1">
      <c r="A366" s="75"/>
      <c r="B366" s="75"/>
      <c r="C366" s="85"/>
      <c r="D366" s="160"/>
      <c r="E366" s="163"/>
      <c r="F366" s="163"/>
      <c r="G366" s="52">
        <f t="shared" si="61"/>
        <v>9</v>
      </c>
      <c r="H366" s="115" t="str">
        <f t="array" ref="H366">IF(H339="-","-",AVERAGE(IF(H$5:H$204=$G366,$E$5:$E$204,"-")))</f>
        <v>-</v>
      </c>
      <c r="I366" s="116" t="str">
        <f t="array" ref="I366">IF(I339="-","-",AVERAGE(IF(I$5:I$204=$G366,$E$5:$E$204,"-")))</f>
        <v>-</v>
      </c>
      <c r="J366" s="116" t="str">
        <f t="array" ref="J366">IF(J339="-","-",AVERAGE(IF(J$5:J$204=$G366,$E$5:$E$204,"-")))</f>
        <v>-</v>
      </c>
      <c r="K366" s="116" t="str">
        <f t="array" ref="K366">IF(K339="-","-",AVERAGE(IF(K$5:K$204=$G366,$E$5:$E$204,"-")))</f>
        <v>-</v>
      </c>
      <c r="L366" s="116" t="str">
        <f t="array" ref="L366">IF(L339="-","-",AVERAGE(IF(L$5:L$204=$G366,$E$5:$E$204,"-")))</f>
        <v>-</v>
      </c>
      <c r="M366" s="116" t="str">
        <f t="array" ref="M366">IF(M339="-","-",AVERAGE(IF(M$5:M$204=$G366,$E$5:$E$204,"-")))</f>
        <v>-</v>
      </c>
      <c r="N366" s="116" t="str">
        <f t="array" ref="N366">IF(N339="-","-",AVERAGE(IF(N$5:N$204=$G366,$E$5:$E$204,"-")))</f>
        <v>-</v>
      </c>
      <c r="O366" s="116" t="str">
        <f t="array" ref="O366">IF(O339="-","-",AVERAGE(IF(O$5:O$204=$G366,$E$5:$E$204,"-")))</f>
        <v>-</v>
      </c>
      <c r="P366" s="116" t="str">
        <f t="array" ref="P366">IF(P339="-","-",AVERAGE(IF(P$5:P$204=$G366,$E$5:$E$204,"-")))</f>
        <v>-</v>
      </c>
      <c r="Q366" s="116" t="str">
        <f t="array" ref="Q366">IF(Q339="-","-",AVERAGE(IF(Q$5:Q$204=$G366,$E$5:$E$204,"-")))</f>
        <v>-</v>
      </c>
      <c r="R366" s="116" t="str">
        <f t="array" ref="R366">IF(R339="-","-",AVERAGE(IF(R$5:R$204=$G366,$E$5:$E$204,"-")))</f>
        <v>-</v>
      </c>
      <c r="S366" s="116" t="str">
        <f t="array" ref="S366">IF(S339="-","-",AVERAGE(IF(S$5:S$204=$G366,$E$5:$E$204,"-")))</f>
        <v>-</v>
      </c>
      <c r="T366" s="116" t="str">
        <f t="array" ref="T366">IF(T339="-","-",AVERAGE(IF(T$5:T$204=$G366,$E$5:$E$204,"-")))</f>
        <v>-</v>
      </c>
      <c r="U366" s="116" t="str">
        <f t="array" ref="U366">IF(U339="-","-",AVERAGE(IF(U$5:U$204=$G366,$E$5:$E$204,"-")))</f>
        <v>-</v>
      </c>
      <c r="V366" s="116" t="str">
        <f t="array" ref="V366">IF(V339="-","-",AVERAGE(IF(V$5:V$204=$G366,$E$5:$E$204,"-")))</f>
        <v>-</v>
      </c>
      <c r="W366" s="383" t="str">
        <f t="array" ref="W366">IF(W339="-","-",AVERAGE(IF(H$5:V$204=$G366,$E$5:$E$204,"-")))</f>
        <v>-</v>
      </c>
      <c r="X366" s="475"/>
      <c r="Y366" s="76"/>
      <c r="Z366" s="76"/>
      <c r="AA366" s="76"/>
      <c r="AB366" s="76"/>
      <c r="AC366" s="76"/>
      <c r="AD366" s="76"/>
      <c r="AE366" s="75"/>
      <c r="AF366" s="75"/>
      <c r="AG366" s="75"/>
      <c r="AH366" s="75"/>
      <c r="AI366" s="75"/>
      <c r="AJ366" s="75"/>
      <c r="AK366" s="75"/>
      <c r="AL366" s="75"/>
      <c r="AM366" s="75"/>
      <c r="AN366" s="75"/>
      <c r="AO366" s="75"/>
      <c r="AP366" s="75"/>
      <c r="AQ366" s="75"/>
      <c r="AR366" s="75"/>
      <c r="AS366" s="75"/>
      <c r="AT366" s="75"/>
      <c r="AU366" s="75"/>
      <c r="AV366" s="75"/>
      <c r="AW366" s="75"/>
      <c r="AX366" s="75"/>
      <c r="AY366" s="75"/>
      <c r="AZ366" s="75"/>
      <c r="BA366" s="75"/>
      <c r="BB366" s="75"/>
      <c r="BC366" s="75"/>
      <c r="BD366" s="75"/>
      <c r="BE366" s="75"/>
      <c r="BF366" s="75"/>
      <c r="BG366" s="75"/>
      <c r="BH366" s="75"/>
      <c r="BK366" s="251"/>
      <c r="BL366" s="251"/>
      <c r="BM366" s="251"/>
      <c r="BN366" s="251"/>
      <c r="BO366" s="251"/>
      <c r="BP366" s="251"/>
      <c r="BQ366" s="251"/>
      <c r="BR366" s="251"/>
      <c r="BS366" s="251"/>
      <c r="BT366" s="251"/>
      <c r="BU366" s="251"/>
      <c r="BV366" s="251"/>
      <c r="BW366" s="251"/>
      <c r="BX366" s="251"/>
      <c r="BY366" s="251"/>
      <c r="BZ366" s="251"/>
    </row>
    <row r="367" spans="1:78" ht="12.75" customHeight="1">
      <c r="A367" s="75"/>
      <c r="B367" s="75"/>
      <c r="C367" s="85"/>
      <c r="D367" s="160"/>
      <c r="E367" s="163"/>
      <c r="F367" s="163"/>
      <c r="G367" s="52">
        <f t="shared" si="61"/>
        <v>10</v>
      </c>
      <c r="H367" s="115" t="str">
        <f t="array" ref="H367">IF(H340="-","-",AVERAGE(IF(H$5:H$204=$G367,$E$5:$E$204,"-")))</f>
        <v>-</v>
      </c>
      <c r="I367" s="116" t="str">
        <f t="array" ref="I367">IF(I340="-","-",AVERAGE(IF(I$5:I$204=$G367,$E$5:$E$204,"-")))</f>
        <v>-</v>
      </c>
      <c r="J367" s="116" t="str">
        <f t="array" ref="J367">IF(J340="-","-",AVERAGE(IF(J$5:J$204=$G367,$E$5:$E$204,"-")))</f>
        <v>-</v>
      </c>
      <c r="K367" s="116" t="str">
        <f t="array" ref="K367">IF(K340="-","-",AVERAGE(IF(K$5:K$204=$G367,$E$5:$E$204,"-")))</f>
        <v>-</v>
      </c>
      <c r="L367" s="116" t="str">
        <f t="array" ref="L367">IF(L340="-","-",AVERAGE(IF(L$5:L$204=$G367,$E$5:$E$204,"-")))</f>
        <v>-</v>
      </c>
      <c r="M367" s="116" t="str">
        <f t="array" ref="M367">IF(M340="-","-",AVERAGE(IF(M$5:M$204=$G367,$E$5:$E$204,"-")))</f>
        <v>-</v>
      </c>
      <c r="N367" s="116" t="str">
        <f t="array" ref="N367">IF(N340="-","-",AVERAGE(IF(N$5:N$204=$G367,$E$5:$E$204,"-")))</f>
        <v>-</v>
      </c>
      <c r="O367" s="116" t="str">
        <f t="array" ref="O367">IF(O340="-","-",AVERAGE(IF(O$5:O$204=$G367,$E$5:$E$204,"-")))</f>
        <v>-</v>
      </c>
      <c r="P367" s="116" t="str">
        <f t="array" ref="P367">IF(P340="-","-",AVERAGE(IF(P$5:P$204=$G367,$E$5:$E$204,"-")))</f>
        <v>-</v>
      </c>
      <c r="Q367" s="116" t="str">
        <f t="array" ref="Q367">IF(Q340="-","-",AVERAGE(IF(Q$5:Q$204=$G367,$E$5:$E$204,"-")))</f>
        <v>-</v>
      </c>
      <c r="R367" s="116" t="str">
        <f t="array" ref="R367">IF(R340="-","-",AVERAGE(IF(R$5:R$204=$G367,$E$5:$E$204,"-")))</f>
        <v>-</v>
      </c>
      <c r="S367" s="116" t="str">
        <f t="array" ref="S367">IF(S340="-","-",AVERAGE(IF(S$5:S$204=$G367,$E$5:$E$204,"-")))</f>
        <v>-</v>
      </c>
      <c r="T367" s="116" t="str">
        <f t="array" ref="T367">IF(T340="-","-",AVERAGE(IF(T$5:T$204=$G367,$E$5:$E$204,"-")))</f>
        <v>-</v>
      </c>
      <c r="U367" s="116" t="str">
        <f t="array" ref="U367">IF(U340="-","-",AVERAGE(IF(U$5:U$204=$G367,$E$5:$E$204,"-")))</f>
        <v>-</v>
      </c>
      <c r="V367" s="116" t="str">
        <f t="array" ref="V367">IF(V340="-","-",AVERAGE(IF(V$5:V$204=$G367,$E$5:$E$204,"-")))</f>
        <v>-</v>
      </c>
      <c r="W367" s="383" t="str">
        <f t="array" ref="W367">IF(W340="-","-",AVERAGE(IF(H$5:V$204=$G367,$E$5:$E$204,"-")))</f>
        <v>-</v>
      </c>
      <c r="X367" s="475"/>
      <c r="Y367" s="76"/>
      <c r="Z367" s="76"/>
      <c r="AA367" s="76"/>
      <c r="AB367" s="76"/>
      <c r="AC367" s="76"/>
      <c r="AD367" s="76"/>
      <c r="AE367" s="75"/>
      <c r="AF367" s="75"/>
      <c r="AG367" s="75"/>
      <c r="AH367" s="75"/>
      <c r="AI367" s="75"/>
      <c r="AJ367" s="75"/>
      <c r="AK367" s="75"/>
      <c r="AL367" s="75"/>
      <c r="AM367" s="75"/>
      <c r="AN367" s="75"/>
      <c r="AO367" s="75"/>
      <c r="AP367" s="75"/>
      <c r="AQ367" s="75"/>
      <c r="AR367" s="75"/>
      <c r="AS367" s="75"/>
      <c r="AT367" s="75"/>
      <c r="AU367" s="75"/>
      <c r="AV367" s="75"/>
      <c r="AW367" s="75"/>
      <c r="AX367" s="75"/>
      <c r="AY367" s="75"/>
      <c r="AZ367" s="75"/>
      <c r="BA367" s="75"/>
      <c r="BB367" s="75"/>
      <c r="BC367" s="75"/>
      <c r="BD367" s="75"/>
      <c r="BE367" s="75"/>
      <c r="BF367" s="75"/>
      <c r="BG367" s="75"/>
      <c r="BH367" s="75"/>
      <c r="BK367" s="251"/>
      <c r="BL367" s="251"/>
      <c r="BM367" s="251"/>
      <c r="BN367" s="251"/>
      <c r="BO367" s="251"/>
      <c r="BP367" s="251"/>
      <c r="BQ367" s="251"/>
      <c r="BR367" s="251"/>
      <c r="BS367" s="251"/>
      <c r="BT367" s="251"/>
      <c r="BU367" s="251"/>
      <c r="BV367" s="251"/>
      <c r="BW367" s="251"/>
      <c r="BX367" s="251"/>
      <c r="BY367" s="251"/>
      <c r="BZ367" s="251"/>
    </row>
    <row r="368" spans="1:78" ht="12.75" customHeight="1">
      <c r="A368" s="75"/>
      <c r="B368" s="75"/>
      <c r="C368" s="85"/>
      <c r="D368" s="160"/>
      <c r="E368" s="163"/>
      <c r="F368" s="163"/>
      <c r="G368" s="52">
        <f t="shared" si="61"/>
        <v>11</v>
      </c>
      <c r="H368" s="115" t="str">
        <f t="array" ref="H368">IF(H341="-","-",AVERAGE(IF(H$5:H$204=$G368,$E$5:$E$204,"-")))</f>
        <v>-</v>
      </c>
      <c r="I368" s="116" t="str">
        <f t="array" ref="I368">IF(I341="-","-",AVERAGE(IF(I$5:I$204=$G368,$E$5:$E$204,"-")))</f>
        <v>-</v>
      </c>
      <c r="J368" s="116" t="str">
        <f t="array" ref="J368">IF(J341="-","-",AVERAGE(IF(J$5:J$204=$G368,$E$5:$E$204,"-")))</f>
        <v>-</v>
      </c>
      <c r="K368" s="116" t="str">
        <f t="array" ref="K368">IF(K341="-","-",AVERAGE(IF(K$5:K$204=$G368,$E$5:$E$204,"-")))</f>
        <v>-</v>
      </c>
      <c r="L368" s="116" t="str">
        <f t="array" ref="L368">IF(L341="-","-",AVERAGE(IF(L$5:L$204=$G368,$E$5:$E$204,"-")))</f>
        <v>-</v>
      </c>
      <c r="M368" s="116" t="str">
        <f t="array" ref="M368">IF(M341="-","-",AVERAGE(IF(M$5:M$204=$G368,$E$5:$E$204,"-")))</f>
        <v>-</v>
      </c>
      <c r="N368" s="116" t="str">
        <f t="array" ref="N368">IF(N341="-","-",AVERAGE(IF(N$5:N$204=$G368,$E$5:$E$204,"-")))</f>
        <v>-</v>
      </c>
      <c r="O368" s="116" t="str">
        <f t="array" ref="O368">IF(O341="-","-",AVERAGE(IF(O$5:O$204=$G368,$E$5:$E$204,"-")))</f>
        <v>-</v>
      </c>
      <c r="P368" s="116" t="str">
        <f t="array" ref="P368">IF(P341="-","-",AVERAGE(IF(P$5:P$204=$G368,$E$5:$E$204,"-")))</f>
        <v>-</v>
      </c>
      <c r="Q368" s="116" t="str">
        <f t="array" ref="Q368">IF(Q341="-","-",AVERAGE(IF(Q$5:Q$204=$G368,$E$5:$E$204,"-")))</f>
        <v>-</v>
      </c>
      <c r="R368" s="116" t="str">
        <f t="array" ref="R368">IF(R341="-","-",AVERAGE(IF(R$5:R$204=$G368,$E$5:$E$204,"-")))</f>
        <v>-</v>
      </c>
      <c r="S368" s="116" t="str">
        <f t="array" ref="S368">IF(S341="-","-",AVERAGE(IF(S$5:S$204=$G368,$E$5:$E$204,"-")))</f>
        <v>-</v>
      </c>
      <c r="T368" s="116" t="str">
        <f t="array" ref="T368">IF(T341="-","-",AVERAGE(IF(T$5:T$204=$G368,$E$5:$E$204,"-")))</f>
        <v>-</v>
      </c>
      <c r="U368" s="116" t="str">
        <f t="array" ref="U368">IF(U341="-","-",AVERAGE(IF(U$5:U$204=$G368,$E$5:$E$204,"-")))</f>
        <v>-</v>
      </c>
      <c r="V368" s="116" t="str">
        <f t="array" ref="V368">IF(V341="-","-",AVERAGE(IF(V$5:V$204=$G368,$E$5:$E$204,"-")))</f>
        <v>-</v>
      </c>
      <c r="W368" s="383" t="str">
        <f t="array" ref="W368">IF(W341="-","-",AVERAGE(IF(H$5:V$204=$G368,$E$5:$E$204,"-")))</f>
        <v>-</v>
      </c>
      <c r="X368" s="475"/>
      <c r="Y368" s="76"/>
      <c r="Z368" s="76"/>
      <c r="AA368" s="76"/>
      <c r="AB368" s="76"/>
      <c r="AC368" s="76"/>
      <c r="AD368" s="76"/>
      <c r="AE368" s="75"/>
      <c r="AF368" s="75"/>
      <c r="AG368" s="75"/>
      <c r="AH368" s="75"/>
      <c r="AI368" s="75"/>
      <c r="AJ368" s="75"/>
      <c r="AK368" s="75"/>
      <c r="AL368" s="75"/>
      <c r="AM368" s="75"/>
      <c r="AN368" s="75"/>
      <c r="AO368" s="75"/>
      <c r="AP368" s="75"/>
      <c r="AQ368" s="75"/>
      <c r="AR368" s="75"/>
      <c r="AS368" s="75"/>
      <c r="AT368" s="75"/>
      <c r="AU368" s="75"/>
      <c r="AV368" s="75"/>
      <c r="AW368" s="75"/>
      <c r="AX368" s="75"/>
      <c r="AY368" s="75"/>
      <c r="AZ368" s="75"/>
      <c r="BA368" s="75"/>
      <c r="BB368" s="75"/>
      <c r="BC368" s="75"/>
      <c r="BD368" s="75"/>
      <c r="BE368" s="75"/>
      <c r="BF368" s="75"/>
      <c r="BG368" s="75"/>
      <c r="BH368" s="75"/>
      <c r="BK368" s="251"/>
      <c r="BL368" s="251"/>
      <c r="BM368" s="251"/>
      <c r="BN368" s="251"/>
      <c r="BO368" s="251"/>
      <c r="BP368" s="251"/>
      <c r="BQ368" s="251"/>
      <c r="BR368" s="251"/>
      <c r="BS368" s="251"/>
      <c r="BT368" s="251"/>
      <c r="BU368" s="251"/>
      <c r="BV368" s="251"/>
      <c r="BW368" s="251"/>
      <c r="BX368" s="251"/>
      <c r="BY368" s="251"/>
      <c r="BZ368" s="251"/>
    </row>
    <row r="369" spans="1:78" ht="12.75" customHeight="1">
      <c r="A369" s="75"/>
      <c r="B369" s="75"/>
      <c r="C369" s="85"/>
      <c r="D369" s="160"/>
      <c r="E369" s="163"/>
      <c r="F369" s="163"/>
      <c r="G369" s="52">
        <f t="shared" si="61"/>
        <v>12</v>
      </c>
      <c r="H369" s="115" t="str">
        <f t="array" ref="H369">IF(H342="-","-",AVERAGE(IF(H$5:H$204=$G369,$E$5:$E$204,"-")))</f>
        <v>-</v>
      </c>
      <c r="I369" s="116" t="str">
        <f t="array" ref="I369">IF(I342="-","-",AVERAGE(IF(I$5:I$204=$G369,$E$5:$E$204,"-")))</f>
        <v>-</v>
      </c>
      <c r="J369" s="116" t="str">
        <f t="array" ref="J369">IF(J342="-","-",AVERAGE(IF(J$5:J$204=$G369,$E$5:$E$204,"-")))</f>
        <v>-</v>
      </c>
      <c r="K369" s="116" t="str">
        <f t="array" ref="K369">IF(K342="-","-",AVERAGE(IF(K$5:K$204=$G369,$E$5:$E$204,"-")))</f>
        <v>-</v>
      </c>
      <c r="L369" s="116" t="str">
        <f t="array" ref="L369">IF(L342="-","-",AVERAGE(IF(L$5:L$204=$G369,$E$5:$E$204,"-")))</f>
        <v>-</v>
      </c>
      <c r="M369" s="116" t="str">
        <f t="array" ref="M369">IF(M342="-","-",AVERAGE(IF(M$5:M$204=$G369,$E$5:$E$204,"-")))</f>
        <v>-</v>
      </c>
      <c r="N369" s="116" t="str">
        <f t="array" ref="N369">IF(N342="-","-",AVERAGE(IF(N$5:N$204=$G369,$E$5:$E$204,"-")))</f>
        <v>-</v>
      </c>
      <c r="O369" s="116" t="str">
        <f t="array" ref="O369">IF(O342="-","-",AVERAGE(IF(O$5:O$204=$G369,$E$5:$E$204,"-")))</f>
        <v>-</v>
      </c>
      <c r="P369" s="116" t="str">
        <f t="array" ref="P369">IF(P342="-","-",AVERAGE(IF(P$5:P$204=$G369,$E$5:$E$204,"-")))</f>
        <v>-</v>
      </c>
      <c r="Q369" s="116" t="str">
        <f t="array" ref="Q369">IF(Q342="-","-",AVERAGE(IF(Q$5:Q$204=$G369,$E$5:$E$204,"-")))</f>
        <v>-</v>
      </c>
      <c r="R369" s="116" t="str">
        <f t="array" ref="R369">IF(R342="-","-",AVERAGE(IF(R$5:R$204=$G369,$E$5:$E$204,"-")))</f>
        <v>-</v>
      </c>
      <c r="S369" s="116" t="str">
        <f t="array" ref="S369">IF(S342="-","-",AVERAGE(IF(S$5:S$204=$G369,$E$5:$E$204,"-")))</f>
        <v>-</v>
      </c>
      <c r="T369" s="116" t="str">
        <f t="array" ref="T369">IF(T342="-","-",AVERAGE(IF(T$5:T$204=$G369,$E$5:$E$204,"-")))</f>
        <v>-</v>
      </c>
      <c r="U369" s="116" t="str">
        <f t="array" ref="U369">IF(U342="-","-",AVERAGE(IF(U$5:U$204=$G369,$E$5:$E$204,"-")))</f>
        <v>-</v>
      </c>
      <c r="V369" s="116" t="str">
        <f t="array" ref="V369">IF(V342="-","-",AVERAGE(IF(V$5:V$204=$G369,$E$5:$E$204,"-")))</f>
        <v>-</v>
      </c>
      <c r="W369" s="383" t="str">
        <f t="array" ref="W369">IF(W342="-","-",AVERAGE(IF(H$5:V$204=$G369,$E$5:$E$204,"-")))</f>
        <v>-</v>
      </c>
      <c r="X369" s="475"/>
      <c r="Y369" s="76"/>
      <c r="Z369" s="76"/>
      <c r="AA369" s="76"/>
      <c r="AB369" s="76"/>
      <c r="AC369" s="76"/>
      <c r="AD369" s="76"/>
      <c r="AE369" s="75"/>
      <c r="AF369" s="75"/>
      <c r="AG369" s="75"/>
      <c r="AH369" s="75"/>
      <c r="AI369" s="75"/>
      <c r="AJ369" s="75"/>
      <c r="AK369" s="75"/>
      <c r="AL369" s="75"/>
      <c r="AM369" s="75"/>
      <c r="AN369" s="75"/>
      <c r="AO369" s="75"/>
      <c r="AP369" s="75"/>
      <c r="AQ369" s="75"/>
      <c r="AR369" s="75"/>
      <c r="AS369" s="75"/>
      <c r="AT369" s="75"/>
      <c r="AU369" s="75"/>
      <c r="AV369" s="75"/>
      <c r="AW369" s="75"/>
      <c r="AX369" s="75"/>
      <c r="AY369" s="75"/>
      <c r="AZ369" s="75"/>
      <c r="BA369" s="75"/>
      <c r="BB369" s="75"/>
      <c r="BC369" s="75"/>
      <c r="BD369" s="75"/>
      <c r="BE369" s="75"/>
      <c r="BF369" s="75"/>
      <c r="BG369" s="75"/>
      <c r="BH369" s="75"/>
      <c r="BK369" s="251"/>
      <c r="BL369" s="251"/>
      <c r="BM369" s="251"/>
      <c r="BN369" s="251"/>
      <c r="BO369" s="251"/>
      <c r="BP369" s="251"/>
      <c r="BQ369" s="251"/>
      <c r="BR369" s="251"/>
      <c r="BS369" s="251"/>
      <c r="BT369" s="251"/>
      <c r="BU369" s="251"/>
      <c r="BV369" s="251"/>
      <c r="BW369" s="251"/>
      <c r="BX369" s="251"/>
      <c r="BY369" s="251"/>
      <c r="BZ369" s="251"/>
    </row>
    <row r="370" spans="1:78" ht="12.75" customHeight="1">
      <c r="A370" s="75"/>
      <c r="B370" s="75"/>
      <c r="C370" s="85"/>
      <c r="D370" s="160"/>
      <c r="E370" s="163"/>
      <c r="F370" s="163"/>
      <c r="G370" s="52">
        <f t="shared" si="61"/>
        <v>13</v>
      </c>
      <c r="H370" s="115" t="str">
        <f t="array" ref="H370">IF(H343="-","-",AVERAGE(IF(H$5:H$204=$G370,$E$5:$E$204,"-")))</f>
        <v>-</v>
      </c>
      <c r="I370" s="116" t="str">
        <f t="array" ref="I370">IF(I343="-","-",AVERAGE(IF(I$5:I$204=$G370,$E$5:$E$204,"-")))</f>
        <v>-</v>
      </c>
      <c r="J370" s="116" t="str">
        <f t="array" ref="J370">IF(J343="-","-",AVERAGE(IF(J$5:J$204=$G370,$E$5:$E$204,"-")))</f>
        <v>-</v>
      </c>
      <c r="K370" s="116" t="str">
        <f t="array" ref="K370">IF(K343="-","-",AVERAGE(IF(K$5:K$204=$G370,$E$5:$E$204,"-")))</f>
        <v>-</v>
      </c>
      <c r="L370" s="116" t="str">
        <f t="array" ref="L370">IF(L343="-","-",AVERAGE(IF(L$5:L$204=$G370,$E$5:$E$204,"-")))</f>
        <v>-</v>
      </c>
      <c r="M370" s="116" t="str">
        <f t="array" ref="M370">IF(M343="-","-",AVERAGE(IF(M$5:M$204=$G370,$E$5:$E$204,"-")))</f>
        <v>-</v>
      </c>
      <c r="N370" s="116" t="str">
        <f t="array" ref="N370">IF(N343="-","-",AVERAGE(IF(N$5:N$204=$G370,$E$5:$E$204,"-")))</f>
        <v>-</v>
      </c>
      <c r="O370" s="116" t="str">
        <f t="array" ref="O370">IF(O343="-","-",AVERAGE(IF(O$5:O$204=$G370,$E$5:$E$204,"-")))</f>
        <v>-</v>
      </c>
      <c r="P370" s="116" t="str">
        <f t="array" ref="P370">IF(P343="-","-",AVERAGE(IF(P$5:P$204=$G370,$E$5:$E$204,"-")))</f>
        <v>-</v>
      </c>
      <c r="Q370" s="116" t="str">
        <f t="array" ref="Q370">IF(Q343="-","-",AVERAGE(IF(Q$5:Q$204=$G370,$E$5:$E$204,"-")))</f>
        <v>-</v>
      </c>
      <c r="R370" s="116" t="str">
        <f t="array" ref="R370">IF(R343="-","-",AVERAGE(IF(R$5:R$204=$G370,$E$5:$E$204,"-")))</f>
        <v>-</v>
      </c>
      <c r="S370" s="116" t="str">
        <f t="array" ref="S370">IF(S343="-","-",AVERAGE(IF(S$5:S$204=$G370,$E$5:$E$204,"-")))</f>
        <v>-</v>
      </c>
      <c r="T370" s="116" t="str">
        <f t="array" ref="T370">IF(T343="-","-",AVERAGE(IF(T$5:T$204=$G370,$E$5:$E$204,"-")))</f>
        <v>-</v>
      </c>
      <c r="U370" s="116" t="str">
        <f t="array" ref="U370">IF(U343="-","-",AVERAGE(IF(U$5:U$204=$G370,$E$5:$E$204,"-")))</f>
        <v>-</v>
      </c>
      <c r="V370" s="116" t="str">
        <f t="array" ref="V370">IF(V343="-","-",AVERAGE(IF(V$5:V$204=$G370,$E$5:$E$204,"-")))</f>
        <v>-</v>
      </c>
      <c r="W370" s="383" t="str">
        <f t="array" ref="W370">IF(W343="-","-",AVERAGE(IF(H$5:V$204=$G370,$E$5:$E$204,"-")))</f>
        <v>-</v>
      </c>
      <c r="X370" s="475"/>
      <c r="Y370" s="76"/>
      <c r="Z370" s="76"/>
      <c r="AA370" s="76"/>
      <c r="AB370" s="76"/>
      <c r="AC370" s="76"/>
      <c r="AD370" s="76"/>
      <c r="AE370" s="75"/>
      <c r="AF370" s="75"/>
      <c r="AG370" s="75"/>
      <c r="AH370" s="75"/>
      <c r="AI370" s="75"/>
      <c r="AJ370" s="75"/>
      <c r="AK370" s="75"/>
      <c r="AL370" s="75"/>
      <c r="AM370" s="75"/>
      <c r="AN370" s="75"/>
      <c r="AO370" s="75"/>
      <c r="AP370" s="75"/>
      <c r="AQ370" s="75"/>
      <c r="AR370" s="75"/>
      <c r="AS370" s="75"/>
      <c r="AT370" s="75"/>
      <c r="AU370" s="75"/>
      <c r="AV370" s="75"/>
      <c r="AW370" s="75"/>
      <c r="AX370" s="75"/>
      <c r="AY370" s="75"/>
      <c r="AZ370" s="75"/>
      <c r="BA370" s="75"/>
      <c r="BB370" s="75"/>
      <c r="BC370" s="75"/>
      <c r="BD370" s="75"/>
      <c r="BE370" s="75"/>
      <c r="BF370" s="75"/>
      <c r="BG370" s="75"/>
      <c r="BH370" s="75"/>
      <c r="BK370" s="251"/>
      <c r="BL370" s="251"/>
      <c r="BM370" s="251"/>
      <c r="BN370" s="251"/>
      <c r="BO370" s="251"/>
      <c r="BP370" s="251"/>
      <c r="BQ370" s="251"/>
      <c r="BR370" s="251"/>
      <c r="BS370" s="251"/>
      <c r="BT370" s="251"/>
      <c r="BU370" s="251"/>
      <c r="BV370" s="251"/>
      <c r="BW370" s="251"/>
      <c r="BX370" s="251"/>
      <c r="BY370" s="251"/>
      <c r="BZ370" s="251"/>
    </row>
    <row r="371" spans="1:78" ht="12.75" customHeight="1">
      <c r="A371" s="75"/>
      <c r="B371" s="75"/>
      <c r="C371" s="85"/>
      <c r="D371" s="160"/>
      <c r="E371" s="163"/>
      <c r="F371" s="163"/>
      <c r="G371" s="52">
        <f t="shared" si="61"/>
        <v>14</v>
      </c>
      <c r="H371" s="115" t="str">
        <f t="array" ref="H371">IF(H344="-","-",AVERAGE(IF(H$5:H$204=$G371,$E$5:$E$204,"-")))</f>
        <v>-</v>
      </c>
      <c r="I371" s="116" t="str">
        <f t="array" ref="I371">IF(I344="-","-",AVERAGE(IF(I$5:I$204=$G371,$E$5:$E$204,"-")))</f>
        <v>-</v>
      </c>
      <c r="J371" s="116" t="str">
        <f t="array" ref="J371">IF(J344="-","-",AVERAGE(IF(J$5:J$204=$G371,$E$5:$E$204,"-")))</f>
        <v>-</v>
      </c>
      <c r="K371" s="116" t="str">
        <f t="array" ref="K371">IF(K344="-","-",AVERAGE(IF(K$5:K$204=$G371,$E$5:$E$204,"-")))</f>
        <v>-</v>
      </c>
      <c r="L371" s="116" t="str">
        <f t="array" ref="L371">IF(L344="-","-",AVERAGE(IF(L$5:L$204=$G371,$E$5:$E$204,"-")))</f>
        <v>-</v>
      </c>
      <c r="M371" s="116" t="str">
        <f t="array" ref="M371">IF(M344="-","-",AVERAGE(IF(M$5:M$204=$G371,$E$5:$E$204,"-")))</f>
        <v>-</v>
      </c>
      <c r="N371" s="116" t="str">
        <f t="array" ref="N371">IF(N344="-","-",AVERAGE(IF(N$5:N$204=$G371,$E$5:$E$204,"-")))</f>
        <v>-</v>
      </c>
      <c r="O371" s="116" t="str">
        <f t="array" ref="O371">IF(O344="-","-",AVERAGE(IF(O$5:O$204=$G371,$E$5:$E$204,"-")))</f>
        <v>-</v>
      </c>
      <c r="P371" s="116" t="str">
        <f t="array" ref="P371">IF(P344="-","-",AVERAGE(IF(P$5:P$204=$G371,$E$5:$E$204,"-")))</f>
        <v>-</v>
      </c>
      <c r="Q371" s="116" t="str">
        <f t="array" ref="Q371">IF(Q344="-","-",AVERAGE(IF(Q$5:Q$204=$G371,$E$5:$E$204,"-")))</f>
        <v>-</v>
      </c>
      <c r="R371" s="116" t="str">
        <f t="array" ref="R371">IF(R344="-","-",AVERAGE(IF(R$5:R$204=$G371,$E$5:$E$204,"-")))</f>
        <v>-</v>
      </c>
      <c r="S371" s="116" t="str">
        <f t="array" ref="S371">IF(S344="-","-",AVERAGE(IF(S$5:S$204=$G371,$E$5:$E$204,"-")))</f>
        <v>-</v>
      </c>
      <c r="T371" s="116" t="str">
        <f t="array" ref="T371">IF(T344="-","-",AVERAGE(IF(T$5:T$204=$G371,$E$5:$E$204,"-")))</f>
        <v>-</v>
      </c>
      <c r="U371" s="116" t="str">
        <f t="array" ref="U371">IF(U344="-","-",AVERAGE(IF(U$5:U$204=$G371,$E$5:$E$204,"-")))</f>
        <v>-</v>
      </c>
      <c r="V371" s="116" t="str">
        <f t="array" ref="V371">IF(V344="-","-",AVERAGE(IF(V$5:V$204=$G371,$E$5:$E$204,"-")))</f>
        <v>-</v>
      </c>
      <c r="W371" s="383" t="str">
        <f t="array" ref="W371">IF(W344="-","-",AVERAGE(IF(H$5:V$204=$G371,$E$5:$E$204,"-")))</f>
        <v>-</v>
      </c>
      <c r="X371" s="475"/>
      <c r="Y371" s="76"/>
      <c r="Z371" s="76"/>
      <c r="AA371" s="76"/>
      <c r="AB371" s="76"/>
      <c r="AC371" s="76"/>
      <c r="AD371" s="76"/>
      <c r="AE371" s="75"/>
      <c r="AF371" s="75"/>
      <c r="AG371" s="75"/>
      <c r="AH371" s="75"/>
      <c r="AI371" s="75"/>
      <c r="AJ371" s="75"/>
      <c r="AK371" s="75"/>
      <c r="AL371" s="75"/>
      <c r="AM371" s="75"/>
      <c r="AN371" s="75"/>
      <c r="AO371" s="75"/>
      <c r="AP371" s="75"/>
      <c r="AQ371" s="75"/>
      <c r="AR371" s="75"/>
      <c r="AS371" s="75"/>
      <c r="AT371" s="75"/>
      <c r="AU371" s="75"/>
      <c r="AV371" s="75"/>
      <c r="AW371" s="75"/>
      <c r="AX371" s="75"/>
      <c r="AY371" s="75"/>
      <c r="AZ371" s="75"/>
      <c r="BA371" s="75"/>
      <c r="BB371" s="75"/>
      <c r="BC371" s="75"/>
      <c r="BD371" s="75"/>
      <c r="BE371" s="75"/>
      <c r="BF371" s="75"/>
      <c r="BG371" s="75"/>
      <c r="BH371" s="75"/>
      <c r="BK371" s="251"/>
      <c r="BL371" s="251"/>
      <c r="BM371" s="251"/>
      <c r="BN371" s="251"/>
      <c r="BO371" s="251"/>
      <c r="BP371" s="251"/>
      <c r="BQ371" s="251"/>
      <c r="BR371" s="251"/>
      <c r="BS371" s="251"/>
      <c r="BT371" s="251"/>
      <c r="BU371" s="251"/>
      <c r="BV371" s="251"/>
      <c r="BW371" s="251"/>
      <c r="BX371" s="251"/>
      <c r="BY371" s="251"/>
      <c r="BZ371" s="251"/>
    </row>
    <row r="372" spans="1:78" ht="12.75" customHeight="1">
      <c r="A372" s="75"/>
      <c r="B372" s="75"/>
      <c r="C372" s="85"/>
      <c r="D372" s="160"/>
      <c r="E372" s="163"/>
      <c r="F372" s="163"/>
      <c r="G372" s="52">
        <f t="shared" si="61"/>
        <v>15</v>
      </c>
      <c r="H372" s="115" t="str">
        <f t="array" ref="H372">IF(H345="-","-",AVERAGE(IF(H$5:H$204=$G372,$E$5:$E$204,"-")))</f>
        <v>-</v>
      </c>
      <c r="I372" s="116" t="str">
        <f t="array" ref="I372">IF(I345="-","-",AVERAGE(IF(I$5:I$204=$G372,$E$5:$E$204,"-")))</f>
        <v>-</v>
      </c>
      <c r="J372" s="116" t="str">
        <f t="array" ref="J372">IF(J345="-","-",AVERAGE(IF(J$5:J$204=$G372,$E$5:$E$204,"-")))</f>
        <v>-</v>
      </c>
      <c r="K372" s="116" t="str">
        <f t="array" ref="K372">IF(K345="-","-",AVERAGE(IF(K$5:K$204=$G372,$E$5:$E$204,"-")))</f>
        <v>-</v>
      </c>
      <c r="L372" s="116" t="str">
        <f t="array" ref="L372">IF(L345="-","-",AVERAGE(IF(L$5:L$204=$G372,$E$5:$E$204,"-")))</f>
        <v>-</v>
      </c>
      <c r="M372" s="116" t="str">
        <f t="array" ref="M372">IF(M345="-","-",AVERAGE(IF(M$5:M$204=$G372,$E$5:$E$204,"-")))</f>
        <v>-</v>
      </c>
      <c r="N372" s="116" t="str">
        <f t="array" ref="N372">IF(N345="-","-",AVERAGE(IF(N$5:N$204=$G372,$E$5:$E$204,"-")))</f>
        <v>-</v>
      </c>
      <c r="O372" s="116" t="str">
        <f t="array" ref="O372">IF(O345="-","-",AVERAGE(IF(O$5:O$204=$G372,$E$5:$E$204,"-")))</f>
        <v>-</v>
      </c>
      <c r="P372" s="116" t="str">
        <f t="array" ref="P372">IF(P345="-","-",AVERAGE(IF(P$5:P$204=$G372,$E$5:$E$204,"-")))</f>
        <v>-</v>
      </c>
      <c r="Q372" s="116" t="str">
        <f t="array" ref="Q372">IF(Q345="-","-",AVERAGE(IF(Q$5:Q$204=$G372,$E$5:$E$204,"-")))</f>
        <v>-</v>
      </c>
      <c r="R372" s="116" t="str">
        <f t="array" ref="R372">IF(R345="-","-",AVERAGE(IF(R$5:R$204=$G372,$E$5:$E$204,"-")))</f>
        <v>-</v>
      </c>
      <c r="S372" s="116" t="str">
        <f t="array" ref="S372">IF(S345="-","-",AVERAGE(IF(S$5:S$204=$G372,$E$5:$E$204,"-")))</f>
        <v>-</v>
      </c>
      <c r="T372" s="116" t="str">
        <f t="array" ref="T372">IF(T345="-","-",AVERAGE(IF(T$5:T$204=$G372,$E$5:$E$204,"-")))</f>
        <v>-</v>
      </c>
      <c r="U372" s="116" t="str">
        <f t="array" ref="U372">IF(U345="-","-",AVERAGE(IF(U$5:U$204=$G372,$E$5:$E$204,"-")))</f>
        <v>-</v>
      </c>
      <c r="V372" s="116" t="str">
        <f t="array" ref="V372">IF(V345="-","-",AVERAGE(IF(V$5:V$204=$G372,$E$5:$E$204,"-")))</f>
        <v>-</v>
      </c>
      <c r="W372" s="383" t="str">
        <f t="array" ref="W372">IF(W345="-","-",AVERAGE(IF(H$5:V$204=$G372,$E$5:$E$204,"-")))</f>
        <v>-</v>
      </c>
      <c r="X372" s="475"/>
      <c r="Y372" s="76"/>
      <c r="Z372" s="76"/>
      <c r="AA372" s="76"/>
      <c r="AB372" s="76"/>
      <c r="AC372" s="76"/>
      <c r="AD372" s="76"/>
      <c r="AE372" s="75"/>
      <c r="AF372" s="75"/>
      <c r="AG372" s="75"/>
      <c r="AH372" s="75"/>
      <c r="AI372" s="75"/>
      <c r="AJ372" s="75"/>
      <c r="AK372" s="75"/>
      <c r="AL372" s="75"/>
      <c r="AM372" s="75"/>
      <c r="AN372" s="75"/>
      <c r="AO372" s="75"/>
      <c r="AP372" s="75"/>
      <c r="AQ372" s="75"/>
      <c r="AR372" s="75"/>
      <c r="AS372" s="75"/>
      <c r="AT372" s="75"/>
      <c r="AU372" s="75"/>
      <c r="AV372" s="75"/>
      <c r="AW372" s="75"/>
      <c r="AX372" s="75"/>
      <c r="AY372" s="75"/>
      <c r="AZ372" s="75"/>
      <c r="BA372" s="75"/>
      <c r="BB372" s="75"/>
      <c r="BC372" s="75"/>
      <c r="BD372" s="75"/>
      <c r="BE372" s="75"/>
      <c r="BF372" s="75"/>
      <c r="BG372" s="75"/>
      <c r="BH372" s="75"/>
      <c r="BK372" s="251"/>
      <c r="BL372" s="251"/>
      <c r="BM372" s="251"/>
      <c r="BN372" s="251"/>
      <c r="BO372" s="251"/>
      <c r="BP372" s="251"/>
      <c r="BQ372" s="251"/>
      <c r="BR372" s="251"/>
      <c r="BS372" s="251"/>
      <c r="BT372" s="251"/>
      <c r="BU372" s="251"/>
      <c r="BV372" s="251"/>
      <c r="BW372" s="251"/>
      <c r="BX372" s="251"/>
      <c r="BY372" s="251"/>
      <c r="BZ372" s="251"/>
    </row>
    <row r="373" spans="1:78" ht="12.75" customHeight="1">
      <c r="A373" s="75"/>
      <c r="B373" s="75"/>
      <c r="C373" s="85"/>
      <c r="D373" s="160"/>
      <c r="E373" s="163"/>
      <c r="F373" s="163"/>
      <c r="G373" s="52">
        <f t="shared" si="61"/>
        <v>16</v>
      </c>
      <c r="H373" s="115" t="str">
        <f t="array" ref="H373">IF(H346="-","-",AVERAGE(IF(H$5:H$204=$G373,$E$5:$E$204,"-")))</f>
        <v>-</v>
      </c>
      <c r="I373" s="116" t="str">
        <f t="array" ref="I373">IF(I346="-","-",AVERAGE(IF(I$5:I$204=$G373,$E$5:$E$204,"-")))</f>
        <v>-</v>
      </c>
      <c r="J373" s="116" t="str">
        <f t="array" ref="J373">IF(J346="-","-",AVERAGE(IF(J$5:J$204=$G373,$E$5:$E$204,"-")))</f>
        <v>-</v>
      </c>
      <c r="K373" s="116" t="str">
        <f t="array" ref="K373">IF(K346="-","-",AVERAGE(IF(K$5:K$204=$G373,$E$5:$E$204,"-")))</f>
        <v>-</v>
      </c>
      <c r="L373" s="116" t="str">
        <f t="array" ref="L373">IF(L346="-","-",AVERAGE(IF(L$5:L$204=$G373,$E$5:$E$204,"-")))</f>
        <v>-</v>
      </c>
      <c r="M373" s="116" t="str">
        <f t="array" ref="M373">IF(M346="-","-",AVERAGE(IF(M$5:M$204=$G373,$E$5:$E$204,"-")))</f>
        <v>-</v>
      </c>
      <c r="N373" s="116" t="str">
        <f t="array" ref="N373">IF(N346="-","-",AVERAGE(IF(N$5:N$204=$G373,$E$5:$E$204,"-")))</f>
        <v>-</v>
      </c>
      <c r="O373" s="116" t="str">
        <f t="array" ref="O373">IF(O346="-","-",AVERAGE(IF(O$5:O$204=$G373,$E$5:$E$204,"-")))</f>
        <v>-</v>
      </c>
      <c r="P373" s="116" t="str">
        <f t="array" ref="P373">IF(P346="-","-",AVERAGE(IF(P$5:P$204=$G373,$E$5:$E$204,"-")))</f>
        <v>-</v>
      </c>
      <c r="Q373" s="116" t="str">
        <f t="array" ref="Q373">IF(Q346="-","-",AVERAGE(IF(Q$5:Q$204=$G373,$E$5:$E$204,"-")))</f>
        <v>-</v>
      </c>
      <c r="R373" s="116" t="str">
        <f t="array" ref="R373">IF(R346="-","-",AVERAGE(IF(R$5:R$204=$G373,$E$5:$E$204,"-")))</f>
        <v>-</v>
      </c>
      <c r="S373" s="116" t="str">
        <f t="array" ref="S373">IF(S346="-","-",AVERAGE(IF(S$5:S$204=$G373,$E$5:$E$204,"-")))</f>
        <v>-</v>
      </c>
      <c r="T373" s="116" t="str">
        <f t="array" ref="T373">IF(T346="-","-",AVERAGE(IF(T$5:T$204=$G373,$E$5:$E$204,"-")))</f>
        <v>-</v>
      </c>
      <c r="U373" s="116" t="str">
        <f t="array" ref="U373">IF(U346="-","-",AVERAGE(IF(U$5:U$204=$G373,$E$5:$E$204,"-")))</f>
        <v>-</v>
      </c>
      <c r="V373" s="116" t="str">
        <f t="array" ref="V373">IF(V346="-","-",AVERAGE(IF(V$5:V$204=$G373,$E$5:$E$204,"-")))</f>
        <v>-</v>
      </c>
      <c r="W373" s="383" t="str">
        <f t="array" ref="W373">IF(W346="-","-",AVERAGE(IF(H$5:V$204=$G373,$E$5:$E$204,"-")))</f>
        <v>-</v>
      </c>
      <c r="X373" s="475"/>
      <c r="Y373" s="76"/>
      <c r="Z373" s="76"/>
      <c r="AA373" s="76"/>
      <c r="AB373" s="76"/>
      <c r="AC373" s="76"/>
      <c r="AD373" s="76"/>
      <c r="AE373" s="75"/>
      <c r="AF373" s="75"/>
      <c r="AG373" s="75"/>
      <c r="AH373" s="75"/>
      <c r="AI373" s="75"/>
      <c r="AJ373" s="75"/>
      <c r="AK373" s="75"/>
      <c r="AL373" s="75"/>
      <c r="AM373" s="75"/>
      <c r="AN373" s="75"/>
      <c r="AO373" s="75"/>
      <c r="AP373" s="75"/>
      <c r="AQ373" s="75"/>
      <c r="AR373" s="75"/>
      <c r="AS373" s="75"/>
      <c r="AT373" s="75"/>
      <c r="AU373" s="75"/>
      <c r="AV373" s="75"/>
      <c r="AW373" s="75"/>
      <c r="AX373" s="75"/>
      <c r="AY373" s="75"/>
      <c r="AZ373" s="75"/>
      <c r="BA373" s="75"/>
      <c r="BB373" s="75"/>
      <c r="BC373" s="75"/>
      <c r="BD373" s="75"/>
      <c r="BE373" s="75"/>
      <c r="BF373" s="75"/>
      <c r="BG373" s="75"/>
      <c r="BH373" s="75"/>
      <c r="BK373" s="251"/>
      <c r="BL373" s="251"/>
      <c r="BM373" s="251"/>
      <c r="BN373" s="251"/>
      <c r="BO373" s="251"/>
      <c r="BP373" s="251"/>
      <c r="BQ373" s="251"/>
      <c r="BR373" s="251"/>
      <c r="BS373" s="251"/>
      <c r="BT373" s="251"/>
      <c r="BU373" s="251"/>
      <c r="BV373" s="251"/>
      <c r="BW373" s="251"/>
      <c r="BX373" s="251"/>
      <c r="BY373" s="251"/>
      <c r="BZ373" s="251"/>
    </row>
    <row r="374" spans="1:78" ht="12.75" customHeight="1">
      <c r="A374" s="75"/>
      <c r="B374" s="75"/>
      <c r="C374" s="85"/>
      <c r="D374" s="160"/>
      <c r="E374" s="163"/>
      <c r="F374" s="163"/>
      <c r="G374" s="52">
        <f t="shared" si="61"/>
        <v>17</v>
      </c>
      <c r="H374" s="115" t="str">
        <f t="array" ref="H374">IF(H347="-","-",AVERAGE(IF(H$5:H$204=$G374,$E$5:$E$204,"-")))</f>
        <v>-</v>
      </c>
      <c r="I374" s="116" t="str">
        <f t="array" ref="I374">IF(I347="-","-",AVERAGE(IF(I$5:I$204=$G374,$E$5:$E$204,"-")))</f>
        <v>-</v>
      </c>
      <c r="J374" s="116" t="str">
        <f t="array" ref="J374">IF(J347="-","-",AVERAGE(IF(J$5:J$204=$G374,$E$5:$E$204,"-")))</f>
        <v>-</v>
      </c>
      <c r="K374" s="116" t="str">
        <f t="array" ref="K374">IF(K347="-","-",AVERAGE(IF(K$5:K$204=$G374,$E$5:$E$204,"-")))</f>
        <v>-</v>
      </c>
      <c r="L374" s="116" t="str">
        <f t="array" ref="L374">IF(L347="-","-",AVERAGE(IF(L$5:L$204=$G374,$E$5:$E$204,"-")))</f>
        <v>-</v>
      </c>
      <c r="M374" s="116" t="str">
        <f t="array" ref="M374">IF(M347="-","-",AVERAGE(IF(M$5:M$204=$G374,$E$5:$E$204,"-")))</f>
        <v>-</v>
      </c>
      <c r="N374" s="116" t="str">
        <f t="array" ref="N374">IF(N347="-","-",AVERAGE(IF(N$5:N$204=$G374,$E$5:$E$204,"-")))</f>
        <v>-</v>
      </c>
      <c r="O374" s="116" t="str">
        <f t="array" ref="O374">IF(O347="-","-",AVERAGE(IF(O$5:O$204=$G374,$E$5:$E$204,"-")))</f>
        <v>-</v>
      </c>
      <c r="P374" s="116" t="str">
        <f t="array" ref="P374">IF(P347="-","-",AVERAGE(IF(P$5:P$204=$G374,$E$5:$E$204,"-")))</f>
        <v>-</v>
      </c>
      <c r="Q374" s="116" t="str">
        <f t="array" ref="Q374">IF(Q347="-","-",AVERAGE(IF(Q$5:Q$204=$G374,$E$5:$E$204,"-")))</f>
        <v>-</v>
      </c>
      <c r="R374" s="116" t="str">
        <f t="array" ref="R374">IF(R347="-","-",AVERAGE(IF(R$5:R$204=$G374,$E$5:$E$204,"-")))</f>
        <v>-</v>
      </c>
      <c r="S374" s="116" t="str">
        <f t="array" ref="S374">IF(S347="-","-",AVERAGE(IF(S$5:S$204=$G374,$E$5:$E$204,"-")))</f>
        <v>-</v>
      </c>
      <c r="T374" s="116" t="str">
        <f t="array" ref="T374">IF(T347="-","-",AVERAGE(IF(T$5:T$204=$G374,$E$5:$E$204,"-")))</f>
        <v>-</v>
      </c>
      <c r="U374" s="116" t="str">
        <f t="array" ref="U374">IF(U347="-","-",AVERAGE(IF(U$5:U$204=$G374,$E$5:$E$204,"-")))</f>
        <v>-</v>
      </c>
      <c r="V374" s="116" t="str">
        <f t="array" ref="V374">IF(V347="-","-",AVERAGE(IF(V$5:V$204=$G374,$E$5:$E$204,"-")))</f>
        <v>-</v>
      </c>
      <c r="W374" s="383" t="str">
        <f t="array" ref="W374">IF(W347="-","-",AVERAGE(IF(H$5:V$204=$G374,$E$5:$E$204,"-")))</f>
        <v>-</v>
      </c>
      <c r="X374" s="475"/>
      <c r="Y374" s="76"/>
      <c r="Z374" s="76"/>
      <c r="AA374" s="76"/>
      <c r="AB374" s="76"/>
      <c r="AC374" s="76"/>
      <c r="AD374" s="76"/>
      <c r="AE374" s="75"/>
      <c r="AF374" s="75"/>
      <c r="AG374" s="75"/>
      <c r="AH374" s="75"/>
      <c r="AI374" s="75"/>
      <c r="AJ374" s="75"/>
      <c r="AK374" s="75"/>
      <c r="AL374" s="75"/>
      <c r="AM374" s="75"/>
      <c r="AN374" s="75"/>
      <c r="AO374" s="75"/>
      <c r="AP374" s="75"/>
      <c r="AQ374" s="75"/>
      <c r="AR374" s="75"/>
      <c r="AS374" s="75"/>
      <c r="AT374" s="75"/>
      <c r="AU374" s="75"/>
      <c r="AV374" s="75"/>
      <c r="AW374" s="75"/>
      <c r="AX374" s="75"/>
      <c r="AY374" s="75"/>
      <c r="AZ374" s="75"/>
      <c r="BA374" s="75"/>
      <c r="BB374" s="75"/>
      <c r="BC374" s="75"/>
      <c r="BD374" s="75"/>
      <c r="BE374" s="75"/>
      <c r="BF374" s="75"/>
      <c r="BG374" s="75"/>
      <c r="BH374" s="75"/>
      <c r="BK374" s="251"/>
      <c r="BL374" s="251"/>
      <c r="BM374" s="251"/>
      <c r="BN374" s="251"/>
      <c r="BO374" s="251"/>
      <c r="BP374" s="251"/>
      <c r="BQ374" s="251"/>
      <c r="BR374" s="251"/>
      <c r="BS374" s="251"/>
      <c r="BT374" s="251"/>
      <c r="BU374" s="251"/>
      <c r="BV374" s="251"/>
      <c r="BW374" s="251"/>
      <c r="BX374" s="251"/>
      <c r="BY374" s="251"/>
      <c r="BZ374" s="251"/>
    </row>
    <row r="375" spans="1:78" ht="12.75" customHeight="1">
      <c r="A375" s="75"/>
      <c r="B375" s="75"/>
      <c r="C375" s="85"/>
      <c r="D375" s="160"/>
      <c r="E375" s="163"/>
      <c r="F375" s="163"/>
      <c r="G375" s="52">
        <f t="shared" si="61"/>
        <v>18</v>
      </c>
      <c r="H375" s="115" t="str">
        <f t="array" ref="H375">IF(H348="-","-",AVERAGE(IF(H$5:H$204=$G375,$E$5:$E$204,"-")))</f>
        <v>-</v>
      </c>
      <c r="I375" s="116" t="str">
        <f t="array" ref="I375">IF(I348="-","-",AVERAGE(IF(I$5:I$204=$G375,$E$5:$E$204,"-")))</f>
        <v>-</v>
      </c>
      <c r="J375" s="116" t="str">
        <f t="array" ref="J375">IF(J348="-","-",AVERAGE(IF(J$5:J$204=$G375,$E$5:$E$204,"-")))</f>
        <v>-</v>
      </c>
      <c r="K375" s="116" t="str">
        <f t="array" ref="K375">IF(K348="-","-",AVERAGE(IF(K$5:K$204=$G375,$E$5:$E$204,"-")))</f>
        <v>-</v>
      </c>
      <c r="L375" s="116" t="str">
        <f t="array" ref="L375">IF(L348="-","-",AVERAGE(IF(L$5:L$204=$G375,$E$5:$E$204,"-")))</f>
        <v>-</v>
      </c>
      <c r="M375" s="116" t="str">
        <f t="array" ref="M375">IF(M348="-","-",AVERAGE(IF(M$5:M$204=$G375,$E$5:$E$204,"-")))</f>
        <v>-</v>
      </c>
      <c r="N375" s="116" t="str">
        <f t="array" ref="N375">IF(N348="-","-",AVERAGE(IF(N$5:N$204=$G375,$E$5:$E$204,"-")))</f>
        <v>-</v>
      </c>
      <c r="O375" s="116" t="str">
        <f t="array" ref="O375">IF(O348="-","-",AVERAGE(IF(O$5:O$204=$G375,$E$5:$E$204,"-")))</f>
        <v>-</v>
      </c>
      <c r="P375" s="116" t="str">
        <f t="array" ref="P375">IF(P348="-","-",AVERAGE(IF(P$5:P$204=$G375,$E$5:$E$204,"-")))</f>
        <v>-</v>
      </c>
      <c r="Q375" s="116" t="str">
        <f t="array" ref="Q375">IF(Q348="-","-",AVERAGE(IF(Q$5:Q$204=$G375,$E$5:$E$204,"-")))</f>
        <v>-</v>
      </c>
      <c r="R375" s="116" t="str">
        <f t="array" ref="R375">IF(R348="-","-",AVERAGE(IF(R$5:R$204=$G375,$E$5:$E$204,"-")))</f>
        <v>-</v>
      </c>
      <c r="S375" s="116" t="str">
        <f t="array" ref="S375">IF(S348="-","-",AVERAGE(IF(S$5:S$204=$G375,$E$5:$E$204,"-")))</f>
        <v>-</v>
      </c>
      <c r="T375" s="116" t="str">
        <f t="array" ref="T375">IF(T348="-","-",AVERAGE(IF(T$5:T$204=$G375,$E$5:$E$204,"-")))</f>
        <v>-</v>
      </c>
      <c r="U375" s="116" t="str">
        <f t="array" ref="U375">IF(U348="-","-",AVERAGE(IF(U$5:U$204=$G375,$E$5:$E$204,"-")))</f>
        <v>-</v>
      </c>
      <c r="V375" s="116" t="str">
        <f t="array" ref="V375">IF(V348="-","-",AVERAGE(IF(V$5:V$204=$G375,$E$5:$E$204,"-")))</f>
        <v>-</v>
      </c>
      <c r="W375" s="383" t="str">
        <f t="array" ref="W375">IF(W348="-","-",AVERAGE(IF(H$5:V$204=$G375,$E$5:$E$204,"-")))</f>
        <v>-</v>
      </c>
      <c r="X375" s="475"/>
      <c r="Y375" s="76"/>
      <c r="Z375" s="76"/>
      <c r="AA375" s="76"/>
      <c r="AB375" s="76"/>
      <c r="AC375" s="76"/>
      <c r="AD375" s="76"/>
      <c r="AE375" s="75"/>
      <c r="AF375" s="75"/>
      <c r="AG375" s="75"/>
      <c r="AH375" s="75"/>
      <c r="AI375" s="75"/>
      <c r="AJ375" s="75"/>
      <c r="AK375" s="75"/>
      <c r="AL375" s="75"/>
      <c r="AM375" s="75"/>
      <c r="AN375" s="75"/>
      <c r="AO375" s="75"/>
      <c r="AP375" s="75"/>
      <c r="AQ375" s="75"/>
      <c r="AR375" s="75"/>
      <c r="AS375" s="75"/>
      <c r="AT375" s="75"/>
      <c r="AU375" s="75"/>
      <c r="AV375" s="75"/>
      <c r="AW375" s="75"/>
      <c r="AX375" s="75"/>
      <c r="AY375" s="75"/>
      <c r="AZ375" s="75"/>
      <c r="BA375" s="75"/>
      <c r="BB375" s="75"/>
      <c r="BC375" s="75"/>
      <c r="BD375" s="75"/>
      <c r="BE375" s="75"/>
      <c r="BF375" s="75"/>
      <c r="BG375" s="75"/>
      <c r="BH375" s="75"/>
      <c r="BK375" s="251"/>
      <c r="BL375" s="251"/>
      <c r="BM375" s="251"/>
      <c r="BN375" s="251"/>
      <c r="BO375" s="251"/>
      <c r="BP375" s="251"/>
      <c r="BQ375" s="251"/>
      <c r="BR375" s="251"/>
      <c r="BS375" s="251"/>
      <c r="BT375" s="251"/>
      <c r="BU375" s="251"/>
      <c r="BV375" s="251"/>
      <c r="BW375" s="251"/>
      <c r="BX375" s="251"/>
      <c r="BY375" s="251"/>
      <c r="BZ375" s="251"/>
    </row>
    <row r="376" spans="1:78" ht="12.75" customHeight="1">
      <c r="A376" s="75"/>
      <c r="B376" s="75"/>
      <c r="C376" s="85"/>
      <c r="D376" s="160"/>
      <c r="E376" s="163"/>
      <c r="F376" s="163"/>
      <c r="G376" s="52">
        <f t="shared" si="61"/>
        <v>19</v>
      </c>
      <c r="H376" s="115" t="str">
        <f t="array" ref="H376">IF(H349="-","-",AVERAGE(IF(H$5:H$204=$G376,$E$5:$E$204,"-")))</f>
        <v>-</v>
      </c>
      <c r="I376" s="116" t="str">
        <f t="array" ref="I376">IF(I349="-","-",AVERAGE(IF(I$5:I$204=$G376,$E$5:$E$204,"-")))</f>
        <v>-</v>
      </c>
      <c r="J376" s="116" t="str">
        <f t="array" ref="J376">IF(J349="-","-",AVERAGE(IF(J$5:J$204=$G376,$E$5:$E$204,"-")))</f>
        <v>-</v>
      </c>
      <c r="K376" s="116" t="str">
        <f t="array" ref="K376">IF(K349="-","-",AVERAGE(IF(K$5:K$204=$G376,$E$5:$E$204,"-")))</f>
        <v>-</v>
      </c>
      <c r="L376" s="116" t="str">
        <f t="array" ref="L376">IF(L349="-","-",AVERAGE(IF(L$5:L$204=$G376,$E$5:$E$204,"-")))</f>
        <v>-</v>
      </c>
      <c r="M376" s="116" t="str">
        <f t="array" ref="M376">IF(M349="-","-",AVERAGE(IF(M$5:M$204=$G376,$E$5:$E$204,"-")))</f>
        <v>-</v>
      </c>
      <c r="N376" s="116" t="str">
        <f t="array" ref="N376">IF(N349="-","-",AVERAGE(IF(N$5:N$204=$G376,$E$5:$E$204,"-")))</f>
        <v>-</v>
      </c>
      <c r="O376" s="116" t="str">
        <f t="array" ref="O376">IF(O349="-","-",AVERAGE(IF(O$5:O$204=$G376,$E$5:$E$204,"-")))</f>
        <v>-</v>
      </c>
      <c r="P376" s="116" t="str">
        <f t="array" ref="P376">IF(P349="-","-",AVERAGE(IF(P$5:P$204=$G376,$E$5:$E$204,"-")))</f>
        <v>-</v>
      </c>
      <c r="Q376" s="116" t="str">
        <f t="array" ref="Q376">IF(Q349="-","-",AVERAGE(IF(Q$5:Q$204=$G376,$E$5:$E$204,"-")))</f>
        <v>-</v>
      </c>
      <c r="R376" s="116" t="str">
        <f t="array" ref="R376">IF(R349="-","-",AVERAGE(IF(R$5:R$204=$G376,$E$5:$E$204,"-")))</f>
        <v>-</v>
      </c>
      <c r="S376" s="116" t="str">
        <f t="array" ref="S376">IF(S349="-","-",AVERAGE(IF(S$5:S$204=$G376,$E$5:$E$204,"-")))</f>
        <v>-</v>
      </c>
      <c r="T376" s="116" t="str">
        <f t="array" ref="T376">IF(T349="-","-",AVERAGE(IF(T$5:T$204=$G376,$E$5:$E$204,"-")))</f>
        <v>-</v>
      </c>
      <c r="U376" s="116" t="str">
        <f t="array" ref="U376">IF(U349="-","-",AVERAGE(IF(U$5:U$204=$G376,$E$5:$E$204,"-")))</f>
        <v>-</v>
      </c>
      <c r="V376" s="116" t="str">
        <f t="array" ref="V376">IF(V349="-","-",AVERAGE(IF(V$5:V$204=$G376,$E$5:$E$204,"-")))</f>
        <v>-</v>
      </c>
      <c r="W376" s="383" t="str">
        <f t="array" ref="W376">IF(W349="-","-",AVERAGE(IF(H$5:V$204=$G376,$E$5:$E$204,"-")))</f>
        <v>-</v>
      </c>
      <c r="X376" s="475"/>
      <c r="Y376" s="76"/>
      <c r="Z376" s="76"/>
      <c r="AA376" s="76"/>
      <c r="AB376" s="76"/>
      <c r="AC376" s="76"/>
      <c r="AD376" s="76"/>
      <c r="AE376" s="75"/>
      <c r="AF376" s="75"/>
      <c r="AG376" s="75"/>
      <c r="AH376" s="75"/>
      <c r="AI376" s="75"/>
      <c r="AJ376" s="75"/>
      <c r="AK376" s="75"/>
      <c r="AL376" s="75"/>
      <c r="AM376" s="75"/>
      <c r="AN376" s="75"/>
      <c r="AO376" s="75"/>
      <c r="AP376" s="75"/>
      <c r="AQ376" s="75"/>
      <c r="AR376" s="75"/>
      <c r="AS376" s="75"/>
      <c r="AT376" s="75"/>
      <c r="AU376" s="75"/>
      <c r="AV376" s="75"/>
      <c r="AW376" s="75"/>
      <c r="AX376" s="75"/>
      <c r="AY376" s="75"/>
      <c r="AZ376" s="75"/>
      <c r="BA376" s="75"/>
      <c r="BB376" s="75"/>
      <c r="BC376" s="75"/>
      <c r="BD376" s="75"/>
      <c r="BE376" s="75"/>
      <c r="BF376" s="75"/>
      <c r="BG376" s="75"/>
      <c r="BH376" s="75"/>
      <c r="BK376" s="251"/>
      <c r="BL376" s="251"/>
      <c r="BM376" s="251"/>
      <c r="BN376" s="251"/>
      <c r="BO376" s="251"/>
      <c r="BP376" s="251"/>
      <c r="BQ376" s="251"/>
      <c r="BR376" s="251"/>
      <c r="BS376" s="251"/>
      <c r="BT376" s="251"/>
      <c r="BU376" s="251"/>
      <c r="BV376" s="251"/>
      <c r="BW376" s="251"/>
      <c r="BX376" s="251"/>
      <c r="BY376" s="251"/>
      <c r="BZ376" s="251"/>
    </row>
    <row r="377" spans="1:78" ht="12.75" customHeight="1">
      <c r="A377" s="75"/>
      <c r="B377" s="75"/>
      <c r="C377" s="85"/>
      <c r="D377" s="160"/>
      <c r="E377" s="163"/>
      <c r="F377" s="163"/>
      <c r="G377" s="52">
        <f t="shared" si="61"/>
        <v>20</v>
      </c>
      <c r="H377" s="115" t="str">
        <f t="array" ref="H377">IF(H350="-","-",AVERAGE(IF(H$5:H$204=$G377,$E$5:$E$204,"-")))</f>
        <v>-</v>
      </c>
      <c r="I377" s="116" t="str">
        <f t="array" ref="I377">IF(I350="-","-",AVERAGE(IF(I$5:I$204=$G377,$E$5:$E$204,"-")))</f>
        <v>-</v>
      </c>
      <c r="J377" s="116" t="str">
        <f t="array" ref="J377">IF(J350="-","-",AVERAGE(IF(J$5:J$204=$G377,$E$5:$E$204,"-")))</f>
        <v>-</v>
      </c>
      <c r="K377" s="116" t="str">
        <f t="array" ref="K377">IF(K350="-","-",AVERAGE(IF(K$5:K$204=$G377,$E$5:$E$204,"-")))</f>
        <v>-</v>
      </c>
      <c r="L377" s="116" t="str">
        <f t="array" ref="L377">IF(L350="-","-",AVERAGE(IF(L$5:L$204=$G377,$E$5:$E$204,"-")))</f>
        <v>-</v>
      </c>
      <c r="M377" s="116" t="str">
        <f t="array" ref="M377">IF(M350="-","-",AVERAGE(IF(M$5:M$204=$G377,$E$5:$E$204,"-")))</f>
        <v>-</v>
      </c>
      <c r="N377" s="116" t="str">
        <f t="array" ref="N377">IF(N350="-","-",AVERAGE(IF(N$5:N$204=$G377,$E$5:$E$204,"-")))</f>
        <v>-</v>
      </c>
      <c r="O377" s="116" t="str">
        <f t="array" ref="O377">IF(O350="-","-",AVERAGE(IF(O$5:O$204=$G377,$E$5:$E$204,"-")))</f>
        <v>-</v>
      </c>
      <c r="P377" s="116" t="str">
        <f t="array" ref="P377">IF(P350="-","-",AVERAGE(IF(P$5:P$204=$G377,$E$5:$E$204,"-")))</f>
        <v>-</v>
      </c>
      <c r="Q377" s="116" t="str">
        <f t="array" ref="Q377">IF(Q350="-","-",AVERAGE(IF(Q$5:Q$204=$G377,$E$5:$E$204,"-")))</f>
        <v>-</v>
      </c>
      <c r="R377" s="116" t="str">
        <f t="array" ref="R377">IF(R350="-","-",AVERAGE(IF(R$5:R$204=$G377,$E$5:$E$204,"-")))</f>
        <v>-</v>
      </c>
      <c r="S377" s="116" t="str">
        <f t="array" ref="S377">IF(S350="-","-",AVERAGE(IF(S$5:S$204=$G377,$E$5:$E$204,"-")))</f>
        <v>-</v>
      </c>
      <c r="T377" s="116" t="str">
        <f t="array" ref="T377">IF(T350="-","-",AVERAGE(IF(T$5:T$204=$G377,$E$5:$E$204,"-")))</f>
        <v>-</v>
      </c>
      <c r="U377" s="116" t="str">
        <f t="array" ref="U377">IF(U350="-","-",AVERAGE(IF(U$5:U$204=$G377,$E$5:$E$204,"-")))</f>
        <v>-</v>
      </c>
      <c r="V377" s="116" t="str">
        <f t="array" ref="V377">IF(V350="-","-",AVERAGE(IF(V$5:V$204=$G377,$E$5:$E$204,"-")))</f>
        <v>-</v>
      </c>
      <c r="W377" s="384" t="str">
        <f t="array" ref="W377">IF(W350="-","-",AVERAGE(IF(H$5:V$204=$G377,$E$5:$E$204,"-")))</f>
        <v>-</v>
      </c>
      <c r="X377" s="475"/>
      <c r="Y377" s="76"/>
      <c r="Z377" s="76"/>
      <c r="AA377" s="76"/>
      <c r="AB377" s="76"/>
      <c r="AC377" s="76"/>
      <c r="AD377" s="76"/>
      <c r="AE377" s="75"/>
      <c r="AF377" s="75"/>
      <c r="AG377" s="75"/>
      <c r="AH377" s="75"/>
      <c r="AI377" s="75"/>
      <c r="AJ377" s="75"/>
      <c r="AK377" s="75"/>
      <c r="AL377" s="75"/>
      <c r="AM377" s="75"/>
      <c r="AN377" s="75"/>
      <c r="AO377" s="75"/>
      <c r="AP377" s="75"/>
      <c r="AQ377" s="75"/>
      <c r="AR377" s="75"/>
      <c r="AS377" s="75"/>
      <c r="AT377" s="75"/>
      <c r="AU377" s="75"/>
      <c r="AV377" s="75"/>
      <c r="AW377" s="75"/>
      <c r="AX377" s="75"/>
      <c r="AY377" s="75"/>
      <c r="AZ377" s="75"/>
      <c r="BA377" s="75"/>
      <c r="BB377" s="75"/>
      <c r="BC377" s="75"/>
      <c r="BD377" s="75"/>
      <c r="BE377" s="75"/>
      <c r="BF377" s="75"/>
      <c r="BG377" s="75"/>
      <c r="BH377" s="75"/>
      <c r="BK377" s="251"/>
      <c r="BL377" s="251"/>
      <c r="BM377" s="251"/>
      <c r="BN377" s="251"/>
      <c r="BO377" s="251"/>
      <c r="BP377" s="251"/>
      <c r="BQ377" s="251"/>
      <c r="BR377" s="251"/>
      <c r="BS377" s="251"/>
      <c r="BT377" s="251"/>
      <c r="BU377" s="251"/>
      <c r="BV377" s="251"/>
      <c r="BW377" s="251"/>
      <c r="BX377" s="251"/>
      <c r="BY377" s="251"/>
      <c r="BZ377" s="251"/>
    </row>
    <row r="378" spans="1:78" ht="12.75" customHeight="1">
      <c r="A378" s="75"/>
      <c r="B378" s="75"/>
      <c r="C378" s="85"/>
      <c r="D378" s="170"/>
      <c r="E378" s="171"/>
      <c r="F378" s="172" t="s">
        <v>32</v>
      </c>
      <c r="G378" s="32" t="str">
        <f>$G$239</f>
        <v>0-15</v>
      </c>
      <c r="H378" s="117" t="str">
        <f t="array" ref="H378">IF(H351=0,"-",SUMPRODUCT(H357:H377,H330:H350)/H351)</f>
        <v>-</v>
      </c>
      <c r="I378" s="118" t="str">
        <f t="array" ref="I378">IF(I351=0,"-",SUMPRODUCT(I357:I377,I330:I350)/I351)</f>
        <v>-</v>
      </c>
      <c r="J378" s="118" t="str">
        <f t="array" ref="J378">IF(J351=0,"-",SUMPRODUCT(J357:J377,J330:J350)/J351)</f>
        <v>-</v>
      </c>
      <c r="K378" s="118" t="str">
        <f t="array" ref="K378">IF(K351=0,"-",SUMPRODUCT(K357:K377,K330:K350)/K351)</f>
        <v>-</v>
      </c>
      <c r="L378" s="118" t="str">
        <f t="array" ref="L378">IF(L351=0,"-",SUMPRODUCT(L357:L377,L330:L350)/L351)</f>
        <v>-</v>
      </c>
      <c r="M378" s="118" t="str">
        <f t="array" ref="M378">IF(M351=0,"-",SUMPRODUCT(M357:M377,M330:M350)/M351)</f>
        <v>-</v>
      </c>
      <c r="N378" s="118" t="str">
        <f t="array" ref="N378">IF(N351=0,"-",SUMPRODUCT(N357:N377,N330:N350)/N351)</f>
        <v>-</v>
      </c>
      <c r="O378" s="118" t="str">
        <f t="array" ref="O378">IF(O351=0,"-",SUMPRODUCT(O357:O377,O330:O350)/O351)</f>
        <v>-</v>
      </c>
      <c r="P378" s="118" t="str">
        <f t="array" ref="P378">IF(P351=0,"-",SUMPRODUCT(P357:P377,P330:P350)/P351)</f>
        <v>-</v>
      </c>
      <c r="Q378" s="118" t="str">
        <f t="array" ref="Q378">IF(Q351=0,"-",SUMPRODUCT(Q357:Q377,Q330:Q350)/Q351)</f>
        <v>-</v>
      </c>
      <c r="R378" s="118" t="str">
        <f t="array" ref="R378">IF(R351=0,"-",SUMPRODUCT(R357:R377,R330:R350)/R351)</f>
        <v>-</v>
      </c>
      <c r="S378" s="118" t="str">
        <f t="array" ref="S378">IF(S351=0,"-",SUMPRODUCT(S357:S377,S330:S350)/S351)</f>
        <v>-</v>
      </c>
      <c r="T378" s="118" t="str">
        <f t="array" ref="T378">IF(T351=0,"-",SUMPRODUCT(T357:T377,T330:T350)/T351)</f>
        <v>-</v>
      </c>
      <c r="U378" s="118" t="str">
        <f t="array" ref="U378">IF(U351=0,"-",SUMPRODUCT(U357:U377,U330:U350)/U351)</f>
        <v>-</v>
      </c>
      <c r="V378" s="119" t="str">
        <f t="array" ref="V378">IF(V351=0,"-",SUMPRODUCT(V357:V377,V330:V350)/V351)</f>
        <v>-</v>
      </c>
      <c r="W378" s="119" t="e">
        <f>SUMPRODUCT(W357:W377,W330:W350)/W351</f>
        <v>#DIV/0!</v>
      </c>
      <c r="X378" s="475"/>
      <c r="Y378" s="76"/>
      <c r="Z378" s="76"/>
      <c r="AA378" s="76"/>
      <c r="AB378" s="76"/>
      <c r="AC378" s="76"/>
      <c r="AD378" s="76"/>
      <c r="AE378" s="75"/>
      <c r="AF378" s="75"/>
      <c r="AG378" s="75"/>
      <c r="AH378" s="75"/>
      <c r="AI378" s="75"/>
      <c r="AJ378" s="75"/>
      <c r="AK378" s="75"/>
      <c r="AL378" s="75"/>
      <c r="AM378" s="75"/>
      <c r="AN378" s="75"/>
      <c r="AO378" s="75"/>
      <c r="AP378" s="75"/>
      <c r="AQ378" s="75"/>
      <c r="AR378" s="75"/>
      <c r="AS378" s="75"/>
      <c r="AT378" s="75"/>
      <c r="AU378" s="75"/>
      <c r="AV378" s="75"/>
      <c r="AW378" s="75"/>
      <c r="AX378" s="75"/>
      <c r="AY378" s="75"/>
      <c r="AZ378" s="75"/>
      <c r="BA378" s="75"/>
      <c r="BB378" s="75"/>
      <c r="BC378" s="75"/>
      <c r="BD378" s="75"/>
      <c r="BE378" s="75"/>
      <c r="BF378" s="75"/>
      <c r="BG378" s="75"/>
      <c r="BH378" s="75"/>
      <c r="BK378" s="251"/>
      <c r="BL378" s="251"/>
      <c r="BM378" s="251"/>
      <c r="BN378" s="251"/>
      <c r="BO378" s="251"/>
      <c r="BP378" s="251"/>
      <c r="BQ378" s="251"/>
      <c r="BR378" s="251"/>
      <c r="BS378" s="251"/>
      <c r="BT378" s="251"/>
      <c r="BU378" s="251"/>
      <c r="BV378" s="251"/>
      <c r="BW378" s="251"/>
      <c r="BX378" s="251"/>
      <c r="BY378" s="251"/>
      <c r="BZ378" s="251"/>
    </row>
    <row r="379" spans="1:78" ht="12.75" customHeight="1">
      <c r="A379" s="75"/>
      <c r="B379" s="75"/>
      <c r="C379" s="85"/>
      <c r="D379" s="160"/>
      <c r="E379" s="164"/>
      <c r="F379" s="164"/>
      <c r="G379" s="160"/>
      <c r="H379" s="178"/>
      <c r="I379" s="160"/>
      <c r="J379" s="160"/>
      <c r="K379" s="160"/>
      <c r="L379" s="160"/>
      <c r="M379" s="160"/>
      <c r="N379" s="160"/>
      <c r="O379" s="160"/>
      <c r="P379" s="160"/>
      <c r="Q379" s="160"/>
      <c r="R379" s="160"/>
      <c r="S379" s="160"/>
      <c r="T379" s="160"/>
      <c r="U379" s="160"/>
      <c r="V379" s="160"/>
      <c r="W379" s="197"/>
      <c r="X379" s="74"/>
      <c r="Y379" s="76"/>
      <c r="Z379" s="76"/>
      <c r="AA379" s="76"/>
      <c r="AB379" s="76"/>
      <c r="AC379" s="76"/>
      <c r="AD379" s="76"/>
      <c r="AE379" s="75"/>
      <c r="AF379" s="75"/>
      <c r="AG379" s="75"/>
      <c r="AH379" s="75"/>
      <c r="AI379" s="75"/>
      <c r="AJ379" s="75"/>
      <c r="AK379" s="75"/>
      <c r="AL379" s="75"/>
      <c r="AM379" s="75"/>
      <c r="AN379" s="75"/>
      <c r="AO379" s="75"/>
      <c r="AP379" s="75"/>
      <c r="AQ379" s="75"/>
      <c r="AR379" s="75"/>
      <c r="AS379" s="75"/>
      <c r="AT379" s="75"/>
      <c r="AU379" s="75"/>
      <c r="AV379" s="75"/>
      <c r="AW379" s="75"/>
      <c r="AX379" s="75"/>
      <c r="AY379" s="75"/>
      <c r="AZ379" s="75"/>
      <c r="BA379" s="75"/>
      <c r="BB379" s="75"/>
      <c r="BC379" s="75"/>
      <c r="BD379" s="75"/>
      <c r="BE379" s="75"/>
      <c r="BF379" s="75"/>
      <c r="BG379" s="75"/>
      <c r="BH379" s="75"/>
      <c r="BK379" s="251"/>
      <c r="BL379" s="251"/>
      <c r="BM379" s="251"/>
      <c r="BN379" s="251"/>
      <c r="BO379" s="251"/>
      <c r="BP379" s="251"/>
      <c r="BQ379" s="251"/>
      <c r="BR379" s="251"/>
      <c r="BS379" s="251"/>
      <c r="BT379" s="251"/>
      <c r="BU379" s="251"/>
      <c r="BV379" s="251"/>
      <c r="BW379" s="251"/>
      <c r="BX379" s="251"/>
      <c r="BY379" s="251"/>
      <c r="BZ379" s="251"/>
    </row>
    <row r="380" spans="1:78" ht="12.75" customHeight="1">
      <c r="A380" s="75"/>
      <c r="B380" s="75"/>
      <c r="C380" s="85"/>
      <c r="D380" s="160"/>
      <c r="E380" s="164"/>
      <c r="F380" s="164"/>
      <c r="G380" s="160"/>
      <c r="H380" s="178"/>
      <c r="I380" s="160"/>
      <c r="J380" s="160"/>
      <c r="K380" s="160"/>
      <c r="L380" s="160"/>
      <c r="M380" s="160"/>
      <c r="N380" s="160"/>
      <c r="O380" s="160"/>
      <c r="P380" s="160"/>
      <c r="Q380" s="160"/>
      <c r="R380" s="160"/>
      <c r="S380" s="160"/>
      <c r="T380" s="160"/>
      <c r="U380" s="160"/>
      <c r="V380" s="160"/>
      <c r="W380" s="197"/>
      <c r="X380" s="74"/>
      <c r="Y380" s="76"/>
      <c r="Z380" s="76"/>
      <c r="AA380" s="76"/>
      <c r="AB380" s="76"/>
      <c r="AC380" s="76"/>
      <c r="AD380" s="76"/>
      <c r="AE380" s="75"/>
      <c r="AF380" s="75"/>
      <c r="AG380" s="75"/>
      <c r="AH380" s="75"/>
      <c r="AI380" s="75"/>
      <c r="AJ380" s="75"/>
      <c r="AK380" s="75"/>
      <c r="AL380" s="75"/>
      <c r="AM380" s="75"/>
      <c r="AN380" s="75"/>
      <c r="AO380" s="75"/>
      <c r="AP380" s="75"/>
      <c r="AQ380" s="75"/>
      <c r="AR380" s="75"/>
      <c r="AS380" s="75"/>
      <c r="AT380" s="75"/>
      <c r="AU380" s="75"/>
      <c r="AV380" s="75"/>
      <c r="AW380" s="75"/>
      <c r="AX380" s="75"/>
      <c r="AY380" s="75"/>
      <c r="AZ380" s="75"/>
      <c r="BA380" s="75"/>
      <c r="BB380" s="75"/>
      <c r="BC380" s="75"/>
      <c r="BD380" s="75"/>
      <c r="BE380" s="75"/>
      <c r="BF380" s="75"/>
      <c r="BG380" s="75"/>
      <c r="BH380" s="75"/>
      <c r="BK380" s="251"/>
      <c r="BL380" s="251"/>
      <c r="BM380" s="251"/>
      <c r="BN380" s="251"/>
      <c r="BO380" s="251"/>
      <c r="BP380" s="251"/>
      <c r="BQ380" s="251"/>
      <c r="BR380" s="251"/>
      <c r="BS380" s="251"/>
      <c r="BT380" s="251"/>
      <c r="BU380" s="251"/>
      <c r="BV380" s="251"/>
      <c r="BW380" s="251"/>
      <c r="BX380" s="251"/>
      <c r="BY380" s="251"/>
      <c r="BZ380" s="251"/>
    </row>
    <row r="381" spans="1:78" ht="12.75" customHeight="1">
      <c r="A381" s="75"/>
      <c r="B381" s="75"/>
      <c r="C381" s="85"/>
      <c r="D381" s="160"/>
      <c r="E381" s="160"/>
      <c r="F381" s="160"/>
      <c r="G381" s="179" t="str">
        <f>IF(W3="modal","Inter-reader bias test and reader against MODAL age bias test","Inter-reader bias test and reader against ACTUAL age bias test")</f>
        <v>Inter-reader bias test and reader against MODAL age bias test</v>
      </c>
      <c r="H381" s="183"/>
      <c r="I381" s="183"/>
      <c r="J381" s="183"/>
      <c r="K381" s="183"/>
      <c r="L381" s="183"/>
      <c r="M381" s="183"/>
      <c r="N381" s="323"/>
      <c r="O381" s="323"/>
      <c r="P381" s="324"/>
      <c r="Q381" s="285"/>
      <c r="R381" s="285"/>
      <c r="S381" s="285"/>
      <c r="T381" s="285"/>
      <c r="U381" s="199"/>
      <c r="V381" s="199"/>
      <c r="W381" s="197"/>
      <c r="X381" s="211"/>
      <c r="Y381" s="275"/>
      <c r="Z381" s="275"/>
      <c r="AA381" s="275"/>
      <c r="AB381" s="76"/>
      <c r="AC381" s="76"/>
      <c r="AD381" s="76"/>
      <c r="AE381" s="75"/>
      <c r="AF381" s="75"/>
      <c r="AG381" s="75"/>
      <c r="AH381" s="75"/>
      <c r="AI381" s="75"/>
      <c r="AJ381" s="75"/>
      <c r="AK381" s="75"/>
      <c r="AL381" s="75"/>
      <c r="AM381" s="75"/>
      <c r="AN381" s="75"/>
      <c r="AO381" s="75"/>
      <c r="AP381" s="75"/>
      <c r="AQ381" s="75"/>
      <c r="AR381" s="75"/>
      <c r="AS381" s="75"/>
      <c r="AT381" s="75"/>
      <c r="AU381" s="75"/>
      <c r="AV381" s="75"/>
      <c r="AW381" s="75"/>
      <c r="AX381" s="75"/>
      <c r="AY381" s="75"/>
      <c r="AZ381" s="75"/>
      <c r="BA381" s="75"/>
      <c r="BB381" s="75"/>
      <c r="BC381" s="75"/>
      <c r="BD381" s="75"/>
      <c r="BE381" s="75"/>
      <c r="BF381" s="75"/>
      <c r="BG381" s="75"/>
      <c r="BH381" s="75"/>
      <c r="BK381" s="251"/>
      <c r="BL381" s="251"/>
      <c r="BM381" s="251"/>
      <c r="BN381" s="251"/>
      <c r="BO381" s="251"/>
      <c r="BP381" s="251"/>
      <c r="BQ381" s="251"/>
      <c r="BR381" s="251"/>
      <c r="BS381" s="251"/>
      <c r="BT381" s="251"/>
      <c r="BU381" s="251"/>
      <c r="BV381" s="251"/>
      <c r="BW381" s="251"/>
      <c r="BX381" s="251"/>
      <c r="BY381" s="251"/>
      <c r="BZ381" s="251"/>
    </row>
    <row r="382" spans="1:78" ht="12.75" customHeight="1">
      <c r="A382" s="75"/>
      <c r="B382" s="75"/>
      <c r="C382" s="85"/>
      <c r="D382" s="160"/>
      <c r="E382" s="160"/>
      <c r="F382" s="174"/>
      <c r="G382" s="175"/>
      <c r="H382" s="276">
        <f t="shared" ref="H382:J383" si="62">H3</f>
        <v>0</v>
      </c>
      <c r="I382" s="276">
        <f t="shared" si="62"/>
        <v>0</v>
      </c>
      <c r="J382" s="276">
        <f t="shared" si="62"/>
        <v>0</v>
      </c>
      <c r="K382" s="276">
        <f t="shared" ref="K382:V382" si="63">K3</f>
        <v>0</v>
      </c>
      <c r="L382" s="276">
        <f t="shared" si="63"/>
        <v>0</v>
      </c>
      <c r="M382" s="276">
        <f t="shared" si="63"/>
        <v>0</v>
      </c>
      <c r="N382" s="276">
        <f t="shared" si="63"/>
        <v>0</v>
      </c>
      <c r="O382" s="276">
        <f t="shared" si="63"/>
        <v>0</v>
      </c>
      <c r="P382" s="276">
        <f t="shared" si="63"/>
        <v>0</v>
      </c>
      <c r="Q382" s="276">
        <f t="shared" si="63"/>
        <v>0</v>
      </c>
      <c r="R382" s="276">
        <f t="shared" si="63"/>
        <v>0</v>
      </c>
      <c r="S382" s="276">
        <f t="shared" si="63"/>
        <v>0</v>
      </c>
      <c r="T382" s="276">
        <f t="shared" si="63"/>
        <v>0</v>
      </c>
      <c r="U382" s="276">
        <f t="shared" si="63"/>
        <v>0</v>
      </c>
      <c r="V382" s="276">
        <f t="shared" si="63"/>
        <v>0</v>
      </c>
      <c r="W382" s="471"/>
      <c r="X382" s="211"/>
      <c r="Y382" s="275"/>
      <c r="Z382" s="275"/>
      <c r="AA382" s="275"/>
      <c r="AB382" s="76"/>
      <c r="AC382" s="76"/>
      <c r="AD382" s="76"/>
      <c r="AE382" s="75"/>
      <c r="AF382" s="75"/>
      <c r="AG382" s="75"/>
      <c r="AH382" s="75"/>
      <c r="AI382" s="75"/>
      <c r="AJ382" s="75"/>
      <c r="AK382" s="75"/>
      <c r="AL382" s="75"/>
      <c r="AM382" s="75"/>
      <c r="AN382" s="75"/>
      <c r="AO382" s="75"/>
      <c r="AP382" s="75"/>
      <c r="AQ382" s="75"/>
      <c r="AR382" s="75"/>
      <c r="AS382" s="75"/>
      <c r="AT382" s="75"/>
      <c r="AU382" s="75"/>
      <c r="AV382" s="75"/>
      <c r="AW382" s="75"/>
      <c r="AX382" s="75"/>
      <c r="AY382" s="75"/>
      <c r="AZ382" s="75"/>
      <c r="BA382" s="75"/>
      <c r="BB382" s="75"/>
      <c r="BC382" s="75"/>
      <c r="BD382" s="75"/>
      <c r="BE382" s="75"/>
      <c r="BF382" s="75"/>
      <c r="BG382" s="75"/>
      <c r="BH382" s="75"/>
      <c r="BK382" s="251"/>
      <c r="BL382" s="251"/>
      <c r="BM382" s="251"/>
      <c r="BN382" s="251"/>
      <c r="BO382" s="251"/>
      <c r="BP382" s="251"/>
      <c r="BQ382" s="251"/>
      <c r="BR382" s="251"/>
      <c r="BS382" s="251"/>
      <c r="BT382" s="251"/>
      <c r="BU382" s="251"/>
      <c r="BV382" s="251"/>
      <c r="BW382" s="251"/>
      <c r="BX382" s="251"/>
      <c r="BY382" s="251"/>
      <c r="BZ382" s="251"/>
    </row>
    <row r="383" spans="1:78" ht="12.75" customHeight="1">
      <c r="A383" s="75"/>
      <c r="B383" s="75"/>
      <c r="C383" s="85"/>
      <c r="D383" s="160"/>
      <c r="E383" s="160"/>
      <c r="F383" s="174"/>
      <c r="G383" s="182"/>
      <c r="H383" s="277" t="str">
        <f t="shared" si="62"/>
        <v>Reader 1</v>
      </c>
      <c r="I383" s="277" t="str">
        <f t="shared" si="62"/>
        <v>Reader 2</v>
      </c>
      <c r="J383" s="277" t="str">
        <f t="shared" si="62"/>
        <v>Reader 3</v>
      </c>
      <c r="K383" s="277" t="str">
        <f t="shared" ref="K383:V383" si="64">K4</f>
        <v>Reader 4</v>
      </c>
      <c r="L383" s="277" t="str">
        <f t="shared" si="64"/>
        <v>Reader 5</v>
      </c>
      <c r="M383" s="277" t="str">
        <f t="shared" si="64"/>
        <v>Reader 6</v>
      </c>
      <c r="N383" s="277" t="str">
        <f t="shared" si="64"/>
        <v>Reader 7</v>
      </c>
      <c r="O383" s="277" t="str">
        <f t="shared" si="64"/>
        <v>Reader 8</v>
      </c>
      <c r="P383" s="277" t="str">
        <f t="shared" si="64"/>
        <v>Reader 9</v>
      </c>
      <c r="Q383" s="277" t="str">
        <f t="shared" si="64"/>
        <v>Reader 10</v>
      </c>
      <c r="R383" s="277" t="str">
        <f t="shared" si="64"/>
        <v>Reader 11</v>
      </c>
      <c r="S383" s="277" t="str">
        <f t="shared" si="64"/>
        <v>Reader 12</v>
      </c>
      <c r="T383" s="277" t="str">
        <f t="shared" si="64"/>
        <v>Reader 13</v>
      </c>
      <c r="U383" s="277" t="str">
        <f t="shared" si="64"/>
        <v>Reader 14</v>
      </c>
      <c r="V383" s="277" t="str">
        <f t="shared" si="64"/>
        <v>Reader 15</v>
      </c>
      <c r="W383" s="471"/>
      <c r="X383" s="211"/>
      <c r="Y383" s="275"/>
      <c r="Z383" s="275"/>
      <c r="AA383" s="275"/>
      <c r="AB383" s="76"/>
      <c r="AC383" s="76"/>
      <c r="AD383" s="76"/>
      <c r="AE383" s="75"/>
      <c r="AF383" s="75"/>
      <c r="AG383" s="75"/>
      <c r="AH383" s="75"/>
      <c r="AI383" s="75"/>
      <c r="AJ383" s="75"/>
      <c r="AK383" s="75"/>
      <c r="AL383" s="75"/>
      <c r="AM383" s="75"/>
      <c r="AN383" s="75"/>
      <c r="AO383" s="75"/>
      <c r="AP383" s="75"/>
      <c r="AQ383" s="75"/>
      <c r="AR383" s="75"/>
      <c r="AS383" s="75"/>
      <c r="AT383" s="75"/>
      <c r="AU383" s="75"/>
      <c r="AV383" s="75"/>
      <c r="AW383" s="75"/>
      <c r="AX383" s="75"/>
      <c r="AY383" s="75"/>
      <c r="AZ383" s="75"/>
      <c r="BA383" s="75"/>
      <c r="BB383" s="75"/>
      <c r="BC383" s="75"/>
      <c r="BD383" s="75"/>
      <c r="BE383" s="75"/>
      <c r="BF383" s="75"/>
      <c r="BG383" s="75"/>
      <c r="BH383" s="75"/>
      <c r="BK383" s="251"/>
      <c r="BL383" s="251"/>
      <c r="BM383" s="251"/>
      <c r="BN383" s="251"/>
      <c r="BO383" s="251"/>
      <c r="BP383" s="251"/>
      <c r="BQ383" s="251"/>
      <c r="BR383" s="251"/>
      <c r="BS383" s="251"/>
      <c r="BT383" s="251"/>
      <c r="BU383" s="251"/>
      <c r="BV383" s="251"/>
      <c r="BW383" s="251"/>
      <c r="BX383" s="251"/>
      <c r="BY383" s="251"/>
      <c r="BZ383" s="251"/>
    </row>
    <row r="384" spans="1:78" ht="12.75" customHeight="1">
      <c r="A384" s="75"/>
      <c r="B384" s="75"/>
      <c r="C384" s="85"/>
      <c r="D384" s="160"/>
      <c r="E384" s="160"/>
      <c r="F384" s="419" t="str">
        <f>H$4</f>
        <v>Reader 1</v>
      </c>
      <c r="G384" s="422"/>
      <c r="H384" s="278"/>
      <c r="I384" s="279"/>
      <c r="J384" s="279"/>
      <c r="K384" s="279"/>
      <c r="L384" s="279"/>
      <c r="M384" s="279"/>
      <c r="N384" s="279"/>
      <c r="O384" s="279"/>
      <c r="P384" s="279"/>
      <c r="Q384" s="279"/>
      <c r="R384" s="279"/>
      <c r="S384" s="279"/>
      <c r="T384" s="279"/>
      <c r="U384" s="279"/>
      <c r="V384" s="279"/>
      <c r="W384" s="471"/>
      <c r="X384" s="211"/>
      <c r="Y384" s="275"/>
      <c r="Z384" s="275"/>
      <c r="AA384" s="275"/>
      <c r="AB384" s="76"/>
      <c r="AC384" s="76"/>
      <c r="AD384" s="76"/>
      <c r="AE384" s="75"/>
      <c r="AF384" s="75"/>
      <c r="AG384" s="75"/>
      <c r="AH384" s="75"/>
      <c r="AI384" s="75"/>
      <c r="AJ384" s="75"/>
      <c r="AK384" s="75"/>
      <c r="AL384" s="75"/>
      <c r="AM384" s="75"/>
      <c r="AN384" s="75"/>
      <c r="AO384" s="75"/>
      <c r="AP384" s="75"/>
      <c r="AQ384" s="75"/>
      <c r="AR384" s="75"/>
      <c r="AS384" s="75"/>
      <c r="AT384" s="75"/>
      <c r="AU384" s="75"/>
      <c r="AV384" s="75"/>
      <c r="AW384" s="75"/>
      <c r="AX384" s="75"/>
      <c r="AY384" s="75"/>
      <c r="AZ384" s="75"/>
      <c r="BA384" s="75"/>
      <c r="BB384" s="75"/>
      <c r="BC384" s="75"/>
      <c r="BD384" s="75"/>
      <c r="BE384" s="75"/>
      <c r="BF384" s="75"/>
      <c r="BG384" s="75"/>
      <c r="BH384" s="75"/>
      <c r="BK384" s="251"/>
      <c r="BL384" s="251"/>
      <c r="BM384" s="251"/>
      <c r="BN384" s="251"/>
      <c r="BO384" s="251"/>
      <c r="BP384" s="251"/>
      <c r="BQ384" s="251"/>
      <c r="BR384" s="251"/>
      <c r="BS384" s="251"/>
      <c r="BT384" s="251"/>
      <c r="BU384" s="251"/>
      <c r="BV384" s="251"/>
      <c r="BW384" s="251"/>
      <c r="BX384" s="251"/>
      <c r="BY384" s="251"/>
      <c r="BZ384" s="251"/>
    </row>
    <row r="385" spans="1:78" ht="12.75" customHeight="1">
      <c r="A385" s="75"/>
      <c r="B385" s="75"/>
      <c r="C385" s="85"/>
      <c r="D385" s="160"/>
      <c r="E385" s="160"/>
      <c r="F385" s="420" t="str">
        <f>I$4</f>
        <v>Reader 2</v>
      </c>
      <c r="G385" s="423"/>
      <c r="H385" s="279"/>
      <c r="I385" s="278"/>
      <c r="J385" s="279"/>
      <c r="K385" s="279"/>
      <c r="L385" s="279"/>
      <c r="M385" s="279"/>
      <c r="N385" s="279"/>
      <c r="O385" s="279"/>
      <c r="P385" s="279"/>
      <c r="Q385" s="279"/>
      <c r="R385" s="279"/>
      <c r="S385" s="279"/>
      <c r="T385" s="279"/>
      <c r="U385" s="279"/>
      <c r="V385" s="279"/>
      <c r="W385" s="471"/>
      <c r="X385" s="211"/>
      <c r="Y385" s="275"/>
      <c r="Z385" s="275"/>
      <c r="AA385" s="275"/>
      <c r="AB385" s="76"/>
      <c r="AC385" s="76"/>
      <c r="AD385" s="76"/>
      <c r="AE385" s="75"/>
      <c r="AF385" s="75"/>
      <c r="AG385" s="75"/>
      <c r="AH385" s="75"/>
      <c r="AI385" s="75"/>
      <c r="AJ385" s="75"/>
      <c r="AK385" s="75"/>
      <c r="AL385" s="75"/>
      <c r="AM385" s="75"/>
      <c r="AN385" s="75"/>
      <c r="AO385" s="75"/>
      <c r="AP385" s="75"/>
      <c r="AQ385" s="75"/>
      <c r="AR385" s="75"/>
      <c r="AS385" s="75"/>
      <c r="AT385" s="75"/>
      <c r="AU385" s="75"/>
      <c r="AV385" s="75"/>
      <c r="AW385" s="75"/>
      <c r="AX385" s="75"/>
      <c r="AY385" s="75"/>
      <c r="AZ385" s="75"/>
      <c r="BA385" s="75"/>
      <c r="BB385" s="75"/>
      <c r="BC385" s="75"/>
      <c r="BD385" s="75"/>
      <c r="BE385" s="75"/>
      <c r="BF385" s="75"/>
      <c r="BG385" s="75"/>
      <c r="BH385" s="75"/>
      <c r="BK385" s="251"/>
      <c r="BL385" s="251"/>
      <c r="BM385" s="251"/>
      <c r="BN385" s="251"/>
      <c r="BO385" s="251"/>
      <c r="BP385" s="251"/>
      <c r="BQ385" s="251"/>
      <c r="BR385" s="251"/>
      <c r="BS385" s="251"/>
      <c r="BT385" s="251"/>
      <c r="BU385" s="251"/>
      <c r="BV385" s="251"/>
      <c r="BW385" s="251"/>
      <c r="BX385" s="251"/>
      <c r="BY385" s="251"/>
      <c r="BZ385" s="251"/>
    </row>
    <row r="386" spans="1:78" ht="12.75" customHeight="1">
      <c r="A386" s="75"/>
      <c r="B386" s="75"/>
      <c r="C386" s="85"/>
      <c r="D386" s="160"/>
      <c r="E386" s="160"/>
      <c r="F386" s="420" t="str">
        <f>J$4</f>
        <v>Reader 3</v>
      </c>
      <c r="G386" s="423"/>
      <c r="H386" s="279"/>
      <c r="I386" s="279"/>
      <c r="J386" s="278"/>
      <c r="K386" s="279"/>
      <c r="L386" s="279"/>
      <c r="M386" s="279"/>
      <c r="N386" s="279"/>
      <c r="O386" s="279"/>
      <c r="P386" s="279"/>
      <c r="Q386" s="279"/>
      <c r="R386" s="279"/>
      <c r="S386" s="279"/>
      <c r="T386" s="279"/>
      <c r="U386" s="279"/>
      <c r="V386" s="279"/>
      <c r="W386" s="471"/>
      <c r="X386" s="211"/>
      <c r="Y386" s="275"/>
      <c r="Z386" s="275"/>
      <c r="AA386" s="275"/>
      <c r="AB386" s="76"/>
      <c r="AC386" s="76"/>
      <c r="AD386" s="76"/>
      <c r="AE386" s="75"/>
      <c r="AF386" s="75"/>
      <c r="AG386" s="75"/>
      <c r="AH386" s="75"/>
      <c r="AI386" s="75"/>
      <c r="AJ386" s="75"/>
      <c r="AK386" s="75"/>
      <c r="AL386" s="75"/>
      <c r="AM386" s="75"/>
      <c r="AN386" s="75"/>
      <c r="AO386" s="75"/>
      <c r="AP386" s="75"/>
      <c r="AQ386" s="75"/>
      <c r="AR386" s="75"/>
      <c r="AS386" s="75"/>
      <c r="AT386" s="75"/>
      <c r="AU386" s="75"/>
      <c r="AV386" s="75"/>
      <c r="AW386" s="75"/>
      <c r="AX386" s="75"/>
      <c r="AY386" s="75"/>
      <c r="AZ386" s="75"/>
      <c r="BA386" s="75"/>
      <c r="BB386" s="75"/>
      <c r="BC386" s="75"/>
      <c r="BD386" s="75"/>
      <c r="BE386" s="75"/>
      <c r="BF386" s="75"/>
      <c r="BG386" s="75"/>
      <c r="BH386" s="75"/>
      <c r="BK386" s="251"/>
      <c r="BL386" s="251"/>
      <c r="BM386" s="251"/>
      <c r="BN386" s="251"/>
      <c r="BO386" s="251"/>
      <c r="BP386" s="251"/>
      <c r="BQ386" s="251"/>
      <c r="BR386" s="251"/>
      <c r="BS386" s="251"/>
      <c r="BT386" s="251"/>
      <c r="BU386" s="251"/>
      <c r="BV386" s="251"/>
      <c r="BW386" s="251"/>
      <c r="BX386" s="251"/>
      <c r="BY386" s="251"/>
      <c r="BZ386" s="251"/>
    </row>
    <row r="387" spans="1:78" ht="12.75" customHeight="1">
      <c r="A387" s="75"/>
      <c r="B387" s="75"/>
      <c r="C387" s="85"/>
      <c r="D387" s="160"/>
      <c r="E387" s="160"/>
      <c r="F387" s="420" t="str">
        <f>K$4</f>
        <v>Reader 4</v>
      </c>
      <c r="G387" s="423"/>
      <c r="H387" s="279"/>
      <c r="I387" s="279"/>
      <c r="J387" s="279"/>
      <c r="K387" s="278"/>
      <c r="L387" s="279"/>
      <c r="M387" s="279"/>
      <c r="N387" s="279"/>
      <c r="O387" s="279"/>
      <c r="P387" s="279"/>
      <c r="Q387" s="279"/>
      <c r="R387" s="279"/>
      <c r="S387" s="279"/>
      <c r="T387" s="279"/>
      <c r="U387" s="279"/>
      <c r="V387" s="279"/>
      <c r="W387" s="471"/>
      <c r="X387" s="211"/>
      <c r="Y387" s="275"/>
      <c r="Z387" s="275"/>
      <c r="AA387" s="275"/>
      <c r="AB387" s="76"/>
      <c r="AC387" s="76"/>
      <c r="AD387" s="76"/>
      <c r="AE387" s="75"/>
      <c r="AF387" s="75"/>
      <c r="AG387" s="75"/>
      <c r="AH387" s="75"/>
      <c r="AI387" s="75"/>
      <c r="AJ387" s="75"/>
      <c r="AK387" s="75"/>
      <c r="AL387" s="75"/>
      <c r="AM387" s="75"/>
      <c r="AN387" s="75"/>
      <c r="AO387" s="75"/>
      <c r="AP387" s="75"/>
      <c r="AQ387" s="75"/>
      <c r="AR387" s="75"/>
      <c r="AS387" s="75"/>
      <c r="AT387" s="75"/>
      <c r="AU387" s="75"/>
      <c r="AV387" s="75"/>
      <c r="AW387" s="75"/>
      <c r="AX387" s="75"/>
      <c r="AY387" s="75"/>
      <c r="AZ387" s="75"/>
      <c r="BA387" s="75"/>
      <c r="BB387" s="75"/>
      <c r="BC387" s="75"/>
      <c r="BD387" s="75"/>
      <c r="BE387" s="75"/>
      <c r="BF387" s="75"/>
      <c r="BG387" s="75"/>
      <c r="BH387" s="75"/>
      <c r="BK387" s="251"/>
      <c r="BL387" s="251"/>
      <c r="BM387" s="251"/>
      <c r="BN387" s="251"/>
      <c r="BO387" s="251"/>
      <c r="BP387" s="251"/>
      <c r="BQ387" s="251"/>
      <c r="BR387" s="251"/>
      <c r="BS387" s="251"/>
      <c r="BT387" s="251"/>
      <c r="BU387" s="251"/>
      <c r="BV387" s="251"/>
      <c r="BW387" s="251"/>
      <c r="BX387" s="251"/>
      <c r="BY387" s="251"/>
      <c r="BZ387" s="251"/>
    </row>
    <row r="388" spans="1:78" ht="12.75" customHeight="1">
      <c r="A388" s="75"/>
      <c r="B388" s="75"/>
      <c r="C388" s="85"/>
      <c r="D388" s="160"/>
      <c r="E388" s="160"/>
      <c r="F388" s="420" t="str">
        <f>L$4</f>
        <v>Reader 5</v>
      </c>
      <c r="G388" s="423"/>
      <c r="H388" s="279"/>
      <c r="I388" s="279"/>
      <c r="J388" s="279"/>
      <c r="K388" s="279"/>
      <c r="L388" s="278"/>
      <c r="M388" s="279"/>
      <c r="N388" s="279"/>
      <c r="O388" s="279"/>
      <c r="P388" s="279"/>
      <c r="Q388" s="279"/>
      <c r="R388" s="279"/>
      <c r="S388" s="279"/>
      <c r="T388" s="279"/>
      <c r="U388" s="279"/>
      <c r="V388" s="279"/>
      <c r="W388" s="471"/>
      <c r="X388" s="211"/>
      <c r="Y388" s="275"/>
      <c r="Z388" s="275"/>
      <c r="AA388" s="275"/>
      <c r="AB388" s="76"/>
      <c r="AC388" s="76"/>
      <c r="AD388" s="76"/>
      <c r="AE388" s="75"/>
      <c r="AF388" s="75"/>
      <c r="AG388" s="75"/>
      <c r="AH388" s="75"/>
      <c r="AI388" s="75"/>
      <c r="AJ388" s="75"/>
      <c r="AK388" s="75"/>
      <c r="AL388" s="75"/>
      <c r="AM388" s="75"/>
      <c r="AN388" s="75"/>
      <c r="AO388" s="75"/>
      <c r="AP388" s="75"/>
      <c r="AQ388" s="75"/>
      <c r="AR388" s="75"/>
      <c r="AS388" s="75"/>
      <c r="AT388" s="75"/>
      <c r="AU388" s="75"/>
      <c r="AV388" s="75"/>
      <c r="AW388" s="75"/>
      <c r="AX388" s="75"/>
      <c r="AY388" s="75"/>
      <c r="AZ388" s="75"/>
      <c r="BA388" s="75"/>
      <c r="BB388" s="75"/>
      <c r="BC388" s="75"/>
      <c r="BD388" s="75"/>
      <c r="BE388" s="75"/>
      <c r="BF388" s="75"/>
      <c r="BG388" s="75"/>
      <c r="BH388" s="75"/>
      <c r="BK388" s="251"/>
      <c r="BL388" s="251"/>
      <c r="BM388" s="251"/>
      <c r="BN388" s="251"/>
      <c r="BO388" s="251"/>
      <c r="BP388" s="251"/>
      <c r="BQ388" s="251"/>
      <c r="BR388" s="251"/>
      <c r="BS388" s="251"/>
      <c r="BT388" s="251"/>
      <c r="BU388" s="251"/>
      <c r="BV388" s="251"/>
      <c r="BW388" s="251"/>
      <c r="BX388" s="251"/>
      <c r="BY388" s="251"/>
      <c r="BZ388" s="251"/>
    </row>
    <row r="389" spans="1:78" ht="12.75" customHeight="1">
      <c r="A389" s="75"/>
      <c r="B389" s="75"/>
      <c r="C389" s="85"/>
      <c r="D389" s="160"/>
      <c r="E389" s="160"/>
      <c r="F389" s="420" t="str">
        <f>M$4</f>
        <v>Reader 6</v>
      </c>
      <c r="G389" s="423"/>
      <c r="H389" s="279"/>
      <c r="I389" s="279"/>
      <c r="J389" s="279"/>
      <c r="K389" s="279"/>
      <c r="L389" s="279"/>
      <c r="M389" s="278"/>
      <c r="N389" s="279"/>
      <c r="O389" s="279"/>
      <c r="P389" s="279"/>
      <c r="Q389" s="279"/>
      <c r="R389" s="279"/>
      <c r="S389" s="279"/>
      <c r="T389" s="279"/>
      <c r="U389" s="279"/>
      <c r="V389" s="279"/>
      <c r="W389" s="471"/>
      <c r="X389" s="211"/>
      <c r="Y389" s="275"/>
      <c r="Z389" s="275"/>
      <c r="AA389" s="275"/>
      <c r="AB389" s="76"/>
      <c r="AC389" s="76"/>
      <c r="AD389" s="76"/>
      <c r="AE389" s="75"/>
      <c r="AF389" s="75"/>
      <c r="AG389" s="75"/>
      <c r="AH389" s="75"/>
      <c r="AI389" s="75"/>
      <c r="AJ389" s="75"/>
      <c r="AK389" s="75"/>
      <c r="AL389" s="75"/>
      <c r="AM389" s="75"/>
      <c r="AN389" s="75"/>
      <c r="AO389" s="75"/>
      <c r="AP389" s="75"/>
      <c r="AQ389" s="75"/>
      <c r="AR389" s="75"/>
      <c r="AS389" s="75"/>
      <c r="AT389" s="75"/>
      <c r="AU389" s="75"/>
      <c r="AV389" s="75"/>
      <c r="AW389" s="75"/>
      <c r="AX389" s="75"/>
      <c r="AY389" s="75"/>
      <c r="AZ389" s="75"/>
      <c r="BA389" s="75"/>
      <c r="BB389" s="75"/>
      <c r="BC389" s="75"/>
      <c r="BD389" s="75"/>
      <c r="BE389" s="75"/>
      <c r="BF389" s="75"/>
      <c r="BG389" s="75"/>
      <c r="BH389" s="75"/>
      <c r="BK389" s="251"/>
      <c r="BL389" s="251"/>
      <c r="BM389" s="251"/>
      <c r="BN389" s="251"/>
      <c r="BO389" s="251"/>
      <c r="BP389" s="251"/>
      <c r="BQ389" s="251"/>
      <c r="BR389" s="251"/>
      <c r="BS389" s="251"/>
      <c r="BT389" s="251"/>
      <c r="BU389" s="251"/>
      <c r="BV389" s="251"/>
      <c r="BW389" s="251"/>
      <c r="BX389" s="251"/>
      <c r="BY389" s="251"/>
      <c r="BZ389" s="251"/>
    </row>
    <row r="390" spans="1:78" ht="12.75" customHeight="1">
      <c r="A390" s="75"/>
      <c r="B390" s="75"/>
      <c r="C390" s="85"/>
      <c r="D390" s="160"/>
      <c r="E390" s="160"/>
      <c r="F390" s="420" t="str">
        <f>N$4</f>
        <v>Reader 7</v>
      </c>
      <c r="G390" s="423"/>
      <c r="H390" s="279"/>
      <c r="I390" s="279"/>
      <c r="J390" s="279"/>
      <c r="K390" s="279"/>
      <c r="L390" s="279"/>
      <c r="M390" s="279"/>
      <c r="N390" s="278"/>
      <c r="O390" s="279"/>
      <c r="P390" s="279"/>
      <c r="Q390" s="279"/>
      <c r="R390" s="279"/>
      <c r="S390" s="279"/>
      <c r="T390" s="279"/>
      <c r="U390" s="279"/>
      <c r="V390" s="279"/>
      <c r="W390" s="471"/>
      <c r="X390" s="211"/>
      <c r="Y390" s="275"/>
      <c r="Z390" s="275"/>
      <c r="AA390" s="275"/>
      <c r="AB390" s="76"/>
      <c r="AC390" s="76"/>
      <c r="AD390" s="76"/>
      <c r="AE390" s="75"/>
      <c r="AF390" s="75"/>
      <c r="AG390" s="75"/>
      <c r="AH390" s="75"/>
      <c r="AI390" s="75"/>
      <c r="AJ390" s="75"/>
      <c r="AK390" s="75"/>
      <c r="AL390" s="75"/>
      <c r="AM390" s="75"/>
      <c r="AN390" s="75"/>
      <c r="AO390" s="75"/>
      <c r="AP390" s="75"/>
      <c r="AQ390" s="75"/>
      <c r="AR390" s="75"/>
      <c r="AS390" s="75"/>
      <c r="AT390" s="75"/>
      <c r="AU390" s="75"/>
      <c r="AV390" s="75"/>
      <c r="AW390" s="75"/>
      <c r="AX390" s="75"/>
      <c r="AY390" s="75"/>
      <c r="AZ390" s="75"/>
      <c r="BA390" s="75"/>
      <c r="BB390" s="75"/>
      <c r="BC390" s="75"/>
      <c r="BD390" s="75"/>
      <c r="BE390" s="75"/>
      <c r="BF390" s="75"/>
      <c r="BG390" s="75"/>
      <c r="BH390" s="75"/>
      <c r="BK390" s="251"/>
      <c r="BL390" s="251"/>
      <c r="BM390" s="251"/>
      <c r="BN390" s="251"/>
      <c r="BO390" s="251"/>
      <c r="BP390" s="251"/>
      <c r="BQ390" s="251"/>
      <c r="BR390" s="251"/>
      <c r="BS390" s="251"/>
      <c r="BT390" s="251"/>
      <c r="BU390" s="251"/>
      <c r="BV390" s="251"/>
      <c r="BW390" s="251"/>
      <c r="BX390" s="251"/>
      <c r="BY390" s="251"/>
      <c r="BZ390" s="251"/>
    </row>
    <row r="391" spans="1:78" ht="12.75" customHeight="1">
      <c r="A391" s="75"/>
      <c r="B391" s="75"/>
      <c r="C391" s="85"/>
      <c r="D391" s="160"/>
      <c r="E391" s="160"/>
      <c r="F391" s="420" t="str">
        <f>O$4</f>
        <v>Reader 8</v>
      </c>
      <c r="G391" s="423"/>
      <c r="H391" s="280"/>
      <c r="I391" s="281"/>
      <c r="J391" s="281"/>
      <c r="K391" s="281"/>
      <c r="L391" s="280"/>
      <c r="M391" s="280"/>
      <c r="N391" s="280"/>
      <c r="O391" s="282"/>
      <c r="P391" s="280"/>
      <c r="Q391" s="280"/>
      <c r="R391" s="280"/>
      <c r="S391" s="280"/>
      <c r="T391" s="280"/>
      <c r="U391" s="280"/>
      <c r="V391" s="283"/>
      <c r="W391" s="471"/>
      <c r="X391" s="211"/>
      <c r="Y391" s="275"/>
      <c r="Z391" s="275"/>
      <c r="AA391" s="275"/>
      <c r="AB391" s="76"/>
      <c r="AC391" s="76"/>
      <c r="AD391" s="76"/>
      <c r="AE391" s="75"/>
      <c r="AF391" s="75"/>
      <c r="AG391" s="75"/>
      <c r="AH391" s="75"/>
      <c r="AI391" s="75"/>
      <c r="AJ391" s="75"/>
      <c r="AK391" s="75"/>
      <c r="AL391" s="75"/>
      <c r="AM391" s="75"/>
      <c r="AN391" s="75"/>
      <c r="AO391" s="75"/>
      <c r="AP391" s="75"/>
      <c r="AQ391" s="75"/>
      <c r="AR391" s="75"/>
      <c r="AS391" s="75"/>
      <c r="AT391" s="75"/>
      <c r="AU391" s="75"/>
      <c r="AV391" s="75"/>
      <c r="AW391" s="75"/>
      <c r="AX391" s="75"/>
      <c r="AY391" s="75"/>
      <c r="AZ391" s="75"/>
      <c r="BA391" s="75"/>
      <c r="BB391" s="75"/>
      <c r="BC391" s="75"/>
      <c r="BD391" s="75"/>
      <c r="BE391" s="75"/>
      <c r="BF391" s="75"/>
      <c r="BG391" s="75"/>
      <c r="BH391" s="75"/>
      <c r="BK391" s="251"/>
      <c r="BL391" s="251"/>
      <c r="BM391" s="251"/>
      <c r="BN391" s="251"/>
      <c r="BO391" s="251"/>
      <c r="BP391" s="251"/>
      <c r="BQ391" s="251"/>
      <c r="BR391" s="251"/>
      <c r="BS391" s="251"/>
      <c r="BT391" s="251"/>
      <c r="BU391" s="251"/>
      <c r="BV391" s="251"/>
      <c r="BW391" s="251"/>
      <c r="BX391" s="251"/>
      <c r="BY391" s="251"/>
      <c r="BZ391" s="251"/>
    </row>
    <row r="392" spans="1:78" ht="12.75" customHeight="1">
      <c r="A392" s="75"/>
      <c r="B392" s="75"/>
      <c r="C392" s="85"/>
      <c r="D392" s="160"/>
      <c r="E392" s="160"/>
      <c r="F392" s="420" t="str">
        <f>P$4</f>
        <v>Reader 9</v>
      </c>
      <c r="G392" s="423"/>
      <c r="H392" s="280"/>
      <c r="I392" s="281"/>
      <c r="J392" s="281"/>
      <c r="K392" s="281"/>
      <c r="L392" s="280"/>
      <c r="M392" s="280"/>
      <c r="N392" s="280"/>
      <c r="O392" s="280"/>
      <c r="P392" s="282"/>
      <c r="Q392" s="280"/>
      <c r="R392" s="280"/>
      <c r="S392" s="280"/>
      <c r="T392" s="280"/>
      <c r="U392" s="280"/>
      <c r="V392" s="283"/>
      <c r="W392" s="471"/>
      <c r="X392" s="211"/>
      <c r="Y392" s="275"/>
      <c r="Z392" s="275"/>
      <c r="AA392" s="275"/>
      <c r="AB392" s="76"/>
      <c r="AC392" s="76"/>
      <c r="AD392" s="76"/>
      <c r="AE392" s="75"/>
      <c r="AF392" s="75"/>
      <c r="AG392" s="75"/>
      <c r="AH392" s="75"/>
      <c r="AI392" s="75"/>
      <c r="AJ392" s="75"/>
      <c r="AK392" s="75"/>
      <c r="AL392" s="75"/>
      <c r="AM392" s="75"/>
      <c r="AN392" s="75"/>
      <c r="AO392" s="75"/>
      <c r="AP392" s="75"/>
      <c r="AQ392" s="75"/>
      <c r="AR392" s="75"/>
      <c r="AS392" s="75"/>
      <c r="AT392" s="75"/>
      <c r="AU392" s="75"/>
      <c r="AV392" s="75"/>
      <c r="AW392" s="75"/>
      <c r="AX392" s="75"/>
      <c r="AY392" s="75"/>
      <c r="AZ392" s="75"/>
      <c r="BA392" s="75"/>
      <c r="BB392" s="75"/>
      <c r="BC392" s="75"/>
      <c r="BD392" s="75"/>
      <c r="BE392" s="75"/>
      <c r="BF392" s="75"/>
      <c r="BG392" s="75"/>
      <c r="BH392" s="75"/>
      <c r="BK392" s="251"/>
      <c r="BL392" s="251"/>
      <c r="BM392" s="251"/>
      <c r="BN392" s="251"/>
      <c r="BO392" s="251"/>
      <c r="BP392" s="251"/>
      <c r="BQ392" s="251"/>
      <c r="BR392" s="251"/>
      <c r="BS392" s="251"/>
      <c r="BT392" s="251"/>
      <c r="BU392" s="251"/>
      <c r="BV392" s="251"/>
      <c r="BW392" s="251"/>
      <c r="BX392" s="251"/>
      <c r="BY392" s="251"/>
      <c r="BZ392" s="251"/>
    </row>
    <row r="393" spans="1:78" ht="12.75" customHeight="1">
      <c r="A393" s="75"/>
      <c r="B393" s="75"/>
      <c r="C393" s="85"/>
      <c r="D393" s="160"/>
      <c r="E393" s="160"/>
      <c r="F393" s="420" t="str">
        <f>Q$4</f>
        <v>Reader 10</v>
      </c>
      <c r="G393" s="423"/>
      <c r="H393" s="280"/>
      <c r="I393" s="281"/>
      <c r="J393" s="281"/>
      <c r="K393" s="281"/>
      <c r="L393" s="280"/>
      <c r="M393" s="280"/>
      <c r="N393" s="280"/>
      <c r="O393" s="280"/>
      <c r="P393" s="280"/>
      <c r="Q393" s="282"/>
      <c r="R393" s="280"/>
      <c r="S393" s="280"/>
      <c r="T393" s="280"/>
      <c r="U393" s="280"/>
      <c r="V393" s="283"/>
      <c r="W393" s="471"/>
      <c r="X393" s="74"/>
      <c r="Y393" s="76"/>
      <c r="Z393" s="76"/>
      <c r="AA393" s="76"/>
      <c r="AB393" s="76"/>
      <c r="AC393" s="76"/>
      <c r="AD393" s="76"/>
      <c r="AE393" s="75"/>
      <c r="AF393" s="75"/>
      <c r="AG393" s="75"/>
      <c r="AH393" s="75"/>
      <c r="AI393" s="75"/>
      <c r="AJ393" s="75"/>
      <c r="AK393" s="75"/>
      <c r="AL393" s="75"/>
      <c r="AM393" s="75"/>
      <c r="AN393" s="75"/>
      <c r="AO393" s="75"/>
      <c r="AP393" s="75"/>
      <c r="AQ393" s="75"/>
      <c r="AR393" s="75"/>
      <c r="AS393" s="75"/>
      <c r="AT393" s="75"/>
      <c r="AU393" s="75"/>
      <c r="AV393" s="75"/>
      <c r="AW393" s="75"/>
      <c r="AX393" s="75"/>
      <c r="AY393" s="75"/>
      <c r="AZ393" s="75"/>
      <c r="BA393" s="75"/>
      <c r="BB393" s="75"/>
      <c r="BC393" s="75"/>
      <c r="BD393" s="75"/>
      <c r="BE393" s="75"/>
      <c r="BF393" s="75"/>
      <c r="BG393" s="75"/>
      <c r="BH393" s="75"/>
      <c r="BK393" s="251"/>
      <c r="BL393" s="251"/>
      <c r="BM393" s="251"/>
      <c r="BN393" s="251"/>
      <c r="BO393" s="251"/>
      <c r="BP393" s="251"/>
      <c r="BQ393" s="251"/>
      <c r="BR393" s="251"/>
      <c r="BS393" s="251"/>
      <c r="BT393" s="251"/>
      <c r="BU393" s="251"/>
      <c r="BV393" s="251"/>
      <c r="BW393" s="251"/>
      <c r="BX393" s="251"/>
      <c r="BY393" s="251"/>
      <c r="BZ393" s="251"/>
    </row>
    <row r="394" spans="1:78" ht="12.75" customHeight="1">
      <c r="A394" s="75"/>
      <c r="B394" s="75"/>
      <c r="C394" s="85"/>
      <c r="D394" s="160"/>
      <c r="E394" s="160"/>
      <c r="F394" s="420" t="str">
        <f>R$4</f>
        <v>Reader 11</v>
      </c>
      <c r="G394" s="423"/>
      <c r="H394" s="280"/>
      <c r="I394" s="281"/>
      <c r="J394" s="281"/>
      <c r="K394" s="281"/>
      <c r="L394" s="280"/>
      <c r="M394" s="280"/>
      <c r="N394" s="280"/>
      <c r="O394" s="280"/>
      <c r="P394" s="280"/>
      <c r="Q394" s="280"/>
      <c r="R394" s="282"/>
      <c r="S394" s="280"/>
      <c r="T394" s="280"/>
      <c r="U394" s="280"/>
      <c r="V394" s="283"/>
      <c r="W394" s="471"/>
      <c r="X394" s="211"/>
      <c r="Y394" s="275"/>
      <c r="Z394" s="275"/>
      <c r="AA394" s="275"/>
      <c r="AB394" s="76"/>
      <c r="AC394" s="76"/>
      <c r="AD394" s="76"/>
      <c r="AE394" s="75"/>
      <c r="AF394" s="75"/>
      <c r="AG394" s="75"/>
      <c r="AH394" s="75"/>
      <c r="AI394" s="75"/>
      <c r="AJ394" s="75"/>
      <c r="AK394" s="75"/>
      <c r="AL394" s="75"/>
      <c r="AM394" s="75"/>
      <c r="AN394" s="75"/>
      <c r="AO394" s="75"/>
      <c r="AP394" s="75"/>
      <c r="AQ394" s="75"/>
      <c r="AR394" s="75"/>
      <c r="AS394" s="75"/>
      <c r="AT394" s="75"/>
      <c r="AU394" s="75"/>
      <c r="AV394" s="75"/>
      <c r="AW394" s="75"/>
      <c r="AX394" s="75"/>
      <c r="AY394" s="75"/>
      <c r="AZ394" s="75"/>
      <c r="BA394" s="75"/>
      <c r="BB394" s="75"/>
      <c r="BC394" s="75"/>
      <c r="BD394" s="75"/>
      <c r="BE394" s="75"/>
      <c r="BF394" s="75"/>
      <c r="BG394" s="75"/>
      <c r="BH394" s="75"/>
      <c r="BK394" s="251"/>
      <c r="BL394" s="251"/>
      <c r="BM394" s="251"/>
      <c r="BN394" s="251"/>
      <c r="BO394" s="251"/>
      <c r="BP394" s="251"/>
      <c r="BQ394" s="251"/>
      <c r="BR394" s="251"/>
      <c r="BS394" s="251"/>
      <c r="BT394" s="251"/>
      <c r="BU394" s="251"/>
      <c r="BV394" s="251"/>
      <c r="BW394" s="251"/>
      <c r="BX394" s="251"/>
      <c r="BY394" s="251"/>
      <c r="BZ394" s="251"/>
    </row>
    <row r="395" spans="1:78" ht="12.75" customHeight="1">
      <c r="A395" s="75"/>
      <c r="B395" s="75"/>
      <c r="C395" s="85"/>
      <c r="D395" s="160"/>
      <c r="E395" s="160"/>
      <c r="F395" s="420" t="str">
        <f>S$4</f>
        <v>Reader 12</v>
      </c>
      <c r="G395" s="423"/>
      <c r="H395" s="280"/>
      <c r="I395" s="281"/>
      <c r="J395" s="281"/>
      <c r="K395" s="281"/>
      <c r="L395" s="280"/>
      <c r="M395" s="280"/>
      <c r="N395" s="280"/>
      <c r="O395" s="280"/>
      <c r="P395" s="280"/>
      <c r="Q395" s="280"/>
      <c r="R395" s="280"/>
      <c r="S395" s="282"/>
      <c r="T395" s="280"/>
      <c r="U395" s="280"/>
      <c r="V395" s="283"/>
      <c r="W395" s="471"/>
      <c r="X395" s="211"/>
      <c r="Y395" s="275"/>
      <c r="Z395" s="275"/>
      <c r="AA395" s="275"/>
      <c r="AB395" s="76"/>
      <c r="AC395" s="76"/>
      <c r="AD395" s="76"/>
      <c r="AE395" s="75"/>
      <c r="AF395" s="75"/>
      <c r="AG395" s="75"/>
      <c r="AH395" s="75"/>
      <c r="AI395" s="75"/>
      <c r="AJ395" s="75"/>
      <c r="AK395" s="75"/>
      <c r="AL395" s="75"/>
      <c r="AM395" s="75"/>
      <c r="AN395" s="75"/>
      <c r="AO395" s="75"/>
      <c r="AP395" s="75"/>
      <c r="AQ395" s="75"/>
      <c r="AR395" s="75"/>
      <c r="AS395" s="75"/>
      <c r="AT395" s="75"/>
      <c r="AU395" s="75"/>
      <c r="AV395" s="75"/>
      <c r="AW395" s="75"/>
      <c r="AX395" s="75"/>
      <c r="AY395" s="75"/>
      <c r="AZ395" s="75"/>
      <c r="BA395" s="75"/>
      <c r="BB395" s="75"/>
      <c r="BC395" s="75"/>
      <c r="BD395" s="75"/>
      <c r="BE395" s="75"/>
      <c r="BF395" s="75"/>
      <c r="BG395" s="75"/>
      <c r="BH395" s="75"/>
      <c r="BK395" s="251"/>
      <c r="BL395" s="251"/>
      <c r="BM395" s="251"/>
      <c r="BN395" s="251"/>
      <c r="BO395" s="251"/>
      <c r="BP395" s="251"/>
      <c r="BQ395" s="251"/>
      <c r="BR395" s="251"/>
      <c r="BS395" s="251"/>
      <c r="BT395" s="251"/>
      <c r="BU395" s="251"/>
      <c r="BV395" s="251"/>
      <c r="BW395" s="251"/>
      <c r="BX395" s="251"/>
      <c r="BY395" s="251"/>
      <c r="BZ395" s="251"/>
    </row>
    <row r="396" spans="1:78" ht="12.75" customHeight="1">
      <c r="A396" s="75"/>
      <c r="B396" s="75"/>
      <c r="C396" s="85"/>
      <c r="D396" s="160"/>
      <c r="E396" s="160"/>
      <c r="F396" s="420" t="str">
        <f>T$4</f>
        <v>Reader 13</v>
      </c>
      <c r="G396" s="423"/>
      <c r="H396" s="280"/>
      <c r="I396" s="281"/>
      <c r="J396" s="281"/>
      <c r="K396" s="281"/>
      <c r="L396" s="280"/>
      <c r="M396" s="280"/>
      <c r="N396" s="280"/>
      <c r="O396" s="280"/>
      <c r="P396" s="280"/>
      <c r="Q396" s="280"/>
      <c r="R396" s="280"/>
      <c r="S396" s="280"/>
      <c r="T396" s="282"/>
      <c r="U396" s="280"/>
      <c r="V396" s="283"/>
      <c r="W396" s="471"/>
      <c r="X396" s="211"/>
      <c r="Y396" s="275"/>
      <c r="Z396" s="275"/>
      <c r="AA396" s="275"/>
      <c r="AB396" s="76"/>
      <c r="AC396" s="76"/>
      <c r="AD396" s="76"/>
      <c r="AE396" s="75"/>
      <c r="AF396" s="75"/>
      <c r="AG396" s="75"/>
      <c r="AH396" s="75"/>
      <c r="AI396" s="75"/>
      <c r="AJ396" s="75"/>
      <c r="AK396" s="75"/>
      <c r="AL396" s="75"/>
      <c r="AM396" s="75"/>
      <c r="AN396" s="75"/>
      <c r="AO396" s="75"/>
      <c r="AP396" s="75"/>
      <c r="AQ396" s="75"/>
      <c r="AR396" s="75"/>
      <c r="AS396" s="75"/>
      <c r="AT396" s="75"/>
      <c r="AU396" s="75"/>
      <c r="AV396" s="75"/>
      <c r="AW396" s="75"/>
      <c r="AX396" s="75"/>
      <c r="AY396" s="75"/>
      <c r="AZ396" s="75"/>
      <c r="BA396" s="75"/>
      <c r="BB396" s="75"/>
      <c r="BC396" s="75"/>
      <c r="BD396" s="75"/>
      <c r="BE396" s="75"/>
      <c r="BF396" s="75"/>
      <c r="BG396" s="75"/>
      <c r="BH396" s="75"/>
      <c r="BK396" s="251"/>
      <c r="BL396" s="251"/>
      <c r="BM396" s="251"/>
      <c r="BN396" s="251"/>
      <c r="BO396" s="251"/>
      <c r="BP396" s="251"/>
      <c r="BQ396" s="251"/>
      <c r="BR396" s="251"/>
      <c r="BS396" s="251"/>
      <c r="BT396" s="251"/>
      <c r="BU396" s="251"/>
      <c r="BV396" s="251"/>
      <c r="BW396" s="251"/>
      <c r="BX396" s="251"/>
      <c r="BY396" s="251"/>
      <c r="BZ396" s="251"/>
    </row>
    <row r="397" spans="1:78" ht="12.75" customHeight="1">
      <c r="A397" s="75"/>
      <c r="B397" s="75"/>
      <c r="C397" s="85"/>
      <c r="D397" s="160"/>
      <c r="E397" s="160"/>
      <c r="F397" s="420" t="str">
        <f>U$4</f>
        <v>Reader 14</v>
      </c>
      <c r="G397" s="423"/>
      <c r="H397" s="280"/>
      <c r="I397" s="280"/>
      <c r="J397" s="280"/>
      <c r="K397" s="280"/>
      <c r="L397" s="280"/>
      <c r="M397" s="280"/>
      <c r="N397" s="280"/>
      <c r="O397" s="280"/>
      <c r="P397" s="280"/>
      <c r="Q397" s="280"/>
      <c r="R397" s="280"/>
      <c r="S397" s="280"/>
      <c r="T397" s="280"/>
      <c r="U397" s="282"/>
      <c r="V397" s="283"/>
      <c r="W397" s="471"/>
      <c r="X397" s="211"/>
      <c r="Y397" s="275"/>
      <c r="Z397" s="275"/>
      <c r="AA397" s="275"/>
      <c r="AB397" s="76"/>
      <c r="AC397" s="76"/>
      <c r="AD397" s="76"/>
      <c r="AE397" s="75"/>
      <c r="AF397" s="75"/>
      <c r="AG397" s="75"/>
      <c r="AH397" s="75"/>
      <c r="AI397" s="75"/>
      <c r="AJ397" s="75"/>
      <c r="AK397" s="75"/>
      <c r="AL397" s="75"/>
      <c r="AM397" s="75"/>
      <c r="AN397" s="75"/>
      <c r="AO397" s="75"/>
      <c r="AP397" s="75"/>
      <c r="AQ397" s="75"/>
      <c r="AR397" s="75"/>
      <c r="AS397" s="75"/>
      <c r="AT397" s="75"/>
      <c r="AU397" s="75"/>
      <c r="AV397" s="75"/>
      <c r="AW397" s="75"/>
      <c r="AX397" s="75"/>
      <c r="AY397" s="75"/>
      <c r="AZ397" s="75"/>
      <c r="BA397" s="75"/>
      <c r="BB397" s="75"/>
      <c r="BC397" s="75"/>
      <c r="BD397" s="75"/>
      <c r="BE397" s="75"/>
      <c r="BF397" s="75"/>
      <c r="BG397" s="75"/>
      <c r="BH397" s="75"/>
      <c r="BK397" s="251"/>
      <c r="BL397" s="251"/>
      <c r="BM397" s="251"/>
      <c r="BN397" s="251"/>
      <c r="BO397" s="251"/>
      <c r="BP397" s="251"/>
      <c r="BQ397" s="251"/>
      <c r="BR397" s="251"/>
      <c r="BS397" s="251"/>
      <c r="BT397" s="251"/>
      <c r="BU397" s="251"/>
      <c r="BV397" s="251"/>
      <c r="BW397" s="251"/>
      <c r="BX397" s="251"/>
      <c r="BY397" s="251"/>
      <c r="BZ397" s="251"/>
    </row>
    <row r="398" spans="1:78" ht="12.75" customHeight="1">
      <c r="A398" s="75"/>
      <c r="B398" s="75"/>
      <c r="C398" s="85"/>
      <c r="D398" s="160"/>
      <c r="E398" s="160"/>
      <c r="F398" s="421" t="str">
        <f>V$4</f>
        <v>Reader 15</v>
      </c>
      <c r="G398" s="424"/>
      <c r="H398" s="280"/>
      <c r="I398" s="280"/>
      <c r="J398" s="280"/>
      <c r="K398" s="280"/>
      <c r="L398" s="280"/>
      <c r="M398" s="280"/>
      <c r="N398" s="280"/>
      <c r="O398" s="280"/>
      <c r="P398" s="280"/>
      <c r="Q398" s="280"/>
      <c r="R398" s="280"/>
      <c r="S398" s="280"/>
      <c r="T398" s="280"/>
      <c r="U398" s="280"/>
      <c r="V398" s="284"/>
      <c r="W398" s="471"/>
      <c r="X398" s="211"/>
      <c r="Y398" s="275"/>
      <c r="Z398" s="275"/>
      <c r="AA398" s="275"/>
      <c r="AB398" s="76"/>
      <c r="AC398" s="76"/>
      <c r="AD398" s="76"/>
      <c r="AE398" s="75"/>
      <c r="AF398" s="75"/>
      <c r="AG398" s="75"/>
      <c r="AH398" s="75"/>
      <c r="AI398" s="75"/>
      <c r="AJ398" s="75"/>
      <c r="AK398" s="75"/>
      <c r="AL398" s="75"/>
      <c r="AM398" s="75"/>
      <c r="AN398" s="75"/>
      <c r="AO398" s="75"/>
      <c r="AP398" s="75"/>
      <c r="AQ398" s="75"/>
      <c r="AR398" s="75"/>
      <c r="AS398" s="75"/>
      <c r="AT398" s="75"/>
      <c r="AU398" s="75"/>
      <c r="AV398" s="75"/>
      <c r="AW398" s="75"/>
      <c r="AX398" s="75"/>
      <c r="AY398" s="75"/>
      <c r="AZ398" s="75"/>
      <c r="BA398" s="75"/>
      <c r="BB398" s="75"/>
      <c r="BC398" s="75"/>
      <c r="BD398" s="75"/>
      <c r="BE398" s="75"/>
      <c r="BF398" s="75"/>
      <c r="BG398" s="75"/>
      <c r="BH398" s="75"/>
      <c r="BK398" s="251"/>
      <c r="BL398" s="251"/>
      <c r="BM398" s="251"/>
      <c r="BN398" s="251"/>
      <c r="BO398" s="251"/>
      <c r="BP398" s="251"/>
      <c r="BQ398" s="251"/>
      <c r="BR398" s="251"/>
      <c r="BS398" s="251"/>
      <c r="BT398" s="251"/>
      <c r="BU398" s="251"/>
      <c r="BV398" s="251"/>
      <c r="BW398" s="251"/>
      <c r="BX398" s="251"/>
      <c r="BY398" s="251"/>
      <c r="BZ398" s="251"/>
    </row>
    <row r="399" spans="1:78" ht="12.75" customHeight="1">
      <c r="A399" s="75"/>
      <c r="B399" s="75"/>
      <c r="C399" s="85"/>
      <c r="D399" s="160"/>
      <c r="E399" s="160"/>
      <c r="F399" s="160"/>
      <c r="G399" s="160"/>
      <c r="H399" s="262"/>
      <c r="I399" s="260"/>
      <c r="J399" s="260"/>
      <c r="K399" s="260"/>
      <c r="L399" s="261"/>
      <c r="M399" s="160"/>
      <c r="N399" s="160"/>
      <c r="O399" s="160"/>
      <c r="P399" s="160"/>
      <c r="Q399" s="160"/>
      <c r="R399" s="160"/>
      <c r="S399" s="160"/>
      <c r="T399" s="160"/>
      <c r="U399" s="160"/>
      <c r="V399" s="160"/>
      <c r="W399" s="160"/>
      <c r="X399" s="211"/>
      <c r="Y399" s="211"/>
      <c r="Z399" s="211"/>
      <c r="AA399" s="211"/>
      <c r="AB399" s="76"/>
      <c r="AC399" s="76"/>
      <c r="AD399" s="76"/>
      <c r="AE399" s="75"/>
      <c r="AF399" s="75"/>
      <c r="AG399" s="75"/>
      <c r="AH399" s="75"/>
      <c r="AI399" s="75"/>
      <c r="AJ399" s="75"/>
      <c r="AK399" s="75"/>
      <c r="AL399" s="75"/>
      <c r="AM399" s="75"/>
      <c r="AN399" s="75"/>
      <c r="AO399" s="75"/>
      <c r="AP399" s="75"/>
      <c r="AQ399" s="75"/>
      <c r="AR399" s="75"/>
      <c r="AS399" s="75"/>
      <c r="AT399" s="75"/>
      <c r="AU399" s="75"/>
      <c r="AV399" s="75"/>
      <c r="AW399" s="75"/>
      <c r="AX399" s="75"/>
      <c r="AY399" s="75"/>
      <c r="AZ399" s="75"/>
      <c r="BA399" s="75"/>
      <c r="BB399" s="75"/>
      <c r="BC399" s="75"/>
      <c r="BD399" s="75"/>
      <c r="BE399" s="75"/>
      <c r="BF399" s="75"/>
      <c r="BG399" s="75"/>
      <c r="BH399" s="75"/>
      <c r="BK399" s="251"/>
      <c r="BL399" s="251"/>
      <c r="BM399" s="251"/>
      <c r="BN399" s="251"/>
      <c r="BO399" s="251"/>
      <c r="BP399" s="251"/>
      <c r="BQ399" s="251"/>
      <c r="BR399" s="251"/>
      <c r="BS399" s="251"/>
      <c r="BT399" s="251"/>
      <c r="BU399" s="251"/>
      <c r="BV399" s="251"/>
      <c r="BW399" s="251"/>
      <c r="BX399" s="251"/>
      <c r="BY399" s="251"/>
      <c r="BZ399" s="251"/>
    </row>
    <row r="400" spans="1:78" ht="12.75" customHeight="1">
      <c r="A400" s="75"/>
      <c r="B400" s="75"/>
      <c r="C400" s="85"/>
      <c r="D400" s="160"/>
      <c r="E400" s="429"/>
      <c r="F400" s="318" t="str">
        <f>W3</f>
        <v>MODAL</v>
      </c>
      <c r="G400" s="319" t="str">
        <f>W4</f>
        <v>age</v>
      </c>
      <c r="H400" s="317"/>
      <c r="I400" s="279"/>
      <c r="J400" s="279"/>
      <c r="K400" s="279"/>
      <c r="L400" s="279"/>
      <c r="M400" s="279"/>
      <c r="N400" s="279"/>
      <c r="O400" s="279"/>
      <c r="P400" s="279"/>
      <c r="Q400" s="279"/>
      <c r="R400" s="279"/>
      <c r="S400" s="279"/>
      <c r="T400" s="279"/>
      <c r="U400" s="279"/>
      <c r="V400" s="279"/>
      <c r="W400" s="471"/>
      <c r="X400" s="211"/>
      <c r="Y400" s="211"/>
      <c r="Z400" s="211"/>
      <c r="AA400" s="211"/>
      <c r="AB400" s="76"/>
      <c r="AC400" s="76"/>
      <c r="AD400" s="76"/>
      <c r="AE400" s="75"/>
      <c r="AF400" s="75"/>
      <c r="AG400" s="75"/>
      <c r="AH400" s="75"/>
      <c r="AI400" s="75"/>
      <c r="AJ400" s="75"/>
      <c r="AK400" s="75"/>
      <c r="AL400" s="75"/>
      <c r="AM400" s="75"/>
      <c r="AN400" s="75"/>
      <c r="AO400" s="75"/>
      <c r="AP400" s="75"/>
      <c r="AQ400" s="75"/>
      <c r="AR400" s="75"/>
      <c r="AS400" s="75"/>
      <c r="AT400" s="75"/>
      <c r="AU400" s="75"/>
      <c r="AV400" s="75"/>
      <c r="AW400" s="75"/>
      <c r="AX400" s="75"/>
      <c r="AY400" s="75"/>
      <c r="AZ400" s="75"/>
      <c r="BA400" s="75"/>
      <c r="BB400" s="75"/>
      <c r="BC400" s="75"/>
      <c r="BD400" s="75"/>
      <c r="BE400" s="75"/>
      <c r="BF400" s="75"/>
      <c r="BG400" s="75"/>
      <c r="BH400" s="75"/>
      <c r="BK400" s="251"/>
      <c r="BL400" s="251"/>
      <c r="BM400" s="251"/>
      <c r="BN400" s="251"/>
      <c r="BO400" s="251"/>
      <c r="BP400" s="251"/>
      <c r="BQ400" s="251"/>
      <c r="BR400" s="251"/>
      <c r="BS400" s="251"/>
      <c r="BT400" s="251"/>
      <c r="BU400" s="251"/>
      <c r="BV400" s="251"/>
      <c r="BW400" s="251"/>
      <c r="BX400" s="251"/>
      <c r="BY400" s="251"/>
      <c r="BZ400" s="251"/>
    </row>
    <row r="401" spans="1:78" ht="12.75" customHeight="1">
      <c r="A401" s="75"/>
      <c r="B401" s="75"/>
      <c r="C401" s="85"/>
      <c r="D401" s="160"/>
      <c r="E401" s="320"/>
      <c r="F401" s="320"/>
      <c r="G401" s="321"/>
      <c r="H401" s="321"/>
      <c r="I401" s="321"/>
      <c r="J401" s="321"/>
      <c r="K401" s="321"/>
      <c r="L401" s="321"/>
      <c r="M401" s="321"/>
      <c r="N401" s="321"/>
      <c r="O401" s="321"/>
      <c r="P401" s="321"/>
      <c r="Q401" s="321"/>
      <c r="R401" s="321"/>
      <c r="S401" s="321"/>
      <c r="T401" s="321"/>
      <c r="U401" s="321"/>
      <c r="V401" s="321"/>
      <c r="W401" s="197"/>
      <c r="X401" s="211"/>
      <c r="Y401" s="211"/>
      <c r="Z401" s="211"/>
      <c r="AA401" s="211"/>
      <c r="AB401" s="76"/>
      <c r="AC401" s="76"/>
      <c r="AD401" s="76"/>
      <c r="AE401" s="75"/>
      <c r="AF401" s="75"/>
      <c r="AG401" s="75"/>
      <c r="AH401" s="75"/>
      <c r="AI401" s="75"/>
      <c r="AJ401" s="75"/>
      <c r="AK401" s="75"/>
      <c r="AL401" s="75"/>
      <c r="AM401" s="75"/>
      <c r="AN401" s="75"/>
      <c r="AO401" s="75"/>
      <c r="AP401" s="75"/>
      <c r="AQ401" s="75"/>
      <c r="AR401" s="75"/>
      <c r="AS401" s="75"/>
      <c r="AT401" s="75"/>
      <c r="AU401" s="75"/>
      <c r="AV401" s="75"/>
      <c r="AW401" s="75"/>
      <c r="AX401" s="75"/>
      <c r="AY401" s="75"/>
      <c r="AZ401" s="75"/>
      <c r="BA401" s="75"/>
      <c r="BB401" s="75"/>
      <c r="BC401" s="75"/>
      <c r="BD401" s="75"/>
      <c r="BE401" s="75"/>
      <c r="BF401" s="75"/>
      <c r="BG401" s="75"/>
      <c r="BH401" s="75"/>
      <c r="BK401" s="251"/>
      <c r="BL401" s="251"/>
      <c r="BM401" s="251"/>
      <c r="BN401" s="251"/>
      <c r="BO401" s="251"/>
      <c r="BP401" s="251"/>
      <c r="BQ401" s="251"/>
      <c r="BR401" s="251"/>
      <c r="BS401" s="251"/>
      <c r="BT401" s="251"/>
      <c r="BU401" s="251"/>
      <c r="BV401" s="251"/>
      <c r="BW401" s="251"/>
      <c r="BX401" s="251"/>
      <c r="BY401" s="251"/>
      <c r="BZ401" s="251"/>
    </row>
    <row r="402" spans="1:78" ht="12.75" customHeight="1">
      <c r="A402" s="75"/>
      <c r="B402" s="75"/>
      <c r="C402" s="85"/>
      <c r="D402" s="160"/>
      <c r="E402" s="160"/>
      <c r="F402" s="160"/>
      <c r="G402" s="160"/>
      <c r="H402" s="160"/>
      <c r="I402" s="280" t="s">
        <v>24</v>
      </c>
      <c r="J402" s="322" t="s">
        <v>84</v>
      </c>
      <c r="K402" s="160"/>
      <c r="L402" s="160"/>
      <c r="M402" s="160"/>
      <c r="N402" s="160"/>
      <c r="O402" s="160"/>
      <c r="P402" s="160"/>
      <c r="Q402" s="160"/>
      <c r="R402" s="160"/>
      <c r="S402" s="160"/>
      <c r="T402" s="160"/>
      <c r="U402" s="160"/>
      <c r="V402" s="160"/>
      <c r="W402" s="160"/>
      <c r="X402" s="211"/>
      <c r="Y402" s="211"/>
      <c r="Z402" s="211"/>
      <c r="AA402" s="211"/>
      <c r="AB402" s="76"/>
      <c r="AC402" s="76"/>
      <c r="AD402" s="76"/>
      <c r="AE402" s="75"/>
      <c r="AF402" s="75"/>
      <c r="AG402" s="75"/>
      <c r="AH402" s="75"/>
      <c r="AI402" s="75"/>
      <c r="AJ402" s="75"/>
      <c r="AK402" s="75"/>
      <c r="AL402" s="75"/>
      <c r="AM402" s="75"/>
      <c r="AN402" s="75"/>
      <c r="AO402" s="75"/>
      <c r="AP402" s="75"/>
      <c r="AQ402" s="75"/>
      <c r="AR402" s="75"/>
      <c r="AS402" s="75"/>
      <c r="AT402" s="75"/>
      <c r="AU402" s="75"/>
      <c r="AV402" s="75"/>
      <c r="AW402" s="75"/>
      <c r="AX402" s="75"/>
      <c r="AY402" s="75"/>
      <c r="AZ402" s="75"/>
      <c r="BA402" s="75"/>
      <c r="BB402" s="75"/>
      <c r="BC402" s="75"/>
      <c r="BD402" s="75"/>
      <c r="BE402" s="75"/>
      <c r="BF402" s="75"/>
      <c r="BG402" s="75"/>
      <c r="BH402" s="75"/>
      <c r="BK402" s="251"/>
      <c r="BL402" s="251"/>
      <c r="BM402" s="251"/>
      <c r="BN402" s="251"/>
      <c r="BO402" s="251"/>
      <c r="BP402" s="251"/>
      <c r="BQ402" s="251"/>
      <c r="BR402" s="251"/>
      <c r="BS402" s="251"/>
      <c r="BT402" s="251"/>
      <c r="BU402" s="251"/>
      <c r="BV402" s="251"/>
      <c r="BW402" s="251"/>
      <c r="BX402" s="251"/>
      <c r="BY402" s="251"/>
      <c r="BZ402" s="251"/>
    </row>
    <row r="403" spans="1:78" ht="12.75" customHeight="1">
      <c r="A403" s="75"/>
      <c r="B403" s="75"/>
      <c r="C403" s="85"/>
      <c r="D403" s="160"/>
      <c r="E403" s="160"/>
      <c r="F403" s="160"/>
      <c r="G403" s="160"/>
      <c r="H403" s="160"/>
      <c r="I403" s="279" t="s">
        <v>68</v>
      </c>
      <c r="J403" s="322" t="s">
        <v>85</v>
      </c>
      <c r="K403" s="160"/>
      <c r="L403" s="160"/>
      <c r="M403" s="160"/>
      <c r="N403" s="160"/>
      <c r="O403" s="160"/>
      <c r="P403" s="160"/>
      <c r="Q403" s="160"/>
      <c r="R403" s="160"/>
      <c r="S403" s="160"/>
      <c r="T403" s="160"/>
      <c r="U403" s="160"/>
      <c r="V403" s="160"/>
      <c r="W403" s="160"/>
      <c r="X403" s="211"/>
      <c r="Y403" s="211"/>
      <c r="Z403" s="211"/>
      <c r="AA403" s="211"/>
      <c r="AB403" s="76"/>
      <c r="AC403" s="76"/>
      <c r="AD403" s="76"/>
      <c r="AE403" s="75"/>
      <c r="AF403" s="75"/>
      <c r="AG403" s="75"/>
      <c r="AH403" s="75"/>
      <c r="AI403" s="75"/>
      <c r="AJ403" s="75"/>
      <c r="AK403" s="75"/>
      <c r="AL403" s="75"/>
      <c r="AM403" s="75"/>
      <c r="AN403" s="75"/>
      <c r="AO403" s="75"/>
      <c r="AP403" s="75"/>
      <c r="AQ403" s="75"/>
      <c r="AR403" s="75"/>
      <c r="AS403" s="75"/>
      <c r="AT403" s="75"/>
      <c r="AU403" s="75"/>
      <c r="AV403" s="75"/>
      <c r="AW403" s="75"/>
      <c r="AX403" s="75"/>
      <c r="AY403" s="75"/>
      <c r="AZ403" s="75"/>
      <c r="BA403" s="75"/>
      <c r="BB403" s="75"/>
      <c r="BC403" s="75"/>
      <c r="BD403" s="75"/>
      <c r="BE403" s="75"/>
      <c r="BF403" s="75"/>
      <c r="BG403" s="75"/>
      <c r="BH403" s="75"/>
      <c r="BK403" s="251"/>
      <c r="BL403" s="251"/>
      <c r="BM403" s="251"/>
      <c r="BN403" s="251"/>
      <c r="BO403" s="251"/>
      <c r="BP403" s="251"/>
      <c r="BQ403" s="251"/>
      <c r="BR403" s="251"/>
      <c r="BS403" s="251"/>
      <c r="BT403" s="251"/>
      <c r="BU403" s="251"/>
      <c r="BV403" s="251"/>
      <c r="BW403" s="251"/>
      <c r="BX403" s="251"/>
      <c r="BY403" s="251"/>
      <c r="BZ403" s="251"/>
    </row>
    <row r="404" spans="1:78" ht="12.75" customHeight="1">
      <c r="A404" s="75"/>
      <c r="B404" s="75"/>
      <c r="C404" s="85"/>
      <c r="D404" s="160"/>
      <c r="E404" s="160"/>
      <c r="F404" s="160"/>
      <c r="G404" s="160"/>
      <c r="H404" s="160"/>
      <c r="I404" s="279" t="s">
        <v>69</v>
      </c>
      <c r="J404" s="322" t="s">
        <v>86</v>
      </c>
      <c r="K404" s="160"/>
      <c r="L404" s="160"/>
      <c r="M404" s="160"/>
      <c r="N404" s="160"/>
      <c r="O404" s="160"/>
      <c r="P404" s="160"/>
      <c r="Q404" s="160"/>
      <c r="R404" s="160"/>
      <c r="S404" s="160"/>
      <c r="T404" s="160"/>
      <c r="U404" s="160"/>
      <c r="V404" s="160"/>
      <c r="W404" s="160"/>
      <c r="X404" s="211"/>
      <c r="Y404" s="211"/>
      <c r="Z404" s="211"/>
      <c r="AA404" s="211"/>
      <c r="AB404" s="76"/>
      <c r="AC404" s="76"/>
      <c r="AD404" s="76"/>
      <c r="AE404" s="75"/>
      <c r="AF404" s="75"/>
      <c r="AG404" s="75"/>
      <c r="AH404" s="75"/>
      <c r="AI404" s="75"/>
      <c r="AJ404" s="75"/>
      <c r="AK404" s="75"/>
      <c r="AL404" s="75"/>
      <c r="AM404" s="75"/>
      <c r="AN404" s="75"/>
      <c r="AO404" s="75"/>
      <c r="AP404" s="75"/>
      <c r="AQ404" s="75"/>
      <c r="AR404" s="75"/>
      <c r="AS404" s="75"/>
      <c r="AT404" s="75"/>
      <c r="AU404" s="75"/>
      <c r="AV404" s="75"/>
      <c r="AW404" s="75"/>
      <c r="AX404" s="75"/>
      <c r="AY404" s="75"/>
      <c r="AZ404" s="75"/>
      <c r="BA404" s="75"/>
      <c r="BB404" s="75"/>
      <c r="BC404" s="75"/>
      <c r="BD404" s="75"/>
      <c r="BE404" s="75"/>
      <c r="BF404" s="75"/>
      <c r="BG404" s="75"/>
      <c r="BH404" s="75"/>
      <c r="BK404" s="251"/>
      <c r="BL404" s="251"/>
      <c r="BM404" s="251"/>
      <c r="BN404" s="251"/>
      <c r="BO404" s="251"/>
      <c r="BP404" s="251"/>
      <c r="BQ404" s="251"/>
      <c r="BR404" s="251"/>
      <c r="BS404" s="251"/>
      <c r="BT404" s="251"/>
      <c r="BU404" s="251"/>
      <c r="BV404" s="251"/>
      <c r="BW404" s="251"/>
      <c r="BX404" s="251"/>
      <c r="BY404" s="251"/>
      <c r="BZ404" s="251"/>
    </row>
    <row r="405" spans="1:78" ht="12.75" customHeight="1">
      <c r="A405" s="75"/>
      <c r="B405" s="75"/>
      <c r="C405" s="85"/>
      <c r="D405" s="75"/>
      <c r="E405" s="84"/>
      <c r="F405" s="84"/>
      <c r="G405" s="75"/>
      <c r="H405" s="85"/>
      <c r="I405" s="75"/>
      <c r="J405" s="75"/>
      <c r="K405" s="75"/>
      <c r="L405" s="75"/>
      <c r="M405" s="75"/>
      <c r="N405" s="75"/>
      <c r="O405" s="75"/>
      <c r="P405" s="75"/>
      <c r="Q405" s="75"/>
      <c r="R405" s="75"/>
      <c r="S405" s="75"/>
      <c r="T405" s="75"/>
      <c r="U405" s="75"/>
      <c r="V405" s="75"/>
      <c r="W405" s="76"/>
      <c r="X405" s="211"/>
      <c r="Y405" s="211"/>
      <c r="Z405" s="211"/>
      <c r="AA405" s="211"/>
      <c r="AB405" s="76"/>
      <c r="AC405" s="76"/>
      <c r="AD405" s="76"/>
      <c r="AE405" s="75"/>
      <c r="AF405" s="75"/>
      <c r="AG405" s="75"/>
      <c r="AH405" s="75"/>
      <c r="AI405" s="75"/>
      <c r="AJ405" s="75"/>
      <c r="AK405" s="75"/>
      <c r="AL405" s="75"/>
      <c r="AM405" s="75"/>
      <c r="AN405" s="75"/>
      <c r="AO405" s="75"/>
      <c r="AP405" s="75"/>
      <c r="AQ405" s="75"/>
      <c r="AR405" s="75"/>
      <c r="AS405" s="75"/>
      <c r="AT405" s="75"/>
      <c r="AU405" s="75"/>
      <c r="AV405" s="75"/>
      <c r="AW405" s="75"/>
      <c r="AX405" s="75"/>
      <c r="AY405" s="75"/>
      <c r="AZ405" s="75"/>
      <c r="BA405" s="75"/>
      <c r="BB405" s="75"/>
      <c r="BC405" s="75"/>
      <c r="BD405" s="75"/>
      <c r="BE405" s="75"/>
      <c r="BF405" s="75"/>
      <c r="BG405" s="75"/>
      <c r="BH405" s="75"/>
      <c r="BK405" s="251"/>
      <c r="BL405" s="251"/>
      <c r="BM405" s="251"/>
      <c r="BN405" s="251"/>
      <c r="BO405" s="251"/>
      <c r="BP405" s="251"/>
      <c r="BQ405" s="251"/>
      <c r="BR405" s="251"/>
      <c r="BS405" s="251"/>
      <c r="BT405" s="251"/>
      <c r="BU405" s="251"/>
      <c r="BV405" s="251"/>
      <c r="BW405" s="251"/>
      <c r="BX405" s="251"/>
      <c r="BY405" s="251"/>
      <c r="BZ405" s="251"/>
    </row>
    <row r="406" spans="1:78" ht="12.75" customHeight="1">
      <c r="A406" s="75"/>
      <c r="B406" s="75"/>
      <c r="C406" s="75"/>
      <c r="D406" s="75"/>
      <c r="E406" s="84"/>
      <c r="F406" s="84"/>
      <c r="G406" s="75"/>
      <c r="H406" s="85"/>
      <c r="I406" s="75"/>
      <c r="J406" s="75"/>
      <c r="K406" s="75"/>
      <c r="L406" s="75"/>
      <c r="M406" s="75"/>
      <c r="N406" s="75"/>
      <c r="O406" s="75"/>
      <c r="P406" s="75"/>
      <c r="Q406" s="75"/>
      <c r="R406" s="75"/>
      <c r="S406" s="75"/>
      <c r="T406" s="75"/>
      <c r="U406" s="75"/>
      <c r="V406" s="75"/>
      <c r="W406" s="76"/>
      <c r="X406" s="74"/>
      <c r="Y406" s="76"/>
      <c r="Z406" s="76"/>
      <c r="AA406" s="76"/>
      <c r="AB406" s="76"/>
      <c r="AC406" s="76"/>
      <c r="AD406" s="76"/>
      <c r="AE406" s="75"/>
      <c r="AF406" s="75"/>
      <c r="AG406" s="75"/>
      <c r="AH406" s="75"/>
      <c r="AI406" s="75"/>
      <c r="AJ406" s="75"/>
      <c r="AK406" s="75"/>
      <c r="AL406" s="75"/>
      <c r="AM406" s="75"/>
      <c r="AN406" s="75"/>
      <c r="AO406" s="75"/>
      <c r="AP406" s="75"/>
      <c r="AQ406" s="75"/>
      <c r="AR406" s="75"/>
      <c r="AS406" s="75"/>
      <c r="AT406" s="75"/>
      <c r="AU406" s="75"/>
      <c r="AV406" s="75"/>
      <c r="AW406" s="75"/>
      <c r="AX406" s="75"/>
      <c r="AY406" s="75"/>
      <c r="AZ406" s="75"/>
      <c r="BA406" s="75"/>
      <c r="BB406" s="75"/>
      <c r="BC406" s="75"/>
      <c r="BD406" s="75"/>
      <c r="BE406" s="75"/>
      <c r="BF406" s="75"/>
      <c r="BG406" s="75"/>
      <c r="BH406" s="75"/>
      <c r="BK406" s="251"/>
      <c r="BL406" s="251"/>
      <c r="BM406" s="251"/>
      <c r="BN406" s="251"/>
      <c r="BO406" s="251"/>
      <c r="BP406" s="251"/>
      <c r="BQ406" s="251"/>
      <c r="BR406" s="251"/>
      <c r="BS406" s="251"/>
      <c r="BT406" s="251"/>
      <c r="BU406" s="251"/>
      <c r="BV406" s="251"/>
      <c r="BW406" s="251"/>
      <c r="BX406" s="251"/>
      <c r="BY406" s="251"/>
      <c r="BZ406" s="251"/>
    </row>
    <row r="407" spans="1:78" ht="22.5" customHeight="1">
      <c r="A407" s="75"/>
      <c r="B407" s="75"/>
      <c r="C407" s="75"/>
      <c r="D407" s="206" t="s">
        <v>88</v>
      </c>
      <c r="E407" s="206"/>
      <c r="F407" s="206"/>
      <c r="G407" s="206"/>
      <c r="H407" s="532" t="s">
        <v>94</v>
      </c>
      <c r="I407" s="533"/>
      <c r="J407" s="533"/>
      <c r="K407" s="533"/>
      <c r="L407" s="533"/>
      <c r="M407" s="533"/>
      <c r="N407" s="532"/>
      <c r="O407" s="532"/>
      <c r="P407" s="160"/>
      <c r="Q407" s="160"/>
      <c r="R407" s="160"/>
      <c r="S407" s="160"/>
      <c r="T407" s="160"/>
      <c r="U407" s="160"/>
      <c r="V407" s="160"/>
      <c r="W407" s="197"/>
      <c r="X407" s="74"/>
      <c r="Y407" s="76"/>
      <c r="Z407" s="76"/>
      <c r="AA407" s="76"/>
      <c r="AB407" s="76"/>
      <c r="AC407" s="76"/>
      <c r="AD407" s="76"/>
      <c r="AE407" s="87"/>
      <c r="AF407" s="87"/>
      <c r="AG407" s="75"/>
      <c r="AH407" s="75"/>
      <c r="AI407" s="75"/>
      <c r="AJ407" s="75"/>
      <c r="AK407" s="75"/>
      <c r="AL407" s="75"/>
      <c r="AM407" s="75"/>
      <c r="AN407" s="75"/>
      <c r="AO407" s="75"/>
      <c r="AP407" s="75"/>
      <c r="AQ407" s="75"/>
      <c r="AR407" s="75"/>
      <c r="AS407" s="75"/>
      <c r="AT407" s="75"/>
      <c r="AU407" s="75"/>
      <c r="AV407" s="75"/>
      <c r="AW407" s="75"/>
      <c r="AX407" s="75"/>
      <c r="AY407" s="87"/>
      <c r="AZ407" s="87"/>
      <c r="BA407" s="75"/>
      <c r="BB407" s="75"/>
      <c r="BC407" s="75"/>
      <c r="BD407" s="75"/>
      <c r="BE407" s="75"/>
      <c r="BF407" s="75"/>
      <c r="BG407" s="75"/>
      <c r="BH407" s="75"/>
      <c r="BK407" s="251"/>
      <c r="BL407" s="251"/>
      <c r="BM407" s="251"/>
      <c r="BN407" s="251"/>
      <c r="BO407" s="251"/>
      <c r="BP407" s="251"/>
      <c r="BQ407" s="251"/>
      <c r="BR407" s="251"/>
      <c r="BS407" s="251"/>
      <c r="BT407" s="251"/>
      <c r="BU407" s="251"/>
      <c r="BV407" s="251"/>
      <c r="BW407" s="251"/>
      <c r="BX407" s="251"/>
      <c r="BY407" s="251"/>
      <c r="BZ407" s="251"/>
    </row>
    <row r="408" spans="1:78" s="50" customFormat="1" ht="12.75" customHeight="1">
      <c r="A408" s="75"/>
      <c r="B408" s="75"/>
      <c r="C408" s="75"/>
      <c r="D408" s="532"/>
      <c r="E408" s="532"/>
      <c r="F408" s="532"/>
      <c r="G408" s="532"/>
      <c r="H408" s="532"/>
      <c r="I408" s="532"/>
      <c r="J408" s="532"/>
      <c r="K408" s="532"/>
      <c r="L408" s="532"/>
      <c r="M408" s="532"/>
      <c r="N408" s="532"/>
      <c r="O408" s="532"/>
      <c r="P408" s="534"/>
      <c r="Q408" s="534"/>
      <c r="R408" s="534"/>
      <c r="S408" s="534"/>
      <c r="T408" s="534"/>
      <c r="U408" s="534"/>
      <c r="V408" s="534"/>
      <c r="W408" s="535"/>
      <c r="X408" s="74"/>
      <c r="Y408" s="83"/>
      <c r="Z408" s="83"/>
      <c r="AA408" s="83"/>
      <c r="AB408" s="83"/>
      <c r="AC408" s="83"/>
      <c r="AD408" s="76"/>
      <c r="AE408" s="87"/>
      <c r="AF408" s="87"/>
      <c r="AG408" s="87"/>
      <c r="AH408" s="87"/>
      <c r="AI408" s="87"/>
      <c r="AJ408" s="87"/>
      <c r="AK408" s="87"/>
      <c r="AL408" s="87"/>
      <c r="AM408" s="87"/>
      <c r="AN408" s="87"/>
      <c r="AO408" s="87"/>
      <c r="AP408" s="87"/>
      <c r="AQ408" s="87"/>
      <c r="AR408" s="87"/>
      <c r="AS408" s="87"/>
      <c r="AT408" s="87"/>
      <c r="AU408" s="87"/>
      <c r="AV408" s="87"/>
      <c r="AW408" s="87"/>
      <c r="AX408" s="87"/>
      <c r="AY408" s="87"/>
      <c r="AZ408" s="87"/>
      <c r="BA408" s="87"/>
      <c r="BB408" s="87"/>
      <c r="BC408" s="87"/>
      <c r="BD408" s="87"/>
      <c r="BE408" s="87"/>
      <c r="BF408" s="87"/>
      <c r="BG408" s="87"/>
      <c r="BH408" s="87"/>
      <c r="BI408" s="60"/>
      <c r="BJ408" s="60"/>
      <c r="BK408" s="251"/>
      <c r="BL408" s="251"/>
      <c r="BM408" s="251"/>
      <c r="BN408" s="251"/>
      <c r="BO408" s="251"/>
      <c r="BP408" s="251"/>
      <c r="BQ408" s="251"/>
      <c r="BR408" s="251"/>
      <c r="BS408" s="251"/>
      <c r="BT408" s="251"/>
      <c r="BU408" s="251"/>
      <c r="BV408" s="251"/>
      <c r="BW408" s="251"/>
      <c r="BX408" s="251"/>
      <c r="BY408" s="251"/>
      <c r="BZ408" s="251"/>
    </row>
    <row r="409" spans="1:78" s="100" customFormat="1" ht="26.25" customHeight="1">
      <c r="A409" s="75"/>
      <c r="B409" s="75"/>
      <c r="C409" s="75"/>
      <c r="D409" s="155">
        <f>$D$1</f>
        <v>0</v>
      </c>
      <c r="E409" s="155"/>
      <c r="F409" s="155"/>
      <c r="G409" s="155"/>
      <c r="H409" s="155"/>
      <c r="I409" s="155"/>
      <c r="J409" s="155"/>
      <c r="K409" s="155"/>
      <c r="L409" s="155"/>
      <c r="M409" s="155"/>
      <c r="N409" s="155"/>
      <c r="O409" s="155"/>
      <c r="P409" s="155"/>
      <c r="Q409" s="155"/>
      <c r="R409" s="155"/>
      <c r="S409" s="155"/>
      <c r="T409" s="155"/>
      <c r="U409" s="155"/>
      <c r="V409" s="155"/>
      <c r="W409" s="155"/>
      <c r="X409" s="74"/>
      <c r="Y409" s="98"/>
      <c r="Z409" s="98"/>
      <c r="AA409" s="98"/>
      <c r="AB409" s="98"/>
      <c r="AC409" s="98"/>
      <c r="AD409" s="409"/>
      <c r="AE409" s="99"/>
      <c r="AF409" s="99"/>
      <c r="AG409" s="99"/>
      <c r="AH409" s="99"/>
      <c r="AI409" s="99"/>
      <c r="AJ409" s="99"/>
      <c r="AK409" s="99"/>
      <c r="AL409" s="99"/>
      <c r="AM409" s="99"/>
      <c r="AN409" s="99"/>
      <c r="AO409" s="99"/>
      <c r="AP409" s="99"/>
      <c r="AQ409" s="99"/>
      <c r="AR409" s="99"/>
      <c r="AS409" s="99"/>
      <c r="AT409" s="99"/>
      <c r="AU409" s="99"/>
      <c r="AV409" s="99"/>
      <c r="AW409" s="99"/>
      <c r="AX409" s="99"/>
      <c r="AY409" s="99"/>
      <c r="AZ409" s="99"/>
      <c r="BA409" s="99"/>
      <c r="BB409" s="99"/>
      <c r="BC409" s="98"/>
      <c r="BD409" s="98"/>
      <c r="BE409" s="98"/>
      <c r="BF409" s="98"/>
      <c r="BG409" s="98"/>
      <c r="BH409" s="98"/>
      <c r="BI409" s="254"/>
      <c r="BJ409" s="254"/>
      <c r="BK409" s="251"/>
      <c r="BL409" s="251"/>
      <c r="BM409" s="251"/>
      <c r="BN409" s="251"/>
      <c r="BO409" s="251"/>
      <c r="BP409" s="251"/>
      <c r="BQ409" s="251"/>
      <c r="BR409" s="251"/>
      <c r="BS409" s="251"/>
      <c r="BT409" s="251"/>
      <c r="BU409" s="251"/>
      <c r="BV409" s="251"/>
      <c r="BW409" s="251"/>
      <c r="BX409" s="251"/>
      <c r="BY409" s="251"/>
      <c r="BZ409" s="251"/>
    </row>
    <row r="410" spans="1:78" s="50" customFormat="1" ht="12.75" customHeight="1">
      <c r="A410" s="75"/>
      <c r="B410" s="75"/>
      <c r="C410" s="75"/>
      <c r="D410" s="532"/>
      <c r="E410" s="532"/>
      <c r="F410" s="532"/>
      <c r="G410" s="532"/>
      <c r="H410" s="532"/>
      <c r="I410" s="532"/>
      <c r="J410" s="532"/>
      <c r="K410" s="532"/>
      <c r="L410" s="532"/>
      <c r="M410" s="532"/>
      <c r="N410" s="532"/>
      <c r="O410" s="532"/>
      <c r="P410" s="534"/>
      <c r="Q410" s="534"/>
      <c r="R410" s="534"/>
      <c r="S410" s="534"/>
      <c r="T410" s="534"/>
      <c r="U410" s="534"/>
      <c r="V410" s="534"/>
      <c r="W410" s="535"/>
      <c r="X410" s="74"/>
      <c r="Y410" s="83"/>
      <c r="Z410" s="83"/>
      <c r="AA410" s="83"/>
      <c r="AB410" s="83"/>
      <c r="AC410" s="83"/>
      <c r="AD410" s="76"/>
      <c r="AE410" s="87"/>
      <c r="AF410" s="87"/>
      <c r="AG410" s="87"/>
      <c r="AH410" s="87"/>
      <c r="AI410" s="87"/>
      <c r="AJ410" s="87"/>
      <c r="AK410" s="87"/>
      <c r="AL410" s="87"/>
      <c r="AM410" s="87"/>
      <c r="AN410" s="87"/>
      <c r="AO410" s="87"/>
      <c r="AP410" s="87"/>
      <c r="AQ410" s="87"/>
      <c r="AR410" s="87"/>
      <c r="AS410" s="87"/>
      <c r="AT410" s="87"/>
      <c r="AU410" s="87"/>
      <c r="AV410" s="87"/>
      <c r="AW410" s="87"/>
      <c r="AX410" s="87"/>
      <c r="AY410" s="87"/>
      <c r="AZ410" s="87"/>
      <c r="BA410" s="87"/>
      <c r="BB410" s="87"/>
      <c r="BC410" s="87"/>
      <c r="BD410" s="87"/>
      <c r="BE410" s="87"/>
      <c r="BF410" s="87"/>
      <c r="BG410" s="87"/>
      <c r="BH410" s="87"/>
      <c r="BI410" s="60"/>
      <c r="BJ410" s="60"/>
      <c r="BK410" s="251"/>
      <c r="BL410" s="251"/>
      <c r="BM410" s="251"/>
      <c r="BN410" s="251"/>
      <c r="BO410" s="251"/>
      <c r="BP410" s="251"/>
      <c r="BQ410" s="251"/>
      <c r="BR410" s="251"/>
      <c r="BS410" s="251"/>
      <c r="BT410" s="251"/>
      <c r="BU410" s="251"/>
      <c r="BV410" s="251"/>
      <c r="BW410" s="251"/>
      <c r="BX410" s="251"/>
      <c r="BY410" s="251"/>
      <c r="BZ410" s="251"/>
    </row>
    <row r="411" spans="1:78" s="50" customFormat="1" ht="18" customHeight="1">
      <c r="A411" s="75"/>
      <c r="B411" s="75"/>
      <c r="C411" s="75"/>
      <c r="D411" s="532"/>
      <c r="E411" s="534"/>
      <c r="F411" s="534"/>
      <c r="G411" s="108" t="s">
        <v>28</v>
      </c>
      <c r="H411" s="109"/>
      <c r="I411" s="532"/>
      <c r="J411" s="532"/>
      <c r="K411" s="532"/>
      <c r="L411" s="532"/>
      <c r="M411" s="532"/>
      <c r="N411" s="532"/>
      <c r="O411" s="532"/>
      <c r="P411" s="534"/>
      <c r="Q411" s="534"/>
      <c r="R411" s="534"/>
      <c r="S411" s="534"/>
      <c r="T411" s="534"/>
      <c r="U411" s="534"/>
      <c r="V411" s="534"/>
      <c r="W411" s="535"/>
      <c r="X411" s="385" t="s">
        <v>79</v>
      </c>
      <c r="Y411" s="83"/>
      <c r="Z411" s="83"/>
      <c r="AA411" s="83"/>
      <c r="AB411" s="83"/>
      <c r="AC411" s="83"/>
      <c r="AD411" s="76"/>
      <c r="AE411" s="309"/>
      <c r="AF411" s="87"/>
      <c r="AG411" s="87"/>
      <c r="AH411" s="87"/>
      <c r="AI411" s="87"/>
      <c r="AJ411" s="87"/>
      <c r="AK411" s="87"/>
      <c r="AL411" s="87"/>
      <c r="AM411" s="87"/>
      <c r="AN411" s="87"/>
      <c r="AO411" s="87"/>
      <c r="AP411" s="87"/>
      <c r="AQ411" s="87"/>
      <c r="AR411" s="87"/>
      <c r="AS411" s="87"/>
      <c r="AT411" s="87"/>
      <c r="AU411" s="87"/>
      <c r="AV411" s="87"/>
      <c r="AW411" s="87"/>
      <c r="AX411" s="87"/>
      <c r="AY411" s="87"/>
      <c r="AZ411" s="87"/>
      <c r="BA411" s="87"/>
      <c r="BB411" s="87"/>
      <c r="BC411" s="87"/>
      <c r="BD411" s="87"/>
      <c r="BE411" s="87"/>
      <c r="BF411" s="87"/>
      <c r="BG411" s="87"/>
      <c r="BH411" s="87"/>
      <c r="BI411" s="60"/>
      <c r="BJ411" s="60"/>
      <c r="BK411" s="251"/>
      <c r="BL411" s="251"/>
      <c r="BM411" s="251"/>
      <c r="BN411" s="251"/>
      <c r="BO411" s="251"/>
      <c r="BP411" s="251"/>
      <c r="BQ411" s="251"/>
      <c r="BR411" s="251"/>
      <c r="BS411" s="251"/>
      <c r="BT411" s="251"/>
      <c r="BU411" s="251"/>
      <c r="BV411" s="251"/>
      <c r="BW411" s="251"/>
      <c r="BX411" s="251"/>
      <c r="BY411" s="251"/>
      <c r="BZ411" s="251"/>
    </row>
    <row r="412" spans="1:78" s="290" customFormat="1" ht="12.75" customHeight="1">
      <c r="A412" s="75"/>
      <c r="B412" s="75"/>
      <c r="C412" s="75"/>
      <c r="D412" s="167"/>
      <c r="E412" s="536"/>
      <c r="F412" s="536"/>
      <c r="G412" s="20" t="str">
        <f>W3</f>
        <v>MODAL</v>
      </c>
      <c r="H412" s="291">
        <f t="shared" ref="H412:V412" si="65">H3</f>
        <v>0</v>
      </c>
      <c r="I412" s="292">
        <f t="shared" si="65"/>
        <v>0</v>
      </c>
      <c r="J412" s="292">
        <f t="shared" si="65"/>
        <v>0</v>
      </c>
      <c r="K412" s="292">
        <f t="shared" si="65"/>
        <v>0</v>
      </c>
      <c r="L412" s="292">
        <f t="shared" si="65"/>
        <v>0</v>
      </c>
      <c r="M412" s="292">
        <f t="shared" si="65"/>
        <v>0</v>
      </c>
      <c r="N412" s="292">
        <f t="shared" si="65"/>
        <v>0</v>
      </c>
      <c r="O412" s="292">
        <f t="shared" si="65"/>
        <v>0</v>
      </c>
      <c r="P412" s="292">
        <f t="shared" si="65"/>
        <v>0</v>
      </c>
      <c r="Q412" s="292">
        <f t="shared" si="65"/>
        <v>0</v>
      </c>
      <c r="R412" s="292">
        <f t="shared" si="65"/>
        <v>0</v>
      </c>
      <c r="S412" s="292">
        <f t="shared" si="65"/>
        <v>0</v>
      </c>
      <c r="T412" s="292">
        <f t="shared" si="65"/>
        <v>0</v>
      </c>
      <c r="U412" s="292">
        <f t="shared" si="65"/>
        <v>0</v>
      </c>
      <c r="V412" s="293">
        <f t="shared" si="65"/>
        <v>0</v>
      </c>
      <c r="W412" s="294" t="s">
        <v>28</v>
      </c>
      <c r="X412" s="310" t="s">
        <v>77</v>
      </c>
      <c r="Y412" s="83"/>
      <c r="Z412" s="103"/>
      <c r="AA412" s="103"/>
      <c r="AB412" s="103"/>
      <c r="AC412" s="103"/>
      <c r="AD412" s="413"/>
      <c r="AE412" s="104"/>
      <c r="AF412" s="104"/>
      <c r="AG412" s="104"/>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5"/>
      <c r="BJ412" s="105"/>
      <c r="BK412" s="296"/>
      <c r="BL412" s="296"/>
      <c r="BM412" s="296"/>
      <c r="BN412" s="296"/>
      <c r="BO412" s="296"/>
      <c r="BP412" s="296"/>
      <c r="BQ412" s="296"/>
      <c r="BR412" s="296"/>
      <c r="BS412" s="296"/>
      <c r="BT412" s="296"/>
      <c r="BU412" s="296"/>
      <c r="BV412" s="296"/>
      <c r="BW412" s="296"/>
      <c r="BX412" s="296"/>
      <c r="BY412" s="296"/>
      <c r="BZ412" s="296"/>
    </row>
    <row r="413" spans="1:78" s="290" customFormat="1" ht="12.75" customHeight="1">
      <c r="A413" s="75"/>
      <c r="B413" s="75"/>
      <c r="C413" s="75"/>
      <c r="D413" s="167"/>
      <c r="E413" s="536"/>
      <c r="F413" s="536"/>
      <c r="G413" s="101" t="str">
        <f>W4</f>
        <v>age</v>
      </c>
      <c r="H413" s="297" t="str">
        <f t="shared" ref="H413:V413" si="66">H4</f>
        <v>Reader 1</v>
      </c>
      <c r="I413" s="298" t="str">
        <f t="shared" si="66"/>
        <v>Reader 2</v>
      </c>
      <c r="J413" s="298" t="str">
        <f t="shared" si="66"/>
        <v>Reader 3</v>
      </c>
      <c r="K413" s="298" t="str">
        <f t="shared" si="66"/>
        <v>Reader 4</v>
      </c>
      <c r="L413" s="298" t="str">
        <f t="shared" si="66"/>
        <v>Reader 5</v>
      </c>
      <c r="M413" s="298" t="str">
        <f t="shared" si="66"/>
        <v>Reader 6</v>
      </c>
      <c r="N413" s="298" t="str">
        <f t="shared" si="66"/>
        <v>Reader 7</v>
      </c>
      <c r="O413" s="298" t="str">
        <f t="shared" si="66"/>
        <v>Reader 8</v>
      </c>
      <c r="P413" s="298" t="str">
        <f t="shared" si="66"/>
        <v>Reader 9</v>
      </c>
      <c r="Q413" s="298" t="str">
        <f t="shared" si="66"/>
        <v>Reader 10</v>
      </c>
      <c r="R413" s="298" t="str">
        <f t="shared" si="66"/>
        <v>Reader 11</v>
      </c>
      <c r="S413" s="298" t="str">
        <f t="shared" si="66"/>
        <v>Reader 12</v>
      </c>
      <c r="T413" s="298" t="str">
        <f t="shared" si="66"/>
        <v>Reader 13</v>
      </c>
      <c r="U413" s="298" t="str">
        <f t="shared" si="66"/>
        <v>Reader 14</v>
      </c>
      <c r="V413" s="299" t="str">
        <f t="shared" si="66"/>
        <v>Reader 15</v>
      </c>
      <c r="W413" s="472" t="s">
        <v>30</v>
      </c>
      <c r="X413" s="473" t="s">
        <v>30</v>
      </c>
      <c r="Y413" s="83"/>
      <c r="Z413" s="103"/>
      <c r="AA413" s="103"/>
      <c r="AB413" s="103"/>
      <c r="AC413" s="103"/>
      <c r="AD413" s="413"/>
      <c r="AE413" s="104"/>
      <c r="AF413" s="104"/>
      <c r="AG413" s="104"/>
      <c r="AH413" s="104"/>
      <c r="AI413" s="104"/>
      <c r="AJ413" s="104"/>
      <c r="AK413" s="104"/>
      <c r="AL413" s="104"/>
      <c r="AM413" s="104"/>
      <c r="AN413" s="104"/>
      <c r="AO413" s="104"/>
      <c r="AP413" s="104"/>
      <c r="AQ413" s="104"/>
      <c r="AR413" s="104"/>
      <c r="AS413" s="104"/>
      <c r="AT413" s="104"/>
      <c r="AU413" s="104"/>
      <c r="AV413" s="104"/>
      <c r="AW413" s="104"/>
      <c r="AX413" s="104"/>
      <c r="AY413" s="104"/>
      <c r="AZ413" s="104"/>
      <c r="BA413" s="104"/>
      <c r="BB413" s="104"/>
      <c r="BC413" s="104"/>
      <c r="BD413" s="104"/>
      <c r="BE413" s="104"/>
      <c r="BF413" s="104"/>
      <c r="BG413" s="104"/>
      <c r="BH413" s="104"/>
      <c r="BI413" s="105"/>
      <c r="BJ413" s="105"/>
      <c r="BK413" s="296"/>
      <c r="BL413" s="296"/>
      <c r="BM413" s="296"/>
      <c r="BN413" s="296"/>
      <c r="BO413" s="296"/>
      <c r="BP413" s="296"/>
      <c r="BQ413" s="296"/>
      <c r="BR413" s="296"/>
      <c r="BS413" s="296"/>
      <c r="BT413" s="296"/>
      <c r="BU413" s="296"/>
      <c r="BV413" s="296"/>
      <c r="BW413" s="296"/>
      <c r="BX413" s="296"/>
      <c r="BY413" s="296"/>
      <c r="BZ413" s="296"/>
    </row>
    <row r="414" spans="1:78" s="50" customFormat="1" ht="12.75" customHeight="1">
      <c r="A414" s="75"/>
      <c r="B414" s="75"/>
      <c r="C414" s="75"/>
      <c r="D414" s="160"/>
      <c r="E414" s="163"/>
      <c r="F414" s="163"/>
      <c r="G414" s="51">
        <v>0</v>
      </c>
      <c r="H414" s="41" t="str">
        <f t="array" ref="H414">IF(H223="-","-",IF( H223&gt;1,2*STDEV(IF($W$5:$W$204=$G414,H$5:H$204,"-")),"-"))</f>
        <v>-</v>
      </c>
      <c r="I414" s="42" t="str">
        <f t="array" ref="I414">IF(I223="-","-",IF( I223&gt;1,2*STDEV(IF($W$5:$W$204=$G414,I$5:I$204,"-")),"-"))</f>
        <v>-</v>
      </c>
      <c r="J414" s="42" t="str">
        <f t="array" ref="J414">IF(J223="-","-",IF( J223&gt;1,2*STDEV(IF($W$5:$W$204=$G414,J$5:J$204,"-")),"-"))</f>
        <v>-</v>
      </c>
      <c r="K414" s="42" t="str">
        <f t="array" ref="K414">IF(K223="-","-",IF( K223&gt;1,2*STDEV(IF($W$5:$W$204=$G414,K$5:K$204,"-")),"-"))</f>
        <v>-</v>
      </c>
      <c r="L414" s="42" t="str">
        <f t="array" ref="L414">IF(L223="-","-",IF( L223&gt;1,2*STDEV(IF($W$5:$W$204=$G414,L$5:L$204,"-")),"-"))</f>
        <v>-</v>
      </c>
      <c r="M414" s="42" t="str">
        <f t="array" ref="M414">IF(M223="-","-",IF( M223&gt;1,2*STDEV(IF($W$5:$W$204=$G414,M$5:M$204,"-")),"-"))</f>
        <v>-</v>
      </c>
      <c r="N414" s="42" t="str">
        <f t="array" ref="N414">IF(N223="-","-",IF( N223&gt;1,2*STDEV(IF($W$5:$W$204=$G414,N$5:N$204,"-")),"-"))</f>
        <v>-</v>
      </c>
      <c r="O414" s="42" t="str">
        <f t="array" ref="O414">IF(O223="-","-",IF( O223&gt;1,2*STDEV(IF($W$5:$W$204=$G414,O$5:O$204,"-")),"-"))</f>
        <v>-</v>
      </c>
      <c r="P414" s="42" t="str">
        <f t="array" ref="P414">IF(P223="-","-",IF( P223&gt;1,2*STDEV(IF($W$5:$W$204=$G414,P$5:P$204,"-")),"-"))</f>
        <v>-</v>
      </c>
      <c r="Q414" s="42" t="str">
        <f t="array" ref="Q414">IF(Q223="-","-",IF( Q223&gt;1,2*STDEV(IF($W$5:$W$204=$G414,Q$5:Q$204,"-")),"-"))</f>
        <v>-</v>
      </c>
      <c r="R414" s="42" t="str">
        <f t="array" ref="R414">IF(R223="-","-",IF( R223&gt;1,2*STDEV(IF($W$5:$W$204=$G414,R$5:R$204,"-")),"-"))</f>
        <v>-</v>
      </c>
      <c r="S414" s="42" t="str">
        <f t="array" ref="S414">IF(S223="-","-",IF( S223&gt;1,2*STDEV(IF($W$5:$W$204=$G414,S$5:S$204,"-")),"-"))</f>
        <v>-</v>
      </c>
      <c r="T414" s="42" t="str">
        <f t="array" ref="T414">IF(T223="-","-",IF( T223&gt;1,2*STDEV(IF($W$5:$W$204=$G414,T$5:T$204,"-")),"-"))</f>
        <v>-</v>
      </c>
      <c r="U414" s="42" t="str">
        <f t="array" ref="U414">IF(U223="-","-",IF( U223&gt;1,2*STDEV(IF($W$5:$W$204=$G414,U$5:U$204,"-")),"-"))</f>
        <v>-</v>
      </c>
      <c r="V414" s="42" t="str">
        <f t="array" ref="V414">IF(V223="-","-",IF( V223&gt;1,2*STDEV(IF($W$5:$W$204=$G414,V$5:V$204,"-")),"-"))</f>
        <v>-</v>
      </c>
      <c r="W414" s="466" t="str">
        <f t="array" ref="W414">IF( H223="-","-",2*STDEV(IF($W$5:$W$204=$G414,H$5:V$204,"-")))</f>
        <v>-</v>
      </c>
      <c r="X414" s="313" t="str">
        <f t="array" ref="X414">IF(W414="-","-",0.5*W414)</f>
        <v>-</v>
      </c>
      <c r="Y414" s="83"/>
      <c r="Z414" s="83"/>
      <c r="AA414" s="83"/>
      <c r="AB414" s="83"/>
      <c r="AC414" s="83"/>
      <c r="AD414" s="76"/>
      <c r="AE414" s="87"/>
      <c r="AF414" s="87"/>
      <c r="AG414" s="87"/>
      <c r="AH414" s="87"/>
      <c r="AI414" s="87"/>
      <c r="AJ414" s="87"/>
      <c r="AK414" s="87"/>
      <c r="AL414" s="87"/>
      <c r="AM414" s="87"/>
      <c r="AN414" s="87"/>
      <c r="AO414" s="87"/>
      <c r="AP414" s="87"/>
      <c r="AQ414" s="87"/>
      <c r="AR414" s="87"/>
      <c r="AS414" s="87"/>
      <c r="AT414" s="87"/>
      <c r="AU414" s="87"/>
      <c r="AV414" s="87"/>
      <c r="AW414" s="87"/>
      <c r="AX414" s="87"/>
      <c r="AY414" s="87"/>
      <c r="AZ414" s="87"/>
      <c r="BA414" s="87"/>
      <c r="BB414" s="87"/>
      <c r="BC414" s="87"/>
      <c r="BD414" s="87"/>
      <c r="BE414" s="87"/>
      <c r="BF414" s="87"/>
      <c r="BG414" s="87"/>
      <c r="BH414" s="87"/>
      <c r="BI414" s="60"/>
      <c r="BJ414" s="60"/>
      <c r="BK414" s="251"/>
      <c r="BL414" s="251"/>
      <c r="BM414" s="251"/>
      <c r="BN414" s="251"/>
      <c r="BO414" s="251"/>
      <c r="BP414" s="251"/>
      <c r="BQ414" s="251"/>
      <c r="BR414" s="251"/>
      <c r="BS414" s="251"/>
      <c r="BT414" s="251"/>
      <c r="BU414" s="251"/>
      <c r="BV414" s="251"/>
      <c r="BW414" s="251"/>
      <c r="BX414" s="251"/>
      <c r="BY414" s="251"/>
      <c r="BZ414" s="251"/>
    </row>
    <row r="415" spans="1:78" s="50" customFormat="1" ht="12.75" customHeight="1">
      <c r="A415" s="75"/>
      <c r="B415" s="75"/>
      <c r="C415" s="75"/>
      <c r="D415" s="160"/>
      <c r="E415" s="163"/>
      <c r="F415" s="163"/>
      <c r="G415" s="52">
        <f>G414+1</f>
        <v>1</v>
      </c>
      <c r="H415" s="43" t="str">
        <f t="array" ref="H415">IF(H224="-","-",IF( H224&gt;1,2*STDEV(IF($W$5:$W$204=$G415,H$5:H$204,"-")),"-"))</f>
        <v>-</v>
      </c>
      <c r="I415" s="19" t="str">
        <f t="array" ref="I415">IF(I224="-","-",IF( I224&gt;1,2*STDEV(IF($W$5:$W$204=$G415,I$5:I$204,"-")),"-"))</f>
        <v>-</v>
      </c>
      <c r="J415" s="19" t="str">
        <f t="array" ref="J415">IF(J224="-","-",IF( J224&gt;1,2*STDEV(IF($W$5:$W$204=$G415,J$5:J$204,"-")),"-"))</f>
        <v>-</v>
      </c>
      <c r="K415" s="19" t="str">
        <f t="array" ref="K415">IF(K224="-","-",IF( K224&gt;1,2*STDEV(IF($W$5:$W$204=$G415,K$5:K$204,"-")),"-"))</f>
        <v>-</v>
      </c>
      <c r="L415" s="19" t="str">
        <f t="array" ref="L415">IF(L224="-","-",IF( L224&gt;1,2*STDEV(IF($W$5:$W$204=$G415,L$5:L$204,"-")),"-"))</f>
        <v>-</v>
      </c>
      <c r="M415" s="19" t="str">
        <f t="array" ref="M415">IF(M224="-","-",IF( M224&gt;1,2*STDEV(IF($W$5:$W$204=$G415,M$5:M$204,"-")),"-"))</f>
        <v>-</v>
      </c>
      <c r="N415" s="19" t="str">
        <f t="array" ref="N415">IF(N224="-","-",IF( N224&gt;1,2*STDEV(IF($W$5:$W$204=$G415,N$5:N$204,"-")),"-"))</f>
        <v>-</v>
      </c>
      <c r="O415" s="19" t="str">
        <f t="array" ref="O415">IF(O224="-","-",IF( O224&gt;1,2*STDEV(IF($W$5:$W$204=$G415,O$5:O$204,"-")),"-"))</f>
        <v>-</v>
      </c>
      <c r="P415" s="19" t="str">
        <f t="array" ref="P415">IF(P224="-","-",IF( P224&gt;1,2*STDEV(IF($W$5:$W$204=$G415,P$5:P$204,"-")),"-"))</f>
        <v>-</v>
      </c>
      <c r="Q415" s="19" t="str">
        <f t="array" ref="Q415">IF(Q224="-","-",IF( Q224&gt;1,2*STDEV(IF($W$5:$W$204=$G415,Q$5:Q$204,"-")),"-"))</f>
        <v>-</v>
      </c>
      <c r="R415" s="19" t="str">
        <f t="array" ref="R415">IF(R224="-","-",IF( R224&gt;1,2*STDEV(IF($W$5:$W$204=$G415,R$5:R$204,"-")),"-"))</f>
        <v>-</v>
      </c>
      <c r="S415" s="19" t="str">
        <f t="array" ref="S415">IF(S224="-","-",IF( S224&gt;1,2*STDEV(IF($W$5:$W$204=$G415,S$5:S$204,"-")),"-"))</f>
        <v>-</v>
      </c>
      <c r="T415" s="19" t="str">
        <f t="array" ref="T415">IF(T224="-","-",IF( T224&gt;1,2*STDEV(IF($W$5:$W$204=$G415,T$5:T$204,"-")),"-"))</f>
        <v>-</v>
      </c>
      <c r="U415" s="19" t="str">
        <f t="array" ref="U415">IF(U224="-","-",IF( U224&gt;1,2*STDEV(IF($W$5:$W$204=$G415,U$5:U$204,"-")),"-"))</f>
        <v>-</v>
      </c>
      <c r="V415" s="19" t="str">
        <f t="array" ref="V415">IF(V224="-","-",IF( V224&gt;1,2*STDEV(IF($W$5:$W$204=$G415,V$5:V$204,"-")),"-"))</f>
        <v>-</v>
      </c>
      <c r="W415" s="467" t="str">
        <f t="array" ref="W415">IF( H224="-","-",2*STDEV(IF($W$5:$W$204=$G415,H$5:V$204,"-")))</f>
        <v>-</v>
      </c>
      <c r="X415" s="311" t="str">
        <f t="array" ref="X415">IF(W415="-","-",0.5*W415)</f>
        <v>-</v>
      </c>
      <c r="Y415" s="83"/>
      <c r="Z415" s="83"/>
      <c r="AA415" s="83"/>
      <c r="AB415" s="83"/>
      <c r="AC415" s="83"/>
      <c r="AD415" s="76"/>
      <c r="AE415" s="87"/>
      <c r="AF415" s="87"/>
      <c r="AG415" s="87"/>
      <c r="AH415" s="87"/>
      <c r="AI415" s="87"/>
      <c r="AJ415" s="87"/>
      <c r="AK415" s="87"/>
      <c r="AL415" s="87"/>
      <c r="AM415" s="87"/>
      <c r="AN415" s="87"/>
      <c r="AO415" s="87"/>
      <c r="AP415" s="87"/>
      <c r="AQ415" s="87"/>
      <c r="AR415" s="87"/>
      <c r="AS415" s="87"/>
      <c r="AT415" s="87"/>
      <c r="AU415" s="87"/>
      <c r="AV415" s="87"/>
      <c r="AW415" s="87"/>
      <c r="AX415" s="87"/>
      <c r="AY415" s="87"/>
      <c r="AZ415" s="87"/>
      <c r="BA415" s="87"/>
      <c r="BB415" s="87"/>
      <c r="BC415" s="87"/>
      <c r="BD415" s="87"/>
      <c r="BE415" s="87"/>
      <c r="BF415" s="87"/>
      <c r="BG415" s="87"/>
      <c r="BH415" s="87"/>
      <c r="BI415" s="60"/>
      <c r="BJ415" s="60"/>
      <c r="BK415" s="251"/>
      <c r="BL415" s="251"/>
      <c r="BM415" s="251"/>
      <c r="BN415" s="251"/>
      <c r="BO415" s="251"/>
      <c r="BP415" s="251"/>
      <c r="BQ415" s="251"/>
      <c r="BR415" s="251"/>
      <c r="BS415" s="251"/>
      <c r="BT415" s="251"/>
      <c r="BU415" s="251"/>
      <c r="BV415" s="251"/>
      <c r="BW415" s="251"/>
      <c r="BX415" s="251"/>
      <c r="BY415" s="251"/>
      <c r="BZ415" s="251"/>
    </row>
    <row r="416" spans="1:78" s="50" customFormat="1" ht="12.75" customHeight="1">
      <c r="A416" s="75"/>
      <c r="B416" s="75"/>
      <c r="C416" s="75"/>
      <c r="D416" s="160"/>
      <c r="E416" s="163"/>
      <c r="F416" s="163"/>
      <c r="G416" s="52">
        <f t="shared" ref="G416:G429" si="67">G415+1</f>
        <v>2</v>
      </c>
      <c r="H416" s="43" t="str">
        <f t="array" ref="H416">IF(H225="-","-",IF( H225&gt;1,2*STDEV(IF($W$5:$W$204=$G416,H$5:H$204,"-")),"-"))</f>
        <v>-</v>
      </c>
      <c r="I416" s="19" t="str">
        <f t="array" ref="I416">IF(I225="-","-",IF( I225&gt;1,2*STDEV(IF($W$5:$W$204=$G416,I$5:I$204,"-")),"-"))</f>
        <v>-</v>
      </c>
      <c r="J416" s="19" t="str">
        <f t="array" ref="J416">IF(J225="-","-",IF( J225&gt;1,2*STDEV(IF($W$5:$W$204=$G416,J$5:J$204,"-")),"-"))</f>
        <v>-</v>
      </c>
      <c r="K416" s="19" t="str">
        <f t="array" ref="K416">IF(K225="-","-",IF( K225&gt;1,2*STDEV(IF($W$5:$W$204=$G416,K$5:K$204,"-")),"-"))</f>
        <v>-</v>
      </c>
      <c r="L416" s="19" t="str">
        <f t="array" ref="L416">IF(L225="-","-",IF( L225&gt;1,2*STDEV(IF($W$5:$W$204=$G416,L$5:L$204,"-")),"-"))</f>
        <v>-</v>
      </c>
      <c r="M416" s="19" t="str">
        <f t="array" ref="M416">IF(M225="-","-",IF( M225&gt;1,2*STDEV(IF($W$5:$W$204=$G416,M$5:M$204,"-")),"-"))</f>
        <v>-</v>
      </c>
      <c r="N416" s="19" t="str">
        <f t="array" ref="N416">IF(N225="-","-",IF( N225&gt;1,2*STDEV(IF($W$5:$W$204=$G416,N$5:N$204,"-")),"-"))</f>
        <v>-</v>
      </c>
      <c r="O416" s="19" t="str">
        <f t="array" ref="O416">IF(O225="-","-",IF( O225&gt;1,2*STDEV(IF($W$5:$W$204=$G416,O$5:O$204,"-")),"-"))</f>
        <v>-</v>
      </c>
      <c r="P416" s="19" t="str">
        <f t="array" ref="P416">IF(P225="-","-",IF( P225&gt;1,2*STDEV(IF($W$5:$W$204=$G416,P$5:P$204,"-")),"-"))</f>
        <v>-</v>
      </c>
      <c r="Q416" s="19" t="str">
        <f t="array" ref="Q416">IF(Q225="-","-",IF( Q225&gt;1,2*STDEV(IF($W$5:$W$204=$G416,Q$5:Q$204,"-")),"-"))</f>
        <v>-</v>
      </c>
      <c r="R416" s="19" t="str">
        <f t="array" ref="R416">IF(R225="-","-",IF( R225&gt;1,2*STDEV(IF($W$5:$W$204=$G416,R$5:R$204,"-")),"-"))</f>
        <v>-</v>
      </c>
      <c r="S416" s="19" t="str">
        <f t="array" ref="S416">IF(S225="-","-",IF( S225&gt;1,2*STDEV(IF($W$5:$W$204=$G416,S$5:S$204,"-")),"-"))</f>
        <v>-</v>
      </c>
      <c r="T416" s="19" t="str">
        <f t="array" ref="T416">IF(T225="-","-",IF( T225&gt;1,2*STDEV(IF($W$5:$W$204=$G416,T$5:T$204,"-")),"-"))</f>
        <v>-</v>
      </c>
      <c r="U416" s="19" t="str">
        <f t="array" ref="U416">IF(U225="-","-",IF( U225&gt;1,2*STDEV(IF($W$5:$W$204=$G416,U$5:U$204,"-")),"-"))</f>
        <v>-</v>
      </c>
      <c r="V416" s="19" t="str">
        <f t="array" ref="V416">IF(V225="-","-",IF( V225&gt;1,2*STDEV(IF($W$5:$W$204=$G416,V$5:V$204,"-")),"-"))</f>
        <v>-</v>
      </c>
      <c r="W416" s="467" t="str">
        <f t="array" ref="W416">IF( H225="-","-",2*STDEV(IF($W$5:$W$204=$G416,H$5:V$204,"-")))</f>
        <v>-</v>
      </c>
      <c r="X416" s="311" t="str">
        <f t="array" ref="X416">IF(W416="-","-",0.5*W416)</f>
        <v>-</v>
      </c>
      <c r="Y416" s="83"/>
      <c r="Z416" s="83"/>
      <c r="AA416" s="83"/>
      <c r="AB416" s="83"/>
      <c r="AC416" s="83"/>
      <c r="AD416" s="76"/>
      <c r="AE416" s="87"/>
      <c r="AF416" s="87"/>
      <c r="AG416" s="87"/>
      <c r="AH416" s="87"/>
      <c r="AI416" s="87"/>
      <c r="AJ416" s="87"/>
      <c r="AK416" s="87"/>
      <c r="AL416" s="87"/>
      <c r="AM416" s="87"/>
      <c r="AN416" s="87"/>
      <c r="AO416" s="87"/>
      <c r="AP416" s="87"/>
      <c r="AQ416" s="87"/>
      <c r="AR416" s="87"/>
      <c r="AS416" s="87"/>
      <c r="AT416" s="87"/>
      <c r="AU416" s="87"/>
      <c r="AV416" s="87"/>
      <c r="AW416" s="87"/>
      <c r="AX416" s="87"/>
      <c r="AY416" s="87"/>
      <c r="AZ416" s="87"/>
      <c r="BA416" s="87"/>
      <c r="BB416" s="87"/>
      <c r="BC416" s="87"/>
      <c r="BD416" s="87"/>
      <c r="BE416" s="87"/>
      <c r="BF416" s="87"/>
      <c r="BG416" s="87"/>
      <c r="BH416" s="87"/>
      <c r="BI416" s="60"/>
      <c r="BJ416" s="60"/>
      <c r="BK416" s="251"/>
      <c r="BL416" s="251"/>
      <c r="BM416" s="251"/>
      <c r="BN416" s="251"/>
      <c r="BO416" s="251"/>
      <c r="BP416" s="251"/>
      <c r="BQ416" s="251"/>
      <c r="BR416" s="251"/>
      <c r="BS416" s="251"/>
      <c r="BT416" s="251"/>
      <c r="BU416" s="251"/>
      <c r="BV416" s="251"/>
      <c r="BW416" s="251"/>
      <c r="BX416" s="251"/>
      <c r="BY416" s="251"/>
      <c r="BZ416" s="251"/>
    </row>
    <row r="417" spans="1:78" s="50" customFormat="1" ht="12.75" customHeight="1">
      <c r="A417" s="75"/>
      <c r="B417" s="75"/>
      <c r="C417" s="75"/>
      <c r="D417" s="160"/>
      <c r="E417" s="163"/>
      <c r="F417" s="163"/>
      <c r="G417" s="52">
        <f t="shared" si="67"/>
        <v>3</v>
      </c>
      <c r="H417" s="43" t="str">
        <f t="array" ref="H417">IF(H226="-","-",IF( H226&gt;1,2*STDEV(IF($W$5:$W$204=$G417,H$5:H$204,"-")),"-"))</f>
        <v>-</v>
      </c>
      <c r="I417" s="19" t="str">
        <f t="array" ref="I417">IF(I226="-","-",IF( I226&gt;1,2*STDEV(IF($W$5:$W$204=$G417,I$5:I$204,"-")),"-"))</f>
        <v>-</v>
      </c>
      <c r="J417" s="19" t="str">
        <f t="array" ref="J417">IF(J226="-","-",IF( J226&gt;1,2*STDEV(IF($W$5:$W$204=$G417,J$5:J$204,"-")),"-"))</f>
        <v>-</v>
      </c>
      <c r="K417" s="19" t="str">
        <f t="array" ref="K417">IF(K226="-","-",IF( K226&gt;1,2*STDEV(IF($W$5:$W$204=$G417,K$5:K$204,"-")),"-"))</f>
        <v>-</v>
      </c>
      <c r="L417" s="19" t="str">
        <f t="array" ref="L417">IF(L226="-","-",IF( L226&gt;1,2*STDEV(IF($W$5:$W$204=$G417,L$5:L$204,"-")),"-"))</f>
        <v>-</v>
      </c>
      <c r="M417" s="19" t="str">
        <f t="array" ref="M417">IF(M226="-","-",IF( M226&gt;1,2*STDEV(IF($W$5:$W$204=$G417,M$5:M$204,"-")),"-"))</f>
        <v>-</v>
      </c>
      <c r="N417" s="19" t="str">
        <f t="array" ref="N417">IF(N226="-","-",IF( N226&gt;1,2*STDEV(IF($W$5:$W$204=$G417,N$5:N$204,"-")),"-"))</f>
        <v>-</v>
      </c>
      <c r="O417" s="19" t="str">
        <f t="array" ref="O417">IF(O226="-","-",IF( O226&gt;1,2*STDEV(IF($W$5:$W$204=$G417,O$5:O$204,"-")),"-"))</f>
        <v>-</v>
      </c>
      <c r="P417" s="19" t="str">
        <f t="array" ref="P417">IF(P226="-","-",IF( P226&gt;1,2*STDEV(IF($W$5:$W$204=$G417,P$5:P$204,"-")),"-"))</f>
        <v>-</v>
      </c>
      <c r="Q417" s="19" t="str">
        <f t="array" ref="Q417">IF(Q226="-","-",IF( Q226&gt;1,2*STDEV(IF($W$5:$W$204=$G417,Q$5:Q$204,"-")),"-"))</f>
        <v>-</v>
      </c>
      <c r="R417" s="19" t="str">
        <f t="array" ref="R417">IF(R226="-","-",IF( R226&gt;1,2*STDEV(IF($W$5:$W$204=$G417,R$5:R$204,"-")),"-"))</f>
        <v>-</v>
      </c>
      <c r="S417" s="19" t="str">
        <f t="array" ref="S417">IF(S226="-","-",IF( S226&gt;1,2*STDEV(IF($W$5:$W$204=$G417,S$5:S$204,"-")),"-"))</f>
        <v>-</v>
      </c>
      <c r="T417" s="19" t="str">
        <f t="array" ref="T417">IF(T226="-","-",IF( T226&gt;1,2*STDEV(IF($W$5:$W$204=$G417,T$5:T$204,"-")),"-"))</f>
        <v>-</v>
      </c>
      <c r="U417" s="19" t="str">
        <f t="array" ref="U417">IF(U226="-","-",IF( U226&gt;1,2*STDEV(IF($W$5:$W$204=$G417,U$5:U$204,"-")),"-"))</f>
        <v>-</v>
      </c>
      <c r="V417" s="19" t="str">
        <f t="array" ref="V417">IF(V226="-","-",IF( V226&gt;1,2*STDEV(IF($W$5:$W$204=$G417,V$5:V$204,"-")),"-"))</f>
        <v>-</v>
      </c>
      <c r="W417" s="467" t="str">
        <f t="array" ref="W417">IF( H226="-","-",2*STDEV(IF($W$5:$W$204=$G417,H$5:V$204,"-")))</f>
        <v>-</v>
      </c>
      <c r="X417" s="311" t="str">
        <f t="array" ref="X417">IF(W417="-","-",0.5*W417)</f>
        <v>-</v>
      </c>
      <c r="Y417" s="83"/>
      <c r="Z417" s="83"/>
      <c r="AA417" s="83"/>
      <c r="AB417" s="83"/>
      <c r="AC417" s="83"/>
      <c r="AD417" s="76"/>
      <c r="AE417" s="87"/>
      <c r="AF417" s="87"/>
      <c r="AG417" s="87"/>
      <c r="AH417" s="87"/>
      <c r="AI417" s="87"/>
      <c r="AJ417" s="87"/>
      <c r="AK417" s="87"/>
      <c r="AL417" s="87"/>
      <c r="AM417" s="87"/>
      <c r="AN417" s="87"/>
      <c r="AO417" s="87"/>
      <c r="AP417" s="87"/>
      <c r="AQ417" s="87"/>
      <c r="AR417" s="87"/>
      <c r="AS417" s="87"/>
      <c r="AT417" s="87"/>
      <c r="AU417" s="87"/>
      <c r="AV417" s="87"/>
      <c r="AW417" s="87"/>
      <c r="AX417" s="87"/>
      <c r="AY417" s="87"/>
      <c r="AZ417" s="87"/>
      <c r="BA417" s="87"/>
      <c r="BB417" s="87"/>
      <c r="BC417" s="87"/>
      <c r="BD417" s="87"/>
      <c r="BE417" s="87"/>
      <c r="BF417" s="87"/>
      <c r="BG417" s="87"/>
      <c r="BH417" s="87"/>
      <c r="BI417" s="60"/>
      <c r="BJ417" s="60"/>
      <c r="BK417" s="251"/>
      <c r="BL417" s="251"/>
      <c r="BM417" s="251"/>
      <c r="BN417" s="251"/>
      <c r="BO417" s="251"/>
      <c r="BP417" s="251"/>
      <c r="BQ417" s="251"/>
      <c r="BR417" s="251"/>
      <c r="BS417" s="251"/>
      <c r="BT417" s="251"/>
      <c r="BU417" s="251"/>
      <c r="BV417" s="251"/>
      <c r="BW417" s="251"/>
      <c r="BX417" s="251"/>
      <c r="BY417" s="251"/>
      <c r="BZ417" s="251"/>
    </row>
    <row r="418" spans="1:78" s="50" customFormat="1" ht="12.75" customHeight="1">
      <c r="A418" s="75"/>
      <c r="B418" s="75"/>
      <c r="C418" s="75"/>
      <c r="D418" s="160"/>
      <c r="E418" s="163"/>
      <c r="F418" s="163"/>
      <c r="G418" s="52">
        <f t="shared" si="67"/>
        <v>4</v>
      </c>
      <c r="H418" s="43" t="str">
        <f t="array" ref="H418">IF(H227="-","-",IF( H227&gt;1,2*STDEV(IF($W$5:$W$204=$G418,H$5:H$204,"-")),"-"))</f>
        <v>-</v>
      </c>
      <c r="I418" s="19" t="str">
        <f t="array" ref="I418">IF(I227="-","-",IF( I227&gt;1,2*STDEV(IF($W$5:$W$204=$G418,I$5:I$204,"-")),"-"))</f>
        <v>-</v>
      </c>
      <c r="J418" s="19" t="str">
        <f t="array" ref="J418">IF(J227="-","-",IF( J227&gt;1,2*STDEV(IF($W$5:$W$204=$G418,J$5:J$204,"-")),"-"))</f>
        <v>-</v>
      </c>
      <c r="K418" s="19" t="str">
        <f t="array" ref="K418">IF(K227="-","-",IF( K227&gt;1,2*STDEV(IF($W$5:$W$204=$G418,K$5:K$204,"-")),"-"))</f>
        <v>-</v>
      </c>
      <c r="L418" s="19" t="str">
        <f t="array" ref="L418">IF(L227="-","-",IF( L227&gt;1,2*STDEV(IF($W$5:$W$204=$G418,L$5:L$204,"-")),"-"))</f>
        <v>-</v>
      </c>
      <c r="M418" s="19" t="str">
        <f t="array" ref="M418">IF(M227="-","-",IF( M227&gt;1,2*STDEV(IF($W$5:$W$204=$G418,M$5:M$204,"-")),"-"))</f>
        <v>-</v>
      </c>
      <c r="N418" s="19" t="str">
        <f t="array" ref="N418">IF(N227="-","-",IF( N227&gt;1,2*STDEV(IF($W$5:$W$204=$G418,N$5:N$204,"-")),"-"))</f>
        <v>-</v>
      </c>
      <c r="O418" s="19" t="str">
        <f t="array" ref="O418">IF(O227="-","-",IF( O227&gt;1,2*STDEV(IF($W$5:$W$204=$G418,O$5:O$204,"-")),"-"))</f>
        <v>-</v>
      </c>
      <c r="P418" s="19" t="str">
        <f t="array" ref="P418">IF(P227="-","-",IF( P227&gt;1,2*STDEV(IF($W$5:$W$204=$G418,P$5:P$204,"-")),"-"))</f>
        <v>-</v>
      </c>
      <c r="Q418" s="19" t="str">
        <f t="array" ref="Q418">IF(Q227="-","-",IF( Q227&gt;1,2*STDEV(IF($W$5:$W$204=$G418,Q$5:Q$204,"-")),"-"))</f>
        <v>-</v>
      </c>
      <c r="R418" s="19" t="str">
        <f t="array" ref="R418">IF(R227="-","-",IF( R227&gt;1,2*STDEV(IF($W$5:$W$204=$G418,R$5:R$204,"-")),"-"))</f>
        <v>-</v>
      </c>
      <c r="S418" s="19" t="str">
        <f t="array" ref="S418">IF(S227="-","-",IF( S227&gt;1,2*STDEV(IF($W$5:$W$204=$G418,S$5:S$204,"-")),"-"))</f>
        <v>-</v>
      </c>
      <c r="T418" s="19" t="str">
        <f t="array" ref="T418">IF(T227="-","-",IF( T227&gt;1,2*STDEV(IF($W$5:$W$204=$G418,T$5:T$204,"-")),"-"))</f>
        <v>-</v>
      </c>
      <c r="U418" s="19" t="str">
        <f t="array" ref="U418">IF(U227="-","-",IF( U227&gt;1,2*STDEV(IF($W$5:$W$204=$G418,U$5:U$204,"-")),"-"))</f>
        <v>-</v>
      </c>
      <c r="V418" s="19" t="str">
        <f t="array" ref="V418">IF(V227="-","-",IF( V227&gt;1,2*STDEV(IF($W$5:$W$204=$G418,V$5:V$204,"-")),"-"))</f>
        <v>-</v>
      </c>
      <c r="W418" s="467" t="str">
        <f t="array" ref="W418">IF( H227="-","-",2*STDEV(IF($W$5:$W$204=$G418,H$5:V$204,"-")))</f>
        <v>-</v>
      </c>
      <c r="X418" s="311" t="str">
        <f t="array" ref="X418">IF(W418="-","-",0.5*W418)</f>
        <v>-</v>
      </c>
      <c r="Y418" s="83"/>
      <c r="Z418" s="83"/>
      <c r="AA418" s="83"/>
      <c r="AB418" s="83"/>
      <c r="AC418" s="83"/>
      <c r="AD418" s="76"/>
      <c r="AE418" s="87"/>
      <c r="AF418" s="87"/>
      <c r="AG418" s="87"/>
      <c r="AH418" s="87"/>
      <c r="AI418" s="87"/>
      <c r="AJ418" s="87"/>
      <c r="AK418" s="87"/>
      <c r="AL418" s="87"/>
      <c r="AM418" s="87"/>
      <c r="AN418" s="87"/>
      <c r="AO418" s="87"/>
      <c r="AP418" s="87"/>
      <c r="AQ418" s="87"/>
      <c r="AR418" s="87"/>
      <c r="AS418" s="87"/>
      <c r="AT418" s="87"/>
      <c r="AU418" s="87"/>
      <c r="AV418" s="87"/>
      <c r="AW418" s="87"/>
      <c r="AX418" s="87"/>
      <c r="AY418" s="87"/>
      <c r="AZ418" s="87"/>
      <c r="BA418" s="87"/>
      <c r="BB418" s="87"/>
      <c r="BC418" s="87"/>
      <c r="BD418" s="87"/>
      <c r="BE418" s="87"/>
      <c r="BF418" s="87"/>
      <c r="BG418" s="87"/>
      <c r="BH418" s="87"/>
      <c r="BI418" s="60"/>
      <c r="BJ418" s="60"/>
      <c r="BK418" s="251"/>
      <c r="BL418" s="251"/>
      <c r="BM418" s="251"/>
      <c r="BN418" s="251"/>
      <c r="BO418" s="251"/>
      <c r="BP418" s="251"/>
      <c r="BQ418" s="251"/>
      <c r="BR418" s="251"/>
      <c r="BS418" s="251"/>
      <c r="BT418" s="251"/>
      <c r="BU418" s="251"/>
      <c r="BV418" s="251"/>
      <c r="BW418" s="251"/>
      <c r="BX418" s="251"/>
      <c r="BY418" s="251"/>
      <c r="BZ418" s="251"/>
    </row>
    <row r="419" spans="1:78" s="50" customFormat="1" ht="12.75" customHeight="1">
      <c r="A419" s="75"/>
      <c r="B419" s="75"/>
      <c r="C419" s="75"/>
      <c r="D419" s="160"/>
      <c r="E419" s="163"/>
      <c r="F419" s="163"/>
      <c r="G419" s="52">
        <f t="shared" si="67"/>
        <v>5</v>
      </c>
      <c r="H419" s="43" t="str">
        <f t="array" ref="H419">IF(H228="-","-",IF( H228&gt;1,2*STDEV(IF($W$5:$W$204=$G419,H$5:H$204,"-")),"-"))</f>
        <v>-</v>
      </c>
      <c r="I419" s="19" t="str">
        <f t="array" ref="I419">IF(I228="-","-",IF( I228&gt;1,2*STDEV(IF($W$5:$W$204=$G419,I$5:I$204,"-")),"-"))</f>
        <v>-</v>
      </c>
      <c r="J419" s="19" t="str">
        <f t="array" ref="J419">IF(J228="-","-",IF( J228&gt;1,2*STDEV(IF($W$5:$W$204=$G419,J$5:J$204,"-")),"-"))</f>
        <v>-</v>
      </c>
      <c r="K419" s="19" t="str">
        <f t="array" ref="K419">IF(K228="-","-",IF( K228&gt;1,2*STDEV(IF($W$5:$W$204=$G419,K$5:K$204,"-")),"-"))</f>
        <v>-</v>
      </c>
      <c r="L419" s="19" t="str">
        <f t="array" ref="L419">IF(L228="-","-",IF( L228&gt;1,2*STDEV(IF($W$5:$W$204=$G419,L$5:L$204,"-")),"-"))</f>
        <v>-</v>
      </c>
      <c r="M419" s="19" t="str">
        <f t="array" ref="M419">IF(M228="-","-",IF( M228&gt;1,2*STDEV(IF($W$5:$W$204=$G419,M$5:M$204,"-")),"-"))</f>
        <v>-</v>
      </c>
      <c r="N419" s="19" t="str">
        <f t="array" ref="N419">IF(N228="-","-",IF( N228&gt;1,2*STDEV(IF($W$5:$W$204=$G419,N$5:N$204,"-")),"-"))</f>
        <v>-</v>
      </c>
      <c r="O419" s="19" t="str">
        <f t="array" ref="O419">IF(O228="-","-",IF( O228&gt;1,2*STDEV(IF($W$5:$W$204=$G419,O$5:O$204,"-")),"-"))</f>
        <v>-</v>
      </c>
      <c r="P419" s="19" t="str">
        <f t="array" ref="P419">IF(P228="-","-",IF( P228&gt;1,2*STDEV(IF($W$5:$W$204=$G419,P$5:P$204,"-")),"-"))</f>
        <v>-</v>
      </c>
      <c r="Q419" s="19" t="str">
        <f t="array" ref="Q419">IF(Q228="-","-",IF( Q228&gt;1,2*STDEV(IF($W$5:$W$204=$G419,Q$5:Q$204,"-")),"-"))</f>
        <v>-</v>
      </c>
      <c r="R419" s="19" t="str">
        <f t="array" ref="R419">IF(R228="-","-",IF( R228&gt;1,2*STDEV(IF($W$5:$W$204=$G419,R$5:R$204,"-")),"-"))</f>
        <v>-</v>
      </c>
      <c r="S419" s="19" t="str">
        <f t="array" ref="S419">IF(S228="-","-",IF( S228&gt;1,2*STDEV(IF($W$5:$W$204=$G419,S$5:S$204,"-")),"-"))</f>
        <v>-</v>
      </c>
      <c r="T419" s="19" t="str">
        <f t="array" ref="T419">IF(T228="-","-",IF( T228&gt;1,2*STDEV(IF($W$5:$W$204=$G419,T$5:T$204,"-")),"-"))</f>
        <v>-</v>
      </c>
      <c r="U419" s="19" t="str">
        <f t="array" ref="U419">IF(U228="-","-",IF( U228&gt;1,2*STDEV(IF($W$5:$W$204=$G419,U$5:U$204,"-")),"-"))</f>
        <v>-</v>
      </c>
      <c r="V419" s="19" t="str">
        <f t="array" ref="V419">IF(V228="-","-",IF( V228&gt;1,2*STDEV(IF($W$5:$W$204=$G419,V$5:V$204,"-")),"-"))</f>
        <v>-</v>
      </c>
      <c r="W419" s="467" t="str">
        <f t="array" ref="W419">IF( H228="-","-",2*STDEV(IF($W$5:$W$204=$G419,H$5:V$204,"-")))</f>
        <v>-</v>
      </c>
      <c r="X419" s="311" t="str">
        <f t="array" ref="X419">IF(W419="-","-",0.5*W419)</f>
        <v>-</v>
      </c>
      <c r="Y419" s="83"/>
      <c r="Z419" s="83"/>
      <c r="AA419" s="83"/>
      <c r="AB419" s="83"/>
      <c r="AC419" s="83"/>
      <c r="AD419" s="76"/>
      <c r="AE419" s="87"/>
      <c r="AF419" s="87"/>
      <c r="AG419" s="87"/>
      <c r="AH419" s="87"/>
      <c r="AI419" s="87"/>
      <c r="AJ419" s="87"/>
      <c r="AK419" s="87"/>
      <c r="AL419" s="87"/>
      <c r="AM419" s="87"/>
      <c r="AN419" s="87"/>
      <c r="AO419" s="87"/>
      <c r="AP419" s="87"/>
      <c r="AQ419" s="87"/>
      <c r="AR419" s="87"/>
      <c r="AS419" s="87"/>
      <c r="AT419" s="87"/>
      <c r="AU419" s="87"/>
      <c r="AV419" s="87"/>
      <c r="AW419" s="87"/>
      <c r="AX419" s="87"/>
      <c r="AY419" s="87"/>
      <c r="AZ419" s="87"/>
      <c r="BA419" s="87"/>
      <c r="BB419" s="87"/>
      <c r="BC419" s="87"/>
      <c r="BD419" s="87"/>
      <c r="BE419" s="87"/>
      <c r="BF419" s="87"/>
      <c r="BG419" s="87"/>
      <c r="BH419" s="87"/>
      <c r="BI419" s="60"/>
      <c r="BJ419" s="60"/>
      <c r="BK419" s="251"/>
      <c r="BL419" s="251"/>
      <c r="BM419" s="251"/>
      <c r="BN419" s="251"/>
      <c r="BO419" s="251"/>
      <c r="BP419" s="251"/>
      <c r="BQ419" s="251"/>
      <c r="BR419" s="251"/>
      <c r="BS419" s="251"/>
      <c r="BT419" s="251"/>
      <c r="BU419" s="251"/>
      <c r="BV419" s="251"/>
      <c r="BW419" s="251"/>
      <c r="BX419" s="251"/>
      <c r="BY419" s="251"/>
      <c r="BZ419" s="251"/>
    </row>
    <row r="420" spans="1:78" s="50" customFormat="1" ht="12.75" customHeight="1">
      <c r="A420" s="75"/>
      <c r="B420" s="75"/>
      <c r="C420" s="75"/>
      <c r="D420" s="160"/>
      <c r="E420" s="163"/>
      <c r="F420" s="163"/>
      <c r="G420" s="52">
        <f t="shared" si="67"/>
        <v>6</v>
      </c>
      <c r="H420" s="43" t="str">
        <f t="array" ref="H420">IF(H229="-","-",IF( H229&gt;1,2*STDEV(IF($W$5:$W$204=$G420,H$5:H$204,"-")),"-"))</f>
        <v>-</v>
      </c>
      <c r="I420" s="19" t="str">
        <f t="array" ref="I420">IF(I229="-","-",IF( I229&gt;1,2*STDEV(IF($W$5:$W$204=$G420,I$5:I$204,"-")),"-"))</f>
        <v>-</v>
      </c>
      <c r="J420" s="19" t="str">
        <f t="array" ref="J420">IF(J229="-","-",IF( J229&gt;1,2*STDEV(IF($W$5:$W$204=$G420,J$5:J$204,"-")),"-"))</f>
        <v>-</v>
      </c>
      <c r="K420" s="19" t="str">
        <f t="array" ref="K420">IF(K229="-","-",IF( K229&gt;1,2*STDEV(IF($W$5:$W$204=$G420,K$5:K$204,"-")),"-"))</f>
        <v>-</v>
      </c>
      <c r="L420" s="19" t="str">
        <f t="array" ref="L420">IF(L229="-","-",IF( L229&gt;1,2*STDEV(IF($W$5:$W$204=$G420,L$5:L$204,"-")),"-"))</f>
        <v>-</v>
      </c>
      <c r="M420" s="19" t="str">
        <f t="array" ref="M420">IF(M229="-","-",IF( M229&gt;1,2*STDEV(IF($W$5:$W$204=$G420,M$5:M$204,"-")),"-"))</f>
        <v>-</v>
      </c>
      <c r="N420" s="19" t="str">
        <f t="array" ref="N420">IF(N229="-","-",IF( N229&gt;1,2*STDEV(IF($W$5:$W$204=$G420,N$5:N$204,"-")),"-"))</f>
        <v>-</v>
      </c>
      <c r="O420" s="19" t="str">
        <f t="array" ref="O420">IF(O229="-","-",IF( O229&gt;1,2*STDEV(IF($W$5:$W$204=$G420,O$5:O$204,"-")),"-"))</f>
        <v>-</v>
      </c>
      <c r="P420" s="19" t="str">
        <f t="array" ref="P420">IF(P229="-","-",IF( P229&gt;1,2*STDEV(IF($W$5:$W$204=$G420,P$5:P$204,"-")),"-"))</f>
        <v>-</v>
      </c>
      <c r="Q420" s="19" t="str">
        <f t="array" ref="Q420">IF(Q229="-","-",IF( Q229&gt;1,2*STDEV(IF($W$5:$W$204=$G420,Q$5:Q$204,"-")),"-"))</f>
        <v>-</v>
      </c>
      <c r="R420" s="19" t="str">
        <f t="array" ref="R420">IF(R229="-","-",IF( R229&gt;1,2*STDEV(IF($W$5:$W$204=$G420,R$5:R$204,"-")),"-"))</f>
        <v>-</v>
      </c>
      <c r="S420" s="19" t="str">
        <f t="array" ref="S420">IF(S229="-","-",IF( S229&gt;1,2*STDEV(IF($W$5:$W$204=$G420,S$5:S$204,"-")),"-"))</f>
        <v>-</v>
      </c>
      <c r="T420" s="19" t="str">
        <f t="array" ref="T420">IF(T229="-","-",IF( T229&gt;1,2*STDEV(IF($W$5:$W$204=$G420,T$5:T$204,"-")),"-"))</f>
        <v>-</v>
      </c>
      <c r="U420" s="19" t="str">
        <f t="array" ref="U420">IF(U229="-","-",IF( U229&gt;1,2*STDEV(IF($W$5:$W$204=$G420,U$5:U$204,"-")),"-"))</f>
        <v>-</v>
      </c>
      <c r="V420" s="19" t="str">
        <f t="array" ref="V420">IF(V229="-","-",IF( V229&gt;1,2*STDEV(IF($W$5:$W$204=$G420,V$5:V$204,"-")),"-"))</f>
        <v>-</v>
      </c>
      <c r="W420" s="467" t="str">
        <f t="array" ref="W420">IF( H229="-","-",2*STDEV(IF($W$5:$W$204=$G420,H$5:V$204,"-")))</f>
        <v>-</v>
      </c>
      <c r="X420" s="311" t="str">
        <f t="array" ref="X420">IF(W420="-","-",0.5*W420)</f>
        <v>-</v>
      </c>
      <c r="Y420" s="83"/>
      <c r="Z420" s="83"/>
      <c r="AA420" s="83"/>
      <c r="AB420" s="83"/>
      <c r="AC420" s="83"/>
      <c r="AD420" s="76"/>
      <c r="AE420" s="87"/>
      <c r="AF420" s="87"/>
      <c r="AG420" s="87"/>
      <c r="AH420" s="87"/>
      <c r="AI420" s="87"/>
      <c r="AJ420" s="87"/>
      <c r="AK420" s="87"/>
      <c r="AL420" s="87"/>
      <c r="AM420" s="87"/>
      <c r="AN420" s="87"/>
      <c r="AO420" s="87"/>
      <c r="AP420" s="87"/>
      <c r="AQ420" s="87"/>
      <c r="AR420" s="87"/>
      <c r="AS420" s="87"/>
      <c r="AT420" s="87"/>
      <c r="AU420" s="87"/>
      <c r="AV420" s="87"/>
      <c r="AW420" s="87"/>
      <c r="AX420" s="87"/>
      <c r="AY420" s="87"/>
      <c r="AZ420" s="87"/>
      <c r="BA420" s="87"/>
      <c r="BB420" s="87"/>
      <c r="BC420" s="87"/>
      <c r="BD420" s="87"/>
      <c r="BE420" s="87"/>
      <c r="BF420" s="87"/>
      <c r="BG420" s="87"/>
      <c r="BH420" s="87"/>
      <c r="BI420" s="60"/>
      <c r="BJ420" s="60"/>
      <c r="BK420" s="251"/>
      <c r="BL420" s="251"/>
      <c r="BM420" s="251"/>
      <c r="BN420" s="251"/>
      <c r="BO420" s="251"/>
      <c r="BP420" s="251"/>
      <c r="BQ420" s="251"/>
      <c r="BR420" s="251"/>
      <c r="BS420" s="251"/>
      <c r="BT420" s="251"/>
      <c r="BU420" s="251"/>
      <c r="BV420" s="251"/>
      <c r="BW420" s="251"/>
      <c r="BX420" s="251"/>
      <c r="BY420" s="251"/>
      <c r="BZ420" s="251"/>
    </row>
    <row r="421" spans="1:78" s="50" customFormat="1" ht="12.75" customHeight="1">
      <c r="A421" s="75"/>
      <c r="B421" s="75"/>
      <c r="C421" s="75"/>
      <c r="D421" s="160"/>
      <c r="E421" s="163"/>
      <c r="F421" s="163"/>
      <c r="G421" s="52">
        <f t="shared" si="67"/>
        <v>7</v>
      </c>
      <c r="H421" s="43" t="str">
        <f t="array" ref="H421">IF(H230="-","-",IF( H230&gt;1,2*STDEV(IF($W$5:$W$204=$G421,H$5:H$204,"-")),"-"))</f>
        <v>-</v>
      </c>
      <c r="I421" s="19" t="str">
        <f t="array" ref="I421">IF(I230="-","-",IF( I230&gt;1,2*STDEV(IF($W$5:$W$204=$G421,I$5:I$204,"-")),"-"))</f>
        <v>-</v>
      </c>
      <c r="J421" s="19" t="str">
        <f t="array" ref="J421">IF(J230="-","-",IF( J230&gt;1,2*STDEV(IF($W$5:$W$204=$G421,J$5:J$204,"-")),"-"))</f>
        <v>-</v>
      </c>
      <c r="K421" s="19" t="str">
        <f t="array" ref="K421">IF(K230="-","-",IF( K230&gt;1,2*STDEV(IF($W$5:$W$204=$G421,K$5:K$204,"-")),"-"))</f>
        <v>-</v>
      </c>
      <c r="L421" s="19" t="str">
        <f t="array" ref="L421">IF(L230="-","-",IF( L230&gt;1,2*STDEV(IF($W$5:$W$204=$G421,L$5:L$204,"-")),"-"))</f>
        <v>-</v>
      </c>
      <c r="M421" s="19" t="str">
        <f t="array" ref="M421">IF(M230="-","-",IF( M230&gt;1,2*STDEV(IF($W$5:$W$204=$G421,M$5:M$204,"-")),"-"))</f>
        <v>-</v>
      </c>
      <c r="N421" s="19" t="str">
        <f t="array" ref="N421">IF(N230="-","-",IF( N230&gt;1,2*STDEV(IF($W$5:$W$204=$G421,N$5:N$204,"-")),"-"))</f>
        <v>-</v>
      </c>
      <c r="O421" s="19" t="str">
        <f t="array" ref="O421">IF(O230="-","-",IF( O230&gt;1,2*STDEV(IF($W$5:$W$204=$G421,O$5:O$204,"-")),"-"))</f>
        <v>-</v>
      </c>
      <c r="P421" s="19" t="str">
        <f t="array" ref="P421">IF(P230="-","-",IF( P230&gt;1,2*STDEV(IF($W$5:$W$204=$G421,P$5:P$204,"-")),"-"))</f>
        <v>-</v>
      </c>
      <c r="Q421" s="19" t="str">
        <f t="array" ref="Q421">IF(Q230="-","-",IF( Q230&gt;1,2*STDEV(IF($W$5:$W$204=$G421,Q$5:Q$204,"-")),"-"))</f>
        <v>-</v>
      </c>
      <c r="R421" s="19" t="str">
        <f t="array" ref="R421">IF(R230="-","-",IF( R230&gt;1,2*STDEV(IF($W$5:$W$204=$G421,R$5:R$204,"-")),"-"))</f>
        <v>-</v>
      </c>
      <c r="S421" s="19" t="str">
        <f t="array" ref="S421">IF(S230="-","-",IF( S230&gt;1,2*STDEV(IF($W$5:$W$204=$G421,S$5:S$204,"-")),"-"))</f>
        <v>-</v>
      </c>
      <c r="T421" s="19" t="str">
        <f t="array" ref="T421">IF(T230="-","-",IF( T230&gt;1,2*STDEV(IF($W$5:$W$204=$G421,T$5:T$204,"-")),"-"))</f>
        <v>-</v>
      </c>
      <c r="U421" s="19" t="str">
        <f t="array" ref="U421">IF(U230="-","-",IF( U230&gt;1,2*STDEV(IF($W$5:$W$204=$G421,U$5:U$204,"-")),"-"))</f>
        <v>-</v>
      </c>
      <c r="V421" s="19" t="str">
        <f t="array" ref="V421">IF(V230="-","-",IF( V230&gt;1,2*STDEV(IF($W$5:$W$204=$G421,V$5:V$204,"-")),"-"))</f>
        <v>-</v>
      </c>
      <c r="W421" s="467" t="str">
        <f t="array" ref="W421">IF( H230="-","-",2*STDEV(IF($W$5:$W$204=$G421,H$5:V$204,"-")))</f>
        <v>-</v>
      </c>
      <c r="X421" s="311" t="str">
        <f t="array" ref="X421">IF(W421="-","-",0.5*W421)</f>
        <v>-</v>
      </c>
      <c r="Y421" s="83"/>
      <c r="Z421" s="83"/>
      <c r="AA421" s="83"/>
      <c r="AB421" s="83"/>
      <c r="AC421" s="83"/>
      <c r="AD421" s="76"/>
      <c r="AE421" s="87"/>
      <c r="AF421" s="87"/>
      <c r="AG421" s="87"/>
      <c r="AH421" s="87"/>
      <c r="AI421" s="87"/>
      <c r="AJ421" s="87"/>
      <c r="AK421" s="87"/>
      <c r="AL421" s="87"/>
      <c r="AM421" s="87"/>
      <c r="AN421" s="87"/>
      <c r="AO421" s="87"/>
      <c r="AP421" s="87"/>
      <c r="AQ421" s="87"/>
      <c r="AR421" s="87"/>
      <c r="AS421" s="87"/>
      <c r="AT421" s="87"/>
      <c r="AU421" s="87"/>
      <c r="AV421" s="87"/>
      <c r="AW421" s="87"/>
      <c r="AX421" s="87"/>
      <c r="AY421" s="87"/>
      <c r="AZ421" s="87"/>
      <c r="BA421" s="87"/>
      <c r="BB421" s="87"/>
      <c r="BC421" s="87"/>
      <c r="BD421" s="87"/>
      <c r="BE421" s="87"/>
      <c r="BF421" s="87"/>
      <c r="BG421" s="87"/>
      <c r="BH421" s="87"/>
      <c r="BI421" s="60"/>
      <c r="BJ421" s="60"/>
      <c r="BK421" s="251"/>
      <c r="BL421" s="251"/>
      <c r="BM421" s="251"/>
      <c r="BN421" s="251"/>
      <c r="BO421" s="251"/>
      <c r="BP421" s="251"/>
      <c r="BQ421" s="251"/>
      <c r="BR421" s="251"/>
      <c r="BS421" s="251"/>
      <c r="BT421" s="251"/>
      <c r="BU421" s="251"/>
      <c r="BV421" s="251"/>
      <c r="BW421" s="251"/>
      <c r="BX421" s="251"/>
      <c r="BY421" s="251"/>
      <c r="BZ421" s="251"/>
    </row>
    <row r="422" spans="1:78" s="50" customFormat="1" ht="12.75" customHeight="1">
      <c r="A422" s="75"/>
      <c r="B422" s="75"/>
      <c r="C422" s="75"/>
      <c r="D422" s="160"/>
      <c r="E422" s="163"/>
      <c r="F422" s="163"/>
      <c r="G422" s="52">
        <f t="shared" si="67"/>
        <v>8</v>
      </c>
      <c r="H422" s="43" t="str">
        <f t="array" ref="H422">IF(H231="-","-",IF( H231&gt;1,2*STDEV(IF($W$5:$W$204=$G422,H$5:H$204,"-")),"-"))</f>
        <v>-</v>
      </c>
      <c r="I422" s="19" t="str">
        <f t="array" ref="I422">IF(I231="-","-",IF( I231&gt;1,2*STDEV(IF($W$5:$W$204=$G422,I$5:I$204,"-")),"-"))</f>
        <v>-</v>
      </c>
      <c r="J422" s="19" t="str">
        <f t="array" ref="J422">IF(J231="-","-",IF( J231&gt;1,2*STDEV(IF($W$5:$W$204=$G422,J$5:J$204,"-")),"-"))</f>
        <v>-</v>
      </c>
      <c r="K422" s="19" t="str">
        <f t="array" ref="K422">IF(K231="-","-",IF( K231&gt;1,2*STDEV(IF($W$5:$W$204=$G422,K$5:K$204,"-")),"-"))</f>
        <v>-</v>
      </c>
      <c r="L422" s="19" t="str">
        <f t="array" ref="L422">IF(L231="-","-",IF( L231&gt;1,2*STDEV(IF($W$5:$W$204=$G422,L$5:L$204,"-")),"-"))</f>
        <v>-</v>
      </c>
      <c r="M422" s="19" t="str">
        <f t="array" ref="M422">IF(M231="-","-",IF( M231&gt;1,2*STDEV(IF($W$5:$W$204=$G422,M$5:M$204,"-")),"-"))</f>
        <v>-</v>
      </c>
      <c r="N422" s="19" t="str">
        <f t="array" ref="N422">IF(N231="-","-",IF( N231&gt;1,2*STDEV(IF($W$5:$W$204=$G422,N$5:N$204,"-")),"-"))</f>
        <v>-</v>
      </c>
      <c r="O422" s="19" t="str">
        <f t="array" ref="O422">IF(O231="-","-",IF( O231&gt;1,2*STDEV(IF($W$5:$W$204=$G422,O$5:O$204,"-")),"-"))</f>
        <v>-</v>
      </c>
      <c r="P422" s="19" t="str">
        <f t="array" ref="P422">IF(P231="-","-",IF( P231&gt;1,2*STDEV(IF($W$5:$W$204=$G422,P$5:P$204,"-")),"-"))</f>
        <v>-</v>
      </c>
      <c r="Q422" s="19" t="str">
        <f t="array" ref="Q422">IF(Q231="-","-",IF( Q231&gt;1,2*STDEV(IF($W$5:$W$204=$G422,Q$5:Q$204,"-")),"-"))</f>
        <v>-</v>
      </c>
      <c r="R422" s="19" t="str">
        <f t="array" ref="R422">IF(R231="-","-",IF( R231&gt;1,2*STDEV(IF($W$5:$W$204=$G422,R$5:R$204,"-")),"-"))</f>
        <v>-</v>
      </c>
      <c r="S422" s="19" t="str">
        <f t="array" ref="S422">IF(S231="-","-",IF( S231&gt;1,2*STDEV(IF($W$5:$W$204=$G422,S$5:S$204,"-")),"-"))</f>
        <v>-</v>
      </c>
      <c r="T422" s="19" t="str">
        <f t="array" ref="T422">IF(T231="-","-",IF( T231&gt;1,2*STDEV(IF($W$5:$W$204=$G422,T$5:T$204,"-")),"-"))</f>
        <v>-</v>
      </c>
      <c r="U422" s="19" t="str">
        <f t="array" ref="U422">IF(U231="-","-",IF( U231&gt;1,2*STDEV(IF($W$5:$W$204=$G422,U$5:U$204,"-")),"-"))</f>
        <v>-</v>
      </c>
      <c r="V422" s="19" t="str">
        <f t="array" ref="V422">IF(V231="-","-",IF( V231&gt;1,2*STDEV(IF($W$5:$W$204=$G422,V$5:V$204,"-")),"-"))</f>
        <v>-</v>
      </c>
      <c r="W422" s="467" t="str">
        <f t="array" ref="W422">IF( H231="-","-",2*STDEV(IF($W$5:$W$204=$G422,H$5:V$204,"-")))</f>
        <v>-</v>
      </c>
      <c r="X422" s="311" t="str">
        <f t="array" ref="X422">IF(W422="-","-",0.5*W422)</f>
        <v>-</v>
      </c>
      <c r="Y422" s="83"/>
      <c r="Z422" s="83"/>
      <c r="AA422" s="83"/>
      <c r="AB422" s="83"/>
      <c r="AC422" s="83"/>
      <c r="AD422" s="76"/>
      <c r="AE422" s="87"/>
      <c r="AF422" s="87"/>
      <c r="AG422" s="87"/>
      <c r="AH422" s="87"/>
      <c r="AI422" s="87"/>
      <c r="AJ422" s="87"/>
      <c r="AK422" s="87"/>
      <c r="AL422" s="87"/>
      <c r="AM422" s="87"/>
      <c r="AN422" s="87"/>
      <c r="AO422" s="87"/>
      <c r="AP422" s="87"/>
      <c r="AQ422" s="87"/>
      <c r="AR422" s="87"/>
      <c r="AS422" s="87"/>
      <c r="AT422" s="87"/>
      <c r="AU422" s="87"/>
      <c r="AV422" s="87"/>
      <c r="AW422" s="87"/>
      <c r="AX422" s="87"/>
      <c r="AY422" s="87"/>
      <c r="AZ422" s="87"/>
      <c r="BA422" s="87"/>
      <c r="BB422" s="87"/>
      <c r="BC422" s="87"/>
      <c r="BD422" s="87"/>
      <c r="BE422" s="87"/>
      <c r="BF422" s="87"/>
      <c r="BG422" s="87"/>
      <c r="BH422" s="87"/>
      <c r="BI422" s="60"/>
      <c r="BJ422" s="60"/>
      <c r="BK422" s="251"/>
      <c r="BL422" s="251"/>
      <c r="BM422" s="251"/>
      <c r="BN422" s="251"/>
      <c r="BO422" s="251"/>
      <c r="BP422" s="251"/>
      <c r="BQ422" s="251"/>
      <c r="BR422" s="251"/>
      <c r="BS422" s="251"/>
      <c r="BT422" s="251"/>
      <c r="BU422" s="251"/>
      <c r="BV422" s="251"/>
      <c r="BW422" s="251"/>
      <c r="BX422" s="251"/>
      <c r="BY422" s="251"/>
      <c r="BZ422" s="251"/>
    </row>
    <row r="423" spans="1:78" s="50" customFormat="1" ht="12.75" customHeight="1">
      <c r="A423" s="75"/>
      <c r="B423" s="75"/>
      <c r="C423" s="75"/>
      <c r="D423" s="160"/>
      <c r="E423" s="163"/>
      <c r="F423" s="163"/>
      <c r="G423" s="52">
        <f t="shared" si="67"/>
        <v>9</v>
      </c>
      <c r="H423" s="43" t="str">
        <f t="array" ref="H423">IF(H232="-","-",IF( H232&gt;1,2*STDEV(IF($W$5:$W$204=$G423,H$5:H$204,"-")),"-"))</f>
        <v>-</v>
      </c>
      <c r="I423" s="19" t="str">
        <f t="array" ref="I423">IF(I232="-","-",IF( I232&gt;1,2*STDEV(IF($W$5:$W$204=$G423,I$5:I$204,"-")),"-"))</f>
        <v>-</v>
      </c>
      <c r="J423" s="19" t="str">
        <f t="array" ref="J423">IF(J232="-","-",IF( J232&gt;1,2*STDEV(IF($W$5:$W$204=$G423,J$5:J$204,"-")),"-"))</f>
        <v>-</v>
      </c>
      <c r="K423" s="19" t="str">
        <f t="array" ref="K423">IF(K232="-","-",IF( K232&gt;1,2*STDEV(IF($W$5:$W$204=$G423,K$5:K$204,"-")),"-"))</f>
        <v>-</v>
      </c>
      <c r="L423" s="19" t="str">
        <f t="array" ref="L423">IF(L232="-","-",IF( L232&gt;1,2*STDEV(IF($W$5:$W$204=$G423,L$5:L$204,"-")),"-"))</f>
        <v>-</v>
      </c>
      <c r="M423" s="19" t="str">
        <f t="array" ref="M423">IF(M232="-","-",IF( M232&gt;1,2*STDEV(IF($W$5:$W$204=$G423,M$5:M$204,"-")),"-"))</f>
        <v>-</v>
      </c>
      <c r="N423" s="19" t="str">
        <f t="array" ref="N423">IF(N232="-","-",IF( N232&gt;1,2*STDEV(IF($W$5:$W$204=$G423,N$5:N$204,"-")),"-"))</f>
        <v>-</v>
      </c>
      <c r="O423" s="19" t="str">
        <f t="array" ref="O423">IF(O232="-","-",IF( O232&gt;1,2*STDEV(IF($W$5:$W$204=$G423,O$5:O$204,"-")),"-"))</f>
        <v>-</v>
      </c>
      <c r="P423" s="19" t="str">
        <f t="array" ref="P423">IF(P232="-","-",IF( P232&gt;1,2*STDEV(IF($W$5:$W$204=$G423,P$5:P$204,"-")),"-"))</f>
        <v>-</v>
      </c>
      <c r="Q423" s="19" t="str">
        <f t="array" ref="Q423">IF(Q232="-","-",IF( Q232&gt;1,2*STDEV(IF($W$5:$W$204=$G423,Q$5:Q$204,"-")),"-"))</f>
        <v>-</v>
      </c>
      <c r="R423" s="19" t="str">
        <f t="array" ref="R423">IF(R232="-","-",IF( R232&gt;1,2*STDEV(IF($W$5:$W$204=$G423,R$5:R$204,"-")),"-"))</f>
        <v>-</v>
      </c>
      <c r="S423" s="19" t="str">
        <f t="array" ref="S423">IF(S232="-","-",IF( S232&gt;1,2*STDEV(IF($W$5:$W$204=$G423,S$5:S$204,"-")),"-"))</f>
        <v>-</v>
      </c>
      <c r="T423" s="19" t="str">
        <f t="array" ref="T423">IF(T232="-","-",IF( T232&gt;1,2*STDEV(IF($W$5:$W$204=$G423,T$5:T$204,"-")),"-"))</f>
        <v>-</v>
      </c>
      <c r="U423" s="19" t="str">
        <f t="array" ref="U423">IF(U232="-","-",IF( U232&gt;1,2*STDEV(IF($W$5:$W$204=$G423,U$5:U$204,"-")),"-"))</f>
        <v>-</v>
      </c>
      <c r="V423" s="19" t="str">
        <f t="array" ref="V423">IF(V232="-","-",IF( V232&gt;1,2*STDEV(IF($W$5:$W$204=$G423,V$5:V$204,"-")),"-"))</f>
        <v>-</v>
      </c>
      <c r="W423" s="467" t="str">
        <f t="array" ref="W423">IF( H232="-","-",2*STDEV(IF($W$5:$W$204=$G423,H$5:V$204,"-")))</f>
        <v>-</v>
      </c>
      <c r="X423" s="311" t="str">
        <f t="array" ref="X423">IF(W423="-","-",0.5*W423)</f>
        <v>-</v>
      </c>
      <c r="Y423" s="83"/>
      <c r="Z423" s="83"/>
      <c r="AA423" s="83"/>
      <c r="AB423" s="83"/>
      <c r="AC423" s="83"/>
      <c r="AD423" s="76"/>
      <c r="AE423" s="87"/>
      <c r="AF423" s="87"/>
      <c r="AG423" s="87"/>
      <c r="AH423" s="87"/>
      <c r="AI423" s="87"/>
      <c r="AJ423" s="87"/>
      <c r="AK423" s="87"/>
      <c r="AL423" s="87"/>
      <c r="AM423" s="87"/>
      <c r="AN423" s="87"/>
      <c r="AO423" s="87"/>
      <c r="AP423" s="87"/>
      <c r="AQ423" s="87"/>
      <c r="AR423" s="87"/>
      <c r="AS423" s="87"/>
      <c r="AT423" s="87"/>
      <c r="AU423" s="87"/>
      <c r="AV423" s="87"/>
      <c r="AW423" s="87"/>
      <c r="AX423" s="87"/>
      <c r="AY423" s="87"/>
      <c r="AZ423" s="87"/>
      <c r="BA423" s="87"/>
      <c r="BB423" s="87"/>
      <c r="BC423" s="87"/>
      <c r="BD423" s="87"/>
      <c r="BE423" s="87"/>
      <c r="BF423" s="87"/>
      <c r="BG423" s="87"/>
      <c r="BH423" s="87"/>
      <c r="BI423" s="60"/>
      <c r="BJ423" s="60"/>
      <c r="BK423" s="251"/>
      <c r="BL423" s="251"/>
      <c r="BM423" s="251"/>
      <c r="BN423" s="251"/>
      <c r="BO423" s="251"/>
      <c r="BP423" s="251"/>
      <c r="BQ423" s="251"/>
      <c r="BR423" s="251"/>
      <c r="BS423" s="251"/>
      <c r="BT423" s="251"/>
      <c r="BU423" s="251"/>
      <c r="BV423" s="251"/>
      <c r="BW423" s="251"/>
      <c r="BX423" s="251"/>
      <c r="BY423" s="251"/>
      <c r="BZ423" s="251"/>
    </row>
    <row r="424" spans="1:78" s="50" customFormat="1" ht="12.75" customHeight="1">
      <c r="A424" s="75"/>
      <c r="B424" s="75"/>
      <c r="C424" s="75"/>
      <c r="D424" s="160"/>
      <c r="E424" s="163"/>
      <c r="F424" s="163"/>
      <c r="G424" s="52">
        <f t="shared" si="67"/>
        <v>10</v>
      </c>
      <c r="H424" s="43" t="str">
        <f t="array" ref="H424">IF(H233="-","-",IF( H233&gt;1,2*STDEV(IF($W$5:$W$204=$G424,H$5:H$204,"-")),"-"))</f>
        <v>-</v>
      </c>
      <c r="I424" s="19" t="str">
        <f t="array" ref="I424">IF(I233="-","-",IF( I233&gt;1,2*STDEV(IF($W$5:$W$204=$G424,I$5:I$204,"-")),"-"))</f>
        <v>-</v>
      </c>
      <c r="J424" s="19" t="str">
        <f t="array" ref="J424">IF(J233="-","-",IF( J233&gt;1,2*STDEV(IF($W$5:$W$204=$G424,J$5:J$204,"-")),"-"))</f>
        <v>-</v>
      </c>
      <c r="K424" s="19" t="str">
        <f t="array" ref="K424">IF(K233="-","-",IF( K233&gt;1,2*STDEV(IF($W$5:$W$204=$G424,K$5:K$204,"-")),"-"))</f>
        <v>-</v>
      </c>
      <c r="L424" s="19" t="str">
        <f t="array" ref="L424">IF(L233="-","-",IF( L233&gt;1,2*STDEV(IF($W$5:$W$204=$G424,L$5:L$204,"-")),"-"))</f>
        <v>-</v>
      </c>
      <c r="M424" s="19" t="str">
        <f t="array" ref="M424">IF(M233="-","-",IF( M233&gt;1,2*STDEV(IF($W$5:$W$204=$G424,M$5:M$204,"-")),"-"))</f>
        <v>-</v>
      </c>
      <c r="N424" s="19" t="str">
        <f t="array" ref="N424">IF(N233="-","-",IF( N233&gt;1,2*STDEV(IF($W$5:$W$204=$G424,N$5:N$204,"-")),"-"))</f>
        <v>-</v>
      </c>
      <c r="O424" s="19" t="str">
        <f t="array" ref="O424">IF(O233="-","-",IF( O233&gt;1,2*STDEV(IF($W$5:$W$204=$G424,O$5:O$204,"-")),"-"))</f>
        <v>-</v>
      </c>
      <c r="P424" s="19" t="str">
        <f t="array" ref="P424">IF(P233="-","-",IF( P233&gt;1,2*STDEV(IF($W$5:$W$204=$G424,P$5:P$204,"-")),"-"))</f>
        <v>-</v>
      </c>
      <c r="Q424" s="19" t="str">
        <f t="array" ref="Q424">IF(Q233="-","-",IF( Q233&gt;1,2*STDEV(IF($W$5:$W$204=$G424,Q$5:Q$204,"-")),"-"))</f>
        <v>-</v>
      </c>
      <c r="R424" s="19" t="str">
        <f t="array" ref="R424">IF(R233="-","-",IF( R233&gt;1,2*STDEV(IF($W$5:$W$204=$G424,R$5:R$204,"-")),"-"))</f>
        <v>-</v>
      </c>
      <c r="S424" s="19" t="str">
        <f t="array" ref="S424">IF(S233="-","-",IF( S233&gt;1,2*STDEV(IF($W$5:$W$204=$G424,S$5:S$204,"-")),"-"))</f>
        <v>-</v>
      </c>
      <c r="T424" s="19" t="str">
        <f t="array" ref="T424">IF(T233="-","-",IF( T233&gt;1,2*STDEV(IF($W$5:$W$204=$G424,T$5:T$204,"-")),"-"))</f>
        <v>-</v>
      </c>
      <c r="U424" s="19" t="str">
        <f t="array" ref="U424">IF(U233="-","-",IF( U233&gt;1,2*STDEV(IF($W$5:$W$204=$G424,U$5:U$204,"-")),"-"))</f>
        <v>-</v>
      </c>
      <c r="V424" s="19" t="str">
        <f t="array" ref="V424">IF(V233="-","-",IF( V233&gt;1,2*STDEV(IF($W$5:$W$204=$G424,V$5:V$204,"-")),"-"))</f>
        <v>-</v>
      </c>
      <c r="W424" s="467" t="str">
        <f t="array" ref="W424">IF( H233="-","-",2*STDEV(IF($W$5:$W$204=$G424,H$5:V$204,"-")))</f>
        <v>-</v>
      </c>
      <c r="X424" s="311" t="str">
        <f t="array" ref="X424">IF(W424="-","-",0.5*W424)</f>
        <v>-</v>
      </c>
      <c r="Y424" s="83"/>
      <c r="Z424" s="83"/>
      <c r="AA424" s="83"/>
      <c r="AB424" s="83"/>
      <c r="AC424" s="83"/>
      <c r="AD424" s="76"/>
      <c r="AE424" s="87"/>
      <c r="AF424" s="87"/>
      <c r="AG424" s="87"/>
      <c r="AH424" s="87"/>
      <c r="AI424" s="87"/>
      <c r="AJ424" s="87"/>
      <c r="AK424" s="87"/>
      <c r="AL424" s="87"/>
      <c r="AM424" s="87"/>
      <c r="AN424" s="87"/>
      <c r="AO424" s="87"/>
      <c r="AP424" s="87"/>
      <c r="AQ424" s="87"/>
      <c r="AR424" s="87"/>
      <c r="AS424" s="87"/>
      <c r="AT424" s="87"/>
      <c r="AU424" s="87"/>
      <c r="AV424" s="87"/>
      <c r="AW424" s="87"/>
      <c r="AX424" s="87"/>
      <c r="AY424" s="87"/>
      <c r="AZ424" s="87"/>
      <c r="BA424" s="87"/>
      <c r="BB424" s="87"/>
      <c r="BC424" s="87"/>
      <c r="BD424" s="87"/>
      <c r="BE424" s="87"/>
      <c r="BF424" s="87"/>
      <c r="BG424" s="87"/>
      <c r="BH424" s="87"/>
      <c r="BI424" s="60"/>
      <c r="BJ424" s="60"/>
      <c r="BK424" s="251"/>
      <c r="BL424" s="251"/>
      <c r="BM424" s="251"/>
      <c r="BN424" s="251"/>
      <c r="BO424" s="251"/>
      <c r="BP424" s="251"/>
      <c r="BQ424" s="251"/>
      <c r="BR424" s="251"/>
      <c r="BS424" s="251"/>
      <c r="BT424" s="251"/>
      <c r="BU424" s="251"/>
      <c r="BV424" s="251"/>
      <c r="BW424" s="251"/>
      <c r="BX424" s="251"/>
      <c r="BY424" s="251"/>
      <c r="BZ424" s="251"/>
    </row>
    <row r="425" spans="1:78" s="50" customFormat="1" ht="12.75" customHeight="1">
      <c r="A425" s="75"/>
      <c r="B425" s="75"/>
      <c r="C425" s="75"/>
      <c r="D425" s="160"/>
      <c r="E425" s="163"/>
      <c r="F425" s="163"/>
      <c r="G425" s="52">
        <f t="shared" si="67"/>
        <v>11</v>
      </c>
      <c r="H425" s="43" t="str">
        <f t="array" ref="H425">IF(H234="-","-",IF( H234&gt;1,2*STDEV(IF($W$5:$W$204=$G425,H$5:H$204,"-")),"-"))</f>
        <v>-</v>
      </c>
      <c r="I425" s="19" t="str">
        <f t="array" ref="I425">IF(I234="-","-",IF( I234&gt;1,2*STDEV(IF($W$5:$W$204=$G425,I$5:I$204,"-")),"-"))</f>
        <v>-</v>
      </c>
      <c r="J425" s="19" t="str">
        <f t="array" ref="J425">IF(J234="-","-",IF( J234&gt;1,2*STDEV(IF($W$5:$W$204=$G425,J$5:J$204,"-")),"-"))</f>
        <v>-</v>
      </c>
      <c r="K425" s="19" t="str">
        <f t="array" ref="K425">IF(K234="-","-",IF( K234&gt;1,2*STDEV(IF($W$5:$W$204=$G425,K$5:K$204,"-")),"-"))</f>
        <v>-</v>
      </c>
      <c r="L425" s="19" t="str">
        <f t="array" ref="L425">IF(L234="-","-",IF( L234&gt;1,2*STDEV(IF($W$5:$W$204=$G425,L$5:L$204,"-")),"-"))</f>
        <v>-</v>
      </c>
      <c r="M425" s="19" t="str">
        <f t="array" ref="M425">IF(M234="-","-",IF( M234&gt;1,2*STDEV(IF($W$5:$W$204=$G425,M$5:M$204,"-")),"-"))</f>
        <v>-</v>
      </c>
      <c r="N425" s="19" t="str">
        <f t="array" ref="N425">IF(N234="-","-",IF( N234&gt;1,2*STDEV(IF($W$5:$W$204=$G425,N$5:N$204,"-")),"-"))</f>
        <v>-</v>
      </c>
      <c r="O425" s="19" t="str">
        <f t="array" ref="O425">IF(O234="-","-",IF( O234&gt;1,2*STDEV(IF($W$5:$W$204=$G425,O$5:O$204,"-")),"-"))</f>
        <v>-</v>
      </c>
      <c r="P425" s="19" t="str">
        <f t="array" ref="P425">IF(P234="-","-",IF( P234&gt;1,2*STDEV(IF($W$5:$W$204=$G425,P$5:P$204,"-")),"-"))</f>
        <v>-</v>
      </c>
      <c r="Q425" s="19" t="str">
        <f t="array" ref="Q425">IF(Q234="-","-",IF( Q234&gt;1,2*STDEV(IF($W$5:$W$204=$G425,Q$5:Q$204,"-")),"-"))</f>
        <v>-</v>
      </c>
      <c r="R425" s="19" t="str">
        <f t="array" ref="R425">IF(R234="-","-",IF( R234&gt;1,2*STDEV(IF($W$5:$W$204=$G425,R$5:R$204,"-")),"-"))</f>
        <v>-</v>
      </c>
      <c r="S425" s="19" t="str">
        <f t="array" ref="S425">IF(S234="-","-",IF( S234&gt;1,2*STDEV(IF($W$5:$W$204=$G425,S$5:S$204,"-")),"-"))</f>
        <v>-</v>
      </c>
      <c r="T425" s="19" t="str">
        <f t="array" ref="T425">IF(T234="-","-",IF( T234&gt;1,2*STDEV(IF($W$5:$W$204=$G425,T$5:T$204,"-")),"-"))</f>
        <v>-</v>
      </c>
      <c r="U425" s="19" t="str">
        <f t="array" ref="U425">IF(U234="-","-",IF( U234&gt;1,2*STDEV(IF($W$5:$W$204=$G425,U$5:U$204,"-")),"-"))</f>
        <v>-</v>
      </c>
      <c r="V425" s="19" t="str">
        <f t="array" ref="V425">IF(V234="-","-",IF( V234&gt;1,2*STDEV(IF($W$5:$W$204=$G425,V$5:V$204,"-")),"-"))</f>
        <v>-</v>
      </c>
      <c r="W425" s="467" t="str">
        <f t="array" ref="W425">IF( H234="-","-",2*STDEV(IF($W$5:$W$204=$G425,H$5:V$204,"-")))</f>
        <v>-</v>
      </c>
      <c r="X425" s="311" t="str">
        <f t="array" ref="X425">IF(W425="-","-",0.5*W425)</f>
        <v>-</v>
      </c>
      <c r="Y425" s="83"/>
      <c r="Z425" s="83"/>
      <c r="AA425" s="83"/>
      <c r="AB425" s="83"/>
      <c r="AC425" s="83"/>
      <c r="AD425" s="76"/>
      <c r="AE425" s="87"/>
      <c r="AF425" s="87"/>
      <c r="AG425" s="87"/>
      <c r="AH425" s="87"/>
      <c r="AI425" s="87"/>
      <c r="AJ425" s="87"/>
      <c r="AK425" s="87"/>
      <c r="AL425" s="87"/>
      <c r="AM425" s="87"/>
      <c r="AN425" s="87"/>
      <c r="AO425" s="87"/>
      <c r="AP425" s="87"/>
      <c r="AQ425" s="87"/>
      <c r="AR425" s="87"/>
      <c r="AS425" s="87"/>
      <c r="AT425" s="87"/>
      <c r="AU425" s="87"/>
      <c r="AV425" s="87"/>
      <c r="AW425" s="87"/>
      <c r="AX425" s="87"/>
      <c r="AY425" s="87"/>
      <c r="AZ425" s="87"/>
      <c r="BA425" s="87"/>
      <c r="BB425" s="87"/>
      <c r="BC425" s="87"/>
      <c r="BD425" s="87"/>
      <c r="BE425" s="87"/>
      <c r="BF425" s="87"/>
      <c r="BG425" s="87"/>
      <c r="BH425" s="87"/>
      <c r="BI425" s="60"/>
      <c r="BJ425" s="60"/>
      <c r="BK425" s="251"/>
      <c r="BL425" s="251"/>
      <c r="BM425" s="251"/>
      <c r="BN425" s="251"/>
      <c r="BO425" s="251"/>
      <c r="BP425" s="251"/>
      <c r="BQ425" s="251"/>
      <c r="BR425" s="251"/>
      <c r="BS425" s="251"/>
      <c r="BT425" s="251"/>
      <c r="BU425" s="251"/>
      <c r="BV425" s="251"/>
      <c r="BW425" s="251"/>
      <c r="BX425" s="251"/>
      <c r="BY425" s="251"/>
      <c r="BZ425" s="251"/>
    </row>
    <row r="426" spans="1:78" s="50" customFormat="1" ht="12.75" customHeight="1">
      <c r="A426" s="75"/>
      <c r="B426" s="75"/>
      <c r="C426" s="75"/>
      <c r="D426" s="160"/>
      <c r="E426" s="163"/>
      <c r="F426" s="163"/>
      <c r="G426" s="52">
        <f t="shared" si="67"/>
        <v>12</v>
      </c>
      <c r="H426" s="43" t="str">
        <f t="array" ref="H426">IF(H235="-","-",IF( H235&gt;1,2*STDEV(IF($W$5:$W$204=$G426,H$5:H$204,"-")),"-"))</f>
        <v>-</v>
      </c>
      <c r="I426" s="19" t="str">
        <f t="array" ref="I426">IF(I235="-","-",IF( I235&gt;1,2*STDEV(IF($W$5:$W$204=$G426,I$5:I$204,"-")),"-"))</f>
        <v>-</v>
      </c>
      <c r="J426" s="19" t="str">
        <f t="array" ref="J426">IF(J235="-","-",IF( J235&gt;1,2*STDEV(IF($W$5:$W$204=$G426,J$5:J$204,"-")),"-"))</f>
        <v>-</v>
      </c>
      <c r="K426" s="19" t="str">
        <f t="array" ref="K426">IF(K235="-","-",IF( K235&gt;1,2*STDEV(IF($W$5:$W$204=$G426,K$5:K$204,"-")),"-"))</f>
        <v>-</v>
      </c>
      <c r="L426" s="19" t="str">
        <f t="array" ref="L426">IF(L235="-","-",IF( L235&gt;1,2*STDEV(IF($W$5:$W$204=$G426,L$5:L$204,"-")),"-"))</f>
        <v>-</v>
      </c>
      <c r="M426" s="19" t="str">
        <f t="array" ref="M426">IF(M235="-","-",IF( M235&gt;1,2*STDEV(IF($W$5:$W$204=$G426,M$5:M$204,"-")),"-"))</f>
        <v>-</v>
      </c>
      <c r="N426" s="19" t="str">
        <f t="array" ref="N426">IF(N235="-","-",IF( N235&gt;1,2*STDEV(IF($W$5:$W$204=$G426,N$5:N$204,"-")),"-"))</f>
        <v>-</v>
      </c>
      <c r="O426" s="19" t="str">
        <f t="array" ref="O426">IF(O235="-","-",IF( O235&gt;1,2*STDEV(IF($W$5:$W$204=$G426,O$5:O$204,"-")),"-"))</f>
        <v>-</v>
      </c>
      <c r="P426" s="19" t="str">
        <f t="array" ref="P426">IF(P235="-","-",IF( P235&gt;1,2*STDEV(IF($W$5:$W$204=$G426,P$5:P$204,"-")),"-"))</f>
        <v>-</v>
      </c>
      <c r="Q426" s="19" t="str">
        <f t="array" ref="Q426">IF(Q235="-","-",IF( Q235&gt;1,2*STDEV(IF($W$5:$W$204=$G426,Q$5:Q$204,"-")),"-"))</f>
        <v>-</v>
      </c>
      <c r="R426" s="19" t="str">
        <f t="array" ref="R426">IF(R235="-","-",IF( R235&gt;1,2*STDEV(IF($W$5:$W$204=$G426,R$5:R$204,"-")),"-"))</f>
        <v>-</v>
      </c>
      <c r="S426" s="19" t="str">
        <f t="array" ref="S426">IF(S235="-","-",IF( S235&gt;1,2*STDEV(IF($W$5:$W$204=$G426,S$5:S$204,"-")),"-"))</f>
        <v>-</v>
      </c>
      <c r="T426" s="19" t="str">
        <f t="array" ref="T426">IF(T235="-","-",IF( T235&gt;1,2*STDEV(IF($W$5:$W$204=$G426,T$5:T$204,"-")),"-"))</f>
        <v>-</v>
      </c>
      <c r="U426" s="19" t="str">
        <f t="array" ref="U426">IF(U235="-","-",IF( U235&gt;1,2*STDEV(IF($W$5:$W$204=$G426,U$5:U$204,"-")),"-"))</f>
        <v>-</v>
      </c>
      <c r="V426" s="19" t="str">
        <f t="array" ref="V426">IF(V235="-","-",IF( V235&gt;1,2*STDEV(IF($W$5:$W$204=$G426,V$5:V$204,"-")),"-"))</f>
        <v>-</v>
      </c>
      <c r="W426" s="467" t="str">
        <f t="array" ref="W426">IF( H235="-","-",2*STDEV(IF($W$5:$W$204=$G426,H$5:V$204,"-")))</f>
        <v>-</v>
      </c>
      <c r="X426" s="311" t="str">
        <f t="array" ref="X426">IF(W426="-","-",0.5*W426)</f>
        <v>-</v>
      </c>
      <c r="Y426" s="83"/>
      <c r="Z426" s="83"/>
      <c r="AA426" s="83"/>
      <c r="AB426" s="83"/>
      <c r="AC426" s="83"/>
      <c r="AD426" s="76"/>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60"/>
      <c r="BJ426" s="60"/>
      <c r="BK426" s="251"/>
      <c r="BL426" s="251"/>
      <c r="BM426" s="251"/>
      <c r="BN426" s="251"/>
      <c r="BO426" s="251"/>
      <c r="BP426" s="251"/>
      <c r="BQ426" s="251"/>
      <c r="BR426" s="251"/>
      <c r="BS426" s="251"/>
      <c r="BT426" s="251"/>
      <c r="BU426" s="251"/>
      <c r="BV426" s="251"/>
      <c r="BW426" s="251"/>
      <c r="BX426" s="251"/>
      <c r="BY426" s="251"/>
      <c r="BZ426" s="251"/>
    </row>
    <row r="427" spans="1:78" s="50" customFormat="1" ht="12.75" customHeight="1">
      <c r="A427" s="75"/>
      <c r="B427" s="75"/>
      <c r="C427" s="75"/>
      <c r="D427" s="160"/>
      <c r="E427" s="163"/>
      <c r="F427" s="163"/>
      <c r="G427" s="52">
        <f t="shared" si="67"/>
        <v>13</v>
      </c>
      <c r="H427" s="43" t="str">
        <f t="array" ref="H427">IF(H236="-","-",IF( H236&gt;1,2*STDEV(IF($W$5:$W$204=$G427,H$5:H$204,"-")),"-"))</f>
        <v>-</v>
      </c>
      <c r="I427" s="19" t="str">
        <f t="array" ref="I427">IF(I236="-","-",IF( I236&gt;1,2*STDEV(IF($W$5:$W$204=$G427,I$5:I$204,"-")),"-"))</f>
        <v>-</v>
      </c>
      <c r="J427" s="19" t="str">
        <f t="array" ref="J427">IF(J236="-","-",IF( J236&gt;1,2*STDEV(IF($W$5:$W$204=$G427,J$5:J$204,"-")),"-"))</f>
        <v>-</v>
      </c>
      <c r="K427" s="19" t="str">
        <f t="array" ref="K427">IF(K236="-","-",IF( K236&gt;1,2*STDEV(IF($W$5:$W$204=$G427,K$5:K$204,"-")),"-"))</f>
        <v>-</v>
      </c>
      <c r="L427" s="19" t="str">
        <f t="array" ref="L427">IF(L236="-","-",IF( L236&gt;1,2*STDEV(IF($W$5:$W$204=$G427,L$5:L$204,"-")),"-"))</f>
        <v>-</v>
      </c>
      <c r="M427" s="19" t="str">
        <f t="array" ref="M427">IF(M236="-","-",IF( M236&gt;1,2*STDEV(IF($W$5:$W$204=$G427,M$5:M$204,"-")),"-"))</f>
        <v>-</v>
      </c>
      <c r="N427" s="19" t="str">
        <f t="array" ref="N427">IF(N236="-","-",IF( N236&gt;1,2*STDEV(IF($W$5:$W$204=$G427,N$5:N$204,"-")),"-"))</f>
        <v>-</v>
      </c>
      <c r="O427" s="19" t="str">
        <f t="array" ref="O427">IF(O236="-","-",IF( O236&gt;1,2*STDEV(IF($W$5:$W$204=$G427,O$5:O$204,"-")),"-"))</f>
        <v>-</v>
      </c>
      <c r="P427" s="19" t="str">
        <f t="array" ref="P427">IF(P236="-","-",IF( P236&gt;1,2*STDEV(IF($W$5:$W$204=$G427,P$5:P$204,"-")),"-"))</f>
        <v>-</v>
      </c>
      <c r="Q427" s="19" t="str">
        <f t="array" ref="Q427">IF(Q236="-","-",IF( Q236&gt;1,2*STDEV(IF($W$5:$W$204=$G427,Q$5:Q$204,"-")),"-"))</f>
        <v>-</v>
      </c>
      <c r="R427" s="19" t="str">
        <f t="array" ref="R427">IF(R236="-","-",IF( R236&gt;1,2*STDEV(IF($W$5:$W$204=$G427,R$5:R$204,"-")),"-"))</f>
        <v>-</v>
      </c>
      <c r="S427" s="19" t="str">
        <f t="array" ref="S427">IF(S236="-","-",IF( S236&gt;1,2*STDEV(IF($W$5:$W$204=$G427,S$5:S$204,"-")),"-"))</f>
        <v>-</v>
      </c>
      <c r="T427" s="19" t="str">
        <f t="array" ref="T427">IF(T236="-","-",IF( T236&gt;1,2*STDEV(IF($W$5:$W$204=$G427,T$5:T$204,"-")),"-"))</f>
        <v>-</v>
      </c>
      <c r="U427" s="19" t="str">
        <f t="array" ref="U427">IF(U236="-","-",IF( U236&gt;1,2*STDEV(IF($W$5:$W$204=$G427,U$5:U$204,"-")),"-"))</f>
        <v>-</v>
      </c>
      <c r="V427" s="19" t="str">
        <f t="array" ref="V427">IF(V236="-","-",IF( V236&gt;1,2*STDEV(IF($W$5:$W$204=$G427,V$5:V$204,"-")),"-"))</f>
        <v>-</v>
      </c>
      <c r="W427" s="467" t="str">
        <f t="array" ref="W427">IF( H236="-","-",2*STDEV(IF($W$5:$W$204=$G427,H$5:V$204,"-")))</f>
        <v>-</v>
      </c>
      <c r="X427" s="311" t="str">
        <f t="array" ref="X427">IF(W427="-","-",0.5*W427)</f>
        <v>-</v>
      </c>
      <c r="Y427" s="83"/>
      <c r="Z427" s="83"/>
      <c r="AA427" s="83"/>
      <c r="AB427" s="83"/>
      <c r="AC427" s="83"/>
      <c r="AD427" s="76"/>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60"/>
      <c r="BJ427" s="60"/>
      <c r="BK427" s="251"/>
      <c r="BL427" s="251"/>
      <c r="BM427" s="251"/>
      <c r="BN427" s="251"/>
      <c r="BO427" s="251"/>
      <c r="BP427" s="251"/>
      <c r="BQ427" s="251"/>
      <c r="BR427" s="251"/>
      <c r="BS427" s="251"/>
      <c r="BT427" s="251"/>
      <c r="BU427" s="251"/>
      <c r="BV427" s="251"/>
      <c r="BW427" s="251"/>
      <c r="BX427" s="251"/>
      <c r="BY427" s="251"/>
      <c r="BZ427" s="251"/>
    </row>
    <row r="428" spans="1:78" s="50" customFormat="1" ht="12.75" customHeight="1">
      <c r="A428" s="75"/>
      <c r="B428" s="75"/>
      <c r="C428" s="75"/>
      <c r="D428" s="160"/>
      <c r="E428" s="163"/>
      <c r="F428" s="163"/>
      <c r="G428" s="52">
        <f t="shared" si="67"/>
        <v>14</v>
      </c>
      <c r="H428" s="43" t="str">
        <f t="array" ref="H428">IF(H237="-","-",IF( H237&gt;1,2*STDEV(IF($W$5:$W$204=$G428,H$5:H$204,"-")),"-"))</f>
        <v>-</v>
      </c>
      <c r="I428" s="19" t="str">
        <f t="array" ref="I428">IF(I237="-","-",IF( I237&gt;1,2*STDEV(IF($W$5:$W$204=$G428,I$5:I$204,"-")),"-"))</f>
        <v>-</v>
      </c>
      <c r="J428" s="19" t="str">
        <f t="array" ref="J428">IF(J237="-","-",IF( J237&gt;1,2*STDEV(IF($W$5:$W$204=$G428,J$5:J$204,"-")),"-"))</f>
        <v>-</v>
      </c>
      <c r="K428" s="19" t="str">
        <f t="array" ref="K428">IF(K237="-","-",IF( K237&gt;1,2*STDEV(IF($W$5:$W$204=$G428,K$5:K$204,"-")),"-"))</f>
        <v>-</v>
      </c>
      <c r="L428" s="19" t="str">
        <f t="array" ref="L428">IF(L237="-","-",IF( L237&gt;1,2*STDEV(IF($W$5:$W$204=$G428,L$5:L$204,"-")),"-"))</f>
        <v>-</v>
      </c>
      <c r="M428" s="19" t="str">
        <f t="array" ref="M428">IF(M237="-","-",IF( M237&gt;1,2*STDEV(IF($W$5:$W$204=$G428,M$5:M$204,"-")),"-"))</f>
        <v>-</v>
      </c>
      <c r="N428" s="19" t="str">
        <f t="array" ref="N428">IF(N237="-","-",IF( N237&gt;1,2*STDEV(IF($W$5:$W$204=$G428,N$5:N$204,"-")),"-"))</f>
        <v>-</v>
      </c>
      <c r="O428" s="19" t="str">
        <f t="array" ref="O428">IF(O237="-","-",IF( O237&gt;1,2*STDEV(IF($W$5:$W$204=$G428,O$5:O$204,"-")),"-"))</f>
        <v>-</v>
      </c>
      <c r="P428" s="19" t="str">
        <f t="array" ref="P428">IF(P237="-","-",IF( P237&gt;1,2*STDEV(IF($W$5:$W$204=$G428,P$5:P$204,"-")),"-"))</f>
        <v>-</v>
      </c>
      <c r="Q428" s="19" t="str">
        <f t="array" ref="Q428">IF(Q237="-","-",IF( Q237&gt;1,2*STDEV(IF($W$5:$W$204=$G428,Q$5:Q$204,"-")),"-"))</f>
        <v>-</v>
      </c>
      <c r="R428" s="19" t="str">
        <f t="array" ref="R428">IF(R237="-","-",IF( R237&gt;1,2*STDEV(IF($W$5:$W$204=$G428,R$5:R$204,"-")),"-"))</f>
        <v>-</v>
      </c>
      <c r="S428" s="19" t="str">
        <f t="array" ref="S428">IF(S237="-","-",IF( S237&gt;1,2*STDEV(IF($W$5:$W$204=$G428,S$5:S$204,"-")),"-"))</f>
        <v>-</v>
      </c>
      <c r="T428" s="19" t="str">
        <f t="array" ref="T428">IF(T237="-","-",IF( T237&gt;1,2*STDEV(IF($W$5:$W$204=$G428,T$5:T$204,"-")),"-"))</f>
        <v>-</v>
      </c>
      <c r="U428" s="19" t="str">
        <f t="array" ref="U428">IF(U237="-","-",IF( U237&gt;1,2*STDEV(IF($W$5:$W$204=$G428,U$5:U$204,"-")),"-"))</f>
        <v>-</v>
      </c>
      <c r="V428" s="19" t="str">
        <f t="array" ref="V428">IF(V237="-","-",IF( V237&gt;1,2*STDEV(IF($W$5:$W$204=$G428,V$5:V$204,"-")),"-"))</f>
        <v>-</v>
      </c>
      <c r="W428" s="467" t="str">
        <f t="array" ref="W428">IF( H237="-","-",2*STDEV(IF($W$5:$W$204=$G428,H$5:V$204,"-")))</f>
        <v>-</v>
      </c>
      <c r="X428" s="311" t="str">
        <f t="array" ref="X428">IF(W428="-","-",0.5*W428)</f>
        <v>-</v>
      </c>
      <c r="Y428" s="83"/>
      <c r="Z428" s="83"/>
      <c r="AA428" s="83"/>
      <c r="AB428" s="83"/>
      <c r="AC428" s="83"/>
      <c r="AD428" s="76"/>
      <c r="AE428" s="87"/>
      <c r="AF428" s="87"/>
      <c r="AG428" s="87"/>
      <c r="AH428" s="87"/>
      <c r="AI428" s="87"/>
      <c r="AJ428" s="87"/>
      <c r="AK428" s="87"/>
      <c r="AL428" s="87"/>
      <c r="AM428" s="87"/>
      <c r="AN428" s="87"/>
      <c r="AO428" s="87"/>
      <c r="AP428" s="87"/>
      <c r="AQ428" s="87"/>
      <c r="AR428" s="87"/>
      <c r="AS428" s="87"/>
      <c r="AT428" s="87"/>
      <c r="AU428" s="87"/>
      <c r="AV428" s="87"/>
      <c r="AW428" s="87"/>
      <c r="AX428" s="87"/>
      <c r="AY428" s="87"/>
      <c r="AZ428" s="87"/>
      <c r="BA428" s="87"/>
      <c r="BB428" s="87"/>
      <c r="BC428" s="87"/>
      <c r="BD428" s="87"/>
      <c r="BE428" s="87"/>
      <c r="BF428" s="87"/>
      <c r="BG428" s="87"/>
      <c r="BH428" s="87"/>
      <c r="BI428" s="60"/>
      <c r="BJ428" s="60"/>
      <c r="BK428" s="251"/>
      <c r="BL428" s="251"/>
      <c r="BM428" s="251"/>
      <c r="BN428" s="251"/>
      <c r="BO428" s="251"/>
      <c r="BP428" s="251"/>
      <c r="BQ428" s="251"/>
      <c r="BR428" s="251"/>
      <c r="BS428" s="251"/>
      <c r="BT428" s="251"/>
      <c r="BU428" s="251"/>
      <c r="BV428" s="251"/>
      <c r="BW428" s="251"/>
      <c r="BX428" s="251"/>
      <c r="BY428" s="251"/>
      <c r="BZ428" s="251"/>
    </row>
    <row r="429" spans="1:78" s="50" customFormat="1" ht="12.75" customHeight="1">
      <c r="A429" s="75"/>
      <c r="B429" s="75"/>
      <c r="C429" s="75"/>
      <c r="D429" s="160"/>
      <c r="E429" s="163"/>
      <c r="F429" s="163"/>
      <c r="G429" s="102">
        <f t="shared" si="67"/>
        <v>15</v>
      </c>
      <c r="H429" s="44" t="str">
        <f t="array" ref="H429">IF(H238="-","-",IF( H238&gt;1,2*STDEV(IF($W$5:$W$204=$G429,H$5:H$204,"-")),"-"))</f>
        <v>-</v>
      </c>
      <c r="I429" s="45" t="str">
        <f t="array" ref="I429">IF(I238="-","-",IF( I238&gt;1,2*STDEV(IF($W$5:$W$204=$G429,I$5:I$204,"-")),"-"))</f>
        <v>-</v>
      </c>
      <c r="J429" s="45" t="str">
        <f t="array" ref="J429">IF(J238="-","-",IF( J238&gt;1,2*STDEV(IF($W$5:$W$204=$G429,J$5:J$204,"-")),"-"))</f>
        <v>-</v>
      </c>
      <c r="K429" s="45" t="str">
        <f t="array" ref="K429">IF(K238="-","-",IF( K238&gt;1,2*STDEV(IF($W$5:$W$204=$G429,K$5:K$204,"-")),"-"))</f>
        <v>-</v>
      </c>
      <c r="L429" s="45" t="str">
        <f t="array" ref="L429">IF(L238="-","-",IF( L238&gt;1,2*STDEV(IF($W$5:$W$204=$G429,L$5:L$204,"-")),"-"))</f>
        <v>-</v>
      </c>
      <c r="M429" s="45" t="str">
        <f t="array" ref="M429">IF(M238="-","-",IF( M238&gt;1,2*STDEV(IF($W$5:$W$204=$G429,M$5:M$204,"-")),"-"))</f>
        <v>-</v>
      </c>
      <c r="N429" s="45" t="str">
        <f t="array" ref="N429">IF(N238="-","-",IF( N238&gt;1,2*STDEV(IF($W$5:$W$204=$G429,N$5:N$204,"-")),"-"))</f>
        <v>-</v>
      </c>
      <c r="O429" s="45" t="str">
        <f t="array" ref="O429">IF(O238="-","-",IF( O238&gt;1,2*STDEV(IF($W$5:$W$204=$G429,O$5:O$204,"-")),"-"))</f>
        <v>-</v>
      </c>
      <c r="P429" s="45" t="str">
        <f t="array" ref="P429">IF(P238="-","-",IF( P238&gt;1,2*STDEV(IF($W$5:$W$204=$G429,P$5:P$204,"-")),"-"))</f>
        <v>-</v>
      </c>
      <c r="Q429" s="45" t="str">
        <f t="array" ref="Q429">IF(Q238="-","-",IF( Q238&gt;1,2*STDEV(IF($W$5:$W$204=$G429,Q$5:Q$204,"-")),"-"))</f>
        <v>-</v>
      </c>
      <c r="R429" s="45" t="str">
        <f t="array" ref="R429">IF(R238="-","-",IF( R238&gt;1,2*STDEV(IF($W$5:$W$204=$G429,R$5:R$204,"-")),"-"))</f>
        <v>-</v>
      </c>
      <c r="S429" s="45" t="str">
        <f t="array" ref="S429">IF(S238="-","-",IF( S238&gt;1,2*STDEV(IF($W$5:$W$204=$G429,S$5:S$204,"-")),"-"))</f>
        <v>-</v>
      </c>
      <c r="T429" s="45" t="str">
        <f t="array" ref="T429">IF(T238="-","-",IF( T238&gt;1,2*STDEV(IF($W$5:$W$204=$G429,T$5:T$204,"-")),"-"))</f>
        <v>-</v>
      </c>
      <c r="U429" s="45" t="str">
        <f t="array" ref="U429">IF(U238="-","-",IF( U238&gt;1,2*STDEV(IF($W$5:$W$204=$G429,U$5:U$204,"-")),"-"))</f>
        <v>-</v>
      </c>
      <c r="V429" s="45" t="str">
        <f t="array" ref="V429">IF(V238="-","-",IF( V238&gt;1,2*STDEV(IF($W$5:$W$204=$G429,V$5:V$204,"-")),"-"))</f>
        <v>-</v>
      </c>
      <c r="W429" s="468" t="str">
        <f t="array" ref="W429">IF( H238="-","-",2*STDEV(IF($W$5:$W$204=$G429,H$5:V$204,"-")))</f>
        <v>-</v>
      </c>
      <c r="X429" s="312" t="str">
        <f t="array" ref="X429">IF(W429="-","-",0.5*W429)</f>
        <v>-</v>
      </c>
      <c r="Y429" s="83"/>
      <c r="Z429" s="83"/>
      <c r="AA429" s="83"/>
      <c r="AB429" s="83"/>
      <c r="AC429" s="83"/>
      <c r="AD429" s="76"/>
      <c r="AE429" s="87"/>
      <c r="AF429" s="87"/>
      <c r="AG429" s="87"/>
      <c r="AH429" s="87"/>
      <c r="AI429" s="87"/>
      <c r="AJ429" s="87"/>
      <c r="AK429" s="87"/>
      <c r="AL429" s="87"/>
      <c r="AM429" s="87"/>
      <c r="AN429" s="87"/>
      <c r="AO429" s="87"/>
      <c r="AP429" s="87"/>
      <c r="AQ429" s="87"/>
      <c r="AR429" s="87"/>
      <c r="AS429" s="87"/>
      <c r="AT429" s="87"/>
      <c r="AU429" s="87"/>
      <c r="AV429" s="87"/>
      <c r="AW429" s="87"/>
      <c r="AX429" s="87"/>
      <c r="AY429" s="87"/>
      <c r="AZ429" s="87"/>
      <c r="BA429" s="87"/>
      <c r="BB429" s="87"/>
      <c r="BC429" s="87"/>
      <c r="BD429" s="87"/>
      <c r="BE429" s="87"/>
      <c r="BF429" s="87"/>
      <c r="BG429" s="87"/>
      <c r="BH429" s="87"/>
      <c r="BI429" s="60"/>
      <c r="BJ429" s="60"/>
      <c r="BK429" s="251"/>
      <c r="BL429" s="251"/>
      <c r="BM429" s="251"/>
      <c r="BN429" s="251"/>
      <c r="BO429" s="251"/>
      <c r="BP429" s="251"/>
      <c r="BQ429" s="251"/>
      <c r="BR429" s="251"/>
      <c r="BS429" s="251"/>
      <c r="BT429" s="251"/>
      <c r="BU429" s="251"/>
      <c r="BV429" s="251"/>
      <c r="BW429" s="251"/>
      <c r="BX429" s="251"/>
      <c r="BY429" s="251"/>
      <c r="BZ429" s="251"/>
    </row>
    <row r="430" spans="1:78" s="50" customFormat="1" ht="12.75" customHeight="1">
      <c r="A430" s="75"/>
      <c r="B430" s="75"/>
      <c r="C430" s="75"/>
      <c r="D430" s="160"/>
      <c r="E430" s="537"/>
      <c r="F430" s="537"/>
      <c r="G430" s="542"/>
      <c r="H430" s="543"/>
      <c r="I430" s="544"/>
      <c r="J430" s="544"/>
      <c r="K430" s="544"/>
      <c r="L430" s="544"/>
      <c r="M430" s="544"/>
      <c r="N430" s="544"/>
      <c r="O430" s="544"/>
      <c r="P430" s="544"/>
      <c r="Q430" s="544"/>
      <c r="R430" s="544"/>
      <c r="S430" s="544"/>
      <c r="T430" s="544"/>
      <c r="U430" s="544"/>
      <c r="V430" s="544"/>
      <c r="W430" s="545"/>
      <c r="X430" s="481"/>
      <c r="Y430" s="83"/>
      <c r="Z430" s="83"/>
      <c r="AA430" s="83"/>
      <c r="AB430" s="83"/>
      <c r="AC430" s="83"/>
      <c r="AD430" s="76"/>
      <c r="AE430" s="87"/>
      <c r="AF430" s="87"/>
      <c r="AG430" s="87"/>
      <c r="AH430" s="87"/>
      <c r="AI430" s="87"/>
      <c r="AJ430" s="87"/>
      <c r="AK430" s="87"/>
      <c r="AL430" s="87"/>
      <c r="AM430" s="87"/>
      <c r="AN430" s="87"/>
      <c r="AO430" s="87"/>
      <c r="AP430" s="87"/>
      <c r="AQ430" s="87"/>
      <c r="AR430" s="87"/>
      <c r="AS430" s="87"/>
      <c r="AT430" s="87"/>
      <c r="AU430" s="87"/>
      <c r="AV430" s="87"/>
      <c r="AW430" s="87"/>
      <c r="AX430" s="87"/>
      <c r="AY430" s="87"/>
      <c r="AZ430" s="87"/>
      <c r="BA430" s="87"/>
      <c r="BB430" s="87"/>
      <c r="BC430" s="87"/>
      <c r="BD430" s="87"/>
      <c r="BE430" s="87"/>
      <c r="BF430" s="87"/>
      <c r="BG430" s="87"/>
      <c r="BH430" s="87"/>
      <c r="BI430" s="60"/>
      <c r="BJ430" s="60"/>
      <c r="BK430" s="251"/>
      <c r="BL430" s="251"/>
      <c r="BM430" s="251"/>
      <c r="BN430" s="251"/>
      <c r="BO430" s="251"/>
      <c r="BP430" s="251"/>
      <c r="BQ430" s="251"/>
      <c r="BR430" s="251"/>
      <c r="BS430" s="251"/>
      <c r="BT430" s="251"/>
      <c r="BU430" s="251"/>
      <c r="BV430" s="251"/>
      <c r="BW430" s="251"/>
      <c r="BX430" s="251"/>
      <c r="BY430" s="251"/>
      <c r="BZ430" s="251"/>
    </row>
    <row r="431" spans="1:78" s="60" customFormat="1" ht="12.75" customHeight="1">
      <c r="A431" s="75"/>
      <c r="B431" s="75"/>
      <c r="C431" s="75"/>
      <c r="D431" s="178"/>
      <c r="E431" s="174"/>
      <c r="F431" s="174"/>
      <c r="G431" s="162"/>
      <c r="H431" s="546"/>
      <c r="I431" s="547"/>
      <c r="J431" s="547"/>
      <c r="K431" s="547"/>
      <c r="L431" s="547"/>
      <c r="M431" s="547"/>
      <c r="N431" s="547"/>
      <c r="O431" s="547"/>
      <c r="P431" s="547"/>
      <c r="Q431" s="547"/>
      <c r="R431" s="547"/>
      <c r="S431" s="547"/>
      <c r="T431" s="547"/>
      <c r="U431" s="547"/>
      <c r="V431" s="547"/>
      <c r="W431" s="546"/>
      <c r="X431" s="74"/>
      <c r="Y431" s="83"/>
      <c r="Z431" s="83"/>
      <c r="AA431" s="83"/>
      <c r="AB431" s="83"/>
      <c r="AC431" s="83"/>
      <c r="AD431" s="76"/>
      <c r="AE431" s="87"/>
      <c r="AF431" s="87"/>
      <c r="AG431" s="87"/>
      <c r="AH431" s="87"/>
      <c r="AI431" s="87"/>
      <c r="AJ431" s="87"/>
      <c r="AK431" s="87"/>
      <c r="AL431" s="87"/>
      <c r="AM431" s="87"/>
      <c r="AN431" s="87"/>
      <c r="AO431" s="87"/>
      <c r="AP431" s="87"/>
      <c r="AQ431" s="87"/>
      <c r="AR431" s="87"/>
      <c r="AS431" s="87"/>
      <c r="AT431" s="87"/>
      <c r="AU431" s="87"/>
      <c r="AV431" s="87"/>
      <c r="AW431" s="87"/>
      <c r="AX431" s="87"/>
      <c r="AY431" s="87"/>
      <c r="AZ431" s="87"/>
      <c r="BA431" s="87"/>
      <c r="BB431" s="87"/>
      <c r="BC431" s="87"/>
      <c r="BD431" s="87"/>
      <c r="BE431" s="87"/>
      <c r="BF431" s="87"/>
      <c r="BG431" s="87"/>
      <c r="BH431" s="87"/>
      <c r="BK431" s="251"/>
      <c r="BL431" s="251"/>
      <c r="BM431" s="251"/>
      <c r="BN431" s="251"/>
      <c r="BO431" s="251"/>
      <c r="BP431" s="251"/>
      <c r="BQ431" s="251"/>
      <c r="BR431" s="251"/>
      <c r="BS431" s="251"/>
      <c r="BT431" s="251"/>
      <c r="BU431" s="251"/>
      <c r="BV431" s="251"/>
      <c r="BW431" s="251"/>
      <c r="BX431" s="251"/>
      <c r="BY431" s="251"/>
      <c r="BZ431" s="251"/>
    </row>
    <row r="432" spans="1:78" s="60" customFormat="1" ht="18" customHeight="1">
      <c r="A432" s="75"/>
      <c r="B432" s="75"/>
      <c r="C432" s="75"/>
      <c r="D432" s="160"/>
      <c r="E432" s="534"/>
      <c r="F432" s="534"/>
      <c r="G432" s="179" t="s">
        <v>82</v>
      </c>
      <c r="H432" s="187"/>
      <c r="I432" s="188"/>
      <c r="J432" s="188"/>
      <c r="K432" s="188"/>
      <c r="L432" s="199"/>
      <c r="M432" s="199"/>
      <c r="N432" s="199"/>
      <c r="O432" s="199"/>
      <c r="P432" s="199"/>
      <c r="Q432" s="199"/>
      <c r="R432" s="199"/>
      <c r="S432" s="199"/>
      <c r="T432" s="199"/>
      <c r="U432" s="199"/>
      <c r="V432" s="199"/>
      <c r="W432" s="198"/>
      <c r="X432" s="74"/>
      <c r="Y432" s="83"/>
      <c r="Z432" s="83"/>
      <c r="AA432" s="83"/>
      <c r="AB432" s="83"/>
      <c r="AC432" s="83"/>
      <c r="AD432" s="76"/>
      <c r="AE432" s="87"/>
      <c r="AF432" s="87"/>
      <c r="AG432" s="87"/>
      <c r="AH432" s="87"/>
      <c r="AI432" s="87"/>
      <c r="AJ432" s="87"/>
      <c r="AK432" s="87"/>
      <c r="AL432" s="87"/>
      <c r="AM432" s="87"/>
      <c r="AN432" s="87"/>
      <c r="AO432" s="87"/>
      <c r="AP432" s="87"/>
      <c r="AQ432" s="87"/>
      <c r="AR432" s="87"/>
      <c r="AS432" s="87"/>
      <c r="AT432" s="87"/>
      <c r="AU432" s="87"/>
      <c r="AV432" s="87"/>
      <c r="AW432" s="87"/>
      <c r="AX432" s="87"/>
      <c r="AY432" s="87"/>
      <c r="AZ432" s="87"/>
      <c r="BA432" s="87"/>
      <c r="BB432" s="87"/>
      <c r="BC432" s="87"/>
      <c r="BD432" s="87"/>
      <c r="BE432" s="87"/>
      <c r="BF432" s="87"/>
      <c r="BG432" s="87"/>
      <c r="BH432" s="87"/>
      <c r="BK432" s="251"/>
      <c r="BL432" s="251"/>
      <c r="BM432" s="251"/>
      <c r="BN432" s="251"/>
      <c r="BO432" s="251"/>
      <c r="BP432" s="251"/>
      <c r="BQ432" s="251"/>
      <c r="BR432" s="251"/>
      <c r="BS432" s="251"/>
      <c r="BT432" s="251"/>
      <c r="BU432" s="251"/>
      <c r="BV432" s="251"/>
      <c r="BW432" s="251"/>
      <c r="BX432" s="251"/>
      <c r="BY432" s="251"/>
      <c r="BZ432" s="251"/>
    </row>
    <row r="433" spans="1:78" s="105" customFormat="1" ht="12.75" customHeight="1">
      <c r="A433" s="75"/>
      <c r="B433" s="75"/>
      <c r="C433" s="75"/>
      <c r="D433" s="167"/>
      <c r="E433" s="538"/>
      <c r="F433" s="538"/>
      <c r="G433" s="21" t="str">
        <f>W3</f>
        <v>MODAL</v>
      </c>
      <c r="H433" s="291">
        <f t="shared" ref="H433:V433" si="68">H3</f>
        <v>0</v>
      </c>
      <c r="I433" s="292">
        <f t="shared" si="68"/>
        <v>0</v>
      </c>
      <c r="J433" s="292">
        <f t="shared" si="68"/>
        <v>0</v>
      </c>
      <c r="K433" s="292">
        <f t="shared" si="68"/>
        <v>0</v>
      </c>
      <c r="L433" s="292">
        <f t="shared" si="68"/>
        <v>0</v>
      </c>
      <c r="M433" s="292">
        <f t="shared" si="68"/>
        <v>0</v>
      </c>
      <c r="N433" s="292">
        <f t="shared" si="68"/>
        <v>0</v>
      </c>
      <c r="O433" s="292">
        <f t="shared" si="68"/>
        <v>0</v>
      </c>
      <c r="P433" s="292">
        <f t="shared" si="68"/>
        <v>0</v>
      </c>
      <c r="Q433" s="292">
        <f t="shared" si="68"/>
        <v>0</v>
      </c>
      <c r="R433" s="292">
        <f t="shared" si="68"/>
        <v>0</v>
      </c>
      <c r="S433" s="292">
        <f t="shared" si="68"/>
        <v>0</v>
      </c>
      <c r="T433" s="292">
        <f t="shared" si="68"/>
        <v>0</v>
      </c>
      <c r="U433" s="292">
        <f t="shared" si="68"/>
        <v>0</v>
      </c>
      <c r="V433" s="293">
        <f t="shared" si="68"/>
        <v>0</v>
      </c>
      <c r="W433" s="20"/>
      <c r="X433" s="474"/>
      <c r="Y433" s="103"/>
      <c r="Z433" s="103"/>
      <c r="AA433" s="103"/>
      <c r="AB433" s="103"/>
      <c r="AC433" s="103"/>
      <c r="AD433" s="413"/>
      <c r="AE433" s="104"/>
      <c r="AF433" s="104"/>
      <c r="AG433" s="104"/>
      <c r="AH433" s="104"/>
      <c r="AI433" s="104"/>
      <c r="AJ433" s="104"/>
      <c r="AK433" s="104"/>
      <c r="AL433" s="104"/>
      <c r="AM433" s="104"/>
      <c r="AN433" s="104"/>
      <c r="AO433" s="104"/>
      <c r="AP433" s="104"/>
      <c r="AQ433" s="104"/>
      <c r="AR433" s="104"/>
      <c r="AS433" s="104"/>
      <c r="AT433" s="104"/>
      <c r="AU433" s="104"/>
      <c r="AV433" s="104"/>
      <c r="AW433" s="104"/>
      <c r="AX433" s="104"/>
      <c r="AY433" s="104"/>
      <c r="AZ433" s="104"/>
      <c r="BA433" s="104"/>
      <c r="BB433" s="104"/>
      <c r="BC433" s="104"/>
      <c r="BD433" s="104"/>
      <c r="BE433" s="104"/>
      <c r="BF433" s="104"/>
      <c r="BG433" s="104"/>
      <c r="BH433" s="104"/>
      <c r="BK433" s="296"/>
      <c r="BL433" s="296"/>
      <c r="BM433" s="296"/>
      <c r="BN433" s="296"/>
      <c r="BO433" s="296"/>
      <c r="BP433" s="296"/>
      <c r="BQ433" s="296"/>
      <c r="BR433" s="296"/>
      <c r="BS433" s="296"/>
      <c r="BT433" s="296"/>
      <c r="BU433" s="296"/>
      <c r="BV433" s="296"/>
      <c r="BW433" s="296"/>
      <c r="BX433" s="296"/>
      <c r="BY433" s="296"/>
      <c r="BZ433" s="296"/>
    </row>
    <row r="434" spans="1:78" s="105" customFormat="1" ht="12.75" customHeight="1">
      <c r="A434" s="75"/>
      <c r="B434" s="75"/>
      <c r="C434" s="75"/>
      <c r="D434" s="167"/>
      <c r="E434" s="538"/>
      <c r="F434" s="538"/>
      <c r="G434" s="101" t="str">
        <f>W4</f>
        <v>age</v>
      </c>
      <c r="H434" s="297" t="str">
        <f t="shared" ref="H434:V434" si="69">H4</f>
        <v>Reader 1</v>
      </c>
      <c r="I434" s="298" t="str">
        <f t="shared" si="69"/>
        <v>Reader 2</v>
      </c>
      <c r="J434" s="298" t="str">
        <f t="shared" si="69"/>
        <v>Reader 3</v>
      </c>
      <c r="K434" s="298" t="str">
        <f t="shared" si="69"/>
        <v>Reader 4</v>
      </c>
      <c r="L434" s="298" t="str">
        <f t="shared" si="69"/>
        <v>Reader 5</v>
      </c>
      <c r="M434" s="298" t="str">
        <f t="shared" si="69"/>
        <v>Reader 6</v>
      </c>
      <c r="N434" s="298" t="str">
        <f t="shared" si="69"/>
        <v>Reader 7</v>
      </c>
      <c r="O434" s="298" t="str">
        <f t="shared" si="69"/>
        <v>Reader 8</v>
      </c>
      <c r="P434" s="298" t="str">
        <f t="shared" si="69"/>
        <v>Reader 9</v>
      </c>
      <c r="Q434" s="298" t="str">
        <f t="shared" si="69"/>
        <v>Reader 10</v>
      </c>
      <c r="R434" s="298" t="str">
        <f t="shared" si="69"/>
        <v>Reader 11</v>
      </c>
      <c r="S434" s="298" t="str">
        <f t="shared" si="69"/>
        <v>Reader 12</v>
      </c>
      <c r="T434" s="298" t="str">
        <f t="shared" si="69"/>
        <v>Reader 13</v>
      </c>
      <c r="U434" s="298" t="str">
        <f t="shared" si="69"/>
        <v>Reader 14</v>
      </c>
      <c r="V434" s="299" t="str">
        <f t="shared" si="69"/>
        <v>Reader 15</v>
      </c>
      <c r="W434" s="101" t="s">
        <v>30</v>
      </c>
      <c r="X434" s="474"/>
      <c r="Y434" s="103"/>
      <c r="Z434" s="103"/>
      <c r="AA434" s="103"/>
      <c r="AB434" s="103"/>
      <c r="AC434" s="103"/>
      <c r="AD434" s="413"/>
      <c r="AE434" s="104"/>
      <c r="AF434" s="104"/>
      <c r="AG434" s="104"/>
      <c r="AH434" s="104"/>
      <c r="AI434" s="104"/>
      <c r="AJ434" s="104"/>
      <c r="AK434" s="104"/>
      <c r="AL434" s="104"/>
      <c r="AM434" s="104"/>
      <c r="AN434" s="104"/>
      <c r="AO434" s="104"/>
      <c r="AP434" s="104"/>
      <c r="AQ434" s="104"/>
      <c r="AR434" s="104"/>
      <c r="AS434" s="104"/>
      <c r="AT434" s="104"/>
      <c r="AU434" s="104"/>
      <c r="AV434" s="104"/>
      <c r="AW434" s="104"/>
      <c r="AX434" s="104"/>
      <c r="AY434" s="104"/>
      <c r="AZ434" s="104"/>
      <c r="BA434" s="104"/>
      <c r="BB434" s="104"/>
      <c r="BC434" s="104"/>
      <c r="BD434" s="104"/>
      <c r="BE434" s="104"/>
      <c r="BF434" s="104"/>
      <c r="BG434" s="104"/>
      <c r="BH434" s="104"/>
      <c r="BK434" s="296"/>
      <c r="BL434" s="296"/>
      <c r="BM434" s="296"/>
      <c r="BN434" s="296"/>
      <c r="BO434" s="296"/>
      <c r="BP434" s="296"/>
      <c r="BQ434" s="296"/>
      <c r="BR434" s="296"/>
      <c r="BS434" s="296"/>
      <c r="BT434" s="296"/>
      <c r="BU434" s="296"/>
      <c r="BV434" s="296"/>
      <c r="BW434" s="296"/>
      <c r="BX434" s="296"/>
      <c r="BY434" s="296"/>
      <c r="BZ434" s="296"/>
    </row>
    <row r="435" spans="1:78" s="60" customFormat="1" ht="12.75" customHeight="1">
      <c r="A435" s="75"/>
      <c r="B435" s="75"/>
      <c r="C435" s="75"/>
      <c r="D435" s="160"/>
      <c r="E435" s="163"/>
      <c r="F435" s="163"/>
      <c r="G435" s="51">
        <v>0</v>
      </c>
      <c r="H435" s="47" t="str">
        <f t="array" ref="H435">IF(H223="-","-",IF( H223&gt;0,AVERAGE(IF($W$5:$W$204=$G435,H$5:H$204,"-")),"-"))</f>
        <v>-</v>
      </c>
      <c r="I435" s="48" t="str">
        <f t="array" ref="I435">IF(I223="-","-",IF( I223&gt;0,AVERAGE(IF($W$5:$W$204=$G435,I$5:I$204,"-")),"-"))</f>
        <v>-</v>
      </c>
      <c r="J435" s="48" t="str">
        <f t="array" ref="J435">IF(J223="-","-",IF( J223&gt;0,AVERAGE(IF($W$5:$W$204=$G435,J$5:J$204,"-")),"-"))</f>
        <v>-</v>
      </c>
      <c r="K435" s="48" t="str">
        <f t="array" ref="K435">IF(K223="-","-",IF( K223&gt;0,AVERAGE(IF($W$5:$W$204=$G435,K$5:K$204,"-")),"-"))</f>
        <v>-</v>
      </c>
      <c r="L435" s="48" t="str">
        <f t="array" ref="L435">IF(L223="-","-",IF( L223&gt;0,AVERAGE(IF($W$5:$W$204=$G435,L$5:L$204,"-")),"-"))</f>
        <v>-</v>
      </c>
      <c r="M435" s="48" t="str">
        <f t="array" ref="M435">IF(M223="-","-",IF( M223&gt;0,AVERAGE(IF($W$5:$W$204=$G435,M$5:M$204,"-")),"-"))</f>
        <v>-</v>
      </c>
      <c r="N435" s="48" t="str">
        <f t="array" ref="N435">IF(N223="-","-",IF( N223&gt;0,AVERAGE(IF($W$5:$W$204=$G435,N$5:N$204,"-")),"-"))</f>
        <v>-</v>
      </c>
      <c r="O435" s="48" t="str">
        <f t="array" ref="O435">IF(O223="-","-",IF( O223&gt;0,AVERAGE(IF($W$5:$W$204=$G435,O$5:O$204,"-")),"-"))</f>
        <v>-</v>
      </c>
      <c r="P435" s="48" t="str">
        <f t="array" ref="P435">IF(P223="-","-",IF( P223&gt;0,AVERAGE(IF($W$5:$W$204=$G435,P$5:P$204,"-")),"-"))</f>
        <v>-</v>
      </c>
      <c r="Q435" s="48" t="str">
        <f t="array" ref="Q435">IF(Q223="-","-",IF( Q223&gt;0,AVERAGE(IF($W$5:$W$204=$G435,Q$5:Q$204,"-")),"-"))</f>
        <v>-</v>
      </c>
      <c r="R435" s="48" t="str">
        <f t="array" ref="R435">IF(R223="-","-",IF( R223&gt;0,AVERAGE(IF($W$5:$W$204=$G435,R$5:R$204,"-")),"-"))</f>
        <v>-</v>
      </c>
      <c r="S435" s="48" t="str">
        <f t="array" ref="S435">IF(S223="-","-",IF( S223&gt;0,AVERAGE(IF($W$5:$W$204=$G435,S$5:S$204,"-")),"-"))</f>
        <v>-</v>
      </c>
      <c r="T435" s="48" t="str">
        <f t="array" ref="T435">IF(T223="-","-",IF( T223&gt;0,AVERAGE(IF($W$5:$W$204=$G435,T$5:T$204,"-")),"-"))</f>
        <v>-</v>
      </c>
      <c r="U435" s="48" t="str">
        <f t="array" ref="U435">IF(U223="-","-",IF( U223&gt;0,AVERAGE(IF($W$5:$W$204=$G435,U$5:U$204,"-")),"-"))</f>
        <v>-</v>
      </c>
      <c r="V435" s="48" t="str">
        <f t="array" ref="V435">IF(V223="-","-",IF( V223&gt;0,AVERAGE(IF($W$5:$W$204=$G435,V$5:V$204,"-")),"-"))</f>
        <v>-</v>
      </c>
      <c r="W435" s="386" t="str">
        <f t="array" ref="W435">IF(W223="-","-",AVERAGE(IF($W$5:$W$204=$G435,H$5:V$204,"-")))</f>
        <v>-</v>
      </c>
      <c r="X435" s="475"/>
      <c r="Y435" s="83"/>
      <c r="Z435" s="83"/>
      <c r="AA435" s="83"/>
      <c r="AB435" s="83"/>
      <c r="AC435" s="83"/>
      <c r="AD435" s="76"/>
      <c r="AE435" s="87"/>
      <c r="AF435" s="87"/>
      <c r="AG435" s="87"/>
      <c r="AH435" s="87"/>
      <c r="AI435" s="87"/>
      <c r="AJ435" s="87"/>
      <c r="AK435" s="87"/>
      <c r="AL435" s="87"/>
      <c r="AM435" s="87"/>
      <c r="AN435" s="87"/>
      <c r="AO435" s="87"/>
      <c r="AP435" s="87"/>
      <c r="AQ435" s="87"/>
      <c r="AR435" s="87"/>
      <c r="AS435" s="87"/>
      <c r="AT435" s="87"/>
      <c r="AU435" s="87"/>
      <c r="AV435" s="87"/>
      <c r="AW435" s="87"/>
      <c r="AX435" s="87"/>
      <c r="AY435" s="87"/>
      <c r="AZ435" s="87"/>
      <c r="BA435" s="87"/>
      <c r="BB435" s="87"/>
      <c r="BC435" s="87"/>
      <c r="BD435" s="87"/>
      <c r="BE435" s="87"/>
      <c r="BF435" s="87"/>
      <c r="BG435" s="87"/>
      <c r="BH435" s="87"/>
      <c r="BK435" s="251"/>
      <c r="BL435" s="251"/>
      <c r="BM435" s="251"/>
      <c r="BN435" s="251"/>
      <c r="BO435" s="251"/>
      <c r="BP435" s="251"/>
      <c r="BQ435" s="251"/>
      <c r="BR435" s="251"/>
      <c r="BS435" s="251"/>
      <c r="BT435" s="251"/>
      <c r="BU435" s="251"/>
      <c r="BV435" s="251"/>
      <c r="BW435" s="251"/>
      <c r="BX435" s="251"/>
      <c r="BY435" s="251"/>
      <c r="BZ435" s="251"/>
    </row>
    <row r="436" spans="1:78" s="60" customFormat="1" ht="12.75" customHeight="1">
      <c r="A436" s="75"/>
      <c r="B436" s="75"/>
      <c r="C436" s="75"/>
      <c r="D436" s="160"/>
      <c r="E436" s="163"/>
      <c r="F436" s="163"/>
      <c r="G436" s="52">
        <f>G435+1</f>
        <v>1</v>
      </c>
      <c r="H436" s="49" t="str">
        <f t="array" ref="H436">IF(H224="-","-",IF( H224&gt;0,AVERAGE(IF($W$5:$W$204=$G436,H$5:H$204,"-")),"-"))</f>
        <v>-</v>
      </c>
      <c r="I436" s="14" t="str">
        <f t="array" ref="I436">IF(I224="-","-",IF( I224&gt;0,AVERAGE(IF($W$5:$W$204=$G436,I$5:I$204,"-")),"-"))</f>
        <v>-</v>
      </c>
      <c r="J436" s="14" t="str">
        <f t="array" ref="J436">IF(J224="-","-",IF( J224&gt;0,AVERAGE(IF($W$5:$W$204=$G436,J$5:J$204,"-")),"-"))</f>
        <v>-</v>
      </c>
      <c r="K436" s="14" t="str">
        <f t="array" ref="K436">IF(K224="-","-",IF( K224&gt;0,AVERAGE(IF($W$5:$W$204=$G436,K$5:K$204,"-")),"-"))</f>
        <v>-</v>
      </c>
      <c r="L436" s="14" t="str">
        <f t="array" ref="L436">IF(L224="-","-",IF( L224&gt;0,AVERAGE(IF($W$5:$W$204=$G436,L$5:L$204,"-")),"-"))</f>
        <v>-</v>
      </c>
      <c r="M436" s="14" t="str">
        <f t="array" ref="M436">IF(M224="-","-",IF( M224&gt;0,AVERAGE(IF($W$5:$W$204=$G436,M$5:M$204,"-")),"-"))</f>
        <v>-</v>
      </c>
      <c r="N436" s="14" t="str">
        <f t="array" ref="N436">IF(N224="-","-",IF( N224&gt;0,AVERAGE(IF($W$5:$W$204=$G436,N$5:N$204,"-")),"-"))</f>
        <v>-</v>
      </c>
      <c r="O436" s="14" t="str">
        <f t="array" ref="O436">IF(O224="-","-",IF( O224&gt;0,AVERAGE(IF($W$5:$W$204=$G436,O$5:O$204,"-")),"-"))</f>
        <v>-</v>
      </c>
      <c r="P436" s="14" t="str">
        <f t="array" ref="P436">IF(P224="-","-",IF( P224&gt;0,AVERAGE(IF($W$5:$W$204=$G436,P$5:P$204,"-")),"-"))</f>
        <v>-</v>
      </c>
      <c r="Q436" s="14" t="str">
        <f t="array" ref="Q436">IF(Q224="-","-",IF( Q224&gt;0,AVERAGE(IF($W$5:$W$204=$G436,Q$5:Q$204,"-")),"-"))</f>
        <v>-</v>
      </c>
      <c r="R436" s="14" t="str">
        <f t="array" ref="R436">IF(R224="-","-",IF( R224&gt;0,AVERAGE(IF($W$5:$W$204=$G436,R$5:R$204,"-")),"-"))</f>
        <v>-</v>
      </c>
      <c r="S436" s="14" t="str">
        <f t="array" ref="S436">IF(S224="-","-",IF( S224&gt;0,AVERAGE(IF($W$5:$W$204=$G436,S$5:S$204,"-")),"-"))</f>
        <v>-</v>
      </c>
      <c r="T436" s="14" t="str">
        <f t="array" ref="T436">IF(T224="-","-",IF( T224&gt;0,AVERAGE(IF($W$5:$W$204=$G436,T$5:T$204,"-")),"-"))</f>
        <v>-</v>
      </c>
      <c r="U436" s="14" t="str">
        <f t="array" ref="U436">IF(U224="-","-",IF( U224&gt;0,AVERAGE(IF($W$5:$W$204=$G436,U$5:U$204,"-")),"-"))</f>
        <v>-</v>
      </c>
      <c r="V436" s="14" t="str">
        <f t="array" ref="V436">IF(V224="-","-",IF( V224&gt;0,AVERAGE(IF($W$5:$W$204=$G436,V$5:V$204,"-")),"-"))</f>
        <v>-</v>
      </c>
      <c r="W436" s="387" t="str">
        <f t="array" ref="W436">IF(W224="-","-",AVERAGE(IF($W$5:$W$204=$G436,H$5:V$204,"-")))</f>
        <v>-</v>
      </c>
      <c r="X436" s="475"/>
      <c r="Y436" s="83"/>
      <c r="Z436" s="83"/>
      <c r="AA436" s="83"/>
      <c r="AB436" s="83"/>
      <c r="AC436" s="83"/>
      <c r="AD436" s="76"/>
      <c r="AE436" s="87"/>
      <c r="AF436" s="87"/>
      <c r="AG436" s="87"/>
      <c r="AH436" s="87"/>
      <c r="AI436" s="87"/>
      <c r="AJ436" s="87"/>
      <c r="AK436" s="87"/>
      <c r="AL436" s="87"/>
      <c r="AM436" s="87"/>
      <c r="AN436" s="87"/>
      <c r="AO436" s="87"/>
      <c r="AP436" s="87"/>
      <c r="AQ436" s="87"/>
      <c r="AR436" s="87"/>
      <c r="AS436" s="87"/>
      <c r="AT436" s="87"/>
      <c r="AU436" s="87"/>
      <c r="AV436" s="87"/>
      <c r="AW436" s="87"/>
      <c r="AX436" s="87"/>
      <c r="AY436" s="87"/>
      <c r="AZ436" s="87"/>
      <c r="BA436" s="87"/>
      <c r="BB436" s="87"/>
      <c r="BC436" s="87"/>
      <c r="BD436" s="87"/>
      <c r="BE436" s="87"/>
      <c r="BF436" s="87"/>
      <c r="BG436" s="87"/>
      <c r="BH436" s="87"/>
      <c r="BK436" s="251"/>
      <c r="BL436" s="251"/>
      <c r="BM436" s="251"/>
      <c r="BN436" s="251"/>
      <c r="BO436" s="251"/>
      <c r="BP436" s="251"/>
      <c r="BQ436" s="251"/>
      <c r="BR436" s="251"/>
      <c r="BS436" s="251"/>
      <c r="BT436" s="251"/>
      <c r="BU436" s="251"/>
      <c r="BV436" s="251"/>
      <c r="BW436" s="251"/>
      <c r="BX436" s="251"/>
      <c r="BY436" s="251"/>
      <c r="BZ436" s="251"/>
    </row>
    <row r="437" spans="1:78" s="60" customFormat="1" ht="12.75" customHeight="1">
      <c r="A437" s="75"/>
      <c r="B437" s="75"/>
      <c r="C437" s="75"/>
      <c r="D437" s="160"/>
      <c r="E437" s="163"/>
      <c r="F437" s="163"/>
      <c r="G437" s="52">
        <f t="shared" ref="G437:G450" si="70">G436+1</f>
        <v>2</v>
      </c>
      <c r="H437" s="49" t="str">
        <f t="array" ref="H437">IF(H225="-","-",IF( H225&gt;0,AVERAGE(IF($W$5:$W$204=$G437,H$5:H$204,"-")),"-"))</f>
        <v>-</v>
      </c>
      <c r="I437" s="14" t="str">
        <f t="array" ref="I437">IF(I225="-","-",IF( I225&gt;0,AVERAGE(IF($W$5:$W$204=$G437,I$5:I$204,"-")),"-"))</f>
        <v>-</v>
      </c>
      <c r="J437" s="14" t="str">
        <f t="array" ref="J437">IF(J225="-","-",IF( J225&gt;0,AVERAGE(IF($W$5:$W$204=$G437,J$5:J$204,"-")),"-"))</f>
        <v>-</v>
      </c>
      <c r="K437" s="14" t="str">
        <f t="array" ref="K437">IF(K225="-","-",IF( K225&gt;0,AVERAGE(IF($W$5:$W$204=$G437,K$5:K$204,"-")),"-"))</f>
        <v>-</v>
      </c>
      <c r="L437" s="14" t="str">
        <f t="array" ref="L437">IF(L225="-","-",IF( L225&gt;0,AVERAGE(IF($W$5:$W$204=$G437,L$5:L$204,"-")),"-"))</f>
        <v>-</v>
      </c>
      <c r="M437" s="14" t="str">
        <f t="array" ref="M437">IF(M225="-","-",IF( M225&gt;0,AVERAGE(IF($W$5:$W$204=$G437,M$5:M$204,"-")),"-"))</f>
        <v>-</v>
      </c>
      <c r="N437" s="14" t="str">
        <f t="array" ref="N437">IF(N225="-","-",IF( N225&gt;0,AVERAGE(IF($W$5:$W$204=$G437,N$5:N$204,"-")),"-"))</f>
        <v>-</v>
      </c>
      <c r="O437" s="14" t="str">
        <f t="array" ref="O437">IF(O225="-","-",IF( O225&gt;0,AVERAGE(IF($W$5:$W$204=$G437,O$5:O$204,"-")),"-"))</f>
        <v>-</v>
      </c>
      <c r="P437" s="14" t="str">
        <f t="array" ref="P437">IF(P225="-","-",IF( P225&gt;0,AVERAGE(IF($W$5:$W$204=$G437,P$5:P$204,"-")),"-"))</f>
        <v>-</v>
      </c>
      <c r="Q437" s="14" t="str">
        <f t="array" ref="Q437">IF(Q225="-","-",IF( Q225&gt;0,AVERAGE(IF($W$5:$W$204=$G437,Q$5:Q$204,"-")),"-"))</f>
        <v>-</v>
      </c>
      <c r="R437" s="14" t="str">
        <f t="array" ref="R437">IF(R225="-","-",IF( R225&gt;0,AVERAGE(IF($W$5:$W$204=$G437,R$5:R$204,"-")),"-"))</f>
        <v>-</v>
      </c>
      <c r="S437" s="14" t="str">
        <f t="array" ref="S437">IF(S225="-","-",IF( S225&gt;0,AVERAGE(IF($W$5:$W$204=$G437,S$5:S$204,"-")),"-"))</f>
        <v>-</v>
      </c>
      <c r="T437" s="14" t="str">
        <f t="array" ref="T437">IF(T225="-","-",IF( T225&gt;0,AVERAGE(IF($W$5:$W$204=$G437,T$5:T$204,"-")),"-"))</f>
        <v>-</v>
      </c>
      <c r="U437" s="14" t="str">
        <f t="array" ref="U437">IF(U225="-","-",IF( U225&gt;0,AVERAGE(IF($W$5:$W$204=$G437,U$5:U$204,"-")),"-"))</f>
        <v>-</v>
      </c>
      <c r="V437" s="14" t="str">
        <f t="array" ref="V437">IF(V225="-","-",IF( V225&gt;0,AVERAGE(IF($W$5:$W$204=$G437,V$5:V$204,"-")),"-"))</f>
        <v>-</v>
      </c>
      <c r="W437" s="387" t="str">
        <f t="array" ref="W437">IF(W225="-","-",AVERAGE(IF($W$5:$W$204=$G437,H$5:V$204,"-")))</f>
        <v>-</v>
      </c>
      <c r="X437" s="475"/>
      <c r="Y437" s="83"/>
      <c r="Z437" s="83"/>
      <c r="AA437" s="83"/>
      <c r="AB437" s="83"/>
      <c r="AC437" s="83"/>
      <c r="AD437" s="76"/>
      <c r="AE437" s="87"/>
      <c r="AF437" s="87"/>
      <c r="AG437" s="87"/>
      <c r="AH437" s="87"/>
      <c r="AI437" s="87"/>
      <c r="AJ437" s="87"/>
      <c r="AK437" s="87"/>
      <c r="AL437" s="87"/>
      <c r="AM437" s="87"/>
      <c r="AN437" s="87"/>
      <c r="AO437" s="87"/>
      <c r="AP437" s="87"/>
      <c r="AQ437" s="87"/>
      <c r="AR437" s="87"/>
      <c r="AS437" s="87"/>
      <c r="AT437" s="87"/>
      <c r="AU437" s="87"/>
      <c r="AV437" s="87"/>
      <c r="AW437" s="87"/>
      <c r="AX437" s="87"/>
      <c r="AY437" s="87"/>
      <c r="AZ437" s="87"/>
      <c r="BA437" s="87"/>
      <c r="BB437" s="87"/>
      <c r="BC437" s="87"/>
      <c r="BD437" s="87"/>
      <c r="BE437" s="87"/>
      <c r="BF437" s="87"/>
      <c r="BG437" s="87"/>
      <c r="BH437" s="87"/>
      <c r="BK437" s="251"/>
      <c r="BL437" s="251"/>
      <c r="BM437" s="251"/>
      <c r="BN437" s="251"/>
      <c r="BO437" s="251"/>
      <c r="BP437" s="251"/>
      <c r="BQ437" s="251"/>
      <c r="BR437" s="251"/>
      <c r="BS437" s="251"/>
      <c r="BT437" s="251"/>
      <c r="BU437" s="251"/>
      <c r="BV437" s="251"/>
      <c r="BW437" s="251"/>
      <c r="BX437" s="251"/>
      <c r="BY437" s="251"/>
      <c r="BZ437" s="251"/>
    </row>
    <row r="438" spans="1:78" s="60" customFormat="1" ht="12.75" customHeight="1">
      <c r="A438" s="75"/>
      <c r="B438" s="75"/>
      <c r="C438" s="75"/>
      <c r="D438" s="160"/>
      <c r="E438" s="163"/>
      <c r="F438" s="163"/>
      <c r="G438" s="52">
        <f t="shared" si="70"/>
        <v>3</v>
      </c>
      <c r="H438" s="49" t="str">
        <f t="array" ref="H438">IF(H226="-","-",IF( H226&gt;0,AVERAGE(IF($W$5:$W$204=$G438,H$5:H$204,"-")),"-"))</f>
        <v>-</v>
      </c>
      <c r="I438" s="14" t="str">
        <f t="array" ref="I438">IF(I226="-","-",IF( I226&gt;0,AVERAGE(IF($W$5:$W$204=$G438,I$5:I$204,"-")),"-"))</f>
        <v>-</v>
      </c>
      <c r="J438" s="14" t="str">
        <f t="array" ref="J438">IF(J226="-","-",IF( J226&gt;0,AVERAGE(IF($W$5:$W$204=$G438,J$5:J$204,"-")),"-"))</f>
        <v>-</v>
      </c>
      <c r="K438" s="14" t="str">
        <f t="array" ref="K438">IF(K226="-","-",IF( K226&gt;0,AVERAGE(IF($W$5:$W$204=$G438,K$5:K$204,"-")),"-"))</f>
        <v>-</v>
      </c>
      <c r="L438" s="14" t="str">
        <f t="array" ref="L438">IF(L226="-","-",IF( L226&gt;0,AVERAGE(IF($W$5:$W$204=$G438,L$5:L$204,"-")),"-"))</f>
        <v>-</v>
      </c>
      <c r="M438" s="14" t="str">
        <f t="array" ref="M438">IF(M226="-","-",IF( M226&gt;0,AVERAGE(IF($W$5:$W$204=$G438,M$5:M$204,"-")),"-"))</f>
        <v>-</v>
      </c>
      <c r="N438" s="14" t="str">
        <f t="array" ref="N438">IF(N226="-","-",IF( N226&gt;0,AVERAGE(IF($W$5:$W$204=$G438,N$5:N$204,"-")),"-"))</f>
        <v>-</v>
      </c>
      <c r="O438" s="14" t="str">
        <f t="array" ref="O438">IF(O226="-","-",IF( O226&gt;0,AVERAGE(IF($W$5:$W$204=$G438,O$5:O$204,"-")),"-"))</f>
        <v>-</v>
      </c>
      <c r="P438" s="14" t="str">
        <f t="array" ref="P438">IF(P226="-","-",IF( P226&gt;0,AVERAGE(IF($W$5:$W$204=$G438,P$5:P$204,"-")),"-"))</f>
        <v>-</v>
      </c>
      <c r="Q438" s="14" t="str">
        <f t="array" ref="Q438">IF(Q226="-","-",IF( Q226&gt;0,AVERAGE(IF($W$5:$W$204=$G438,Q$5:Q$204,"-")),"-"))</f>
        <v>-</v>
      </c>
      <c r="R438" s="14" t="str">
        <f t="array" ref="R438">IF(R226="-","-",IF( R226&gt;0,AVERAGE(IF($W$5:$W$204=$G438,R$5:R$204,"-")),"-"))</f>
        <v>-</v>
      </c>
      <c r="S438" s="14" t="str">
        <f t="array" ref="S438">IF(S226="-","-",IF( S226&gt;0,AVERAGE(IF($W$5:$W$204=$G438,S$5:S$204,"-")),"-"))</f>
        <v>-</v>
      </c>
      <c r="T438" s="14" t="str">
        <f t="array" ref="T438">IF(T226="-","-",IF( T226&gt;0,AVERAGE(IF($W$5:$W$204=$G438,T$5:T$204,"-")),"-"))</f>
        <v>-</v>
      </c>
      <c r="U438" s="14" t="str">
        <f t="array" ref="U438">IF(U226="-","-",IF( U226&gt;0,AVERAGE(IF($W$5:$W$204=$G438,U$5:U$204,"-")),"-"))</f>
        <v>-</v>
      </c>
      <c r="V438" s="14" t="str">
        <f t="array" ref="V438">IF(V226="-","-",IF( V226&gt;0,AVERAGE(IF($W$5:$W$204=$G438,V$5:V$204,"-")),"-"))</f>
        <v>-</v>
      </c>
      <c r="W438" s="387" t="str">
        <f t="array" ref="W438">IF(W226="-","-",AVERAGE(IF($W$5:$W$204=$G438,H$5:V$204,"-")))</f>
        <v>-</v>
      </c>
      <c r="X438" s="475"/>
      <c r="Y438" s="83"/>
      <c r="Z438" s="83"/>
      <c r="AA438" s="83"/>
      <c r="AB438" s="83"/>
      <c r="AC438" s="83"/>
      <c r="AD438" s="76"/>
      <c r="AE438" s="87"/>
      <c r="AF438" s="87"/>
      <c r="AG438" s="87"/>
      <c r="AH438" s="87"/>
      <c r="AI438" s="87"/>
      <c r="AJ438" s="87"/>
      <c r="AK438" s="87"/>
      <c r="AL438" s="87"/>
      <c r="AM438" s="87"/>
      <c r="AN438" s="87"/>
      <c r="AO438" s="87"/>
      <c r="AP438" s="87"/>
      <c r="AQ438" s="87"/>
      <c r="AR438" s="87"/>
      <c r="AS438" s="87"/>
      <c r="AT438" s="87"/>
      <c r="AU438" s="87"/>
      <c r="AV438" s="87"/>
      <c r="AW438" s="87"/>
      <c r="AX438" s="87"/>
      <c r="AY438" s="87"/>
      <c r="AZ438" s="87"/>
      <c r="BA438" s="87"/>
      <c r="BB438" s="87"/>
      <c r="BC438" s="87"/>
      <c r="BD438" s="87"/>
      <c r="BE438" s="87"/>
      <c r="BF438" s="87"/>
      <c r="BG438" s="87"/>
      <c r="BH438" s="87"/>
      <c r="BK438" s="251"/>
      <c r="BL438" s="251"/>
      <c r="BM438" s="251"/>
      <c r="BN438" s="251"/>
      <c r="BO438" s="251"/>
      <c r="BP438" s="251"/>
      <c r="BQ438" s="251"/>
      <c r="BR438" s="251"/>
      <c r="BS438" s="251"/>
      <c r="BT438" s="251"/>
      <c r="BU438" s="251"/>
      <c r="BV438" s="251"/>
      <c r="BW438" s="251"/>
      <c r="BX438" s="251"/>
      <c r="BY438" s="251"/>
      <c r="BZ438" s="251"/>
    </row>
    <row r="439" spans="1:78" s="60" customFormat="1" ht="12.75" customHeight="1">
      <c r="A439" s="75"/>
      <c r="B439" s="75"/>
      <c r="C439" s="75"/>
      <c r="D439" s="160"/>
      <c r="E439" s="163"/>
      <c r="F439" s="163"/>
      <c r="G439" s="52">
        <f t="shared" si="70"/>
        <v>4</v>
      </c>
      <c r="H439" s="49" t="str">
        <f t="array" ref="H439">IF(H227="-","-",IF( H227&gt;0,AVERAGE(IF($W$5:$W$204=$G439,H$5:H$204,"-")),"-"))</f>
        <v>-</v>
      </c>
      <c r="I439" s="14" t="str">
        <f t="array" ref="I439">IF(I227="-","-",IF( I227&gt;0,AVERAGE(IF($W$5:$W$204=$G439,I$5:I$204,"-")),"-"))</f>
        <v>-</v>
      </c>
      <c r="J439" s="14" t="str">
        <f t="array" ref="J439">IF(J227="-","-",IF( J227&gt;0,AVERAGE(IF($W$5:$W$204=$G439,J$5:J$204,"-")),"-"))</f>
        <v>-</v>
      </c>
      <c r="K439" s="14" t="str">
        <f t="array" ref="K439">IF(K227="-","-",IF( K227&gt;0,AVERAGE(IF($W$5:$W$204=$G439,K$5:K$204,"-")),"-"))</f>
        <v>-</v>
      </c>
      <c r="L439" s="14" t="str">
        <f t="array" ref="L439">IF(L227="-","-",IF( L227&gt;0,AVERAGE(IF($W$5:$W$204=$G439,L$5:L$204,"-")),"-"))</f>
        <v>-</v>
      </c>
      <c r="M439" s="14" t="str">
        <f t="array" ref="M439">IF(M227="-","-",IF( M227&gt;0,AVERAGE(IF($W$5:$W$204=$G439,M$5:M$204,"-")),"-"))</f>
        <v>-</v>
      </c>
      <c r="N439" s="14" t="str">
        <f t="array" ref="N439">IF(N227="-","-",IF( N227&gt;0,AVERAGE(IF($W$5:$W$204=$G439,N$5:N$204,"-")),"-"))</f>
        <v>-</v>
      </c>
      <c r="O439" s="14" t="str">
        <f t="array" ref="O439">IF(O227="-","-",IF( O227&gt;0,AVERAGE(IF($W$5:$W$204=$G439,O$5:O$204,"-")),"-"))</f>
        <v>-</v>
      </c>
      <c r="P439" s="14" t="str">
        <f t="array" ref="P439">IF(P227="-","-",IF( P227&gt;0,AVERAGE(IF($W$5:$W$204=$G439,P$5:P$204,"-")),"-"))</f>
        <v>-</v>
      </c>
      <c r="Q439" s="14" t="str">
        <f t="array" ref="Q439">IF(Q227="-","-",IF( Q227&gt;0,AVERAGE(IF($W$5:$W$204=$G439,Q$5:Q$204,"-")),"-"))</f>
        <v>-</v>
      </c>
      <c r="R439" s="14" t="str">
        <f t="array" ref="R439">IF(R227="-","-",IF( R227&gt;0,AVERAGE(IF($W$5:$W$204=$G439,R$5:R$204,"-")),"-"))</f>
        <v>-</v>
      </c>
      <c r="S439" s="14" t="str">
        <f t="array" ref="S439">IF(S227="-","-",IF( S227&gt;0,AVERAGE(IF($W$5:$W$204=$G439,S$5:S$204,"-")),"-"))</f>
        <v>-</v>
      </c>
      <c r="T439" s="14" t="str">
        <f t="array" ref="T439">IF(T227="-","-",IF( T227&gt;0,AVERAGE(IF($W$5:$W$204=$G439,T$5:T$204,"-")),"-"))</f>
        <v>-</v>
      </c>
      <c r="U439" s="14" t="str">
        <f t="array" ref="U439">IF(U227="-","-",IF( U227&gt;0,AVERAGE(IF($W$5:$W$204=$G439,U$5:U$204,"-")),"-"))</f>
        <v>-</v>
      </c>
      <c r="V439" s="14" t="str">
        <f t="array" ref="V439">IF(V227="-","-",IF( V227&gt;0,AVERAGE(IF($W$5:$W$204=$G439,V$5:V$204,"-")),"-"))</f>
        <v>-</v>
      </c>
      <c r="W439" s="387" t="str">
        <f t="array" ref="W439">IF(W227="-","-",AVERAGE(IF($W$5:$W$204=$G439,H$5:V$204,"-")))</f>
        <v>-</v>
      </c>
      <c r="X439" s="475"/>
      <c r="Y439" s="83"/>
      <c r="Z439" s="83"/>
      <c r="AA439" s="83"/>
      <c r="AB439" s="83"/>
      <c r="AC439" s="83"/>
      <c r="AD439" s="76"/>
      <c r="AE439" s="87"/>
      <c r="AF439" s="87"/>
      <c r="AG439" s="87"/>
      <c r="AH439" s="87"/>
      <c r="AI439" s="87"/>
      <c r="AJ439" s="87"/>
      <c r="AK439" s="87"/>
      <c r="AL439" s="87"/>
      <c r="AM439" s="87"/>
      <c r="AN439" s="87"/>
      <c r="AO439" s="87"/>
      <c r="AP439" s="87"/>
      <c r="AQ439" s="87"/>
      <c r="AR439" s="87"/>
      <c r="AS439" s="87"/>
      <c r="AT439" s="87"/>
      <c r="AU439" s="87"/>
      <c r="AV439" s="87"/>
      <c r="AW439" s="87"/>
      <c r="AX439" s="87"/>
      <c r="AY439" s="87"/>
      <c r="AZ439" s="87"/>
      <c r="BA439" s="87"/>
      <c r="BB439" s="87"/>
      <c r="BC439" s="87"/>
      <c r="BD439" s="87"/>
      <c r="BE439" s="87"/>
      <c r="BF439" s="87"/>
      <c r="BG439" s="87"/>
      <c r="BH439" s="87"/>
      <c r="BK439" s="251"/>
      <c r="BL439" s="251"/>
      <c r="BM439" s="251"/>
      <c r="BN439" s="251"/>
      <c r="BO439" s="251"/>
      <c r="BP439" s="251"/>
      <c r="BQ439" s="251"/>
      <c r="BR439" s="251"/>
      <c r="BS439" s="251"/>
      <c r="BT439" s="251"/>
      <c r="BU439" s="251"/>
      <c r="BV439" s="251"/>
      <c r="BW439" s="251"/>
      <c r="BX439" s="251"/>
      <c r="BY439" s="251"/>
      <c r="BZ439" s="251"/>
    </row>
    <row r="440" spans="1:78" s="60" customFormat="1" ht="12.75" customHeight="1">
      <c r="A440" s="75"/>
      <c r="B440" s="75"/>
      <c r="C440" s="75"/>
      <c r="D440" s="160"/>
      <c r="E440" s="163"/>
      <c r="F440" s="163"/>
      <c r="G440" s="52">
        <f t="shared" si="70"/>
        <v>5</v>
      </c>
      <c r="H440" s="49" t="str">
        <f t="array" ref="H440">IF(H228="-","-",IF( H228&gt;0,AVERAGE(IF($W$5:$W$204=$G440,H$5:H$204,"-")),"-"))</f>
        <v>-</v>
      </c>
      <c r="I440" s="14" t="str">
        <f t="array" ref="I440">IF(I228="-","-",IF( I228&gt;0,AVERAGE(IF($W$5:$W$204=$G440,I$5:I$204,"-")),"-"))</f>
        <v>-</v>
      </c>
      <c r="J440" s="14" t="str">
        <f t="array" ref="J440">IF(J228="-","-",IF( J228&gt;0,AVERAGE(IF($W$5:$W$204=$G440,J$5:J$204,"-")),"-"))</f>
        <v>-</v>
      </c>
      <c r="K440" s="14" t="str">
        <f t="array" ref="K440">IF(K228="-","-",IF( K228&gt;0,AVERAGE(IF($W$5:$W$204=$G440,K$5:K$204,"-")),"-"))</f>
        <v>-</v>
      </c>
      <c r="L440" s="14" t="str">
        <f t="array" ref="L440">IF(L228="-","-",IF( L228&gt;0,AVERAGE(IF($W$5:$W$204=$G440,L$5:L$204,"-")),"-"))</f>
        <v>-</v>
      </c>
      <c r="M440" s="14" t="str">
        <f t="array" ref="M440">IF(M228="-","-",IF( M228&gt;0,AVERAGE(IF($W$5:$W$204=$G440,M$5:M$204,"-")),"-"))</f>
        <v>-</v>
      </c>
      <c r="N440" s="14" t="str">
        <f t="array" ref="N440">IF(N228="-","-",IF( N228&gt;0,AVERAGE(IF($W$5:$W$204=$G440,N$5:N$204,"-")),"-"))</f>
        <v>-</v>
      </c>
      <c r="O440" s="14" t="str">
        <f t="array" ref="O440">IF(O228="-","-",IF( O228&gt;0,AVERAGE(IF($W$5:$W$204=$G440,O$5:O$204,"-")),"-"))</f>
        <v>-</v>
      </c>
      <c r="P440" s="14" t="str">
        <f t="array" ref="P440">IF(P228="-","-",IF( P228&gt;0,AVERAGE(IF($W$5:$W$204=$G440,P$5:P$204,"-")),"-"))</f>
        <v>-</v>
      </c>
      <c r="Q440" s="14" t="str">
        <f t="array" ref="Q440">IF(Q228="-","-",IF( Q228&gt;0,AVERAGE(IF($W$5:$W$204=$G440,Q$5:Q$204,"-")),"-"))</f>
        <v>-</v>
      </c>
      <c r="R440" s="14" t="str">
        <f t="array" ref="R440">IF(R228="-","-",IF( R228&gt;0,AVERAGE(IF($W$5:$W$204=$G440,R$5:R$204,"-")),"-"))</f>
        <v>-</v>
      </c>
      <c r="S440" s="14" t="str">
        <f t="array" ref="S440">IF(S228="-","-",IF( S228&gt;0,AVERAGE(IF($W$5:$W$204=$G440,S$5:S$204,"-")),"-"))</f>
        <v>-</v>
      </c>
      <c r="T440" s="14" t="str">
        <f t="array" ref="T440">IF(T228="-","-",IF( T228&gt;0,AVERAGE(IF($W$5:$W$204=$G440,T$5:T$204,"-")),"-"))</f>
        <v>-</v>
      </c>
      <c r="U440" s="14" t="str">
        <f t="array" ref="U440">IF(U228="-","-",IF( U228&gt;0,AVERAGE(IF($W$5:$W$204=$G440,U$5:U$204,"-")),"-"))</f>
        <v>-</v>
      </c>
      <c r="V440" s="14" t="str">
        <f t="array" ref="V440">IF(V228="-","-",IF( V228&gt;0,AVERAGE(IF($W$5:$W$204=$G440,V$5:V$204,"-")),"-"))</f>
        <v>-</v>
      </c>
      <c r="W440" s="387" t="str">
        <f t="array" ref="W440">IF(W228="-","-",AVERAGE(IF($W$5:$W$204=$G440,H$5:V$204,"-")))</f>
        <v>-</v>
      </c>
      <c r="X440" s="475"/>
      <c r="Y440" s="83"/>
      <c r="Z440" s="83"/>
      <c r="AA440" s="83"/>
      <c r="AB440" s="83"/>
      <c r="AC440" s="83"/>
      <c r="AD440" s="76"/>
      <c r="AE440" s="87"/>
      <c r="AF440" s="87"/>
      <c r="AG440" s="87"/>
      <c r="AH440" s="87"/>
      <c r="AI440" s="87"/>
      <c r="AJ440" s="87"/>
      <c r="AK440" s="87"/>
      <c r="AL440" s="87"/>
      <c r="AM440" s="87"/>
      <c r="AN440" s="87"/>
      <c r="AO440" s="87"/>
      <c r="AP440" s="87"/>
      <c r="AQ440" s="87"/>
      <c r="AR440" s="87"/>
      <c r="AS440" s="87"/>
      <c r="AT440" s="87"/>
      <c r="AU440" s="87"/>
      <c r="AV440" s="87"/>
      <c r="AW440" s="87"/>
      <c r="AX440" s="87"/>
      <c r="AY440" s="87"/>
      <c r="AZ440" s="87"/>
      <c r="BA440" s="87"/>
      <c r="BB440" s="87"/>
      <c r="BC440" s="87"/>
      <c r="BD440" s="87"/>
      <c r="BE440" s="87"/>
      <c r="BF440" s="87"/>
      <c r="BG440" s="87"/>
      <c r="BH440" s="87"/>
      <c r="BK440" s="251"/>
      <c r="BL440" s="251"/>
      <c r="BM440" s="251"/>
      <c r="BN440" s="251"/>
      <c r="BO440" s="251"/>
      <c r="BP440" s="251"/>
      <c r="BQ440" s="251"/>
      <c r="BR440" s="251"/>
      <c r="BS440" s="251"/>
      <c r="BT440" s="251"/>
      <c r="BU440" s="251"/>
      <c r="BV440" s="251"/>
      <c r="BW440" s="251"/>
      <c r="BX440" s="251"/>
      <c r="BY440" s="251"/>
      <c r="BZ440" s="251"/>
    </row>
    <row r="441" spans="1:78" s="60" customFormat="1" ht="12.75" customHeight="1">
      <c r="A441" s="75"/>
      <c r="B441" s="75"/>
      <c r="C441" s="75"/>
      <c r="D441" s="160"/>
      <c r="E441" s="163"/>
      <c r="F441" s="163"/>
      <c r="G441" s="52">
        <f t="shared" si="70"/>
        <v>6</v>
      </c>
      <c r="H441" s="49" t="str">
        <f t="array" ref="H441">IF(H229="-","-",IF( H229&gt;0,AVERAGE(IF($W$5:$W$204=$G441,H$5:H$204,"-")),"-"))</f>
        <v>-</v>
      </c>
      <c r="I441" s="14" t="str">
        <f t="array" ref="I441">IF(I229="-","-",IF( I229&gt;0,AVERAGE(IF($W$5:$W$204=$G441,I$5:I$204,"-")),"-"))</f>
        <v>-</v>
      </c>
      <c r="J441" s="14" t="str">
        <f t="array" ref="J441">IF(J229="-","-",IF( J229&gt;0,AVERAGE(IF($W$5:$W$204=$G441,J$5:J$204,"-")),"-"))</f>
        <v>-</v>
      </c>
      <c r="K441" s="14" t="str">
        <f t="array" ref="K441">IF(K229="-","-",IF( K229&gt;0,AVERAGE(IF($W$5:$W$204=$G441,K$5:K$204,"-")),"-"))</f>
        <v>-</v>
      </c>
      <c r="L441" s="14" t="str">
        <f t="array" ref="L441">IF(L229="-","-",IF( L229&gt;0,AVERAGE(IF($W$5:$W$204=$G441,L$5:L$204,"-")),"-"))</f>
        <v>-</v>
      </c>
      <c r="M441" s="14" t="str">
        <f t="array" ref="M441">IF(M229="-","-",IF( M229&gt;0,AVERAGE(IF($W$5:$W$204=$G441,M$5:M$204,"-")),"-"))</f>
        <v>-</v>
      </c>
      <c r="N441" s="14" t="str">
        <f t="array" ref="N441">IF(N229="-","-",IF( N229&gt;0,AVERAGE(IF($W$5:$W$204=$G441,N$5:N$204,"-")),"-"))</f>
        <v>-</v>
      </c>
      <c r="O441" s="14" t="str">
        <f t="array" ref="O441">IF(O229="-","-",IF( O229&gt;0,AVERAGE(IF($W$5:$W$204=$G441,O$5:O$204,"-")),"-"))</f>
        <v>-</v>
      </c>
      <c r="P441" s="14" t="str">
        <f t="array" ref="P441">IF(P229="-","-",IF( P229&gt;0,AVERAGE(IF($W$5:$W$204=$G441,P$5:P$204,"-")),"-"))</f>
        <v>-</v>
      </c>
      <c r="Q441" s="14" t="str">
        <f t="array" ref="Q441">IF(Q229="-","-",IF( Q229&gt;0,AVERAGE(IF($W$5:$W$204=$G441,Q$5:Q$204,"-")),"-"))</f>
        <v>-</v>
      </c>
      <c r="R441" s="14" t="str">
        <f t="array" ref="R441">IF(R229="-","-",IF( R229&gt;0,AVERAGE(IF($W$5:$W$204=$G441,R$5:R$204,"-")),"-"))</f>
        <v>-</v>
      </c>
      <c r="S441" s="14" t="str">
        <f t="array" ref="S441">IF(S229="-","-",IF( S229&gt;0,AVERAGE(IF($W$5:$W$204=$G441,S$5:S$204,"-")),"-"))</f>
        <v>-</v>
      </c>
      <c r="T441" s="14" t="str">
        <f t="array" ref="T441">IF(T229="-","-",IF( T229&gt;0,AVERAGE(IF($W$5:$W$204=$G441,T$5:T$204,"-")),"-"))</f>
        <v>-</v>
      </c>
      <c r="U441" s="14" t="str">
        <f t="array" ref="U441">IF(U229="-","-",IF( U229&gt;0,AVERAGE(IF($W$5:$W$204=$G441,U$5:U$204,"-")),"-"))</f>
        <v>-</v>
      </c>
      <c r="V441" s="14" t="str">
        <f t="array" ref="V441">IF(V229="-","-",IF( V229&gt;0,AVERAGE(IF($W$5:$W$204=$G441,V$5:V$204,"-")),"-"))</f>
        <v>-</v>
      </c>
      <c r="W441" s="387" t="str">
        <f t="array" ref="W441">IF(W229="-","-",AVERAGE(IF($W$5:$W$204=$G441,H$5:V$204,"-")))</f>
        <v>-</v>
      </c>
      <c r="X441" s="475"/>
      <c r="Y441" s="83"/>
      <c r="Z441" s="83"/>
      <c r="AA441" s="83"/>
      <c r="AB441" s="83"/>
      <c r="AC441" s="83"/>
      <c r="AD441" s="76"/>
      <c r="AE441" s="87"/>
      <c r="AF441" s="87"/>
      <c r="AG441" s="87"/>
      <c r="AH441" s="87"/>
      <c r="AI441" s="87"/>
      <c r="AJ441" s="87"/>
      <c r="AK441" s="87"/>
      <c r="AL441" s="87"/>
      <c r="AM441" s="87"/>
      <c r="AN441" s="87"/>
      <c r="AO441" s="87"/>
      <c r="AP441" s="87"/>
      <c r="AQ441" s="87"/>
      <c r="AR441" s="87"/>
      <c r="AS441" s="87"/>
      <c r="AT441" s="87"/>
      <c r="AU441" s="87"/>
      <c r="AV441" s="87"/>
      <c r="AW441" s="87"/>
      <c r="AX441" s="87"/>
      <c r="AY441" s="87"/>
      <c r="AZ441" s="87"/>
      <c r="BA441" s="87"/>
      <c r="BB441" s="87"/>
      <c r="BC441" s="87"/>
      <c r="BD441" s="87"/>
      <c r="BE441" s="87"/>
      <c r="BF441" s="87"/>
      <c r="BG441" s="87"/>
      <c r="BH441" s="87"/>
      <c r="BK441" s="251"/>
      <c r="BL441" s="251"/>
      <c r="BM441" s="251"/>
      <c r="BN441" s="251"/>
      <c r="BO441" s="251"/>
      <c r="BP441" s="251"/>
      <c r="BQ441" s="251"/>
      <c r="BR441" s="251"/>
      <c r="BS441" s="251"/>
      <c r="BT441" s="251"/>
      <c r="BU441" s="251"/>
      <c r="BV441" s="251"/>
      <c r="BW441" s="251"/>
      <c r="BX441" s="251"/>
      <c r="BY441" s="251"/>
      <c r="BZ441" s="251"/>
    </row>
    <row r="442" spans="1:78" s="60" customFormat="1" ht="12.75" customHeight="1">
      <c r="A442" s="75"/>
      <c r="B442" s="75"/>
      <c r="C442" s="75"/>
      <c r="D442" s="160"/>
      <c r="E442" s="163"/>
      <c r="F442" s="163"/>
      <c r="G442" s="52">
        <f t="shared" si="70"/>
        <v>7</v>
      </c>
      <c r="H442" s="49" t="str">
        <f t="array" ref="H442">IF(H230="-","-",IF( H230&gt;0,AVERAGE(IF($W$5:$W$204=$G442,H$5:H$204,"-")),"-"))</f>
        <v>-</v>
      </c>
      <c r="I442" s="14" t="str">
        <f t="array" ref="I442">IF(I230="-","-",IF( I230&gt;0,AVERAGE(IF($W$5:$W$204=$G442,I$5:I$204,"-")),"-"))</f>
        <v>-</v>
      </c>
      <c r="J442" s="14" t="str">
        <f t="array" ref="J442">IF(J230="-","-",IF( J230&gt;0,AVERAGE(IF($W$5:$W$204=$G442,J$5:J$204,"-")),"-"))</f>
        <v>-</v>
      </c>
      <c r="K442" s="14" t="str">
        <f t="array" ref="K442">IF(K230="-","-",IF( K230&gt;0,AVERAGE(IF($W$5:$W$204=$G442,K$5:K$204,"-")),"-"))</f>
        <v>-</v>
      </c>
      <c r="L442" s="14" t="str">
        <f t="array" ref="L442">IF(L230="-","-",IF( L230&gt;0,AVERAGE(IF($W$5:$W$204=$G442,L$5:L$204,"-")),"-"))</f>
        <v>-</v>
      </c>
      <c r="M442" s="14" t="str">
        <f t="array" ref="M442">IF(M230="-","-",IF( M230&gt;0,AVERAGE(IF($W$5:$W$204=$G442,M$5:M$204,"-")),"-"))</f>
        <v>-</v>
      </c>
      <c r="N442" s="14" t="str">
        <f t="array" ref="N442">IF(N230="-","-",IF( N230&gt;0,AVERAGE(IF($W$5:$W$204=$G442,N$5:N$204,"-")),"-"))</f>
        <v>-</v>
      </c>
      <c r="O442" s="14" t="str">
        <f t="array" ref="O442">IF(O230="-","-",IF( O230&gt;0,AVERAGE(IF($W$5:$W$204=$G442,O$5:O$204,"-")),"-"))</f>
        <v>-</v>
      </c>
      <c r="P442" s="14" t="str">
        <f t="array" ref="P442">IF(P230="-","-",IF( P230&gt;0,AVERAGE(IF($W$5:$W$204=$G442,P$5:P$204,"-")),"-"))</f>
        <v>-</v>
      </c>
      <c r="Q442" s="14" t="str">
        <f t="array" ref="Q442">IF(Q230="-","-",IF( Q230&gt;0,AVERAGE(IF($W$5:$W$204=$G442,Q$5:Q$204,"-")),"-"))</f>
        <v>-</v>
      </c>
      <c r="R442" s="14" t="str">
        <f t="array" ref="R442">IF(R230="-","-",IF( R230&gt;0,AVERAGE(IF($W$5:$W$204=$G442,R$5:R$204,"-")),"-"))</f>
        <v>-</v>
      </c>
      <c r="S442" s="14" t="str">
        <f t="array" ref="S442">IF(S230="-","-",IF( S230&gt;0,AVERAGE(IF($W$5:$W$204=$G442,S$5:S$204,"-")),"-"))</f>
        <v>-</v>
      </c>
      <c r="T442" s="14" t="str">
        <f t="array" ref="T442">IF(T230="-","-",IF( T230&gt;0,AVERAGE(IF($W$5:$W$204=$G442,T$5:T$204,"-")),"-"))</f>
        <v>-</v>
      </c>
      <c r="U442" s="14" t="str">
        <f t="array" ref="U442">IF(U230="-","-",IF( U230&gt;0,AVERAGE(IF($W$5:$W$204=$G442,U$5:U$204,"-")),"-"))</f>
        <v>-</v>
      </c>
      <c r="V442" s="14" t="str">
        <f t="array" ref="V442">IF(V230="-","-",IF( V230&gt;0,AVERAGE(IF($W$5:$W$204=$G442,V$5:V$204,"-")),"-"))</f>
        <v>-</v>
      </c>
      <c r="W442" s="387" t="str">
        <f t="array" ref="W442">IF(W230="-","-",AVERAGE(IF($W$5:$W$204=$G442,H$5:V$204,"-")))</f>
        <v>-</v>
      </c>
      <c r="X442" s="475"/>
      <c r="Y442" s="83"/>
      <c r="Z442" s="83"/>
      <c r="AA442" s="83"/>
      <c r="AB442" s="83"/>
      <c r="AC442" s="83"/>
      <c r="AD442" s="76"/>
      <c r="AE442" s="87"/>
      <c r="AF442" s="87"/>
      <c r="AG442" s="87"/>
      <c r="AH442" s="87"/>
      <c r="AI442" s="87"/>
      <c r="AJ442" s="87"/>
      <c r="AK442" s="87"/>
      <c r="AL442" s="87"/>
      <c r="AM442" s="87"/>
      <c r="AN442" s="87"/>
      <c r="AO442" s="87"/>
      <c r="AP442" s="87"/>
      <c r="AQ442" s="87"/>
      <c r="AR442" s="87"/>
      <c r="AS442" s="87"/>
      <c r="AT442" s="87"/>
      <c r="AU442" s="87"/>
      <c r="AV442" s="87"/>
      <c r="AW442" s="87"/>
      <c r="AX442" s="87"/>
      <c r="AY442" s="87"/>
      <c r="AZ442" s="87"/>
      <c r="BA442" s="87"/>
      <c r="BB442" s="87"/>
      <c r="BC442" s="87"/>
      <c r="BD442" s="87"/>
      <c r="BE442" s="87"/>
      <c r="BF442" s="87"/>
      <c r="BG442" s="87"/>
      <c r="BH442" s="87"/>
      <c r="BK442" s="251"/>
      <c r="BL442" s="251"/>
      <c r="BM442" s="251"/>
      <c r="BN442" s="251"/>
      <c r="BO442" s="251"/>
      <c r="BP442" s="251"/>
      <c r="BQ442" s="251"/>
      <c r="BR442" s="251"/>
      <c r="BS442" s="251"/>
      <c r="BT442" s="251"/>
      <c r="BU442" s="251"/>
      <c r="BV442" s="251"/>
      <c r="BW442" s="251"/>
      <c r="BX442" s="251"/>
      <c r="BY442" s="251"/>
      <c r="BZ442" s="251"/>
    </row>
    <row r="443" spans="1:78" s="60" customFormat="1" ht="12.75" customHeight="1">
      <c r="A443" s="75"/>
      <c r="B443" s="75"/>
      <c r="C443" s="75"/>
      <c r="D443" s="160"/>
      <c r="E443" s="163"/>
      <c r="F443" s="163"/>
      <c r="G443" s="52">
        <f t="shared" si="70"/>
        <v>8</v>
      </c>
      <c r="H443" s="49" t="str">
        <f t="array" ref="H443">IF(H231="-","-",IF( H231&gt;0,AVERAGE(IF($W$5:$W$204=$G443,H$5:H$204,"-")),"-"))</f>
        <v>-</v>
      </c>
      <c r="I443" s="14" t="str">
        <f t="array" ref="I443">IF(I231="-","-",IF( I231&gt;0,AVERAGE(IF($W$5:$W$204=$G443,I$5:I$204,"-")),"-"))</f>
        <v>-</v>
      </c>
      <c r="J443" s="14" t="str">
        <f t="array" ref="J443">IF(J231="-","-",IF( J231&gt;0,AVERAGE(IF($W$5:$W$204=$G443,J$5:J$204,"-")),"-"))</f>
        <v>-</v>
      </c>
      <c r="K443" s="14" t="str">
        <f t="array" ref="K443">IF(K231="-","-",IF( K231&gt;0,AVERAGE(IF($W$5:$W$204=$G443,K$5:K$204,"-")),"-"))</f>
        <v>-</v>
      </c>
      <c r="L443" s="14" t="str">
        <f t="array" ref="L443">IF(L231="-","-",IF( L231&gt;0,AVERAGE(IF($W$5:$W$204=$G443,L$5:L$204,"-")),"-"))</f>
        <v>-</v>
      </c>
      <c r="M443" s="14" t="str">
        <f t="array" ref="M443">IF(M231="-","-",IF( M231&gt;0,AVERAGE(IF($W$5:$W$204=$G443,M$5:M$204,"-")),"-"))</f>
        <v>-</v>
      </c>
      <c r="N443" s="14" t="str">
        <f t="array" ref="N443">IF(N231="-","-",IF( N231&gt;0,AVERAGE(IF($W$5:$W$204=$G443,N$5:N$204,"-")),"-"))</f>
        <v>-</v>
      </c>
      <c r="O443" s="14" t="str">
        <f t="array" ref="O443">IF(O231="-","-",IF( O231&gt;0,AVERAGE(IF($W$5:$W$204=$G443,O$5:O$204,"-")),"-"))</f>
        <v>-</v>
      </c>
      <c r="P443" s="14" t="str">
        <f t="array" ref="P443">IF(P231="-","-",IF( P231&gt;0,AVERAGE(IF($W$5:$W$204=$G443,P$5:P$204,"-")),"-"))</f>
        <v>-</v>
      </c>
      <c r="Q443" s="14" t="str">
        <f t="array" ref="Q443">IF(Q231="-","-",IF( Q231&gt;0,AVERAGE(IF($W$5:$W$204=$G443,Q$5:Q$204,"-")),"-"))</f>
        <v>-</v>
      </c>
      <c r="R443" s="14" t="str">
        <f t="array" ref="R443">IF(R231="-","-",IF( R231&gt;0,AVERAGE(IF($W$5:$W$204=$G443,R$5:R$204,"-")),"-"))</f>
        <v>-</v>
      </c>
      <c r="S443" s="14" t="str">
        <f t="array" ref="S443">IF(S231="-","-",IF( S231&gt;0,AVERAGE(IF($W$5:$W$204=$G443,S$5:S$204,"-")),"-"))</f>
        <v>-</v>
      </c>
      <c r="T443" s="14" t="str">
        <f t="array" ref="T443">IF(T231="-","-",IF( T231&gt;0,AVERAGE(IF($W$5:$W$204=$G443,T$5:T$204,"-")),"-"))</f>
        <v>-</v>
      </c>
      <c r="U443" s="14" t="str">
        <f t="array" ref="U443">IF(U231="-","-",IF( U231&gt;0,AVERAGE(IF($W$5:$W$204=$G443,U$5:U$204,"-")),"-"))</f>
        <v>-</v>
      </c>
      <c r="V443" s="14" t="str">
        <f t="array" ref="V443">IF(V231="-","-",IF( V231&gt;0,AVERAGE(IF($W$5:$W$204=$G443,V$5:V$204,"-")),"-"))</f>
        <v>-</v>
      </c>
      <c r="W443" s="387" t="str">
        <f t="array" ref="W443">IF(W231="-","-",AVERAGE(IF($W$5:$W$204=$G443,H$5:V$204,"-")))</f>
        <v>-</v>
      </c>
      <c r="X443" s="475"/>
      <c r="Y443" s="83"/>
      <c r="Z443" s="83"/>
      <c r="AA443" s="83"/>
      <c r="AB443" s="83"/>
      <c r="AC443" s="83"/>
      <c r="AD443" s="76"/>
      <c r="AE443" s="87"/>
      <c r="AF443" s="87"/>
      <c r="AG443" s="87"/>
      <c r="AH443" s="87"/>
      <c r="AI443" s="87"/>
      <c r="AJ443" s="87"/>
      <c r="AK443" s="87"/>
      <c r="AL443" s="87"/>
      <c r="AM443" s="87"/>
      <c r="AN443" s="87"/>
      <c r="AO443" s="87"/>
      <c r="AP443" s="87"/>
      <c r="AQ443" s="87"/>
      <c r="AR443" s="87"/>
      <c r="AS443" s="87"/>
      <c r="AT443" s="87"/>
      <c r="AU443" s="87"/>
      <c r="AV443" s="87"/>
      <c r="AW443" s="87"/>
      <c r="AX443" s="87"/>
      <c r="AY443" s="87"/>
      <c r="AZ443" s="87"/>
      <c r="BA443" s="87"/>
      <c r="BB443" s="87"/>
      <c r="BC443" s="87"/>
      <c r="BD443" s="87"/>
      <c r="BE443" s="87"/>
      <c r="BF443" s="87"/>
      <c r="BG443" s="87"/>
      <c r="BH443" s="87"/>
      <c r="BK443" s="251"/>
      <c r="BL443" s="251"/>
      <c r="BM443" s="251"/>
      <c r="BN443" s="251"/>
      <c r="BO443" s="251"/>
      <c r="BP443" s="251"/>
      <c r="BQ443" s="251"/>
      <c r="BR443" s="251"/>
      <c r="BS443" s="251"/>
      <c r="BT443" s="251"/>
      <c r="BU443" s="251"/>
      <c r="BV443" s="251"/>
      <c r="BW443" s="251"/>
      <c r="BX443" s="251"/>
      <c r="BY443" s="251"/>
      <c r="BZ443" s="251"/>
    </row>
    <row r="444" spans="1:78" s="60" customFormat="1" ht="12.75" customHeight="1">
      <c r="A444" s="75"/>
      <c r="B444" s="75"/>
      <c r="C444" s="75"/>
      <c r="D444" s="160"/>
      <c r="E444" s="163"/>
      <c r="F444" s="163"/>
      <c r="G444" s="52">
        <f t="shared" si="70"/>
        <v>9</v>
      </c>
      <c r="H444" s="49" t="str">
        <f t="array" ref="H444">IF(H232="-","-",IF( H232&gt;0,AVERAGE(IF($W$5:$W$204=$G444,H$5:H$204,"-")),"-"))</f>
        <v>-</v>
      </c>
      <c r="I444" s="14" t="str">
        <f t="array" ref="I444">IF(I232="-","-",IF( I232&gt;0,AVERAGE(IF($W$5:$W$204=$G444,I$5:I$204,"-")),"-"))</f>
        <v>-</v>
      </c>
      <c r="J444" s="14" t="str">
        <f t="array" ref="J444">IF(J232="-","-",IF( J232&gt;0,AVERAGE(IF($W$5:$W$204=$G444,J$5:J$204,"-")),"-"))</f>
        <v>-</v>
      </c>
      <c r="K444" s="14" t="str">
        <f t="array" ref="K444">IF(K232="-","-",IF( K232&gt;0,AVERAGE(IF($W$5:$W$204=$G444,K$5:K$204,"-")),"-"))</f>
        <v>-</v>
      </c>
      <c r="L444" s="14" t="str">
        <f t="array" ref="L444">IF(L232="-","-",IF( L232&gt;0,AVERAGE(IF($W$5:$W$204=$G444,L$5:L$204,"-")),"-"))</f>
        <v>-</v>
      </c>
      <c r="M444" s="14" t="str">
        <f t="array" ref="M444">IF(M232="-","-",IF( M232&gt;0,AVERAGE(IF($W$5:$W$204=$G444,M$5:M$204,"-")),"-"))</f>
        <v>-</v>
      </c>
      <c r="N444" s="14" t="str">
        <f t="array" ref="N444">IF(N232="-","-",IF( N232&gt;0,AVERAGE(IF($W$5:$W$204=$G444,N$5:N$204,"-")),"-"))</f>
        <v>-</v>
      </c>
      <c r="O444" s="14" t="str">
        <f t="array" ref="O444">IF(O232="-","-",IF( O232&gt;0,AVERAGE(IF($W$5:$W$204=$G444,O$5:O$204,"-")),"-"))</f>
        <v>-</v>
      </c>
      <c r="P444" s="14" t="str">
        <f t="array" ref="P444">IF(P232="-","-",IF( P232&gt;0,AVERAGE(IF($W$5:$W$204=$G444,P$5:P$204,"-")),"-"))</f>
        <v>-</v>
      </c>
      <c r="Q444" s="14" t="str">
        <f t="array" ref="Q444">IF(Q232="-","-",IF( Q232&gt;0,AVERAGE(IF($W$5:$W$204=$G444,Q$5:Q$204,"-")),"-"))</f>
        <v>-</v>
      </c>
      <c r="R444" s="14" t="str">
        <f t="array" ref="R444">IF(R232="-","-",IF( R232&gt;0,AVERAGE(IF($W$5:$W$204=$G444,R$5:R$204,"-")),"-"))</f>
        <v>-</v>
      </c>
      <c r="S444" s="14" t="str">
        <f t="array" ref="S444">IF(S232="-","-",IF( S232&gt;0,AVERAGE(IF($W$5:$W$204=$G444,S$5:S$204,"-")),"-"))</f>
        <v>-</v>
      </c>
      <c r="T444" s="14" t="str">
        <f t="array" ref="T444">IF(T232="-","-",IF( T232&gt;0,AVERAGE(IF($W$5:$W$204=$G444,T$5:T$204,"-")),"-"))</f>
        <v>-</v>
      </c>
      <c r="U444" s="14" t="str">
        <f t="array" ref="U444">IF(U232="-","-",IF( U232&gt;0,AVERAGE(IF($W$5:$W$204=$G444,U$5:U$204,"-")),"-"))</f>
        <v>-</v>
      </c>
      <c r="V444" s="14" t="str">
        <f t="array" ref="V444">IF(V232="-","-",IF( V232&gt;0,AVERAGE(IF($W$5:$W$204=$G444,V$5:V$204,"-")),"-"))</f>
        <v>-</v>
      </c>
      <c r="W444" s="387" t="str">
        <f t="array" ref="W444">IF(W232="-","-",AVERAGE(IF($W$5:$W$204=$G444,H$5:V$204,"-")))</f>
        <v>-</v>
      </c>
      <c r="X444" s="475"/>
      <c r="Y444" s="83"/>
      <c r="Z444" s="83"/>
      <c r="AA444" s="83"/>
      <c r="AB444" s="83"/>
      <c r="AC444" s="83"/>
      <c r="AD444" s="76"/>
      <c r="AE444" s="87"/>
      <c r="AF444" s="87"/>
      <c r="AG444" s="87"/>
      <c r="AH444" s="87"/>
      <c r="AI444" s="87"/>
      <c r="AJ444" s="87"/>
      <c r="AK444" s="87"/>
      <c r="AL444" s="87"/>
      <c r="AM444" s="87"/>
      <c r="AN444" s="87"/>
      <c r="AO444" s="87"/>
      <c r="AP444" s="87"/>
      <c r="AQ444" s="87"/>
      <c r="AR444" s="87"/>
      <c r="AS444" s="87"/>
      <c r="AT444" s="87"/>
      <c r="AU444" s="87"/>
      <c r="AV444" s="87"/>
      <c r="AW444" s="87"/>
      <c r="AX444" s="87"/>
      <c r="AY444" s="87"/>
      <c r="AZ444" s="87"/>
      <c r="BA444" s="87"/>
      <c r="BB444" s="87"/>
      <c r="BC444" s="87"/>
      <c r="BD444" s="87"/>
      <c r="BE444" s="87"/>
      <c r="BF444" s="87"/>
      <c r="BG444" s="87"/>
      <c r="BH444" s="87"/>
      <c r="BK444" s="251"/>
      <c r="BL444" s="251"/>
      <c r="BM444" s="251"/>
      <c r="BN444" s="251"/>
      <c r="BO444" s="251"/>
      <c r="BP444" s="251"/>
      <c r="BQ444" s="251"/>
      <c r="BR444" s="251"/>
      <c r="BS444" s="251"/>
      <c r="BT444" s="251"/>
      <c r="BU444" s="251"/>
      <c r="BV444" s="251"/>
      <c r="BW444" s="251"/>
      <c r="BX444" s="251"/>
      <c r="BY444" s="251"/>
      <c r="BZ444" s="251"/>
    </row>
    <row r="445" spans="1:78" s="60" customFormat="1" ht="12.75" customHeight="1">
      <c r="A445" s="75"/>
      <c r="B445" s="75"/>
      <c r="C445" s="75"/>
      <c r="D445" s="160"/>
      <c r="E445" s="163"/>
      <c r="F445" s="163"/>
      <c r="G445" s="52">
        <f t="shared" si="70"/>
        <v>10</v>
      </c>
      <c r="H445" s="49" t="str">
        <f t="array" ref="H445">IF(H233="-","-",IF( H233&gt;0,AVERAGE(IF($W$5:$W$204=$G445,H$5:H$204,"-")),"-"))</f>
        <v>-</v>
      </c>
      <c r="I445" s="14" t="str">
        <f t="array" ref="I445">IF(I233="-","-",IF( I233&gt;0,AVERAGE(IF($W$5:$W$204=$G445,I$5:I$204,"-")),"-"))</f>
        <v>-</v>
      </c>
      <c r="J445" s="14" t="str">
        <f t="array" ref="J445">IF(J233="-","-",IF( J233&gt;0,AVERAGE(IF($W$5:$W$204=$G445,J$5:J$204,"-")),"-"))</f>
        <v>-</v>
      </c>
      <c r="K445" s="14" t="str">
        <f t="array" ref="K445">IF(K233="-","-",IF( K233&gt;0,AVERAGE(IF($W$5:$W$204=$G445,K$5:K$204,"-")),"-"))</f>
        <v>-</v>
      </c>
      <c r="L445" s="14" t="str">
        <f t="array" ref="L445">IF(L233="-","-",IF( L233&gt;0,AVERAGE(IF($W$5:$W$204=$G445,L$5:L$204,"-")),"-"))</f>
        <v>-</v>
      </c>
      <c r="M445" s="14" t="str">
        <f t="array" ref="M445">IF(M233="-","-",IF( M233&gt;0,AVERAGE(IF($W$5:$W$204=$G445,M$5:M$204,"-")),"-"))</f>
        <v>-</v>
      </c>
      <c r="N445" s="14" t="str">
        <f t="array" ref="N445">IF(N233="-","-",IF( N233&gt;0,AVERAGE(IF($W$5:$W$204=$G445,N$5:N$204,"-")),"-"))</f>
        <v>-</v>
      </c>
      <c r="O445" s="14" t="str">
        <f t="array" ref="O445">IF(O233="-","-",IF( O233&gt;0,AVERAGE(IF($W$5:$W$204=$G445,O$5:O$204,"-")),"-"))</f>
        <v>-</v>
      </c>
      <c r="P445" s="14" t="str">
        <f t="array" ref="P445">IF(P233="-","-",IF( P233&gt;0,AVERAGE(IF($W$5:$W$204=$G445,P$5:P$204,"-")),"-"))</f>
        <v>-</v>
      </c>
      <c r="Q445" s="14" t="str">
        <f t="array" ref="Q445">IF(Q233="-","-",IF( Q233&gt;0,AVERAGE(IF($W$5:$W$204=$G445,Q$5:Q$204,"-")),"-"))</f>
        <v>-</v>
      </c>
      <c r="R445" s="14" t="str">
        <f t="array" ref="R445">IF(R233="-","-",IF( R233&gt;0,AVERAGE(IF($W$5:$W$204=$G445,R$5:R$204,"-")),"-"))</f>
        <v>-</v>
      </c>
      <c r="S445" s="14" t="str">
        <f t="array" ref="S445">IF(S233="-","-",IF( S233&gt;0,AVERAGE(IF($W$5:$W$204=$G445,S$5:S$204,"-")),"-"))</f>
        <v>-</v>
      </c>
      <c r="T445" s="14" t="str">
        <f t="array" ref="T445">IF(T233="-","-",IF( T233&gt;0,AVERAGE(IF($W$5:$W$204=$G445,T$5:T$204,"-")),"-"))</f>
        <v>-</v>
      </c>
      <c r="U445" s="14" t="str">
        <f t="array" ref="U445">IF(U233="-","-",IF( U233&gt;0,AVERAGE(IF($W$5:$W$204=$G445,U$5:U$204,"-")),"-"))</f>
        <v>-</v>
      </c>
      <c r="V445" s="14" t="str">
        <f t="array" ref="V445">IF(V233="-","-",IF( V233&gt;0,AVERAGE(IF($W$5:$W$204=$G445,V$5:V$204,"-")),"-"))</f>
        <v>-</v>
      </c>
      <c r="W445" s="387" t="str">
        <f t="array" ref="W445">IF(W233="-","-",AVERAGE(IF($W$5:$W$204=$G445,H$5:V$204,"-")))</f>
        <v>-</v>
      </c>
      <c r="X445" s="475"/>
      <c r="Y445" s="83"/>
      <c r="Z445" s="83"/>
      <c r="AA445" s="83"/>
      <c r="AB445" s="83"/>
      <c r="AC445" s="83"/>
      <c r="AD445" s="76"/>
      <c r="AE445" s="87"/>
      <c r="AF445" s="87"/>
      <c r="AG445" s="87"/>
      <c r="AH445" s="87"/>
      <c r="AI445" s="87"/>
      <c r="AJ445" s="87"/>
      <c r="AK445" s="87"/>
      <c r="AL445" s="87"/>
      <c r="AM445" s="87"/>
      <c r="AN445" s="87"/>
      <c r="AO445" s="87"/>
      <c r="AP445" s="87"/>
      <c r="AQ445" s="87"/>
      <c r="AR445" s="87"/>
      <c r="AS445" s="87"/>
      <c r="AT445" s="87"/>
      <c r="AU445" s="87"/>
      <c r="AV445" s="87"/>
      <c r="AW445" s="87"/>
      <c r="AX445" s="87"/>
      <c r="AY445" s="87"/>
      <c r="AZ445" s="87"/>
      <c r="BA445" s="87"/>
      <c r="BB445" s="87"/>
      <c r="BC445" s="87"/>
      <c r="BD445" s="87"/>
      <c r="BE445" s="87"/>
      <c r="BF445" s="87"/>
      <c r="BG445" s="87"/>
      <c r="BH445" s="87"/>
      <c r="BK445" s="251"/>
      <c r="BL445" s="251"/>
      <c r="BM445" s="251"/>
      <c r="BN445" s="251"/>
      <c r="BO445" s="251"/>
      <c r="BP445" s="251"/>
      <c r="BQ445" s="251"/>
      <c r="BR445" s="251"/>
      <c r="BS445" s="251"/>
      <c r="BT445" s="251"/>
      <c r="BU445" s="251"/>
      <c r="BV445" s="251"/>
      <c r="BW445" s="251"/>
      <c r="BX445" s="251"/>
      <c r="BY445" s="251"/>
      <c r="BZ445" s="251"/>
    </row>
    <row r="446" spans="1:78" s="60" customFormat="1" ht="12.75" customHeight="1">
      <c r="A446" s="75"/>
      <c r="B446" s="75"/>
      <c r="C446" s="75"/>
      <c r="D446" s="160"/>
      <c r="E446" s="163"/>
      <c r="F446" s="163"/>
      <c r="G446" s="52">
        <f t="shared" si="70"/>
        <v>11</v>
      </c>
      <c r="H446" s="49" t="str">
        <f t="array" ref="H446">IF(H234="-","-",IF( H234&gt;0,AVERAGE(IF($W$5:$W$204=$G446,H$5:H$204,"-")),"-"))</f>
        <v>-</v>
      </c>
      <c r="I446" s="14" t="str">
        <f t="array" ref="I446">IF(I234="-","-",IF( I234&gt;0,AVERAGE(IF($W$5:$W$204=$G446,I$5:I$204,"-")),"-"))</f>
        <v>-</v>
      </c>
      <c r="J446" s="14" t="str">
        <f t="array" ref="J446">IF(J234="-","-",IF( J234&gt;0,AVERAGE(IF($W$5:$W$204=$G446,J$5:J$204,"-")),"-"))</f>
        <v>-</v>
      </c>
      <c r="K446" s="14" t="str">
        <f t="array" ref="K446">IF(K234="-","-",IF( K234&gt;0,AVERAGE(IF($W$5:$W$204=$G446,K$5:K$204,"-")),"-"))</f>
        <v>-</v>
      </c>
      <c r="L446" s="14" t="str">
        <f t="array" ref="L446">IF(L234="-","-",IF( L234&gt;0,AVERAGE(IF($W$5:$W$204=$G446,L$5:L$204,"-")),"-"))</f>
        <v>-</v>
      </c>
      <c r="M446" s="14" t="str">
        <f t="array" ref="M446">IF(M234="-","-",IF( M234&gt;0,AVERAGE(IF($W$5:$W$204=$G446,M$5:M$204,"-")),"-"))</f>
        <v>-</v>
      </c>
      <c r="N446" s="14" t="str">
        <f t="array" ref="N446">IF(N234="-","-",IF( N234&gt;0,AVERAGE(IF($W$5:$W$204=$G446,N$5:N$204,"-")),"-"))</f>
        <v>-</v>
      </c>
      <c r="O446" s="14" t="str">
        <f t="array" ref="O446">IF(O234="-","-",IF( O234&gt;0,AVERAGE(IF($W$5:$W$204=$G446,O$5:O$204,"-")),"-"))</f>
        <v>-</v>
      </c>
      <c r="P446" s="14" t="str">
        <f t="array" ref="P446">IF(P234="-","-",IF( P234&gt;0,AVERAGE(IF($W$5:$W$204=$G446,P$5:P$204,"-")),"-"))</f>
        <v>-</v>
      </c>
      <c r="Q446" s="14" t="str">
        <f t="array" ref="Q446">IF(Q234="-","-",IF( Q234&gt;0,AVERAGE(IF($W$5:$W$204=$G446,Q$5:Q$204,"-")),"-"))</f>
        <v>-</v>
      </c>
      <c r="R446" s="14" t="str">
        <f t="array" ref="R446">IF(R234="-","-",IF( R234&gt;0,AVERAGE(IF($W$5:$W$204=$G446,R$5:R$204,"-")),"-"))</f>
        <v>-</v>
      </c>
      <c r="S446" s="14" t="str">
        <f t="array" ref="S446">IF(S234="-","-",IF( S234&gt;0,AVERAGE(IF($W$5:$W$204=$G446,S$5:S$204,"-")),"-"))</f>
        <v>-</v>
      </c>
      <c r="T446" s="14" t="str">
        <f t="array" ref="T446">IF(T234="-","-",IF( T234&gt;0,AVERAGE(IF($W$5:$W$204=$G446,T$5:T$204,"-")),"-"))</f>
        <v>-</v>
      </c>
      <c r="U446" s="14" t="str">
        <f t="array" ref="U446">IF(U234="-","-",IF( U234&gt;0,AVERAGE(IF($W$5:$W$204=$G446,U$5:U$204,"-")),"-"))</f>
        <v>-</v>
      </c>
      <c r="V446" s="14" t="str">
        <f t="array" ref="V446">IF(V234="-","-",IF( V234&gt;0,AVERAGE(IF($W$5:$W$204=$G446,V$5:V$204,"-")),"-"))</f>
        <v>-</v>
      </c>
      <c r="W446" s="387" t="str">
        <f t="array" ref="W446">IF(W234="-","-",AVERAGE(IF($W$5:$W$204=$G446,H$5:V$204,"-")))</f>
        <v>-</v>
      </c>
      <c r="X446" s="475"/>
      <c r="Y446" s="83"/>
      <c r="Z446" s="83"/>
      <c r="AA446" s="83"/>
      <c r="AB446" s="83"/>
      <c r="AC446" s="83"/>
      <c r="AD446" s="76"/>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K446" s="251"/>
      <c r="BL446" s="251"/>
      <c r="BM446" s="251"/>
      <c r="BN446" s="251"/>
      <c r="BO446" s="251"/>
      <c r="BP446" s="251"/>
      <c r="BQ446" s="251"/>
      <c r="BR446" s="251"/>
      <c r="BS446" s="251"/>
      <c r="BT446" s="251"/>
      <c r="BU446" s="251"/>
      <c r="BV446" s="251"/>
      <c r="BW446" s="251"/>
      <c r="BX446" s="251"/>
      <c r="BY446" s="251"/>
      <c r="BZ446" s="251"/>
    </row>
    <row r="447" spans="1:78" s="60" customFormat="1" ht="12.75" customHeight="1">
      <c r="A447" s="75"/>
      <c r="B447" s="75"/>
      <c r="C447" s="75"/>
      <c r="D447" s="160"/>
      <c r="E447" s="163"/>
      <c r="F447" s="163"/>
      <c r="G447" s="52">
        <f t="shared" si="70"/>
        <v>12</v>
      </c>
      <c r="H447" s="49" t="str">
        <f t="array" ref="H447">IF(H235="-","-",IF( H235&gt;0,AVERAGE(IF($W$5:$W$204=$G447,H$5:H$204,"-")),"-"))</f>
        <v>-</v>
      </c>
      <c r="I447" s="14" t="str">
        <f t="array" ref="I447">IF(I235="-","-",IF( I235&gt;0,AVERAGE(IF($W$5:$W$204=$G447,I$5:I$204,"-")),"-"))</f>
        <v>-</v>
      </c>
      <c r="J447" s="14" t="str">
        <f t="array" ref="J447">IF(J235="-","-",IF( J235&gt;0,AVERAGE(IF($W$5:$W$204=$G447,J$5:J$204,"-")),"-"))</f>
        <v>-</v>
      </c>
      <c r="K447" s="14" t="str">
        <f t="array" ref="K447">IF(K235="-","-",IF( K235&gt;0,AVERAGE(IF($W$5:$W$204=$G447,K$5:K$204,"-")),"-"))</f>
        <v>-</v>
      </c>
      <c r="L447" s="14" t="str">
        <f t="array" ref="L447">IF(L235="-","-",IF( L235&gt;0,AVERAGE(IF($W$5:$W$204=$G447,L$5:L$204,"-")),"-"))</f>
        <v>-</v>
      </c>
      <c r="M447" s="14" t="str">
        <f t="array" ref="M447">IF(M235="-","-",IF( M235&gt;0,AVERAGE(IF($W$5:$W$204=$G447,M$5:M$204,"-")),"-"))</f>
        <v>-</v>
      </c>
      <c r="N447" s="14" t="str">
        <f t="array" ref="N447">IF(N235="-","-",IF( N235&gt;0,AVERAGE(IF($W$5:$W$204=$G447,N$5:N$204,"-")),"-"))</f>
        <v>-</v>
      </c>
      <c r="O447" s="14" t="str">
        <f t="array" ref="O447">IF(O235="-","-",IF( O235&gt;0,AVERAGE(IF($W$5:$W$204=$G447,O$5:O$204,"-")),"-"))</f>
        <v>-</v>
      </c>
      <c r="P447" s="14" t="str">
        <f t="array" ref="P447">IF(P235="-","-",IF( P235&gt;0,AVERAGE(IF($W$5:$W$204=$G447,P$5:P$204,"-")),"-"))</f>
        <v>-</v>
      </c>
      <c r="Q447" s="14" t="str">
        <f t="array" ref="Q447">IF(Q235="-","-",IF( Q235&gt;0,AVERAGE(IF($W$5:$W$204=$G447,Q$5:Q$204,"-")),"-"))</f>
        <v>-</v>
      </c>
      <c r="R447" s="14" t="str">
        <f t="array" ref="R447">IF(R235="-","-",IF( R235&gt;0,AVERAGE(IF($W$5:$W$204=$G447,R$5:R$204,"-")),"-"))</f>
        <v>-</v>
      </c>
      <c r="S447" s="14" t="str">
        <f t="array" ref="S447">IF(S235="-","-",IF( S235&gt;0,AVERAGE(IF($W$5:$W$204=$G447,S$5:S$204,"-")),"-"))</f>
        <v>-</v>
      </c>
      <c r="T447" s="14" t="str">
        <f t="array" ref="T447">IF(T235="-","-",IF( T235&gt;0,AVERAGE(IF($W$5:$W$204=$G447,T$5:T$204,"-")),"-"))</f>
        <v>-</v>
      </c>
      <c r="U447" s="14" t="str">
        <f t="array" ref="U447">IF(U235="-","-",IF( U235&gt;0,AVERAGE(IF($W$5:$W$204=$G447,U$5:U$204,"-")),"-"))</f>
        <v>-</v>
      </c>
      <c r="V447" s="14" t="str">
        <f t="array" ref="V447">IF(V235="-","-",IF( V235&gt;0,AVERAGE(IF($W$5:$W$204=$G447,V$5:V$204,"-")),"-"))</f>
        <v>-</v>
      </c>
      <c r="W447" s="387" t="str">
        <f t="array" ref="W447">IF(W235="-","-",AVERAGE(IF($W$5:$W$204=$G447,H$5:V$204,"-")))</f>
        <v>-</v>
      </c>
      <c r="X447" s="475"/>
      <c r="Y447" s="83"/>
      <c r="Z447" s="83"/>
      <c r="AA447" s="83"/>
      <c r="AB447" s="83"/>
      <c r="AC447" s="83"/>
      <c r="AD447" s="76"/>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K447" s="251"/>
      <c r="BL447" s="251"/>
      <c r="BM447" s="251"/>
      <c r="BN447" s="251"/>
      <c r="BO447" s="251"/>
      <c r="BP447" s="251"/>
      <c r="BQ447" s="251"/>
      <c r="BR447" s="251"/>
      <c r="BS447" s="251"/>
      <c r="BT447" s="251"/>
      <c r="BU447" s="251"/>
      <c r="BV447" s="251"/>
      <c r="BW447" s="251"/>
      <c r="BX447" s="251"/>
      <c r="BY447" s="251"/>
      <c r="BZ447" s="251"/>
    </row>
    <row r="448" spans="1:78" s="60" customFormat="1" ht="12.75" customHeight="1">
      <c r="A448" s="75"/>
      <c r="B448" s="75"/>
      <c r="C448" s="75"/>
      <c r="D448" s="160"/>
      <c r="E448" s="163"/>
      <c r="F448" s="163"/>
      <c r="G448" s="52">
        <f t="shared" si="70"/>
        <v>13</v>
      </c>
      <c r="H448" s="49" t="str">
        <f t="array" ref="H448">IF(H236="-","-",IF( H236&gt;0,AVERAGE(IF($W$5:$W$204=$G448,H$5:H$204,"-")),"-"))</f>
        <v>-</v>
      </c>
      <c r="I448" s="14" t="str">
        <f t="array" ref="I448">IF(I236="-","-",IF( I236&gt;0,AVERAGE(IF($W$5:$W$204=$G448,I$5:I$204,"-")),"-"))</f>
        <v>-</v>
      </c>
      <c r="J448" s="14" t="str">
        <f t="array" ref="J448">IF(J236="-","-",IF( J236&gt;0,AVERAGE(IF($W$5:$W$204=$G448,J$5:J$204,"-")),"-"))</f>
        <v>-</v>
      </c>
      <c r="K448" s="14" t="str">
        <f t="array" ref="K448">IF(K236="-","-",IF( K236&gt;0,AVERAGE(IF($W$5:$W$204=$G448,K$5:K$204,"-")),"-"))</f>
        <v>-</v>
      </c>
      <c r="L448" s="14" t="str">
        <f t="array" ref="L448">IF(L236="-","-",IF( L236&gt;0,AVERAGE(IF($W$5:$W$204=$G448,L$5:L$204,"-")),"-"))</f>
        <v>-</v>
      </c>
      <c r="M448" s="14" t="str">
        <f t="array" ref="M448">IF(M236="-","-",IF( M236&gt;0,AVERAGE(IF($W$5:$W$204=$G448,M$5:M$204,"-")),"-"))</f>
        <v>-</v>
      </c>
      <c r="N448" s="14" t="str">
        <f t="array" ref="N448">IF(N236="-","-",IF( N236&gt;0,AVERAGE(IF($W$5:$W$204=$G448,N$5:N$204,"-")),"-"))</f>
        <v>-</v>
      </c>
      <c r="O448" s="14" t="str">
        <f t="array" ref="O448">IF(O236="-","-",IF( O236&gt;0,AVERAGE(IF($W$5:$W$204=$G448,O$5:O$204,"-")),"-"))</f>
        <v>-</v>
      </c>
      <c r="P448" s="14" t="str">
        <f t="array" ref="P448">IF(P236="-","-",IF( P236&gt;0,AVERAGE(IF($W$5:$W$204=$G448,P$5:P$204,"-")),"-"))</f>
        <v>-</v>
      </c>
      <c r="Q448" s="14" t="str">
        <f t="array" ref="Q448">IF(Q236="-","-",IF( Q236&gt;0,AVERAGE(IF($W$5:$W$204=$G448,Q$5:Q$204,"-")),"-"))</f>
        <v>-</v>
      </c>
      <c r="R448" s="14" t="str">
        <f t="array" ref="R448">IF(R236="-","-",IF( R236&gt;0,AVERAGE(IF($W$5:$W$204=$G448,R$5:R$204,"-")),"-"))</f>
        <v>-</v>
      </c>
      <c r="S448" s="14" t="str">
        <f t="array" ref="S448">IF(S236="-","-",IF( S236&gt;0,AVERAGE(IF($W$5:$W$204=$G448,S$5:S$204,"-")),"-"))</f>
        <v>-</v>
      </c>
      <c r="T448" s="14" t="str">
        <f t="array" ref="T448">IF(T236="-","-",IF( T236&gt;0,AVERAGE(IF($W$5:$W$204=$G448,T$5:T$204,"-")),"-"))</f>
        <v>-</v>
      </c>
      <c r="U448" s="14" t="str">
        <f t="array" ref="U448">IF(U236="-","-",IF( U236&gt;0,AVERAGE(IF($W$5:$W$204=$G448,U$5:U$204,"-")),"-"))</f>
        <v>-</v>
      </c>
      <c r="V448" s="14" t="str">
        <f t="array" ref="V448">IF(V236="-","-",IF( V236&gt;0,AVERAGE(IF($W$5:$W$204=$G448,V$5:V$204,"-")),"-"))</f>
        <v>-</v>
      </c>
      <c r="W448" s="387" t="str">
        <f t="array" ref="W448">IF(W236="-","-",AVERAGE(IF($W$5:$W$204=$G448,H$5:V$204,"-")))</f>
        <v>-</v>
      </c>
      <c r="X448" s="475"/>
      <c r="Y448" s="83"/>
      <c r="Z448" s="83"/>
      <c r="AA448" s="83"/>
      <c r="AB448" s="83"/>
      <c r="AC448" s="83"/>
      <c r="AD448" s="76"/>
      <c r="AE448" s="87"/>
      <c r="AF448" s="87"/>
      <c r="AG448" s="87"/>
      <c r="AH448" s="87"/>
      <c r="AI448" s="87"/>
      <c r="AJ448" s="87"/>
      <c r="AK448" s="87"/>
      <c r="AL448" s="87"/>
      <c r="AM448" s="87"/>
      <c r="AN448" s="87"/>
      <c r="AO448" s="87"/>
      <c r="AP448" s="87"/>
      <c r="AQ448" s="87"/>
      <c r="AR448" s="87"/>
      <c r="AS448" s="87"/>
      <c r="AT448" s="87"/>
      <c r="AU448" s="87"/>
      <c r="AV448" s="87"/>
      <c r="AW448" s="87"/>
      <c r="AX448" s="87"/>
      <c r="AY448" s="87"/>
      <c r="AZ448" s="87"/>
      <c r="BA448" s="87"/>
      <c r="BB448" s="87"/>
      <c r="BC448" s="87"/>
      <c r="BD448" s="87"/>
      <c r="BE448" s="87"/>
      <c r="BF448" s="87"/>
      <c r="BG448" s="87"/>
      <c r="BH448" s="87"/>
      <c r="BK448" s="251"/>
      <c r="BL448" s="251"/>
      <c r="BM448" s="251"/>
      <c r="BN448" s="251"/>
      <c r="BO448" s="251"/>
      <c r="BP448" s="251"/>
      <c r="BQ448" s="251"/>
      <c r="BR448" s="251"/>
      <c r="BS448" s="251"/>
      <c r="BT448" s="251"/>
      <c r="BU448" s="251"/>
      <c r="BV448" s="251"/>
      <c r="BW448" s="251"/>
      <c r="BX448" s="251"/>
      <c r="BY448" s="251"/>
      <c r="BZ448" s="251"/>
    </row>
    <row r="449" spans="1:78" s="60" customFormat="1" ht="12.75" customHeight="1">
      <c r="A449" s="75"/>
      <c r="B449" s="75"/>
      <c r="C449" s="75"/>
      <c r="D449" s="160"/>
      <c r="E449" s="163"/>
      <c r="F449" s="163"/>
      <c r="G449" s="52">
        <f t="shared" si="70"/>
        <v>14</v>
      </c>
      <c r="H449" s="49" t="str">
        <f t="array" ref="H449">IF(H237="-","-",IF( H237&gt;0,AVERAGE(IF($W$5:$W$204=$G449,H$5:H$204,"-")),"-"))</f>
        <v>-</v>
      </c>
      <c r="I449" s="14" t="str">
        <f t="array" ref="I449">IF(I237="-","-",IF( I237&gt;0,AVERAGE(IF($W$5:$W$204=$G449,I$5:I$204,"-")),"-"))</f>
        <v>-</v>
      </c>
      <c r="J449" s="14" t="str">
        <f t="array" ref="J449">IF(J237="-","-",IF( J237&gt;0,AVERAGE(IF($W$5:$W$204=$G449,J$5:J$204,"-")),"-"))</f>
        <v>-</v>
      </c>
      <c r="K449" s="14" t="str">
        <f t="array" ref="K449">IF(K237="-","-",IF( K237&gt;0,AVERAGE(IF($W$5:$W$204=$G449,K$5:K$204,"-")),"-"))</f>
        <v>-</v>
      </c>
      <c r="L449" s="14" t="str">
        <f t="array" ref="L449">IF(L237="-","-",IF( L237&gt;0,AVERAGE(IF($W$5:$W$204=$G449,L$5:L$204,"-")),"-"))</f>
        <v>-</v>
      </c>
      <c r="M449" s="14" t="str">
        <f t="array" ref="M449">IF(M237="-","-",IF( M237&gt;0,AVERAGE(IF($W$5:$W$204=$G449,M$5:M$204,"-")),"-"))</f>
        <v>-</v>
      </c>
      <c r="N449" s="14" t="str">
        <f t="array" ref="N449">IF(N237="-","-",IF( N237&gt;0,AVERAGE(IF($W$5:$W$204=$G449,N$5:N$204,"-")),"-"))</f>
        <v>-</v>
      </c>
      <c r="O449" s="14" t="str">
        <f t="array" ref="O449">IF(O237="-","-",IF( O237&gt;0,AVERAGE(IF($W$5:$W$204=$G449,O$5:O$204,"-")),"-"))</f>
        <v>-</v>
      </c>
      <c r="P449" s="14" t="str">
        <f t="array" ref="P449">IF(P237="-","-",IF( P237&gt;0,AVERAGE(IF($W$5:$W$204=$G449,P$5:P$204,"-")),"-"))</f>
        <v>-</v>
      </c>
      <c r="Q449" s="14" t="str">
        <f t="array" ref="Q449">IF(Q237="-","-",IF( Q237&gt;0,AVERAGE(IF($W$5:$W$204=$G449,Q$5:Q$204,"-")),"-"))</f>
        <v>-</v>
      </c>
      <c r="R449" s="14" t="str">
        <f t="array" ref="R449">IF(R237="-","-",IF( R237&gt;0,AVERAGE(IF($W$5:$W$204=$G449,R$5:R$204,"-")),"-"))</f>
        <v>-</v>
      </c>
      <c r="S449" s="14" t="str">
        <f t="array" ref="S449">IF(S237="-","-",IF( S237&gt;0,AVERAGE(IF($W$5:$W$204=$G449,S$5:S$204,"-")),"-"))</f>
        <v>-</v>
      </c>
      <c r="T449" s="14" t="str">
        <f t="array" ref="T449">IF(T237="-","-",IF( T237&gt;0,AVERAGE(IF($W$5:$W$204=$G449,T$5:T$204,"-")),"-"))</f>
        <v>-</v>
      </c>
      <c r="U449" s="14" t="str">
        <f t="array" ref="U449">IF(U237="-","-",IF( U237&gt;0,AVERAGE(IF($W$5:$W$204=$G449,U$5:U$204,"-")),"-"))</f>
        <v>-</v>
      </c>
      <c r="V449" s="14" t="str">
        <f t="array" ref="V449">IF(V237="-","-",IF( V237&gt;0,AVERAGE(IF($W$5:$W$204=$G449,V$5:V$204,"-")),"-"))</f>
        <v>-</v>
      </c>
      <c r="W449" s="387" t="str">
        <f t="array" ref="W449">IF(W237="-","-",AVERAGE(IF($W$5:$W$204=$G449,H$5:V$204,"-")))</f>
        <v>-</v>
      </c>
      <c r="X449" s="475"/>
      <c r="Y449" s="83"/>
      <c r="Z449" s="83"/>
      <c r="AA449" s="83"/>
      <c r="AB449" s="83"/>
      <c r="AC449" s="83"/>
      <c r="AD449" s="76"/>
      <c r="AE449" s="87"/>
      <c r="AF449" s="87"/>
      <c r="AG449" s="87"/>
      <c r="AH449" s="87"/>
      <c r="AI449" s="87"/>
      <c r="AJ449" s="87"/>
      <c r="AK449" s="87"/>
      <c r="AL449" s="87"/>
      <c r="AM449" s="87"/>
      <c r="AN449" s="87"/>
      <c r="AO449" s="87"/>
      <c r="AP449" s="87"/>
      <c r="AQ449" s="87"/>
      <c r="AR449" s="87"/>
      <c r="AS449" s="87"/>
      <c r="AT449" s="87"/>
      <c r="AU449" s="87"/>
      <c r="AV449" s="87"/>
      <c r="AW449" s="87"/>
      <c r="AX449" s="87"/>
      <c r="AY449" s="87"/>
      <c r="AZ449" s="87"/>
      <c r="BA449" s="87"/>
      <c r="BB449" s="87"/>
      <c r="BC449" s="87"/>
      <c r="BD449" s="87"/>
      <c r="BE449" s="87"/>
      <c r="BF449" s="87"/>
      <c r="BG449" s="87"/>
      <c r="BH449" s="87"/>
      <c r="BK449" s="251"/>
      <c r="BL449" s="251"/>
      <c r="BM449" s="251"/>
      <c r="BN449" s="251"/>
      <c r="BO449" s="251"/>
      <c r="BP449" s="251"/>
      <c r="BQ449" s="251"/>
      <c r="BR449" s="251"/>
      <c r="BS449" s="251"/>
      <c r="BT449" s="251"/>
      <c r="BU449" s="251"/>
      <c r="BV449" s="251"/>
      <c r="BW449" s="251"/>
      <c r="BX449" s="251"/>
      <c r="BY449" s="251"/>
      <c r="BZ449" s="251"/>
    </row>
    <row r="450" spans="1:78" s="60" customFormat="1" ht="12.75" customHeight="1">
      <c r="A450" s="75"/>
      <c r="B450" s="75"/>
      <c r="C450" s="75"/>
      <c r="D450" s="160"/>
      <c r="E450" s="163"/>
      <c r="F450" s="163"/>
      <c r="G450" s="102">
        <f t="shared" si="70"/>
        <v>15</v>
      </c>
      <c r="H450" s="49" t="str">
        <f t="array" ref="H450">IF(H238="-","-",IF( H238&gt;0,AVERAGE(IF($W$5:$W$204=$G450,H$5:H$204,"-")),"-"))</f>
        <v>-</v>
      </c>
      <c r="I450" s="14" t="str">
        <f t="array" ref="I450">IF(I238="-","-",IF( I238&gt;0,AVERAGE(IF($W$5:$W$204=$G450,I$5:I$204,"-")),"-"))</f>
        <v>-</v>
      </c>
      <c r="J450" s="14" t="str">
        <f t="array" ref="J450">IF(J238="-","-",IF( J238&gt;0,AVERAGE(IF($W$5:$W$204=$G450,J$5:J$204,"-")),"-"))</f>
        <v>-</v>
      </c>
      <c r="K450" s="14" t="str">
        <f t="array" ref="K450">IF(K238="-","-",IF( K238&gt;0,AVERAGE(IF($W$5:$W$204=$G450,K$5:K$204,"-")),"-"))</f>
        <v>-</v>
      </c>
      <c r="L450" s="14" t="str">
        <f t="array" ref="L450">IF(L238="-","-",IF( L238&gt;0,AVERAGE(IF($W$5:$W$204=$G450,L$5:L$204,"-")),"-"))</f>
        <v>-</v>
      </c>
      <c r="M450" s="14" t="str">
        <f t="array" ref="M450">IF(M238="-","-",IF( M238&gt;0,AVERAGE(IF($W$5:$W$204=$G450,M$5:M$204,"-")),"-"))</f>
        <v>-</v>
      </c>
      <c r="N450" s="14" t="str">
        <f t="array" ref="N450">IF(N238="-","-",IF( N238&gt;0,AVERAGE(IF($W$5:$W$204=$G450,N$5:N$204,"-")),"-"))</f>
        <v>-</v>
      </c>
      <c r="O450" s="14" t="str">
        <f t="array" ref="O450">IF(O238="-","-",IF( O238&gt;0,AVERAGE(IF($W$5:$W$204=$G450,O$5:O$204,"-")),"-"))</f>
        <v>-</v>
      </c>
      <c r="P450" s="14" t="str">
        <f t="array" ref="P450">IF(P238="-","-",IF( P238&gt;0,AVERAGE(IF($W$5:$W$204=$G450,P$5:P$204,"-")),"-"))</f>
        <v>-</v>
      </c>
      <c r="Q450" s="14" t="str">
        <f t="array" ref="Q450">IF(Q238="-","-",IF( Q238&gt;0,AVERAGE(IF($W$5:$W$204=$G450,Q$5:Q$204,"-")),"-"))</f>
        <v>-</v>
      </c>
      <c r="R450" s="14" t="str">
        <f t="array" ref="R450">IF(R238="-","-",IF( R238&gt;0,AVERAGE(IF($W$5:$W$204=$G450,R$5:R$204,"-")),"-"))</f>
        <v>-</v>
      </c>
      <c r="S450" s="14" t="str">
        <f t="array" ref="S450">IF(S238="-","-",IF( S238&gt;0,AVERAGE(IF($W$5:$W$204=$G450,S$5:S$204,"-")),"-"))</f>
        <v>-</v>
      </c>
      <c r="T450" s="14" t="str">
        <f t="array" ref="T450">IF(T238="-","-",IF( T238&gt;0,AVERAGE(IF($W$5:$W$204=$G450,T$5:T$204,"-")),"-"))</f>
        <v>-</v>
      </c>
      <c r="U450" s="14" t="str">
        <f t="array" ref="U450">IF(U238="-","-",IF( U238&gt;0,AVERAGE(IF($W$5:$W$204=$G450,U$5:U$204,"-")),"-"))</f>
        <v>-</v>
      </c>
      <c r="V450" s="14" t="str">
        <f t="array" ref="V450">IF(V238="-","-",IF( V238&gt;0,AVERAGE(IF($W$5:$W$204=$G450,V$5:V$204,"-")),"-"))</f>
        <v>-</v>
      </c>
      <c r="W450" s="69" t="str">
        <f t="array" ref="W450">IF(W238="-","-",AVERAGE(IF($W$5:$W$204=$G450,H$5:V$204,"-")))</f>
        <v>-</v>
      </c>
      <c r="X450" s="475"/>
      <c r="Y450" s="83"/>
      <c r="Z450" s="83"/>
      <c r="AA450" s="83"/>
      <c r="AB450" s="83"/>
      <c r="AC450" s="83"/>
      <c r="AD450" s="76"/>
      <c r="AE450" s="87"/>
      <c r="AF450" s="87"/>
      <c r="AG450" s="87"/>
      <c r="AH450" s="87"/>
      <c r="AI450" s="87"/>
      <c r="AJ450" s="87"/>
      <c r="AK450" s="87"/>
      <c r="AL450" s="87"/>
      <c r="AM450" s="87"/>
      <c r="AN450" s="87"/>
      <c r="AO450" s="87"/>
      <c r="AP450" s="87"/>
      <c r="AQ450" s="87"/>
      <c r="AR450" s="87"/>
      <c r="AS450" s="87"/>
      <c r="AT450" s="87"/>
      <c r="AU450" s="87"/>
      <c r="AV450" s="87"/>
      <c r="AW450" s="87"/>
      <c r="AX450" s="87"/>
      <c r="AY450" s="87"/>
      <c r="AZ450" s="87"/>
      <c r="BA450" s="87"/>
      <c r="BB450" s="87"/>
      <c r="BC450" s="87"/>
      <c r="BD450" s="87"/>
      <c r="BE450" s="87"/>
      <c r="BF450" s="87"/>
      <c r="BG450" s="87"/>
      <c r="BH450" s="87"/>
      <c r="BK450" s="251"/>
      <c r="BL450" s="251"/>
      <c r="BM450" s="251"/>
      <c r="BN450" s="251"/>
      <c r="BO450" s="251"/>
      <c r="BP450" s="251"/>
      <c r="BQ450" s="251"/>
      <c r="BR450" s="251"/>
      <c r="BS450" s="251"/>
      <c r="BT450" s="251"/>
      <c r="BU450" s="251"/>
      <c r="BV450" s="251"/>
      <c r="BW450" s="251"/>
      <c r="BX450" s="251"/>
      <c r="BY450" s="251"/>
      <c r="BZ450" s="251"/>
    </row>
    <row r="451" spans="1:78" s="105" customFormat="1" ht="12.75" customHeight="1">
      <c r="A451" s="75"/>
      <c r="B451" s="75"/>
      <c r="C451" s="75"/>
      <c r="D451" s="539"/>
      <c r="E451" s="540"/>
      <c r="F451" s="541" t="s">
        <v>32</v>
      </c>
      <c r="G451" s="576" t="str">
        <f>$G$239</f>
        <v>0-15</v>
      </c>
      <c r="H451" s="478" t="e">
        <f>IF(H239=0,"-",AVERAGE(H$5:H$204))</f>
        <v>#DIV/0!</v>
      </c>
      <c r="I451" s="479" t="str">
        <f t="shared" ref="I451:V451" si="71">IF(I239=0,"-",AVERAGE(I$5:I$204))</f>
        <v>-</v>
      </c>
      <c r="J451" s="479" t="str">
        <f t="shared" si="71"/>
        <v>-</v>
      </c>
      <c r="K451" s="479" t="str">
        <f t="shared" si="71"/>
        <v>-</v>
      </c>
      <c r="L451" s="479" t="str">
        <f t="shared" si="71"/>
        <v>-</v>
      </c>
      <c r="M451" s="479" t="str">
        <f t="shared" si="71"/>
        <v>-</v>
      </c>
      <c r="N451" s="479" t="str">
        <f t="shared" si="71"/>
        <v>-</v>
      </c>
      <c r="O451" s="479" t="str">
        <f t="shared" si="71"/>
        <v>-</v>
      </c>
      <c r="P451" s="479" t="str">
        <f t="shared" si="71"/>
        <v>-</v>
      </c>
      <c r="Q451" s="479" t="str">
        <f t="shared" si="71"/>
        <v>-</v>
      </c>
      <c r="R451" s="479" t="str">
        <f t="shared" si="71"/>
        <v>-</v>
      </c>
      <c r="S451" s="479" t="str">
        <f t="shared" si="71"/>
        <v>-</v>
      </c>
      <c r="T451" s="479" t="str">
        <f t="shared" si="71"/>
        <v>-</v>
      </c>
      <c r="U451" s="479" t="str">
        <f t="shared" si="71"/>
        <v>-</v>
      </c>
      <c r="V451" s="480" t="str">
        <f t="shared" si="71"/>
        <v>-</v>
      </c>
      <c r="W451" s="577" t="e">
        <f>AVERAGE(H$5:V$204)</f>
        <v>#DIV/0!</v>
      </c>
      <c r="X451" s="475"/>
      <c r="Y451" s="103"/>
      <c r="Z451" s="103"/>
      <c r="AA451" s="103"/>
      <c r="AB451" s="103"/>
      <c r="AC451" s="103"/>
      <c r="AD451" s="413"/>
      <c r="AE451" s="104"/>
      <c r="AF451" s="104"/>
      <c r="AG451" s="104"/>
      <c r="AH451" s="104"/>
      <c r="AI451" s="104"/>
      <c r="AJ451" s="104"/>
      <c r="AK451" s="104"/>
      <c r="AL451" s="104"/>
      <c r="AM451" s="104"/>
      <c r="AN451" s="104"/>
      <c r="AO451" s="104"/>
      <c r="AP451" s="104"/>
      <c r="AQ451" s="104"/>
      <c r="AR451" s="104"/>
      <c r="AS451" s="104"/>
      <c r="AT451" s="104"/>
      <c r="AU451" s="104"/>
      <c r="AV451" s="104"/>
      <c r="AW451" s="104"/>
      <c r="AX451" s="104"/>
      <c r="AY451" s="104"/>
      <c r="AZ451" s="104"/>
      <c r="BA451" s="104"/>
      <c r="BB451" s="104"/>
      <c r="BC451" s="104"/>
      <c r="BD451" s="104"/>
      <c r="BE451" s="104"/>
      <c r="BF451" s="104"/>
      <c r="BG451" s="104"/>
      <c r="BH451" s="104"/>
      <c r="BK451" s="251"/>
      <c r="BL451" s="251"/>
      <c r="BM451" s="251"/>
      <c r="BN451" s="251"/>
      <c r="BO451" s="251"/>
      <c r="BP451" s="251"/>
      <c r="BQ451" s="251"/>
      <c r="BR451" s="251"/>
      <c r="BS451" s="251"/>
      <c r="BT451" s="251"/>
      <c r="BU451" s="251"/>
      <c r="BV451" s="251"/>
      <c r="BW451" s="251"/>
      <c r="BX451" s="251"/>
      <c r="BY451" s="251"/>
      <c r="BZ451" s="251"/>
    </row>
    <row r="452" spans="1:78" s="60" customFormat="1" ht="12.75" customHeight="1">
      <c r="A452" s="75"/>
      <c r="B452" s="75"/>
      <c r="C452" s="75"/>
      <c r="D452" s="178"/>
      <c r="E452" s="169"/>
      <c r="F452" s="169"/>
      <c r="G452" s="162"/>
      <c r="H452" s="548"/>
      <c r="I452" s="548"/>
      <c r="J452" s="548"/>
      <c r="K452" s="548"/>
      <c r="L452" s="548"/>
      <c r="M452" s="548"/>
      <c r="N452" s="548"/>
      <c r="O452" s="548"/>
      <c r="P452" s="548"/>
      <c r="Q452" s="548"/>
      <c r="R452" s="548"/>
      <c r="S452" s="548"/>
      <c r="T452" s="548"/>
      <c r="U452" s="548"/>
      <c r="V452" s="548"/>
      <c r="W452" s="548"/>
      <c r="X452" s="74"/>
      <c r="Y452" s="83"/>
      <c r="Z452" s="83"/>
      <c r="AA452" s="83"/>
      <c r="AB452" s="83"/>
      <c r="AC452" s="83"/>
      <c r="AD452" s="76"/>
      <c r="AE452" s="75"/>
      <c r="AF452" s="75"/>
      <c r="AG452" s="87"/>
      <c r="AH452" s="87"/>
      <c r="AI452" s="87"/>
      <c r="AJ452" s="87"/>
      <c r="AK452" s="87"/>
      <c r="AL452" s="87"/>
      <c r="AM452" s="87"/>
      <c r="AN452" s="87"/>
      <c r="AO452" s="87"/>
      <c r="AP452" s="87"/>
      <c r="AQ452" s="87"/>
      <c r="AR452" s="87"/>
      <c r="AS452" s="87"/>
      <c r="AT452" s="87"/>
      <c r="AU452" s="87"/>
      <c r="AV452" s="87"/>
      <c r="AW452" s="87"/>
      <c r="AX452" s="87"/>
      <c r="AY452" s="75"/>
      <c r="AZ452" s="75"/>
      <c r="BA452" s="87"/>
      <c r="BB452" s="87"/>
      <c r="BC452" s="87"/>
      <c r="BD452" s="87"/>
      <c r="BE452" s="87"/>
      <c r="BF452" s="87"/>
      <c r="BG452" s="87"/>
      <c r="BH452" s="87"/>
      <c r="BK452" s="251"/>
      <c r="BL452" s="251"/>
      <c r="BM452" s="251"/>
      <c r="BN452" s="251"/>
      <c r="BO452" s="251"/>
      <c r="BP452" s="251"/>
      <c r="BQ452" s="251"/>
      <c r="BR452" s="251"/>
      <c r="BS452" s="251"/>
      <c r="BT452" s="251"/>
      <c r="BU452" s="251"/>
      <c r="BV452" s="251"/>
      <c r="BW452" s="251"/>
      <c r="BX452" s="251"/>
      <c r="BY452" s="251"/>
      <c r="BZ452" s="251"/>
    </row>
    <row r="453" spans="1:78" s="50" customFormat="1" ht="12.75" customHeight="1">
      <c r="A453" s="75"/>
      <c r="B453" s="75"/>
      <c r="C453" s="75"/>
      <c r="D453" s="532"/>
      <c r="E453" s="532"/>
      <c r="F453" s="532"/>
      <c r="G453" s="532"/>
      <c r="H453" s="532"/>
      <c r="I453" s="532"/>
      <c r="J453" s="532"/>
      <c r="K453" s="532"/>
      <c r="L453" s="532"/>
      <c r="M453" s="532"/>
      <c r="N453" s="532"/>
      <c r="O453" s="532"/>
      <c r="P453" s="534"/>
      <c r="Q453" s="534"/>
      <c r="R453" s="534"/>
      <c r="S453" s="534"/>
      <c r="T453" s="534"/>
      <c r="U453" s="534"/>
      <c r="V453" s="534"/>
      <c r="W453" s="535"/>
      <c r="X453" s="74"/>
      <c r="Y453" s="83"/>
      <c r="Z453" s="83"/>
      <c r="AA453" s="83"/>
      <c r="AB453" s="83"/>
      <c r="AC453" s="83"/>
      <c r="AD453" s="76"/>
      <c r="AE453" s="75"/>
      <c r="AF453" s="75"/>
      <c r="AG453" s="87"/>
      <c r="AH453" s="87"/>
      <c r="AI453" s="87"/>
      <c r="AJ453" s="87"/>
      <c r="AK453" s="87"/>
      <c r="AL453" s="87"/>
      <c r="AM453" s="87"/>
      <c r="AN453" s="87"/>
      <c r="AO453" s="87"/>
      <c r="AP453" s="87"/>
      <c r="AQ453" s="87"/>
      <c r="AR453" s="87"/>
      <c r="AS453" s="87"/>
      <c r="AT453" s="87"/>
      <c r="AU453" s="87"/>
      <c r="AV453" s="87"/>
      <c r="AW453" s="87"/>
      <c r="AX453" s="87"/>
      <c r="AY453" s="75"/>
      <c r="AZ453" s="75"/>
      <c r="BA453" s="87"/>
      <c r="BB453" s="87"/>
      <c r="BC453" s="87"/>
      <c r="BD453" s="87"/>
      <c r="BE453" s="87"/>
      <c r="BF453" s="87"/>
      <c r="BG453" s="87"/>
      <c r="BH453" s="87"/>
      <c r="BI453" s="60"/>
      <c r="BJ453" s="60"/>
      <c r="BK453" s="251"/>
      <c r="BL453" s="251"/>
      <c r="BM453" s="251"/>
      <c r="BN453" s="251"/>
      <c r="BO453" s="251"/>
      <c r="BP453" s="251"/>
      <c r="BQ453" s="251"/>
      <c r="BR453" s="251"/>
      <c r="BS453" s="251"/>
      <c r="BT453" s="251"/>
      <c r="BU453" s="251"/>
      <c r="BV453" s="251"/>
      <c r="BW453" s="251"/>
      <c r="BX453" s="251"/>
      <c r="BY453" s="251"/>
      <c r="BZ453" s="251"/>
    </row>
    <row r="454" spans="1:78" ht="18" customHeight="1">
      <c r="A454" s="75"/>
      <c r="B454" s="75"/>
      <c r="C454" s="75"/>
      <c r="D454" s="160"/>
      <c r="E454" s="160"/>
      <c r="F454" s="160"/>
      <c r="G454" s="179" t="s">
        <v>34</v>
      </c>
      <c r="H454" s="183"/>
      <c r="I454" s="183"/>
      <c r="J454" s="184"/>
      <c r="K454" s="199"/>
      <c r="L454" s="199"/>
      <c r="M454" s="199"/>
      <c r="N454" s="199"/>
      <c r="O454" s="199"/>
      <c r="P454" s="199"/>
      <c r="Q454" s="199"/>
      <c r="R454" s="199"/>
      <c r="S454" s="199"/>
      <c r="T454" s="199"/>
      <c r="U454" s="199"/>
      <c r="V454" s="199"/>
      <c r="W454" s="549"/>
      <c r="X454" s="74"/>
      <c r="Y454" s="76"/>
      <c r="Z454" s="76"/>
      <c r="AA454" s="76"/>
      <c r="AB454" s="76"/>
      <c r="AC454" s="76"/>
      <c r="AD454" s="76"/>
      <c r="AE454" s="75"/>
      <c r="AF454" s="75"/>
      <c r="AG454" s="75"/>
      <c r="AH454" s="75"/>
      <c r="AI454" s="75"/>
      <c r="AJ454" s="75"/>
      <c r="AK454" s="75"/>
      <c r="AL454" s="75"/>
      <c r="AM454" s="75"/>
      <c r="AN454" s="75"/>
      <c r="AO454" s="75"/>
      <c r="AP454" s="75"/>
      <c r="AQ454" s="75"/>
      <c r="AR454" s="75"/>
      <c r="AS454" s="75"/>
      <c r="AT454" s="75"/>
      <c r="AU454" s="75"/>
      <c r="AV454" s="75"/>
      <c r="AW454" s="75"/>
      <c r="AX454" s="75"/>
      <c r="AY454" s="75"/>
      <c r="AZ454" s="75"/>
      <c r="BA454" s="75"/>
      <c r="BB454" s="75"/>
      <c r="BC454" s="75"/>
      <c r="BD454" s="75"/>
      <c r="BE454" s="75"/>
      <c r="BF454" s="75"/>
      <c r="BG454" s="75"/>
      <c r="BH454" s="75"/>
      <c r="BK454" s="251"/>
      <c r="BL454" s="251"/>
      <c r="BM454" s="251"/>
      <c r="BN454" s="251"/>
      <c r="BO454" s="251"/>
      <c r="BP454" s="251"/>
      <c r="BQ454" s="251"/>
      <c r="BR454" s="251"/>
      <c r="BS454" s="251"/>
      <c r="BT454" s="251"/>
      <c r="BU454" s="251"/>
      <c r="BV454" s="251"/>
      <c r="BW454" s="251"/>
      <c r="BX454" s="251"/>
      <c r="BY454" s="251"/>
      <c r="BZ454" s="251"/>
    </row>
    <row r="455" spans="1:78" ht="12.75" customHeight="1">
      <c r="A455" s="75"/>
      <c r="B455" s="75"/>
      <c r="C455" s="75"/>
      <c r="D455" s="160"/>
      <c r="E455" s="164"/>
      <c r="F455" s="164"/>
      <c r="G455" s="22" t="str">
        <f>W3</f>
        <v>MODAL</v>
      </c>
      <c r="H455" s="58">
        <f>H3</f>
        <v>0</v>
      </c>
      <c r="I455" s="11">
        <f t="shared" ref="I455:V455" si="72">I3</f>
        <v>0</v>
      </c>
      <c r="J455" s="11">
        <f t="shared" si="72"/>
        <v>0</v>
      </c>
      <c r="K455" s="24">
        <f t="shared" si="72"/>
        <v>0</v>
      </c>
      <c r="L455" s="24">
        <f t="shared" si="72"/>
        <v>0</v>
      </c>
      <c r="M455" s="24">
        <f t="shared" si="72"/>
        <v>0</v>
      </c>
      <c r="N455" s="24">
        <f t="shared" si="72"/>
        <v>0</v>
      </c>
      <c r="O455" s="24">
        <f t="shared" si="72"/>
        <v>0</v>
      </c>
      <c r="P455" s="24">
        <f t="shared" si="72"/>
        <v>0</v>
      </c>
      <c r="Q455" s="24">
        <f t="shared" si="72"/>
        <v>0</v>
      </c>
      <c r="R455" s="24">
        <f t="shared" si="72"/>
        <v>0</v>
      </c>
      <c r="S455" s="24">
        <f t="shared" si="72"/>
        <v>0</v>
      </c>
      <c r="T455" s="24">
        <f t="shared" si="72"/>
        <v>0</v>
      </c>
      <c r="U455" s="24">
        <f t="shared" si="72"/>
        <v>0</v>
      </c>
      <c r="V455" s="25">
        <f t="shared" si="72"/>
        <v>0</v>
      </c>
      <c r="W455" s="200"/>
      <c r="X455" s="475"/>
      <c r="Y455" s="76"/>
      <c r="Z455" s="76"/>
      <c r="AA455" s="76"/>
      <c r="AB455" s="76"/>
      <c r="AC455" s="76"/>
      <c r="AD455" s="76"/>
      <c r="AE455" s="75"/>
      <c r="AF455" s="75"/>
      <c r="AG455" s="75"/>
      <c r="AH455" s="75"/>
      <c r="AI455" s="75"/>
      <c r="AJ455" s="75"/>
      <c r="AK455" s="75"/>
      <c r="AL455" s="75"/>
      <c r="AM455" s="75"/>
      <c r="AN455" s="75"/>
      <c r="AO455" s="75"/>
      <c r="AP455" s="75"/>
      <c r="AQ455" s="75"/>
      <c r="AR455" s="75"/>
      <c r="AS455" s="75"/>
      <c r="AT455" s="75"/>
      <c r="AU455" s="75"/>
      <c r="AV455" s="75"/>
      <c r="AW455" s="75"/>
      <c r="AX455" s="75"/>
      <c r="AY455" s="75"/>
      <c r="AZ455" s="75"/>
      <c r="BA455" s="75"/>
      <c r="BB455" s="75"/>
      <c r="BC455" s="75"/>
      <c r="BD455" s="75"/>
      <c r="BE455" s="75"/>
      <c r="BF455" s="75"/>
      <c r="BG455" s="75"/>
      <c r="BH455" s="75"/>
      <c r="BK455" s="251"/>
      <c r="BL455" s="251"/>
      <c r="BM455" s="251"/>
      <c r="BN455" s="251"/>
      <c r="BO455" s="251"/>
      <c r="BP455" s="251"/>
      <c r="BQ455" s="251"/>
      <c r="BR455" s="251"/>
      <c r="BS455" s="251"/>
      <c r="BT455" s="251"/>
      <c r="BU455" s="251"/>
      <c r="BV455" s="251"/>
      <c r="BW455" s="251"/>
      <c r="BX455" s="251"/>
      <c r="BY455" s="251"/>
      <c r="BZ455" s="251"/>
    </row>
    <row r="456" spans="1:78" ht="12.75" customHeight="1">
      <c r="A456" s="75"/>
      <c r="B456" s="75"/>
      <c r="C456" s="75"/>
      <c r="D456" s="160"/>
      <c r="E456" s="164"/>
      <c r="F456" s="164"/>
      <c r="G456" s="22" t="str">
        <f>W4</f>
        <v>age</v>
      </c>
      <c r="H456" s="58" t="str">
        <f>H4</f>
        <v>Reader 1</v>
      </c>
      <c r="I456" s="11" t="str">
        <f t="shared" ref="I456:V456" si="73">I4</f>
        <v>Reader 2</v>
      </c>
      <c r="J456" s="11" t="str">
        <f t="shared" si="73"/>
        <v>Reader 3</v>
      </c>
      <c r="K456" s="11" t="str">
        <f t="shared" si="73"/>
        <v>Reader 4</v>
      </c>
      <c r="L456" s="11" t="str">
        <f t="shared" si="73"/>
        <v>Reader 5</v>
      </c>
      <c r="M456" s="11" t="str">
        <f t="shared" si="73"/>
        <v>Reader 6</v>
      </c>
      <c r="N456" s="11" t="str">
        <f t="shared" si="73"/>
        <v>Reader 7</v>
      </c>
      <c r="O456" s="11" t="str">
        <f t="shared" si="73"/>
        <v>Reader 8</v>
      </c>
      <c r="P456" s="11" t="str">
        <f t="shared" si="73"/>
        <v>Reader 9</v>
      </c>
      <c r="Q456" s="11" t="str">
        <f t="shared" si="73"/>
        <v>Reader 10</v>
      </c>
      <c r="R456" s="11" t="str">
        <f t="shared" si="73"/>
        <v>Reader 11</v>
      </c>
      <c r="S456" s="11" t="str">
        <f t="shared" si="73"/>
        <v>Reader 12</v>
      </c>
      <c r="T456" s="11" t="str">
        <f t="shared" si="73"/>
        <v>Reader 13</v>
      </c>
      <c r="U456" s="11" t="str">
        <f t="shared" si="73"/>
        <v>Reader 14</v>
      </c>
      <c r="V456" s="59" t="str">
        <f t="shared" si="73"/>
        <v>Reader 15</v>
      </c>
      <c r="W456" s="201" t="s">
        <v>30</v>
      </c>
      <c r="X456" s="475"/>
      <c r="Y456" s="76"/>
      <c r="Z456" s="76"/>
      <c r="AA456" s="76"/>
      <c r="AB456" s="76"/>
      <c r="AC456" s="76"/>
      <c r="AD456" s="76"/>
      <c r="AE456" s="75"/>
      <c r="AF456" s="75"/>
      <c r="AG456" s="75"/>
      <c r="AH456" s="75"/>
      <c r="AI456" s="75"/>
      <c r="AJ456" s="75"/>
      <c r="AK456" s="75"/>
      <c r="AL456" s="75"/>
      <c r="AM456" s="75"/>
      <c r="AN456" s="75"/>
      <c r="AO456" s="75"/>
      <c r="AP456" s="75"/>
      <c r="AQ456" s="75"/>
      <c r="AR456" s="75"/>
      <c r="AS456" s="75"/>
      <c r="AT456" s="75"/>
      <c r="AU456" s="75"/>
      <c r="AV456" s="75"/>
      <c r="AW456" s="75"/>
      <c r="AX456" s="75"/>
      <c r="AY456" s="75"/>
      <c r="AZ456" s="75"/>
      <c r="BA456" s="75"/>
      <c r="BB456" s="75"/>
      <c r="BC456" s="75"/>
      <c r="BD456" s="75"/>
      <c r="BE456" s="75"/>
      <c r="BF456" s="75"/>
      <c r="BG456" s="75"/>
      <c r="BH456" s="75"/>
      <c r="BK456" s="251"/>
      <c r="BL456" s="251"/>
      <c r="BM456" s="251"/>
      <c r="BN456" s="251"/>
      <c r="BO456" s="251"/>
      <c r="BP456" s="251"/>
      <c r="BQ456" s="251"/>
      <c r="BR456" s="251"/>
      <c r="BS456" s="251"/>
      <c r="BT456" s="251"/>
      <c r="BU456" s="251"/>
      <c r="BV456" s="251"/>
      <c r="BW456" s="251"/>
      <c r="BX456" s="251"/>
      <c r="BY456" s="251"/>
      <c r="BZ456" s="251"/>
    </row>
    <row r="457" spans="1:78" ht="12.75" customHeight="1">
      <c r="A457" s="75"/>
      <c r="B457" s="75"/>
      <c r="C457" s="75"/>
      <c r="D457" s="160"/>
      <c r="E457" s="163"/>
      <c r="F457" s="163"/>
      <c r="G457" s="51">
        <v>0</v>
      </c>
      <c r="H457" s="41" t="str">
        <f t="shared" ref="H457:V457" si="74">IF(H223="-","-",IF( H223&gt;1,H435+H414,"-"))</f>
        <v>-</v>
      </c>
      <c r="I457" s="42" t="str">
        <f t="shared" si="74"/>
        <v>-</v>
      </c>
      <c r="J457" s="42" t="str">
        <f t="shared" si="74"/>
        <v>-</v>
      </c>
      <c r="K457" s="42" t="str">
        <f t="shared" si="74"/>
        <v>-</v>
      </c>
      <c r="L457" s="42" t="str">
        <f t="shared" si="74"/>
        <v>-</v>
      </c>
      <c r="M457" s="42" t="str">
        <f t="shared" si="74"/>
        <v>-</v>
      </c>
      <c r="N457" s="42" t="str">
        <f t="shared" si="74"/>
        <v>-</v>
      </c>
      <c r="O457" s="42" t="str">
        <f t="shared" si="74"/>
        <v>-</v>
      </c>
      <c r="P457" s="42" t="str">
        <f t="shared" si="74"/>
        <v>-</v>
      </c>
      <c r="Q457" s="42" t="str">
        <f t="shared" si="74"/>
        <v>-</v>
      </c>
      <c r="R457" s="42" t="str">
        <f t="shared" si="74"/>
        <v>-</v>
      </c>
      <c r="S457" s="42" t="str">
        <f t="shared" si="74"/>
        <v>-</v>
      </c>
      <c r="T457" s="42" t="str">
        <f t="shared" si="74"/>
        <v>-</v>
      </c>
      <c r="U457" s="42" t="str">
        <f t="shared" si="74"/>
        <v>-</v>
      </c>
      <c r="V457" s="42" t="str">
        <f t="shared" si="74"/>
        <v>-</v>
      </c>
      <c r="W457" s="388" t="str">
        <f t="shared" ref="W457:W472" si="75">IF( H223="-","-",W435+W414)</f>
        <v>-</v>
      </c>
      <c r="X457" s="475"/>
      <c r="Y457" s="82"/>
      <c r="Z457" s="82"/>
      <c r="AA457" s="82"/>
      <c r="AB457" s="82"/>
      <c r="AC457" s="82"/>
      <c r="AD457" s="82"/>
      <c r="AE457" s="75"/>
      <c r="AF457" s="75"/>
      <c r="AG457" s="75"/>
      <c r="AH457" s="75"/>
      <c r="AI457" s="75"/>
      <c r="AJ457" s="75"/>
      <c r="AK457" s="75"/>
      <c r="AL457" s="75"/>
      <c r="AM457" s="75"/>
      <c r="AN457" s="75"/>
      <c r="AO457" s="75"/>
      <c r="AP457" s="75"/>
      <c r="AQ457" s="75"/>
      <c r="AR457" s="75"/>
      <c r="AS457" s="75"/>
      <c r="AT457" s="75"/>
      <c r="AU457" s="75"/>
      <c r="AV457" s="75"/>
      <c r="AW457" s="75"/>
      <c r="AX457" s="75"/>
      <c r="AY457" s="75"/>
      <c r="AZ457" s="75"/>
      <c r="BA457" s="75"/>
      <c r="BB457" s="75"/>
      <c r="BC457" s="75"/>
      <c r="BD457" s="75"/>
      <c r="BE457" s="75"/>
      <c r="BF457" s="75"/>
      <c r="BG457" s="75"/>
      <c r="BH457" s="75"/>
      <c r="BK457" s="251"/>
      <c r="BL457" s="251"/>
      <c r="BM457" s="251"/>
      <c r="BN457" s="251"/>
      <c r="BO457" s="251"/>
      <c r="BP457" s="251"/>
      <c r="BQ457" s="251"/>
      <c r="BR457" s="251"/>
      <c r="BS457" s="251"/>
      <c r="BT457" s="251"/>
      <c r="BU457" s="251"/>
      <c r="BV457" s="251"/>
      <c r="BW457" s="251"/>
      <c r="BX457" s="251"/>
      <c r="BY457" s="251"/>
      <c r="BZ457" s="251"/>
    </row>
    <row r="458" spans="1:78" ht="12.75" customHeight="1">
      <c r="A458" s="75"/>
      <c r="B458" s="75"/>
      <c r="C458" s="75"/>
      <c r="D458" s="160"/>
      <c r="E458" s="163"/>
      <c r="F458" s="163"/>
      <c r="G458" s="52">
        <f>G457+1</f>
        <v>1</v>
      </c>
      <c r="H458" s="43" t="str">
        <f t="shared" ref="H458:V458" si="76">IF(H224="-","-",IF( H224&gt;1,H436+H415,"-"))</f>
        <v>-</v>
      </c>
      <c r="I458" s="19" t="str">
        <f t="shared" si="76"/>
        <v>-</v>
      </c>
      <c r="J458" s="19" t="str">
        <f t="shared" si="76"/>
        <v>-</v>
      </c>
      <c r="K458" s="19" t="str">
        <f t="shared" si="76"/>
        <v>-</v>
      </c>
      <c r="L458" s="19" t="str">
        <f t="shared" si="76"/>
        <v>-</v>
      </c>
      <c r="M458" s="19" t="str">
        <f t="shared" si="76"/>
        <v>-</v>
      </c>
      <c r="N458" s="19" t="str">
        <f t="shared" si="76"/>
        <v>-</v>
      </c>
      <c r="O458" s="19" t="str">
        <f t="shared" si="76"/>
        <v>-</v>
      </c>
      <c r="P458" s="19" t="str">
        <f t="shared" si="76"/>
        <v>-</v>
      </c>
      <c r="Q458" s="19" t="str">
        <f t="shared" si="76"/>
        <v>-</v>
      </c>
      <c r="R458" s="19" t="str">
        <f t="shared" si="76"/>
        <v>-</v>
      </c>
      <c r="S458" s="19" t="str">
        <f t="shared" si="76"/>
        <v>-</v>
      </c>
      <c r="T458" s="19" t="str">
        <f t="shared" si="76"/>
        <v>-</v>
      </c>
      <c r="U458" s="19" t="str">
        <f t="shared" si="76"/>
        <v>-</v>
      </c>
      <c r="V458" s="19" t="str">
        <f t="shared" si="76"/>
        <v>-</v>
      </c>
      <c r="W458" s="389" t="str">
        <f t="shared" si="75"/>
        <v>-</v>
      </c>
      <c r="X458" s="475"/>
      <c r="Y458" s="82"/>
      <c r="Z458" s="82"/>
      <c r="AA458" s="82"/>
      <c r="AB458" s="82"/>
      <c r="AC458" s="82"/>
      <c r="AD458" s="82"/>
      <c r="AE458" s="75"/>
      <c r="AF458" s="75"/>
      <c r="AG458" s="75"/>
      <c r="AH458" s="75"/>
      <c r="AI458" s="75"/>
      <c r="AJ458" s="75"/>
      <c r="AK458" s="75"/>
      <c r="AL458" s="75"/>
      <c r="AM458" s="75"/>
      <c r="AN458" s="75"/>
      <c r="AO458" s="75"/>
      <c r="AP458" s="75"/>
      <c r="AQ458" s="75"/>
      <c r="AR458" s="75"/>
      <c r="AS458" s="75"/>
      <c r="AT458" s="75"/>
      <c r="AU458" s="75"/>
      <c r="AV458" s="75"/>
      <c r="AW458" s="75"/>
      <c r="AX458" s="75"/>
      <c r="AY458" s="75"/>
      <c r="AZ458" s="75"/>
      <c r="BA458" s="75"/>
      <c r="BB458" s="75"/>
      <c r="BC458" s="75"/>
      <c r="BD458" s="75"/>
      <c r="BE458" s="75"/>
      <c r="BF458" s="75"/>
      <c r="BG458" s="75"/>
      <c r="BH458" s="75"/>
      <c r="BK458" s="251"/>
      <c r="BL458" s="251"/>
      <c r="BM458" s="251"/>
      <c r="BN458" s="251"/>
      <c r="BO458" s="251"/>
      <c r="BP458" s="251"/>
      <c r="BQ458" s="251"/>
      <c r="BR458" s="251"/>
      <c r="BS458" s="251"/>
      <c r="BT458" s="251"/>
      <c r="BU458" s="251"/>
      <c r="BV458" s="251"/>
      <c r="BW458" s="251"/>
      <c r="BX458" s="251"/>
      <c r="BY458" s="251"/>
      <c r="BZ458" s="251"/>
    </row>
    <row r="459" spans="1:78" ht="12.75" customHeight="1">
      <c r="A459" s="75"/>
      <c r="B459" s="75"/>
      <c r="C459" s="75"/>
      <c r="D459" s="160"/>
      <c r="E459" s="163"/>
      <c r="F459" s="163"/>
      <c r="G459" s="52">
        <f t="shared" ref="G459:G472" si="77">G458+1</f>
        <v>2</v>
      </c>
      <c r="H459" s="43" t="str">
        <f t="shared" ref="H459:V459" si="78">IF(H225="-","-",IF( H225&gt;1,H437+H416,"-"))</f>
        <v>-</v>
      </c>
      <c r="I459" s="19" t="str">
        <f t="shared" si="78"/>
        <v>-</v>
      </c>
      <c r="J459" s="19" t="str">
        <f t="shared" si="78"/>
        <v>-</v>
      </c>
      <c r="K459" s="19" t="str">
        <f t="shared" si="78"/>
        <v>-</v>
      </c>
      <c r="L459" s="19" t="str">
        <f t="shared" si="78"/>
        <v>-</v>
      </c>
      <c r="M459" s="19" t="str">
        <f t="shared" si="78"/>
        <v>-</v>
      </c>
      <c r="N459" s="19" t="str">
        <f t="shared" si="78"/>
        <v>-</v>
      </c>
      <c r="O459" s="19" t="str">
        <f t="shared" si="78"/>
        <v>-</v>
      </c>
      <c r="P459" s="19" t="str">
        <f t="shared" si="78"/>
        <v>-</v>
      </c>
      <c r="Q459" s="19" t="str">
        <f t="shared" si="78"/>
        <v>-</v>
      </c>
      <c r="R459" s="19" t="str">
        <f t="shared" si="78"/>
        <v>-</v>
      </c>
      <c r="S459" s="19" t="str">
        <f t="shared" si="78"/>
        <v>-</v>
      </c>
      <c r="T459" s="19" t="str">
        <f t="shared" si="78"/>
        <v>-</v>
      </c>
      <c r="U459" s="19" t="str">
        <f t="shared" si="78"/>
        <v>-</v>
      </c>
      <c r="V459" s="19" t="str">
        <f t="shared" si="78"/>
        <v>-</v>
      </c>
      <c r="W459" s="389" t="str">
        <f t="shared" si="75"/>
        <v>-</v>
      </c>
      <c r="X459" s="475"/>
      <c r="Y459" s="82"/>
      <c r="Z459" s="82"/>
      <c r="AA459" s="82"/>
      <c r="AB459" s="82"/>
      <c r="AC459" s="82"/>
      <c r="AD459" s="82"/>
      <c r="AE459" s="75"/>
      <c r="AF459" s="75"/>
      <c r="AG459" s="75"/>
      <c r="AH459" s="75"/>
      <c r="AI459" s="75"/>
      <c r="AJ459" s="75"/>
      <c r="AK459" s="75"/>
      <c r="AL459" s="75"/>
      <c r="AM459" s="75"/>
      <c r="AN459" s="75"/>
      <c r="AO459" s="75"/>
      <c r="AP459" s="75"/>
      <c r="AQ459" s="75"/>
      <c r="AR459" s="75"/>
      <c r="AS459" s="75"/>
      <c r="AT459" s="75"/>
      <c r="AU459" s="75"/>
      <c r="AV459" s="75"/>
      <c r="AW459" s="75"/>
      <c r="AX459" s="75"/>
      <c r="AY459" s="75"/>
      <c r="AZ459" s="75"/>
      <c r="BA459" s="75"/>
      <c r="BB459" s="75"/>
      <c r="BC459" s="75"/>
      <c r="BD459" s="75"/>
      <c r="BE459" s="75"/>
      <c r="BF459" s="75"/>
      <c r="BG459" s="75"/>
      <c r="BH459" s="75"/>
      <c r="BK459" s="251"/>
      <c r="BL459" s="251"/>
      <c r="BM459" s="251"/>
      <c r="BN459" s="251"/>
      <c r="BO459" s="251"/>
      <c r="BP459" s="251"/>
      <c r="BQ459" s="251"/>
      <c r="BR459" s="251"/>
      <c r="BS459" s="251"/>
      <c r="BT459" s="251"/>
      <c r="BU459" s="251"/>
      <c r="BV459" s="251"/>
      <c r="BW459" s="251"/>
      <c r="BX459" s="251"/>
      <c r="BY459" s="251"/>
      <c r="BZ459" s="251"/>
    </row>
    <row r="460" spans="1:78" ht="12.75" customHeight="1">
      <c r="A460" s="75"/>
      <c r="B460" s="75"/>
      <c r="C460" s="75"/>
      <c r="D460" s="160"/>
      <c r="E460" s="163"/>
      <c r="F460" s="163"/>
      <c r="G460" s="52">
        <f t="shared" si="77"/>
        <v>3</v>
      </c>
      <c r="H460" s="43" t="str">
        <f t="shared" ref="H460:V460" si="79">IF(H226="-","-",IF( H226&gt;1,H438+H417,"-"))</f>
        <v>-</v>
      </c>
      <c r="I460" s="19" t="str">
        <f t="shared" si="79"/>
        <v>-</v>
      </c>
      <c r="J460" s="19" t="str">
        <f t="shared" si="79"/>
        <v>-</v>
      </c>
      <c r="K460" s="19" t="str">
        <f t="shared" si="79"/>
        <v>-</v>
      </c>
      <c r="L460" s="19" t="str">
        <f t="shared" si="79"/>
        <v>-</v>
      </c>
      <c r="M460" s="19" t="str">
        <f t="shared" si="79"/>
        <v>-</v>
      </c>
      <c r="N460" s="19" t="str">
        <f t="shared" si="79"/>
        <v>-</v>
      </c>
      <c r="O460" s="19" t="str">
        <f t="shared" si="79"/>
        <v>-</v>
      </c>
      <c r="P460" s="19" t="str">
        <f t="shared" si="79"/>
        <v>-</v>
      </c>
      <c r="Q460" s="19" t="str">
        <f t="shared" si="79"/>
        <v>-</v>
      </c>
      <c r="R460" s="19" t="str">
        <f t="shared" si="79"/>
        <v>-</v>
      </c>
      <c r="S460" s="19" t="str">
        <f t="shared" si="79"/>
        <v>-</v>
      </c>
      <c r="T460" s="19" t="str">
        <f t="shared" si="79"/>
        <v>-</v>
      </c>
      <c r="U460" s="19" t="str">
        <f t="shared" si="79"/>
        <v>-</v>
      </c>
      <c r="V460" s="19" t="str">
        <f t="shared" si="79"/>
        <v>-</v>
      </c>
      <c r="W460" s="389" t="str">
        <f t="shared" si="75"/>
        <v>-</v>
      </c>
      <c r="X460" s="475"/>
      <c r="Y460" s="82"/>
      <c r="Z460" s="82"/>
      <c r="AA460" s="82"/>
      <c r="AB460" s="82"/>
      <c r="AC460" s="82"/>
      <c r="AD460" s="82"/>
      <c r="AE460" s="75"/>
      <c r="AF460" s="75"/>
      <c r="AG460" s="75"/>
      <c r="AH460" s="75"/>
      <c r="AI460" s="75"/>
      <c r="AJ460" s="75"/>
      <c r="AK460" s="75"/>
      <c r="AL460" s="75"/>
      <c r="AM460" s="75"/>
      <c r="AN460" s="75"/>
      <c r="AO460" s="75"/>
      <c r="AP460" s="75"/>
      <c r="AQ460" s="75"/>
      <c r="AR460" s="75"/>
      <c r="AS460" s="75"/>
      <c r="AT460" s="75"/>
      <c r="AU460" s="75"/>
      <c r="AV460" s="75"/>
      <c r="AW460" s="75"/>
      <c r="AX460" s="75"/>
      <c r="AY460" s="75"/>
      <c r="AZ460" s="75"/>
      <c r="BA460" s="75"/>
      <c r="BB460" s="75"/>
      <c r="BC460" s="75"/>
      <c r="BD460" s="75"/>
      <c r="BE460" s="75"/>
      <c r="BF460" s="75"/>
      <c r="BG460" s="75"/>
      <c r="BH460" s="75"/>
      <c r="BK460" s="251"/>
      <c r="BL460" s="251"/>
      <c r="BM460" s="251"/>
      <c r="BN460" s="251"/>
      <c r="BO460" s="251"/>
      <c r="BP460" s="251"/>
      <c r="BQ460" s="251"/>
      <c r="BR460" s="251"/>
      <c r="BS460" s="251"/>
      <c r="BT460" s="251"/>
      <c r="BU460" s="251"/>
      <c r="BV460" s="251"/>
      <c r="BW460" s="251"/>
      <c r="BX460" s="251"/>
      <c r="BY460" s="251"/>
      <c r="BZ460" s="251"/>
    </row>
    <row r="461" spans="1:78" ht="12.75" customHeight="1">
      <c r="A461" s="75"/>
      <c r="B461" s="75"/>
      <c r="C461" s="75"/>
      <c r="D461" s="160"/>
      <c r="E461" s="163"/>
      <c r="F461" s="163"/>
      <c r="G461" s="52">
        <f t="shared" si="77"/>
        <v>4</v>
      </c>
      <c r="H461" s="43" t="str">
        <f t="shared" ref="H461:V461" si="80">IF(H227="-","-",IF( H227&gt;1,H439+H418,"-"))</f>
        <v>-</v>
      </c>
      <c r="I461" s="19" t="str">
        <f t="shared" si="80"/>
        <v>-</v>
      </c>
      <c r="J461" s="19" t="str">
        <f t="shared" si="80"/>
        <v>-</v>
      </c>
      <c r="K461" s="19" t="str">
        <f t="shared" si="80"/>
        <v>-</v>
      </c>
      <c r="L461" s="19" t="str">
        <f t="shared" si="80"/>
        <v>-</v>
      </c>
      <c r="M461" s="19" t="str">
        <f t="shared" si="80"/>
        <v>-</v>
      </c>
      <c r="N461" s="19" t="str">
        <f t="shared" si="80"/>
        <v>-</v>
      </c>
      <c r="O461" s="19" t="str">
        <f t="shared" si="80"/>
        <v>-</v>
      </c>
      <c r="P461" s="19" t="str">
        <f t="shared" si="80"/>
        <v>-</v>
      </c>
      <c r="Q461" s="19" t="str">
        <f t="shared" si="80"/>
        <v>-</v>
      </c>
      <c r="R461" s="19" t="str">
        <f t="shared" si="80"/>
        <v>-</v>
      </c>
      <c r="S461" s="19" t="str">
        <f t="shared" si="80"/>
        <v>-</v>
      </c>
      <c r="T461" s="19" t="str">
        <f t="shared" si="80"/>
        <v>-</v>
      </c>
      <c r="U461" s="19" t="str">
        <f t="shared" si="80"/>
        <v>-</v>
      </c>
      <c r="V461" s="19" t="str">
        <f t="shared" si="80"/>
        <v>-</v>
      </c>
      <c r="W461" s="389" t="str">
        <f t="shared" si="75"/>
        <v>-</v>
      </c>
      <c r="X461" s="475"/>
      <c r="Y461" s="82"/>
      <c r="Z461" s="82"/>
      <c r="AA461" s="82"/>
      <c r="AB461" s="82"/>
      <c r="AC461" s="82"/>
      <c r="AD461" s="82"/>
      <c r="AE461" s="75"/>
      <c r="AF461" s="75"/>
      <c r="AG461" s="75"/>
      <c r="AH461" s="75"/>
      <c r="AI461" s="75"/>
      <c r="AJ461" s="75"/>
      <c r="AK461" s="75"/>
      <c r="AL461" s="75"/>
      <c r="AM461" s="75"/>
      <c r="AN461" s="75"/>
      <c r="AO461" s="75"/>
      <c r="AP461" s="75"/>
      <c r="AQ461" s="75"/>
      <c r="AR461" s="75"/>
      <c r="AS461" s="75"/>
      <c r="AT461" s="75"/>
      <c r="AU461" s="75"/>
      <c r="AV461" s="75"/>
      <c r="AW461" s="75"/>
      <c r="AX461" s="75"/>
      <c r="AY461" s="75"/>
      <c r="AZ461" s="75"/>
      <c r="BA461" s="75"/>
      <c r="BB461" s="75"/>
      <c r="BC461" s="75"/>
      <c r="BD461" s="75"/>
      <c r="BE461" s="75"/>
      <c r="BF461" s="75"/>
      <c r="BG461" s="75"/>
      <c r="BH461" s="75"/>
      <c r="BK461" s="251"/>
      <c r="BL461" s="251"/>
      <c r="BM461" s="251"/>
      <c r="BN461" s="251"/>
      <c r="BO461" s="251"/>
      <c r="BP461" s="251"/>
      <c r="BQ461" s="251"/>
      <c r="BR461" s="251"/>
      <c r="BS461" s="251"/>
      <c r="BT461" s="251"/>
      <c r="BU461" s="251"/>
      <c r="BV461" s="251"/>
      <c r="BW461" s="251"/>
      <c r="BX461" s="251"/>
      <c r="BY461" s="251"/>
      <c r="BZ461" s="251"/>
    </row>
    <row r="462" spans="1:78" ht="12.75" customHeight="1">
      <c r="A462" s="75"/>
      <c r="B462" s="75"/>
      <c r="C462" s="75"/>
      <c r="D462" s="160"/>
      <c r="E462" s="163"/>
      <c r="F462" s="163"/>
      <c r="G462" s="52">
        <f t="shared" si="77"/>
        <v>5</v>
      </c>
      <c r="H462" s="43" t="str">
        <f t="shared" ref="H462:V462" si="81">IF(H228="-","-",IF( H228&gt;1,H440+H419,"-"))</f>
        <v>-</v>
      </c>
      <c r="I462" s="19" t="str">
        <f t="shared" si="81"/>
        <v>-</v>
      </c>
      <c r="J462" s="19" t="str">
        <f t="shared" si="81"/>
        <v>-</v>
      </c>
      <c r="K462" s="19" t="str">
        <f t="shared" si="81"/>
        <v>-</v>
      </c>
      <c r="L462" s="19" t="str">
        <f t="shared" si="81"/>
        <v>-</v>
      </c>
      <c r="M462" s="19" t="str">
        <f t="shared" si="81"/>
        <v>-</v>
      </c>
      <c r="N462" s="19" t="str">
        <f t="shared" si="81"/>
        <v>-</v>
      </c>
      <c r="O462" s="19" t="str">
        <f t="shared" si="81"/>
        <v>-</v>
      </c>
      <c r="P462" s="19" t="str">
        <f t="shared" si="81"/>
        <v>-</v>
      </c>
      <c r="Q462" s="19" t="str">
        <f t="shared" si="81"/>
        <v>-</v>
      </c>
      <c r="R462" s="19" t="str">
        <f t="shared" si="81"/>
        <v>-</v>
      </c>
      <c r="S462" s="19" t="str">
        <f t="shared" si="81"/>
        <v>-</v>
      </c>
      <c r="T462" s="19" t="str">
        <f t="shared" si="81"/>
        <v>-</v>
      </c>
      <c r="U462" s="19" t="str">
        <f t="shared" si="81"/>
        <v>-</v>
      </c>
      <c r="V462" s="19" t="str">
        <f t="shared" si="81"/>
        <v>-</v>
      </c>
      <c r="W462" s="389" t="str">
        <f t="shared" si="75"/>
        <v>-</v>
      </c>
      <c r="X462" s="475"/>
      <c r="Y462" s="82"/>
      <c r="Z462" s="82"/>
      <c r="AA462" s="82"/>
      <c r="AB462" s="82"/>
      <c r="AC462" s="82"/>
      <c r="AD462" s="82"/>
      <c r="AE462" s="75"/>
      <c r="AF462" s="75"/>
      <c r="AG462" s="75"/>
      <c r="AH462" s="75"/>
      <c r="AI462" s="75"/>
      <c r="AJ462" s="75"/>
      <c r="AK462" s="75"/>
      <c r="AL462" s="75"/>
      <c r="AM462" s="75"/>
      <c r="AN462" s="75"/>
      <c r="AO462" s="75"/>
      <c r="AP462" s="75"/>
      <c r="AQ462" s="75"/>
      <c r="AR462" s="75"/>
      <c r="AS462" s="75"/>
      <c r="AT462" s="75"/>
      <c r="AU462" s="75"/>
      <c r="AV462" s="75"/>
      <c r="AW462" s="75"/>
      <c r="AX462" s="75"/>
      <c r="AY462" s="75"/>
      <c r="AZ462" s="75"/>
      <c r="BA462" s="75"/>
      <c r="BB462" s="75"/>
      <c r="BC462" s="75"/>
      <c r="BD462" s="75"/>
      <c r="BE462" s="75"/>
      <c r="BF462" s="75"/>
      <c r="BG462" s="75"/>
      <c r="BH462" s="75"/>
      <c r="BK462" s="251"/>
      <c r="BL462" s="251"/>
      <c r="BM462" s="251"/>
      <c r="BN462" s="251"/>
      <c r="BO462" s="251"/>
      <c r="BP462" s="251"/>
      <c r="BQ462" s="251"/>
      <c r="BR462" s="251"/>
      <c r="BS462" s="251"/>
      <c r="BT462" s="251"/>
      <c r="BU462" s="251"/>
      <c r="BV462" s="251"/>
      <c r="BW462" s="251"/>
      <c r="BX462" s="251"/>
      <c r="BY462" s="251"/>
      <c r="BZ462" s="251"/>
    </row>
    <row r="463" spans="1:78" ht="12.75" customHeight="1">
      <c r="A463" s="75"/>
      <c r="B463" s="75"/>
      <c r="C463" s="75"/>
      <c r="D463" s="160"/>
      <c r="E463" s="163"/>
      <c r="F463" s="163"/>
      <c r="G463" s="52">
        <f t="shared" si="77"/>
        <v>6</v>
      </c>
      <c r="H463" s="43" t="str">
        <f t="shared" ref="H463:V463" si="82">IF(H229="-","-",IF( H229&gt;1,H441+H420,"-"))</f>
        <v>-</v>
      </c>
      <c r="I463" s="19" t="str">
        <f t="shared" si="82"/>
        <v>-</v>
      </c>
      <c r="J463" s="19" t="str">
        <f t="shared" si="82"/>
        <v>-</v>
      </c>
      <c r="K463" s="19" t="str">
        <f t="shared" si="82"/>
        <v>-</v>
      </c>
      <c r="L463" s="19" t="str">
        <f t="shared" si="82"/>
        <v>-</v>
      </c>
      <c r="M463" s="19" t="str">
        <f t="shared" si="82"/>
        <v>-</v>
      </c>
      <c r="N463" s="19" t="str">
        <f t="shared" si="82"/>
        <v>-</v>
      </c>
      <c r="O463" s="19" t="str">
        <f t="shared" si="82"/>
        <v>-</v>
      </c>
      <c r="P463" s="19" t="str">
        <f t="shared" si="82"/>
        <v>-</v>
      </c>
      <c r="Q463" s="19" t="str">
        <f t="shared" si="82"/>
        <v>-</v>
      </c>
      <c r="R463" s="19" t="str">
        <f t="shared" si="82"/>
        <v>-</v>
      </c>
      <c r="S463" s="19" t="str">
        <f t="shared" si="82"/>
        <v>-</v>
      </c>
      <c r="T463" s="19" t="str">
        <f t="shared" si="82"/>
        <v>-</v>
      </c>
      <c r="U463" s="19" t="str">
        <f t="shared" si="82"/>
        <v>-</v>
      </c>
      <c r="V463" s="19" t="str">
        <f t="shared" si="82"/>
        <v>-</v>
      </c>
      <c r="W463" s="389" t="str">
        <f t="shared" si="75"/>
        <v>-</v>
      </c>
      <c r="X463" s="475"/>
      <c r="Y463" s="82"/>
      <c r="Z463" s="82"/>
      <c r="AA463" s="82"/>
      <c r="AB463" s="82"/>
      <c r="AC463" s="82"/>
      <c r="AD463" s="82"/>
      <c r="AE463" s="75"/>
      <c r="AF463" s="75"/>
      <c r="AG463" s="75"/>
      <c r="AH463" s="75"/>
      <c r="AI463" s="75"/>
      <c r="AJ463" s="75"/>
      <c r="AK463" s="75"/>
      <c r="AL463" s="75"/>
      <c r="AM463" s="75"/>
      <c r="AN463" s="75"/>
      <c r="AO463" s="75"/>
      <c r="AP463" s="75"/>
      <c r="AQ463" s="75"/>
      <c r="AR463" s="75"/>
      <c r="AS463" s="75"/>
      <c r="AT463" s="75"/>
      <c r="AU463" s="75"/>
      <c r="AV463" s="75"/>
      <c r="AW463" s="75"/>
      <c r="AX463" s="75"/>
      <c r="AY463" s="75"/>
      <c r="AZ463" s="75"/>
      <c r="BA463" s="75"/>
      <c r="BB463" s="75"/>
      <c r="BC463" s="75"/>
      <c r="BD463" s="75"/>
      <c r="BE463" s="75"/>
      <c r="BF463" s="75"/>
      <c r="BG463" s="75"/>
      <c r="BH463" s="75"/>
      <c r="BK463" s="251"/>
      <c r="BL463" s="251"/>
      <c r="BM463" s="251"/>
      <c r="BN463" s="251"/>
      <c r="BO463" s="251"/>
      <c r="BP463" s="251"/>
      <c r="BQ463" s="251"/>
      <c r="BR463" s="251"/>
      <c r="BS463" s="251"/>
      <c r="BT463" s="251"/>
      <c r="BU463" s="251"/>
      <c r="BV463" s="251"/>
      <c r="BW463" s="251"/>
      <c r="BX463" s="251"/>
      <c r="BY463" s="251"/>
      <c r="BZ463" s="251"/>
    </row>
    <row r="464" spans="1:78" ht="12.75" customHeight="1">
      <c r="A464" s="75"/>
      <c r="B464" s="75"/>
      <c r="C464" s="75"/>
      <c r="D464" s="160"/>
      <c r="E464" s="163"/>
      <c r="F464" s="163"/>
      <c r="G464" s="52">
        <f t="shared" si="77"/>
        <v>7</v>
      </c>
      <c r="H464" s="43" t="str">
        <f t="shared" ref="H464:V464" si="83">IF(H230="-","-",IF( H230&gt;1,H442+H421,"-"))</f>
        <v>-</v>
      </c>
      <c r="I464" s="19" t="str">
        <f t="shared" si="83"/>
        <v>-</v>
      </c>
      <c r="J464" s="19" t="str">
        <f t="shared" si="83"/>
        <v>-</v>
      </c>
      <c r="K464" s="19" t="str">
        <f t="shared" si="83"/>
        <v>-</v>
      </c>
      <c r="L464" s="19" t="str">
        <f t="shared" si="83"/>
        <v>-</v>
      </c>
      <c r="M464" s="19" t="str">
        <f t="shared" si="83"/>
        <v>-</v>
      </c>
      <c r="N464" s="19" t="str">
        <f t="shared" si="83"/>
        <v>-</v>
      </c>
      <c r="O464" s="19" t="str">
        <f t="shared" si="83"/>
        <v>-</v>
      </c>
      <c r="P464" s="19" t="str">
        <f t="shared" si="83"/>
        <v>-</v>
      </c>
      <c r="Q464" s="19" t="str">
        <f t="shared" si="83"/>
        <v>-</v>
      </c>
      <c r="R464" s="19" t="str">
        <f t="shared" si="83"/>
        <v>-</v>
      </c>
      <c r="S464" s="19" t="str">
        <f t="shared" si="83"/>
        <v>-</v>
      </c>
      <c r="T464" s="19" t="str">
        <f t="shared" si="83"/>
        <v>-</v>
      </c>
      <c r="U464" s="19" t="str">
        <f t="shared" si="83"/>
        <v>-</v>
      </c>
      <c r="V464" s="19" t="str">
        <f t="shared" si="83"/>
        <v>-</v>
      </c>
      <c r="W464" s="389" t="str">
        <f t="shared" si="75"/>
        <v>-</v>
      </c>
      <c r="X464" s="475"/>
      <c r="Y464" s="82"/>
      <c r="Z464" s="82"/>
      <c r="AA464" s="82"/>
      <c r="AB464" s="82"/>
      <c r="AC464" s="82"/>
      <c r="AD464" s="82"/>
      <c r="AE464" s="75"/>
      <c r="AF464" s="75"/>
      <c r="AG464" s="75"/>
      <c r="AH464" s="75"/>
      <c r="AI464" s="75"/>
      <c r="AJ464" s="75"/>
      <c r="AK464" s="75"/>
      <c r="AL464" s="75"/>
      <c r="AM464" s="75"/>
      <c r="AN464" s="75"/>
      <c r="AO464" s="75"/>
      <c r="AP464" s="75"/>
      <c r="AQ464" s="75"/>
      <c r="AR464" s="75"/>
      <c r="AS464" s="75"/>
      <c r="AT464" s="75"/>
      <c r="AU464" s="75"/>
      <c r="AV464" s="75"/>
      <c r="AW464" s="75"/>
      <c r="AX464" s="75"/>
      <c r="AY464" s="75"/>
      <c r="AZ464" s="75"/>
      <c r="BA464" s="75"/>
      <c r="BB464" s="75"/>
      <c r="BC464" s="75"/>
      <c r="BD464" s="75"/>
      <c r="BE464" s="75"/>
      <c r="BF464" s="75"/>
      <c r="BG464" s="75"/>
      <c r="BH464" s="75"/>
      <c r="BK464" s="251"/>
      <c r="BL464" s="251"/>
      <c r="BM464" s="251"/>
      <c r="BN464" s="251"/>
      <c r="BO464" s="251"/>
      <c r="BP464" s="251"/>
      <c r="BQ464" s="251"/>
      <c r="BR464" s="251"/>
      <c r="BS464" s="251"/>
      <c r="BT464" s="251"/>
      <c r="BU464" s="251"/>
      <c r="BV464" s="251"/>
      <c r="BW464" s="251"/>
      <c r="BX464" s="251"/>
      <c r="BY464" s="251"/>
      <c r="BZ464" s="251"/>
    </row>
    <row r="465" spans="1:78" ht="12.75" customHeight="1">
      <c r="A465" s="75"/>
      <c r="B465" s="75"/>
      <c r="C465" s="75"/>
      <c r="D465" s="160"/>
      <c r="E465" s="163"/>
      <c r="F465" s="163"/>
      <c r="G465" s="52">
        <f t="shared" si="77"/>
        <v>8</v>
      </c>
      <c r="H465" s="43" t="str">
        <f t="shared" ref="H465:V465" si="84">IF(H231="-","-",IF( H231&gt;1,H443+H422,"-"))</f>
        <v>-</v>
      </c>
      <c r="I465" s="19" t="str">
        <f t="shared" si="84"/>
        <v>-</v>
      </c>
      <c r="J465" s="19" t="str">
        <f t="shared" si="84"/>
        <v>-</v>
      </c>
      <c r="K465" s="19" t="str">
        <f t="shared" si="84"/>
        <v>-</v>
      </c>
      <c r="L465" s="19" t="str">
        <f t="shared" si="84"/>
        <v>-</v>
      </c>
      <c r="M465" s="19" t="str">
        <f t="shared" si="84"/>
        <v>-</v>
      </c>
      <c r="N465" s="19" t="str">
        <f t="shared" si="84"/>
        <v>-</v>
      </c>
      <c r="O465" s="19" t="str">
        <f t="shared" si="84"/>
        <v>-</v>
      </c>
      <c r="P465" s="19" t="str">
        <f t="shared" si="84"/>
        <v>-</v>
      </c>
      <c r="Q465" s="19" t="str">
        <f t="shared" si="84"/>
        <v>-</v>
      </c>
      <c r="R465" s="19" t="str">
        <f t="shared" si="84"/>
        <v>-</v>
      </c>
      <c r="S465" s="19" t="str">
        <f t="shared" si="84"/>
        <v>-</v>
      </c>
      <c r="T465" s="19" t="str">
        <f t="shared" si="84"/>
        <v>-</v>
      </c>
      <c r="U465" s="19" t="str">
        <f t="shared" si="84"/>
        <v>-</v>
      </c>
      <c r="V465" s="19" t="str">
        <f t="shared" si="84"/>
        <v>-</v>
      </c>
      <c r="W465" s="389" t="str">
        <f t="shared" si="75"/>
        <v>-</v>
      </c>
      <c r="X465" s="475"/>
      <c r="Y465" s="82"/>
      <c r="Z465" s="82"/>
      <c r="AA465" s="82"/>
      <c r="AB465" s="82"/>
      <c r="AC465" s="82"/>
      <c r="AD465" s="82"/>
      <c r="AE465" s="75"/>
      <c r="AF465" s="75"/>
      <c r="AG465" s="75"/>
      <c r="AH465" s="75"/>
      <c r="AI465" s="75"/>
      <c r="AJ465" s="75"/>
      <c r="AK465" s="75"/>
      <c r="AL465" s="75"/>
      <c r="AM465" s="75"/>
      <c r="AN465" s="75"/>
      <c r="AO465" s="75"/>
      <c r="AP465" s="75"/>
      <c r="AQ465" s="75"/>
      <c r="AR465" s="75"/>
      <c r="AS465" s="75"/>
      <c r="AT465" s="75"/>
      <c r="AU465" s="75"/>
      <c r="AV465" s="75"/>
      <c r="AW465" s="75"/>
      <c r="AX465" s="75"/>
      <c r="AY465" s="75"/>
      <c r="AZ465" s="75"/>
      <c r="BA465" s="75"/>
      <c r="BB465" s="75"/>
      <c r="BC465" s="75"/>
      <c r="BD465" s="75"/>
      <c r="BE465" s="75"/>
      <c r="BF465" s="75"/>
      <c r="BG465" s="75"/>
      <c r="BH465" s="75"/>
      <c r="BK465" s="251"/>
      <c r="BL465" s="251"/>
      <c r="BM465" s="251"/>
      <c r="BN465" s="251"/>
      <c r="BO465" s="251"/>
      <c r="BP465" s="251"/>
      <c r="BQ465" s="251"/>
      <c r="BR465" s="251"/>
      <c r="BS465" s="251"/>
      <c r="BT465" s="251"/>
      <c r="BU465" s="251"/>
      <c r="BV465" s="251"/>
      <c r="BW465" s="251"/>
      <c r="BX465" s="251"/>
      <c r="BY465" s="251"/>
      <c r="BZ465" s="251"/>
    </row>
    <row r="466" spans="1:78" ht="12.75" customHeight="1">
      <c r="A466" s="75"/>
      <c r="B466" s="75"/>
      <c r="C466" s="75"/>
      <c r="D466" s="160"/>
      <c r="E466" s="163"/>
      <c r="F466" s="163"/>
      <c r="G466" s="52">
        <f t="shared" si="77"/>
        <v>9</v>
      </c>
      <c r="H466" s="43" t="str">
        <f t="shared" ref="H466:V466" si="85">IF(H232="-","-",IF( H232&gt;1,H444+H423,"-"))</f>
        <v>-</v>
      </c>
      <c r="I466" s="19" t="str">
        <f t="shared" si="85"/>
        <v>-</v>
      </c>
      <c r="J466" s="19" t="str">
        <f t="shared" si="85"/>
        <v>-</v>
      </c>
      <c r="K466" s="19" t="str">
        <f t="shared" si="85"/>
        <v>-</v>
      </c>
      <c r="L466" s="19" t="str">
        <f t="shared" si="85"/>
        <v>-</v>
      </c>
      <c r="M466" s="19" t="str">
        <f t="shared" si="85"/>
        <v>-</v>
      </c>
      <c r="N466" s="19" t="str">
        <f t="shared" si="85"/>
        <v>-</v>
      </c>
      <c r="O466" s="19" t="str">
        <f t="shared" si="85"/>
        <v>-</v>
      </c>
      <c r="P466" s="19" t="str">
        <f t="shared" si="85"/>
        <v>-</v>
      </c>
      <c r="Q466" s="19" t="str">
        <f t="shared" si="85"/>
        <v>-</v>
      </c>
      <c r="R466" s="19" t="str">
        <f t="shared" si="85"/>
        <v>-</v>
      </c>
      <c r="S466" s="19" t="str">
        <f t="shared" si="85"/>
        <v>-</v>
      </c>
      <c r="T466" s="19" t="str">
        <f t="shared" si="85"/>
        <v>-</v>
      </c>
      <c r="U466" s="19" t="str">
        <f t="shared" si="85"/>
        <v>-</v>
      </c>
      <c r="V466" s="19" t="str">
        <f t="shared" si="85"/>
        <v>-</v>
      </c>
      <c r="W466" s="389" t="str">
        <f t="shared" si="75"/>
        <v>-</v>
      </c>
      <c r="X466" s="475"/>
      <c r="Y466" s="82"/>
      <c r="Z466" s="82"/>
      <c r="AA466" s="82"/>
      <c r="AB466" s="82"/>
      <c r="AC466" s="82"/>
      <c r="AD466" s="82"/>
      <c r="AE466" s="75"/>
      <c r="AF466" s="75"/>
      <c r="AG466" s="75"/>
      <c r="AH466" s="75"/>
      <c r="AI466" s="75"/>
      <c r="AJ466" s="75"/>
      <c r="AK466" s="75"/>
      <c r="AL466" s="75"/>
      <c r="AM466" s="75"/>
      <c r="AN466" s="75"/>
      <c r="AO466" s="75"/>
      <c r="AP466" s="75"/>
      <c r="AQ466" s="75"/>
      <c r="AR466" s="75"/>
      <c r="AS466" s="75"/>
      <c r="AT466" s="75"/>
      <c r="AU466" s="75"/>
      <c r="AV466" s="75"/>
      <c r="AW466" s="75"/>
      <c r="AX466" s="75"/>
      <c r="AY466" s="75"/>
      <c r="AZ466" s="75"/>
      <c r="BA466" s="75"/>
      <c r="BB466" s="75"/>
      <c r="BC466" s="75"/>
      <c r="BD466" s="75"/>
      <c r="BE466" s="75"/>
      <c r="BF466" s="75"/>
      <c r="BG466" s="75"/>
      <c r="BH466" s="75"/>
      <c r="BK466" s="251"/>
      <c r="BL466" s="251"/>
      <c r="BM466" s="251"/>
      <c r="BN466" s="251"/>
      <c r="BO466" s="251"/>
      <c r="BP466" s="251"/>
      <c r="BQ466" s="251"/>
      <c r="BR466" s="251"/>
      <c r="BS466" s="251"/>
      <c r="BT466" s="251"/>
      <c r="BU466" s="251"/>
      <c r="BV466" s="251"/>
      <c r="BW466" s="251"/>
      <c r="BX466" s="251"/>
      <c r="BY466" s="251"/>
      <c r="BZ466" s="251"/>
    </row>
    <row r="467" spans="1:78" ht="12.75" customHeight="1">
      <c r="A467" s="75"/>
      <c r="B467" s="75"/>
      <c r="C467" s="75"/>
      <c r="D467" s="160"/>
      <c r="E467" s="163"/>
      <c r="F467" s="163"/>
      <c r="G467" s="52">
        <f t="shared" si="77"/>
        <v>10</v>
      </c>
      <c r="H467" s="43" t="str">
        <f t="shared" ref="H467:V467" si="86">IF(H233="-","-",IF( H233&gt;1,H445+H424,"-"))</f>
        <v>-</v>
      </c>
      <c r="I467" s="19" t="str">
        <f t="shared" si="86"/>
        <v>-</v>
      </c>
      <c r="J467" s="19" t="str">
        <f t="shared" si="86"/>
        <v>-</v>
      </c>
      <c r="K467" s="19" t="str">
        <f t="shared" si="86"/>
        <v>-</v>
      </c>
      <c r="L467" s="19" t="str">
        <f t="shared" si="86"/>
        <v>-</v>
      </c>
      <c r="M467" s="19" t="str">
        <f t="shared" si="86"/>
        <v>-</v>
      </c>
      <c r="N467" s="19" t="str">
        <f t="shared" si="86"/>
        <v>-</v>
      </c>
      <c r="O467" s="19" t="str">
        <f t="shared" si="86"/>
        <v>-</v>
      </c>
      <c r="P467" s="19" t="str">
        <f t="shared" si="86"/>
        <v>-</v>
      </c>
      <c r="Q467" s="19" t="str">
        <f t="shared" si="86"/>
        <v>-</v>
      </c>
      <c r="R467" s="19" t="str">
        <f t="shared" si="86"/>
        <v>-</v>
      </c>
      <c r="S467" s="19" t="str">
        <f t="shared" si="86"/>
        <v>-</v>
      </c>
      <c r="T467" s="19" t="str">
        <f t="shared" si="86"/>
        <v>-</v>
      </c>
      <c r="U467" s="19" t="str">
        <f t="shared" si="86"/>
        <v>-</v>
      </c>
      <c r="V467" s="19" t="str">
        <f t="shared" si="86"/>
        <v>-</v>
      </c>
      <c r="W467" s="389" t="str">
        <f t="shared" si="75"/>
        <v>-</v>
      </c>
      <c r="X467" s="475"/>
      <c r="Y467" s="82"/>
      <c r="Z467" s="82"/>
      <c r="AA467" s="82"/>
      <c r="AB467" s="82"/>
      <c r="AC467" s="82"/>
      <c r="AD467" s="82"/>
      <c r="AE467" s="75"/>
      <c r="AF467" s="75"/>
      <c r="AG467" s="75"/>
      <c r="AH467" s="75"/>
      <c r="AI467" s="75"/>
      <c r="AJ467" s="75"/>
      <c r="AK467" s="75"/>
      <c r="AL467" s="75"/>
      <c r="AM467" s="75"/>
      <c r="AN467" s="75"/>
      <c r="AO467" s="75"/>
      <c r="AP467" s="75"/>
      <c r="AQ467" s="75"/>
      <c r="AR467" s="75"/>
      <c r="AS467" s="75"/>
      <c r="AT467" s="75"/>
      <c r="AU467" s="75"/>
      <c r="AV467" s="75"/>
      <c r="AW467" s="75"/>
      <c r="AX467" s="75"/>
      <c r="AY467" s="75"/>
      <c r="AZ467" s="75"/>
      <c r="BA467" s="75"/>
      <c r="BB467" s="75"/>
      <c r="BC467" s="75"/>
      <c r="BD467" s="75"/>
      <c r="BE467" s="75"/>
      <c r="BF467" s="75"/>
      <c r="BG467" s="75"/>
      <c r="BH467" s="75"/>
      <c r="BK467" s="251"/>
      <c r="BL467" s="251"/>
      <c r="BM467" s="251"/>
      <c r="BN467" s="251"/>
      <c r="BO467" s="251"/>
      <c r="BP467" s="251"/>
      <c r="BQ467" s="251"/>
      <c r="BR467" s="251"/>
      <c r="BS467" s="251"/>
      <c r="BT467" s="251"/>
      <c r="BU467" s="251"/>
      <c r="BV467" s="251"/>
      <c r="BW467" s="251"/>
      <c r="BX467" s="251"/>
      <c r="BY467" s="251"/>
      <c r="BZ467" s="251"/>
    </row>
    <row r="468" spans="1:78" ht="12.75" customHeight="1">
      <c r="A468" s="75"/>
      <c r="B468" s="75"/>
      <c r="C468" s="75"/>
      <c r="D468" s="160"/>
      <c r="E468" s="163"/>
      <c r="F468" s="163"/>
      <c r="G468" s="52">
        <f t="shared" si="77"/>
        <v>11</v>
      </c>
      <c r="H468" s="43" t="str">
        <f t="shared" ref="H468:V468" si="87">IF(H234="-","-",IF( H234&gt;1,H446+H425,"-"))</f>
        <v>-</v>
      </c>
      <c r="I468" s="19" t="str">
        <f t="shared" si="87"/>
        <v>-</v>
      </c>
      <c r="J468" s="19" t="str">
        <f t="shared" si="87"/>
        <v>-</v>
      </c>
      <c r="K468" s="19" t="str">
        <f t="shared" si="87"/>
        <v>-</v>
      </c>
      <c r="L468" s="19" t="str">
        <f t="shared" si="87"/>
        <v>-</v>
      </c>
      <c r="M468" s="19" t="str">
        <f t="shared" si="87"/>
        <v>-</v>
      </c>
      <c r="N468" s="19" t="str">
        <f t="shared" si="87"/>
        <v>-</v>
      </c>
      <c r="O468" s="19" t="str">
        <f t="shared" si="87"/>
        <v>-</v>
      </c>
      <c r="P468" s="19" t="str">
        <f t="shared" si="87"/>
        <v>-</v>
      </c>
      <c r="Q468" s="19" t="str">
        <f t="shared" si="87"/>
        <v>-</v>
      </c>
      <c r="R468" s="19" t="str">
        <f t="shared" si="87"/>
        <v>-</v>
      </c>
      <c r="S468" s="19" t="str">
        <f t="shared" si="87"/>
        <v>-</v>
      </c>
      <c r="T468" s="19" t="str">
        <f t="shared" si="87"/>
        <v>-</v>
      </c>
      <c r="U468" s="19" t="str">
        <f t="shared" si="87"/>
        <v>-</v>
      </c>
      <c r="V468" s="19" t="str">
        <f t="shared" si="87"/>
        <v>-</v>
      </c>
      <c r="W468" s="389" t="str">
        <f t="shared" si="75"/>
        <v>-</v>
      </c>
      <c r="X468" s="475"/>
      <c r="Y468" s="82"/>
      <c r="Z468" s="82"/>
      <c r="AA468" s="82"/>
      <c r="AB468" s="82"/>
      <c r="AC468" s="82"/>
      <c r="AD468" s="82"/>
      <c r="AE468" s="75"/>
      <c r="AF468" s="75"/>
      <c r="AG468" s="75"/>
      <c r="AH468" s="75"/>
      <c r="AI468" s="75"/>
      <c r="AJ468" s="75"/>
      <c r="AK468" s="75"/>
      <c r="AL468" s="75"/>
      <c r="AM468" s="75"/>
      <c r="AN468" s="75"/>
      <c r="AO468" s="75"/>
      <c r="AP468" s="75"/>
      <c r="AQ468" s="75"/>
      <c r="AR468" s="75"/>
      <c r="AS468" s="75"/>
      <c r="AT468" s="75"/>
      <c r="AU468" s="75"/>
      <c r="AV468" s="75"/>
      <c r="AW468" s="75"/>
      <c r="AX468" s="75"/>
      <c r="AY468" s="75"/>
      <c r="AZ468" s="75"/>
      <c r="BA468" s="75"/>
      <c r="BB468" s="75"/>
      <c r="BC468" s="75"/>
      <c r="BD468" s="75"/>
      <c r="BE468" s="75"/>
      <c r="BF468" s="75"/>
      <c r="BG468" s="75"/>
      <c r="BH468" s="75"/>
      <c r="BK468" s="251"/>
      <c r="BL468" s="251"/>
      <c r="BM468" s="251"/>
      <c r="BN468" s="251"/>
      <c r="BO468" s="251"/>
      <c r="BP468" s="251"/>
      <c r="BQ468" s="251"/>
      <c r="BR468" s="251"/>
      <c r="BS468" s="251"/>
      <c r="BT468" s="251"/>
      <c r="BU468" s="251"/>
      <c r="BV468" s="251"/>
      <c r="BW468" s="251"/>
      <c r="BX468" s="251"/>
      <c r="BY468" s="251"/>
      <c r="BZ468" s="251"/>
    </row>
    <row r="469" spans="1:78" ht="12.75" customHeight="1">
      <c r="A469" s="75"/>
      <c r="B469" s="75"/>
      <c r="C469" s="75"/>
      <c r="D469" s="160"/>
      <c r="E469" s="163"/>
      <c r="F469" s="163"/>
      <c r="G469" s="52">
        <f t="shared" si="77"/>
        <v>12</v>
      </c>
      <c r="H469" s="43" t="str">
        <f t="shared" ref="H469:V469" si="88">IF(H235="-","-",IF( H235&gt;1,H447+H426,"-"))</f>
        <v>-</v>
      </c>
      <c r="I469" s="19" t="str">
        <f t="shared" si="88"/>
        <v>-</v>
      </c>
      <c r="J469" s="19" t="str">
        <f t="shared" si="88"/>
        <v>-</v>
      </c>
      <c r="K469" s="19" t="str">
        <f t="shared" si="88"/>
        <v>-</v>
      </c>
      <c r="L469" s="19" t="str">
        <f t="shared" si="88"/>
        <v>-</v>
      </c>
      <c r="M469" s="19" t="str">
        <f t="shared" si="88"/>
        <v>-</v>
      </c>
      <c r="N469" s="19" t="str">
        <f t="shared" si="88"/>
        <v>-</v>
      </c>
      <c r="O469" s="19" t="str">
        <f t="shared" si="88"/>
        <v>-</v>
      </c>
      <c r="P469" s="19" t="str">
        <f t="shared" si="88"/>
        <v>-</v>
      </c>
      <c r="Q469" s="19" t="str">
        <f t="shared" si="88"/>
        <v>-</v>
      </c>
      <c r="R469" s="19" t="str">
        <f t="shared" si="88"/>
        <v>-</v>
      </c>
      <c r="S469" s="19" t="str">
        <f t="shared" si="88"/>
        <v>-</v>
      </c>
      <c r="T469" s="19" t="str">
        <f t="shared" si="88"/>
        <v>-</v>
      </c>
      <c r="U469" s="19" t="str">
        <f t="shared" si="88"/>
        <v>-</v>
      </c>
      <c r="V469" s="19" t="str">
        <f t="shared" si="88"/>
        <v>-</v>
      </c>
      <c r="W469" s="389" t="str">
        <f t="shared" si="75"/>
        <v>-</v>
      </c>
      <c r="X469" s="475"/>
      <c r="Y469" s="82"/>
      <c r="Z469" s="82"/>
      <c r="AA469" s="82"/>
      <c r="AB469" s="82"/>
      <c r="AC469" s="82"/>
      <c r="AD469" s="82"/>
      <c r="AE469" s="75"/>
      <c r="AF469" s="75"/>
      <c r="AG469" s="75"/>
      <c r="AH469" s="75"/>
      <c r="AI469" s="75"/>
      <c r="AJ469" s="75"/>
      <c r="AK469" s="75"/>
      <c r="AL469" s="75"/>
      <c r="AM469" s="75"/>
      <c r="AN469" s="75"/>
      <c r="AO469" s="75"/>
      <c r="AP469" s="75"/>
      <c r="AQ469" s="75"/>
      <c r="AR469" s="75"/>
      <c r="AS469" s="75"/>
      <c r="AT469" s="75"/>
      <c r="AU469" s="75"/>
      <c r="AV469" s="75"/>
      <c r="AW469" s="75"/>
      <c r="AX469" s="75"/>
      <c r="AY469" s="75"/>
      <c r="AZ469" s="75"/>
      <c r="BA469" s="75"/>
      <c r="BB469" s="75"/>
      <c r="BC469" s="75"/>
      <c r="BD469" s="75"/>
      <c r="BE469" s="75"/>
      <c r="BF469" s="75"/>
      <c r="BG469" s="75"/>
      <c r="BH469" s="75"/>
      <c r="BK469" s="251"/>
      <c r="BL469" s="251"/>
      <c r="BM469" s="251"/>
      <c r="BN469" s="251"/>
      <c r="BO469" s="251"/>
      <c r="BP469" s="251"/>
      <c r="BQ469" s="251"/>
      <c r="BR469" s="251"/>
      <c r="BS469" s="251"/>
      <c r="BT469" s="251"/>
      <c r="BU469" s="251"/>
      <c r="BV469" s="251"/>
      <c r="BW469" s="251"/>
      <c r="BX469" s="251"/>
      <c r="BY469" s="251"/>
      <c r="BZ469" s="251"/>
    </row>
    <row r="470" spans="1:78" ht="12.75" customHeight="1">
      <c r="A470" s="75"/>
      <c r="B470" s="75"/>
      <c r="C470" s="75"/>
      <c r="D470" s="160"/>
      <c r="E470" s="163"/>
      <c r="F470" s="163"/>
      <c r="G470" s="52">
        <f t="shared" si="77"/>
        <v>13</v>
      </c>
      <c r="H470" s="43" t="str">
        <f t="shared" ref="H470:V470" si="89">IF(H236="-","-",IF( H236&gt;1,H448+H427,"-"))</f>
        <v>-</v>
      </c>
      <c r="I470" s="19" t="str">
        <f t="shared" si="89"/>
        <v>-</v>
      </c>
      <c r="J470" s="19" t="str">
        <f t="shared" si="89"/>
        <v>-</v>
      </c>
      <c r="K470" s="19" t="str">
        <f t="shared" si="89"/>
        <v>-</v>
      </c>
      <c r="L470" s="19" t="str">
        <f t="shared" si="89"/>
        <v>-</v>
      </c>
      <c r="M470" s="19" t="str">
        <f t="shared" si="89"/>
        <v>-</v>
      </c>
      <c r="N470" s="19" t="str">
        <f t="shared" si="89"/>
        <v>-</v>
      </c>
      <c r="O470" s="19" t="str">
        <f t="shared" si="89"/>
        <v>-</v>
      </c>
      <c r="P470" s="19" t="str">
        <f t="shared" si="89"/>
        <v>-</v>
      </c>
      <c r="Q470" s="19" t="str">
        <f t="shared" si="89"/>
        <v>-</v>
      </c>
      <c r="R470" s="19" t="str">
        <f t="shared" si="89"/>
        <v>-</v>
      </c>
      <c r="S470" s="19" t="str">
        <f t="shared" si="89"/>
        <v>-</v>
      </c>
      <c r="T470" s="19" t="str">
        <f t="shared" si="89"/>
        <v>-</v>
      </c>
      <c r="U470" s="19" t="str">
        <f t="shared" si="89"/>
        <v>-</v>
      </c>
      <c r="V470" s="19" t="str">
        <f t="shared" si="89"/>
        <v>-</v>
      </c>
      <c r="W470" s="389" t="str">
        <f t="shared" si="75"/>
        <v>-</v>
      </c>
      <c r="X470" s="475"/>
      <c r="Y470" s="82"/>
      <c r="Z470" s="82"/>
      <c r="AA470" s="82"/>
      <c r="AB470" s="82"/>
      <c r="AC470" s="82"/>
      <c r="AD470" s="82"/>
      <c r="AE470" s="75"/>
      <c r="AF470" s="75"/>
      <c r="AG470" s="75"/>
      <c r="AH470" s="75"/>
      <c r="AI470" s="75"/>
      <c r="AJ470" s="75"/>
      <c r="AK470" s="75"/>
      <c r="AL470" s="75"/>
      <c r="AM470" s="75"/>
      <c r="AN470" s="75"/>
      <c r="AO470" s="75"/>
      <c r="AP470" s="75"/>
      <c r="AQ470" s="75"/>
      <c r="AR470" s="75"/>
      <c r="AS470" s="75"/>
      <c r="AT470" s="75"/>
      <c r="AU470" s="75"/>
      <c r="AV470" s="75"/>
      <c r="AW470" s="75"/>
      <c r="AX470" s="75"/>
      <c r="AY470" s="75"/>
      <c r="AZ470" s="75"/>
      <c r="BA470" s="75"/>
      <c r="BB470" s="75"/>
      <c r="BC470" s="75"/>
      <c r="BD470" s="75"/>
      <c r="BE470" s="75"/>
      <c r="BF470" s="75"/>
      <c r="BG470" s="75"/>
      <c r="BH470" s="75"/>
      <c r="BK470" s="251"/>
      <c r="BL470" s="251"/>
      <c r="BM470" s="251"/>
      <c r="BN470" s="251"/>
      <c r="BO470" s="251"/>
      <c r="BP470" s="251"/>
      <c r="BQ470" s="251"/>
      <c r="BR470" s="251"/>
      <c r="BS470" s="251"/>
      <c r="BT470" s="251"/>
      <c r="BU470" s="251"/>
      <c r="BV470" s="251"/>
      <c r="BW470" s="251"/>
      <c r="BX470" s="251"/>
      <c r="BY470" s="251"/>
      <c r="BZ470" s="251"/>
    </row>
    <row r="471" spans="1:78" ht="12.75" customHeight="1">
      <c r="A471" s="75"/>
      <c r="B471" s="75"/>
      <c r="C471" s="75"/>
      <c r="D471" s="160"/>
      <c r="E471" s="163"/>
      <c r="F471" s="163"/>
      <c r="G471" s="52">
        <f t="shared" si="77"/>
        <v>14</v>
      </c>
      <c r="H471" s="43" t="str">
        <f t="shared" ref="H471:V471" si="90">IF(H237="-","-",IF( H237&gt;1,H449+H428,"-"))</f>
        <v>-</v>
      </c>
      <c r="I471" s="19" t="str">
        <f t="shared" si="90"/>
        <v>-</v>
      </c>
      <c r="J471" s="19" t="str">
        <f t="shared" si="90"/>
        <v>-</v>
      </c>
      <c r="K471" s="19" t="str">
        <f t="shared" si="90"/>
        <v>-</v>
      </c>
      <c r="L471" s="19" t="str">
        <f t="shared" si="90"/>
        <v>-</v>
      </c>
      <c r="M471" s="19" t="str">
        <f t="shared" si="90"/>
        <v>-</v>
      </c>
      <c r="N471" s="19" t="str">
        <f t="shared" si="90"/>
        <v>-</v>
      </c>
      <c r="O471" s="19" t="str">
        <f t="shared" si="90"/>
        <v>-</v>
      </c>
      <c r="P471" s="19" t="str">
        <f t="shared" si="90"/>
        <v>-</v>
      </c>
      <c r="Q471" s="19" t="str">
        <f t="shared" si="90"/>
        <v>-</v>
      </c>
      <c r="R471" s="19" t="str">
        <f t="shared" si="90"/>
        <v>-</v>
      </c>
      <c r="S471" s="19" t="str">
        <f t="shared" si="90"/>
        <v>-</v>
      </c>
      <c r="T471" s="19" t="str">
        <f t="shared" si="90"/>
        <v>-</v>
      </c>
      <c r="U471" s="19" t="str">
        <f t="shared" si="90"/>
        <v>-</v>
      </c>
      <c r="V471" s="19" t="str">
        <f t="shared" si="90"/>
        <v>-</v>
      </c>
      <c r="W471" s="389" t="str">
        <f t="shared" si="75"/>
        <v>-</v>
      </c>
      <c r="X471" s="475"/>
      <c r="Y471" s="82"/>
      <c r="Z471" s="82"/>
      <c r="AA471" s="82"/>
      <c r="AB471" s="82"/>
      <c r="AC471" s="82"/>
      <c r="AD471" s="82"/>
      <c r="AE471" s="75"/>
      <c r="AF471" s="75"/>
      <c r="AG471" s="75"/>
      <c r="AH471" s="75"/>
      <c r="AI471" s="75"/>
      <c r="AJ471" s="75"/>
      <c r="AK471" s="75"/>
      <c r="AL471" s="75"/>
      <c r="AM471" s="75"/>
      <c r="AN471" s="75"/>
      <c r="AO471" s="75"/>
      <c r="AP471" s="75"/>
      <c r="AQ471" s="75"/>
      <c r="AR471" s="75"/>
      <c r="AS471" s="75"/>
      <c r="AT471" s="75"/>
      <c r="AU471" s="75"/>
      <c r="AV471" s="75"/>
      <c r="AW471" s="75"/>
      <c r="AX471" s="75"/>
      <c r="AY471" s="75"/>
      <c r="AZ471" s="75"/>
      <c r="BA471" s="75"/>
      <c r="BB471" s="75"/>
      <c r="BC471" s="75"/>
      <c r="BD471" s="75"/>
      <c r="BE471" s="75"/>
      <c r="BF471" s="75"/>
      <c r="BG471" s="75"/>
      <c r="BH471" s="75"/>
      <c r="BK471" s="251"/>
      <c r="BL471" s="251"/>
      <c r="BM471" s="251"/>
      <c r="BN471" s="251"/>
      <c r="BO471" s="251"/>
      <c r="BP471" s="251"/>
      <c r="BQ471" s="251"/>
      <c r="BR471" s="251"/>
      <c r="BS471" s="251"/>
      <c r="BT471" s="251"/>
      <c r="BU471" s="251"/>
      <c r="BV471" s="251"/>
      <c r="BW471" s="251"/>
      <c r="BX471" s="251"/>
      <c r="BY471" s="251"/>
      <c r="BZ471" s="251"/>
    </row>
    <row r="472" spans="1:78" ht="12.75" customHeight="1">
      <c r="A472" s="75"/>
      <c r="B472" s="75"/>
      <c r="C472" s="75"/>
      <c r="D472" s="160"/>
      <c r="E472" s="163"/>
      <c r="F472" s="163"/>
      <c r="G472" s="102">
        <f t="shared" si="77"/>
        <v>15</v>
      </c>
      <c r="H472" s="44" t="str">
        <f t="shared" ref="H472:V472" si="91">IF(H238="-","-",IF( H238&gt;1,H450+H429,"-"))</f>
        <v>-</v>
      </c>
      <c r="I472" s="45" t="str">
        <f t="shared" si="91"/>
        <v>-</v>
      </c>
      <c r="J472" s="45" t="str">
        <f t="shared" si="91"/>
        <v>-</v>
      </c>
      <c r="K472" s="45" t="str">
        <f t="shared" si="91"/>
        <v>-</v>
      </c>
      <c r="L472" s="45" t="str">
        <f t="shared" si="91"/>
        <v>-</v>
      </c>
      <c r="M472" s="45" t="str">
        <f t="shared" si="91"/>
        <v>-</v>
      </c>
      <c r="N472" s="45" t="str">
        <f t="shared" si="91"/>
        <v>-</v>
      </c>
      <c r="O472" s="45" t="str">
        <f t="shared" si="91"/>
        <v>-</v>
      </c>
      <c r="P472" s="45" t="str">
        <f t="shared" si="91"/>
        <v>-</v>
      </c>
      <c r="Q472" s="45" t="str">
        <f t="shared" si="91"/>
        <v>-</v>
      </c>
      <c r="R472" s="45" t="str">
        <f t="shared" si="91"/>
        <v>-</v>
      </c>
      <c r="S472" s="45" t="str">
        <f t="shared" si="91"/>
        <v>-</v>
      </c>
      <c r="T472" s="45" t="str">
        <f t="shared" si="91"/>
        <v>-</v>
      </c>
      <c r="U472" s="45" t="str">
        <f t="shared" si="91"/>
        <v>-</v>
      </c>
      <c r="V472" s="45" t="str">
        <f t="shared" si="91"/>
        <v>-</v>
      </c>
      <c r="W472" s="390" t="str">
        <f t="shared" si="75"/>
        <v>-</v>
      </c>
      <c r="X472" s="475"/>
      <c r="Y472" s="82"/>
      <c r="Z472" s="82"/>
      <c r="AA472" s="82"/>
      <c r="AB472" s="82"/>
      <c r="AC472" s="82"/>
      <c r="AD472" s="82"/>
      <c r="AE472" s="75"/>
      <c r="AF472" s="75"/>
      <c r="AG472" s="75"/>
      <c r="AH472" s="75"/>
      <c r="AI472" s="75"/>
      <c r="AJ472" s="75"/>
      <c r="AK472" s="75"/>
      <c r="AL472" s="75"/>
      <c r="AM472" s="75"/>
      <c r="AN472" s="75"/>
      <c r="AO472" s="75"/>
      <c r="AP472" s="75"/>
      <c r="AQ472" s="75"/>
      <c r="AR472" s="75"/>
      <c r="AS472" s="75"/>
      <c r="AT472" s="75"/>
      <c r="AU472" s="75"/>
      <c r="AV472" s="75"/>
      <c r="AW472" s="75"/>
      <c r="AX472" s="75"/>
      <c r="AY472" s="75"/>
      <c r="AZ472" s="75"/>
      <c r="BA472" s="75"/>
      <c r="BB472" s="75"/>
      <c r="BC472" s="75"/>
      <c r="BD472" s="75"/>
      <c r="BE472" s="75"/>
      <c r="BF472" s="75"/>
      <c r="BG472" s="75"/>
      <c r="BH472" s="75"/>
      <c r="BK472" s="251"/>
      <c r="BL472" s="251"/>
      <c r="BM472" s="251"/>
      <c r="BN472" s="251"/>
      <c r="BO472" s="251"/>
      <c r="BP472" s="251"/>
      <c r="BQ472" s="251"/>
      <c r="BR472" s="251"/>
      <c r="BS472" s="251"/>
      <c r="BT472" s="251"/>
      <c r="BU472" s="251"/>
      <c r="BV472" s="251"/>
      <c r="BW472" s="251"/>
      <c r="BX472" s="251"/>
      <c r="BY472" s="251"/>
      <c r="BZ472" s="251"/>
    </row>
    <row r="473" spans="1:78" ht="12.75" customHeight="1">
      <c r="A473" s="75"/>
      <c r="B473" s="75"/>
      <c r="C473" s="75"/>
      <c r="D473" s="160"/>
      <c r="E473" s="537"/>
      <c r="F473" s="537"/>
      <c r="G473" s="542"/>
      <c r="H473" s="544"/>
      <c r="I473" s="544"/>
      <c r="J473" s="544"/>
      <c r="K473" s="544"/>
      <c r="L473" s="544"/>
      <c r="M473" s="544"/>
      <c r="N473" s="544"/>
      <c r="O473" s="544"/>
      <c r="P473" s="544"/>
      <c r="Q473" s="544"/>
      <c r="R473" s="544"/>
      <c r="S473" s="544"/>
      <c r="T473" s="544"/>
      <c r="U473" s="544"/>
      <c r="V473" s="544"/>
      <c r="W473" s="544"/>
      <c r="X473" s="74"/>
      <c r="Y473" s="82"/>
      <c r="Z473" s="82"/>
      <c r="AA473" s="82"/>
      <c r="AB473" s="82"/>
      <c r="AC473" s="82"/>
      <c r="AD473" s="82"/>
      <c r="AE473" s="75"/>
      <c r="AF473" s="75"/>
      <c r="AG473" s="75"/>
      <c r="AH473" s="75"/>
      <c r="AI473" s="75"/>
      <c r="AJ473" s="75"/>
      <c r="AK473" s="75"/>
      <c r="AL473" s="75"/>
      <c r="AM473" s="75"/>
      <c r="AN473" s="75"/>
      <c r="AO473" s="75"/>
      <c r="AP473" s="75"/>
      <c r="AQ473" s="75"/>
      <c r="AR473" s="75"/>
      <c r="AS473" s="75"/>
      <c r="AT473" s="75"/>
      <c r="AU473" s="75"/>
      <c r="AV473" s="75"/>
      <c r="AW473" s="75"/>
      <c r="AX473" s="75"/>
      <c r="AY473" s="75"/>
      <c r="AZ473" s="75"/>
      <c r="BA473" s="75"/>
      <c r="BB473" s="75"/>
      <c r="BC473" s="75"/>
      <c r="BD473" s="75"/>
      <c r="BE473" s="75"/>
      <c r="BF473" s="75"/>
      <c r="BG473" s="75"/>
      <c r="BH473" s="75"/>
      <c r="BK473" s="251"/>
      <c r="BL473" s="251"/>
      <c r="BM473" s="251"/>
      <c r="BN473" s="251"/>
      <c r="BO473" s="251"/>
      <c r="BP473" s="251"/>
      <c r="BQ473" s="251"/>
      <c r="BR473" s="251"/>
      <c r="BS473" s="251"/>
      <c r="BT473" s="251"/>
      <c r="BU473" s="251"/>
      <c r="BV473" s="251"/>
      <c r="BW473" s="251"/>
      <c r="BX473" s="251"/>
      <c r="BY473" s="251"/>
      <c r="BZ473" s="251"/>
    </row>
    <row r="474" spans="1:78" ht="12.75" customHeight="1">
      <c r="A474" s="75"/>
      <c r="B474" s="75"/>
      <c r="C474" s="75"/>
      <c r="D474" s="160"/>
      <c r="E474" s="537"/>
      <c r="F474" s="537"/>
      <c r="G474" s="162"/>
      <c r="H474" s="547"/>
      <c r="I474" s="547"/>
      <c r="J474" s="547"/>
      <c r="K474" s="547"/>
      <c r="L474" s="547"/>
      <c r="M474" s="547"/>
      <c r="N474" s="547"/>
      <c r="O474" s="547"/>
      <c r="P474" s="547"/>
      <c r="Q474" s="547"/>
      <c r="R474" s="547"/>
      <c r="S474" s="547"/>
      <c r="T474" s="547"/>
      <c r="U474" s="547"/>
      <c r="V474" s="547"/>
      <c r="W474" s="550"/>
      <c r="X474" s="74"/>
      <c r="Y474" s="82"/>
      <c r="Z474" s="82"/>
      <c r="AA474" s="82"/>
      <c r="AB474" s="82"/>
      <c r="AC474" s="82"/>
      <c r="AD474" s="82"/>
      <c r="AE474" s="75"/>
      <c r="AF474" s="75"/>
      <c r="AG474" s="75"/>
      <c r="AH474" s="75"/>
      <c r="AI474" s="75"/>
      <c r="AJ474" s="75"/>
      <c r="AK474" s="75"/>
      <c r="AL474" s="75"/>
      <c r="AM474" s="75"/>
      <c r="AN474" s="75"/>
      <c r="AO474" s="75"/>
      <c r="AP474" s="75"/>
      <c r="AQ474" s="75"/>
      <c r="AR474" s="75"/>
      <c r="AS474" s="75"/>
      <c r="AT474" s="75"/>
      <c r="AU474" s="75"/>
      <c r="AV474" s="75"/>
      <c r="AW474" s="75"/>
      <c r="AX474" s="75"/>
      <c r="AY474" s="75"/>
      <c r="AZ474" s="75"/>
      <c r="BA474" s="75"/>
      <c r="BB474" s="75"/>
      <c r="BC474" s="75"/>
      <c r="BD474" s="75"/>
      <c r="BE474" s="75"/>
      <c r="BF474" s="75"/>
      <c r="BG474" s="75"/>
      <c r="BH474" s="75"/>
      <c r="BK474" s="251"/>
      <c r="BL474" s="251"/>
      <c r="BM474" s="251"/>
      <c r="BN474" s="251"/>
      <c r="BO474" s="251"/>
      <c r="BP474" s="251"/>
      <c r="BQ474" s="251"/>
      <c r="BR474" s="251"/>
      <c r="BS474" s="251"/>
      <c r="BT474" s="251"/>
      <c r="BU474" s="251"/>
      <c r="BV474" s="251"/>
      <c r="BW474" s="251"/>
      <c r="BX474" s="251"/>
      <c r="BY474" s="251"/>
      <c r="BZ474" s="251"/>
    </row>
    <row r="475" spans="1:78" ht="18" customHeight="1">
      <c r="A475" s="75"/>
      <c r="B475" s="75"/>
      <c r="C475" s="75"/>
      <c r="D475" s="160"/>
      <c r="E475" s="160"/>
      <c r="F475" s="160"/>
      <c r="G475" s="179" t="s">
        <v>35</v>
      </c>
      <c r="H475" s="183"/>
      <c r="I475" s="183"/>
      <c r="J475" s="184"/>
      <c r="K475" s="199"/>
      <c r="L475" s="199"/>
      <c r="M475" s="199"/>
      <c r="N475" s="199"/>
      <c r="O475" s="199"/>
      <c r="P475" s="199"/>
      <c r="Q475" s="199"/>
      <c r="R475" s="199"/>
      <c r="S475" s="199"/>
      <c r="T475" s="199"/>
      <c r="U475" s="199"/>
      <c r="V475" s="199"/>
      <c r="W475" s="549"/>
      <c r="X475" s="74"/>
      <c r="Y475" s="76"/>
      <c r="Z475" s="76"/>
      <c r="AA475" s="76"/>
      <c r="AB475" s="76"/>
      <c r="AC475" s="76"/>
      <c r="AD475" s="76"/>
      <c r="AE475" s="75"/>
      <c r="AF475" s="75"/>
      <c r="AG475" s="75"/>
      <c r="AH475" s="75"/>
      <c r="AI475" s="75"/>
      <c r="AJ475" s="75"/>
      <c r="AK475" s="75"/>
      <c r="AL475" s="75"/>
      <c r="AM475" s="75"/>
      <c r="AN475" s="75"/>
      <c r="AO475" s="75"/>
      <c r="AP475" s="75"/>
      <c r="AQ475" s="75"/>
      <c r="AR475" s="75"/>
      <c r="AS475" s="75"/>
      <c r="AT475" s="75"/>
      <c r="AU475" s="75"/>
      <c r="AV475" s="75"/>
      <c r="AW475" s="75"/>
      <c r="AX475" s="75"/>
      <c r="AY475" s="75"/>
      <c r="AZ475" s="75"/>
      <c r="BA475" s="75"/>
      <c r="BB475" s="75"/>
      <c r="BC475" s="75"/>
      <c r="BD475" s="75"/>
      <c r="BE475" s="75"/>
      <c r="BF475" s="75"/>
      <c r="BG475" s="75"/>
      <c r="BH475" s="75"/>
      <c r="BK475" s="251"/>
      <c r="BL475" s="251"/>
      <c r="BM475" s="251"/>
      <c r="BN475" s="251"/>
      <c r="BO475" s="251"/>
      <c r="BP475" s="251"/>
      <c r="BQ475" s="251"/>
      <c r="BR475" s="251"/>
      <c r="BS475" s="251"/>
      <c r="BT475" s="251"/>
      <c r="BU475" s="251"/>
      <c r="BV475" s="251"/>
      <c r="BW475" s="251"/>
      <c r="BX475" s="251"/>
      <c r="BY475" s="251"/>
      <c r="BZ475" s="251"/>
    </row>
    <row r="476" spans="1:78" ht="12.75" customHeight="1">
      <c r="A476" s="75"/>
      <c r="B476" s="75"/>
      <c r="C476" s="75"/>
      <c r="D476" s="160"/>
      <c r="E476" s="164"/>
      <c r="F476" s="164"/>
      <c r="G476" s="22" t="str">
        <f>W3</f>
        <v>MODAL</v>
      </c>
      <c r="H476" s="58">
        <f>H3</f>
        <v>0</v>
      </c>
      <c r="I476" s="11">
        <f t="shared" ref="I476:V476" si="92">I3</f>
        <v>0</v>
      </c>
      <c r="J476" s="11">
        <f t="shared" si="92"/>
        <v>0</v>
      </c>
      <c r="K476" s="24">
        <f t="shared" si="92"/>
        <v>0</v>
      </c>
      <c r="L476" s="24">
        <f t="shared" si="92"/>
        <v>0</v>
      </c>
      <c r="M476" s="24">
        <f t="shared" si="92"/>
        <v>0</v>
      </c>
      <c r="N476" s="24">
        <f t="shared" si="92"/>
        <v>0</v>
      </c>
      <c r="O476" s="24">
        <f t="shared" si="92"/>
        <v>0</v>
      </c>
      <c r="P476" s="24">
        <f t="shared" si="92"/>
        <v>0</v>
      </c>
      <c r="Q476" s="24">
        <f t="shared" si="92"/>
        <v>0</v>
      </c>
      <c r="R476" s="24">
        <f t="shared" si="92"/>
        <v>0</v>
      </c>
      <c r="S476" s="24">
        <f t="shared" si="92"/>
        <v>0</v>
      </c>
      <c r="T476" s="24">
        <f t="shared" si="92"/>
        <v>0</v>
      </c>
      <c r="U476" s="24">
        <f t="shared" si="92"/>
        <v>0</v>
      </c>
      <c r="V476" s="25">
        <f t="shared" si="92"/>
        <v>0</v>
      </c>
      <c r="W476" s="200"/>
      <c r="X476" s="475"/>
      <c r="Y476" s="76"/>
      <c r="Z476" s="76"/>
      <c r="AA476" s="76"/>
      <c r="AB476" s="76"/>
      <c r="AC476" s="76"/>
      <c r="AD476" s="76"/>
      <c r="AE476" s="75"/>
      <c r="AF476" s="75"/>
      <c r="AG476" s="75"/>
      <c r="AH476" s="75"/>
      <c r="AI476" s="75"/>
      <c r="AJ476" s="75"/>
      <c r="AK476" s="75"/>
      <c r="AL476" s="75"/>
      <c r="AM476" s="75"/>
      <c r="AN476" s="75"/>
      <c r="AO476" s="75"/>
      <c r="AP476" s="75"/>
      <c r="AQ476" s="75"/>
      <c r="AR476" s="75"/>
      <c r="AS476" s="75"/>
      <c r="AT476" s="75"/>
      <c r="AU476" s="75"/>
      <c r="AV476" s="75"/>
      <c r="AW476" s="75"/>
      <c r="AX476" s="75"/>
      <c r="AY476" s="75"/>
      <c r="AZ476" s="75"/>
      <c r="BA476" s="75"/>
      <c r="BB476" s="75"/>
      <c r="BC476" s="75"/>
      <c r="BD476" s="75"/>
      <c r="BE476" s="75"/>
      <c r="BF476" s="75"/>
      <c r="BG476" s="75"/>
      <c r="BH476" s="75"/>
      <c r="BK476" s="251"/>
      <c r="BL476" s="251"/>
      <c r="BM476" s="251"/>
      <c r="BN476" s="251"/>
      <c r="BO476" s="251"/>
      <c r="BP476" s="251"/>
      <c r="BQ476" s="251"/>
      <c r="BR476" s="251"/>
      <c r="BS476" s="251"/>
      <c r="BT476" s="251"/>
      <c r="BU476" s="251"/>
      <c r="BV476" s="251"/>
      <c r="BW476" s="251"/>
      <c r="BX476" s="251"/>
      <c r="BY476" s="251"/>
      <c r="BZ476" s="251"/>
    </row>
    <row r="477" spans="1:78" ht="12.75" customHeight="1">
      <c r="A477" s="75"/>
      <c r="B477" s="75"/>
      <c r="C477" s="75"/>
      <c r="D477" s="160"/>
      <c r="E477" s="164"/>
      <c r="F477" s="164"/>
      <c r="G477" s="40" t="str">
        <f>W4</f>
        <v>age</v>
      </c>
      <c r="H477" s="58" t="str">
        <f>H4</f>
        <v>Reader 1</v>
      </c>
      <c r="I477" s="11" t="str">
        <f t="shared" ref="I477:V477" si="93">I4</f>
        <v>Reader 2</v>
      </c>
      <c r="J477" s="11" t="str">
        <f t="shared" si="93"/>
        <v>Reader 3</v>
      </c>
      <c r="K477" s="11" t="str">
        <f t="shared" si="93"/>
        <v>Reader 4</v>
      </c>
      <c r="L477" s="11" t="str">
        <f t="shared" si="93"/>
        <v>Reader 5</v>
      </c>
      <c r="M477" s="11" t="str">
        <f t="shared" si="93"/>
        <v>Reader 6</v>
      </c>
      <c r="N477" s="11" t="str">
        <f t="shared" si="93"/>
        <v>Reader 7</v>
      </c>
      <c r="O477" s="11" t="str">
        <f t="shared" si="93"/>
        <v>Reader 8</v>
      </c>
      <c r="P477" s="11" t="str">
        <f t="shared" si="93"/>
        <v>Reader 9</v>
      </c>
      <c r="Q477" s="11" t="str">
        <f t="shared" si="93"/>
        <v>Reader 10</v>
      </c>
      <c r="R477" s="11" t="str">
        <f t="shared" si="93"/>
        <v>Reader 11</v>
      </c>
      <c r="S477" s="11" t="str">
        <f t="shared" si="93"/>
        <v>Reader 12</v>
      </c>
      <c r="T477" s="11" t="str">
        <f t="shared" si="93"/>
        <v>Reader 13</v>
      </c>
      <c r="U477" s="11" t="str">
        <f t="shared" si="93"/>
        <v>Reader 14</v>
      </c>
      <c r="V477" s="59" t="str">
        <f t="shared" si="93"/>
        <v>Reader 15</v>
      </c>
      <c r="W477" s="201" t="s">
        <v>30</v>
      </c>
      <c r="X477" s="475"/>
      <c r="Y477" s="76"/>
      <c r="Z477" s="76"/>
      <c r="AA477" s="76"/>
      <c r="AB477" s="76"/>
      <c r="AC477" s="76"/>
      <c r="AD477" s="76"/>
      <c r="AE477" s="75"/>
      <c r="AF477" s="75"/>
      <c r="AG477" s="75"/>
      <c r="AH477" s="75"/>
      <c r="AI477" s="75"/>
      <c r="AJ477" s="75"/>
      <c r="AK477" s="75"/>
      <c r="AL477" s="75"/>
      <c r="AM477" s="75"/>
      <c r="AN477" s="75"/>
      <c r="AO477" s="75"/>
      <c r="AP477" s="75"/>
      <c r="AQ477" s="75"/>
      <c r="AR477" s="75"/>
      <c r="AS477" s="75"/>
      <c r="AT477" s="75"/>
      <c r="AU477" s="75"/>
      <c r="AV477" s="75"/>
      <c r="AW477" s="75"/>
      <c r="AX477" s="75"/>
      <c r="AY477" s="75"/>
      <c r="AZ477" s="75"/>
      <c r="BA477" s="75"/>
      <c r="BB477" s="75"/>
      <c r="BC477" s="75"/>
      <c r="BD477" s="75"/>
      <c r="BE477" s="75"/>
      <c r="BF477" s="75"/>
      <c r="BG477" s="75"/>
      <c r="BH477" s="75"/>
      <c r="BK477" s="251"/>
      <c r="BL477" s="251"/>
      <c r="BM477" s="251"/>
      <c r="BN477" s="251"/>
      <c r="BO477" s="251"/>
      <c r="BP477" s="251"/>
      <c r="BQ477" s="251"/>
      <c r="BR477" s="251"/>
      <c r="BS477" s="251"/>
      <c r="BT477" s="251"/>
      <c r="BU477" s="251"/>
      <c r="BV477" s="251"/>
      <c r="BW477" s="251"/>
      <c r="BX477" s="251"/>
      <c r="BY477" s="251"/>
      <c r="BZ477" s="251"/>
    </row>
    <row r="478" spans="1:78" ht="12.75" customHeight="1">
      <c r="A478" s="75"/>
      <c r="B478" s="75"/>
      <c r="C478" s="75"/>
      <c r="D478" s="160"/>
      <c r="E478" s="163"/>
      <c r="F478" s="163"/>
      <c r="G478" s="51">
        <v>0</v>
      </c>
      <c r="H478" s="41" t="str">
        <f t="shared" ref="H478:V478" si="94">IF(H223="-","-",IF( H223&gt;1,H435-H414,"-"))</f>
        <v>-</v>
      </c>
      <c r="I478" s="42" t="str">
        <f t="shared" si="94"/>
        <v>-</v>
      </c>
      <c r="J478" s="42" t="str">
        <f t="shared" si="94"/>
        <v>-</v>
      </c>
      <c r="K478" s="42" t="str">
        <f t="shared" si="94"/>
        <v>-</v>
      </c>
      <c r="L478" s="42" t="str">
        <f t="shared" si="94"/>
        <v>-</v>
      </c>
      <c r="M478" s="42" t="str">
        <f t="shared" si="94"/>
        <v>-</v>
      </c>
      <c r="N478" s="42" t="str">
        <f t="shared" si="94"/>
        <v>-</v>
      </c>
      <c r="O478" s="42" t="str">
        <f t="shared" si="94"/>
        <v>-</v>
      </c>
      <c r="P478" s="42" t="str">
        <f t="shared" si="94"/>
        <v>-</v>
      </c>
      <c r="Q478" s="42" t="str">
        <f t="shared" si="94"/>
        <v>-</v>
      </c>
      <c r="R478" s="42" t="str">
        <f t="shared" si="94"/>
        <v>-</v>
      </c>
      <c r="S478" s="42" t="str">
        <f t="shared" si="94"/>
        <v>-</v>
      </c>
      <c r="T478" s="42" t="str">
        <f t="shared" si="94"/>
        <v>-</v>
      </c>
      <c r="U478" s="42" t="str">
        <f t="shared" si="94"/>
        <v>-</v>
      </c>
      <c r="V478" s="42" t="str">
        <f t="shared" si="94"/>
        <v>-</v>
      </c>
      <c r="W478" s="391" t="str">
        <f t="shared" ref="W478:W493" si="95">IF( H223="-","-",W435-W414)</f>
        <v>-</v>
      </c>
      <c r="X478" s="475"/>
      <c r="Y478" s="76"/>
      <c r="Z478" s="76"/>
      <c r="AA478" s="76"/>
      <c r="AB478" s="76"/>
      <c r="AC478" s="76"/>
      <c r="AD478" s="76"/>
      <c r="AE478" s="75"/>
      <c r="AF478" s="75"/>
      <c r="AG478" s="75"/>
      <c r="AH478" s="75"/>
      <c r="AI478" s="75"/>
      <c r="AJ478" s="75"/>
      <c r="AK478" s="75"/>
      <c r="AL478" s="75"/>
      <c r="AM478" s="75"/>
      <c r="AN478" s="75"/>
      <c r="AO478" s="75"/>
      <c r="AP478" s="75"/>
      <c r="AQ478" s="75"/>
      <c r="AR478" s="75"/>
      <c r="AS478" s="75"/>
      <c r="AT478" s="75"/>
      <c r="AU478" s="75"/>
      <c r="AV478" s="75"/>
      <c r="AW478" s="75"/>
      <c r="AX478" s="75"/>
      <c r="AY478" s="75"/>
      <c r="AZ478" s="75"/>
      <c r="BA478" s="75"/>
      <c r="BB478" s="75"/>
      <c r="BC478" s="75"/>
      <c r="BD478" s="75"/>
      <c r="BE478" s="75"/>
      <c r="BF478" s="75"/>
      <c r="BG478" s="75"/>
      <c r="BH478" s="75"/>
      <c r="BK478" s="251"/>
      <c r="BL478" s="251"/>
      <c r="BM478" s="251"/>
      <c r="BN478" s="251"/>
      <c r="BO478" s="251"/>
      <c r="BP478" s="251"/>
      <c r="BQ478" s="251"/>
      <c r="BR478" s="251"/>
      <c r="BS478" s="251"/>
      <c r="BT478" s="251"/>
      <c r="BU478" s="251"/>
      <c r="BV478" s="251"/>
      <c r="BW478" s="251"/>
      <c r="BX478" s="251"/>
      <c r="BY478" s="251"/>
      <c r="BZ478" s="251"/>
    </row>
    <row r="479" spans="1:78" ht="12.75" customHeight="1">
      <c r="A479" s="75"/>
      <c r="B479" s="75"/>
      <c r="C479" s="75"/>
      <c r="D479" s="160"/>
      <c r="E479" s="163"/>
      <c r="F479" s="163"/>
      <c r="G479" s="52">
        <f>G478+1</f>
        <v>1</v>
      </c>
      <c r="H479" s="43" t="str">
        <f t="shared" ref="H479:V479" si="96">IF(H224="-","-",IF( H224&gt;1,H436-H415,"-"))</f>
        <v>-</v>
      </c>
      <c r="I479" s="19" t="str">
        <f t="shared" si="96"/>
        <v>-</v>
      </c>
      <c r="J479" s="19" t="str">
        <f t="shared" si="96"/>
        <v>-</v>
      </c>
      <c r="K479" s="19" t="str">
        <f t="shared" si="96"/>
        <v>-</v>
      </c>
      <c r="L479" s="19" t="str">
        <f t="shared" si="96"/>
        <v>-</v>
      </c>
      <c r="M479" s="19" t="str">
        <f t="shared" si="96"/>
        <v>-</v>
      </c>
      <c r="N479" s="19" t="str">
        <f t="shared" si="96"/>
        <v>-</v>
      </c>
      <c r="O479" s="19" t="str">
        <f t="shared" si="96"/>
        <v>-</v>
      </c>
      <c r="P479" s="19" t="str">
        <f t="shared" si="96"/>
        <v>-</v>
      </c>
      <c r="Q479" s="19" t="str">
        <f t="shared" si="96"/>
        <v>-</v>
      </c>
      <c r="R479" s="19" t="str">
        <f t="shared" si="96"/>
        <v>-</v>
      </c>
      <c r="S479" s="19" t="str">
        <f t="shared" si="96"/>
        <v>-</v>
      </c>
      <c r="T479" s="19" t="str">
        <f t="shared" si="96"/>
        <v>-</v>
      </c>
      <c r="U479" s="19" t="str">
        <f t="shared" si="96"/>
        <v>-</v>
      </c>
      <c r="V479" s="19" t="str">
        <f t="shared" si="96"/>
        <v>-</v>
      </c>
      <c r="W479" s="392" t="str">
        <f t="shared" si="95"/>
        <v>-</v>
      </c>
      <c r="X479" s="475"/>
      <c r="Y479" s="76"/>
      <c r="Z479" s="76"/>
      <c r="AA479" s="76"/>
      <c r="AB479" s="76"/>
      <c r="AC479" s="76"/>
      <c r="AD479" s="76"/>
      <c r="AE479" s="75"/>
      <c r="AF479" s="75"/>
      <c r="AG479" s="75"/>
      <c r="AH479" s="75"/>
      <c r="AI479" s="75"/>
      <c r="AJ479" s="75"/>
      <c r="AK479" s="75"/>
      <c r="AL479" s="75"/>
      <c r="AM479" s="75"/>
      <c r="AN479" s="75"/>
      <c r="AO479" s="75"/>
      <c r="AP479" s="75"/>
      <c r="AQ479" s="75"/>
      <c r="AR479" s="75"/>
      <c r="AS479" s="75"/>
      <c r="AT479" s="75"/>
      <c r="AU479" s="75"/>
      <c r="AV479" s="75"/>
      <c r="AW479" s="75"/>
      <c r="AX479" s="75"/>
      <c r="AY479" s="75"/>
      <c r="AZ479" s="75"/>
      <c r="BA479" s="75"/>
      <c r="BB479" s="75"/>
      <c r="BC479" s="75"/>
      <c r="BD479" s="75"/>
      <c r="BE479" s="75"/>
      <c r="BF479" s="75"/>
      <c r="BG479" s="75"/>
      <c r="BH479" s="75"/>
      <c r="BK479" s="251"/>
      <c r="BL479" s="251"/>
      <c r="BM479" s="251"/>
      <c r="BN479" s="251"/>
      <c r="BO479" s="251"/>
      <c r="BP479" s="251"/>
      <c r="BQ479" s="251"/>
      <c r="BR479" s="251"/>
      <c r="BS479" s="251"/>
      <c r="BT479" s="251"/>
      <c r="BU479" s="251"/>
      <c r="BV479" s="251"/>
      <c r="BW479" s="251"/>
      <c r="BX479" s="251"/>
      <c r="BY479" s="251"/>
      <c r="BZ479" s="251"/>
    </row>
    <row r="480" spans="1:78" ht="12.75" customHeight="1">
      <c r="A480" s="75"/>
      <c r="B480" s="75"/>
      <c r="C480" s="75"/>
      <c r="D480" s="160"/>
      <c r="E480" s="163"/>
      <c r="F480" s="163"/>
      <c r="G480" s="52">
        <f t="shared" ref="G480:G493" si="97">G479+1</f>
        <v>2</v>
      </c>
      <c r="H480" s="43" t="str">
        <f t="shared" ref="H480:V480" si="98">IF(H225="-","-",IF( H225&gt;1,H437-H416,"-"))</f>
        <v>-</v>
      </c>
      <c r="I480" s="19" t="str">
        <f t="shared" si="98"/>
        <v>-</v>
      </c>
      <c r="J480" s="19" t="str">
        <f t="shared" si="98"/>
        <v>-</v>
      </c>
      <c r="K480" s="19" t="str">
        <f t="shared" si="98"/>
        <v>-</v>
      </c>
      <c r="L480" s="19" t="str">
        <f t="shared" si="98"/>
        <v>-</v>
      </c>
      <c r="M480" s="19" t="str">
        <f t="shared" si="98"/>
        <v>-</v>
      </c>
      <c r="N480" s="19" t="str">
        <f t="shared" si="98"/>
        <v>-</v>
      </c>
      <c r="O480" s="19" t="str">
        <f t="shared" si="98"/>
        <v>-</v>
      </c>
      <c r="P480" s="19" t="str">
        <f t="shared" si="98"/>
        <v>-</v>
      </c>
      <c r="Q480" s="19" t="str">
        <f t="shared" si="98"/>
        <v>-</v>
      </c>
      <c r="R480" s="19" t="str">
        <f t="shared" si="98"/>
        <v>-</v>
      </c>
      <c r="S480" s="19" t="str">
        <f t="shared" si="98"/>
        <v>-</v>
      </c>
      <c r="T480" s="19" t="str">
        <f t="shared" si="98"/>
        <v>-</v>
      </c>
      <c r="U480" s="19" t="str">
        <f t="shared" si="98"/>
        <v>-</v>
      </c>
      <c r="V480" s="19" t="str">
        <f t="shared" si="98"/>
        <v>-</v>
      </c>
      <c r="W480" s="392" t="str">
        <f t="shared" si="95"/>
        <v>-</v>
      </c>
      <c r="X480" s="475"/>
      <c r="Y480" s="76"/>
      <c r="Z480" s="76"/>
      <c r="AA480" s="76"/>
      <c r="AB480" s="76"/>
      <c r="AC480" s="76"/>
      <c r="AD480" s="76"/>
      <c r="AE480" s="75"/>
      <c r="AF480" s="75"/>
      <c r="AG480" s="75"/>
      <c r="AH480" s="75"/>
      <c r="AI480" s="75"/>
      <c r="AJ480" s="75"/>
      <c r="AK480" s="75"/>
      <c r="AL480" s="75"/>
      <c r="AM480" s="75"/>
      <c r="AN480" s="75"/>
      <c r="AO480" s="75"/>
      <c r="AP480" s="75"/>
      <c r="AQ480" s="75"/>
      <c r="AR480" s="75"/>
      <c r="AS480" s="75"/>
      <c r="AT480" s="75"/>
      <c r="AU480" s="75"/>
      <c r="AV480" s="75"/>
      <c r="AW480" s="75"/>
      <c r="AX480" s="75"/>
      <c r="AY480" s="75"/>
      <c r="AZ480" s="75"/>
      <c r="BA480" s="75"/>
      <c r="BB480" s="75"/>
      <c r="BC480" s="75"/>
      <c r="BD480" s="75"/>
      <c r="BE480" s="75"/>
      <c r="BF480" s="75"/>
      <c r="BG480" s="75"/>
      <c r="BH480" s="75"/>
      <c r="BK480" s="251"/>
      <c r="BL480" s="251"/>
      <c r="BM480" s="251"/>
      <c r="BN480" s="251"/>
      <c r="BO480" s="251"/>
      <c r="BP480" s="251"/>
      <c r="BQ480" s="251"/>
      <c r="BR480" s="251"/>
      <c r="BS480" s="251"/>
      <c r="BT480" s="251"/>
      <c r="BU480" s="251"/>
      <c r="BV480" s="251"/>
      <c r="BW480" s="251"/>
      <c r="BX480" s="251"/>
      <c r="BY480" s="251"/>
      <c r="BZ480" s="251"/>
    </row>
    <row r="481" spans="1:78" ht="12.75" customHeight="1">
      <c r="A481" s="75"/>
      <c r="B481" s="75"/>
      <c r="C481" s="75"/>
      <c r="D481" s="160"/>
      <c r="E481" s="163"/>
      <c r="F481" s="163"/>
      <c r="G481" s="52">
        <f t="shared" si="97"/>
        <v>3</v>
      </c>
      <c r="H481" s="43" t="str">
        <f t="shared" ref="H481:V481" si="99">IF(H226="-","-",IF( H226&gt;1,H438-H417,"-"))</f>
        <v>-</v>
      </c>
      <c r="I481" s="19" t="str">
        <f t="shared" si="99"/>
        <v>-</v>
      </c>
      <c r="J481" s="19" t="str">
        <f t="shared" si="99"/>
        <v>-</v>
      </c>
      <c r="K481" s="19" t="str">
        <f t="shared" si="99"/>
        <v>-</v>
      </c>
      <c r="L481" s="19" t="str">
        <f t="shared" si="99"/>
        <v>-</v>
      </c>
      <c r="M481" s="19" t="str">
        <f t="shared" si="99"/>
        <v>-</v>
      </c>
      <c r="N481" s="19" t="str">
        <f t="shared" si="99"/>
        <v>-</v>
      </c>
      <c r="O481" s="19" t="str">
        <f t="shared" si="99"/>
        <v>-</v>
      </c>
      <c r="P481" s="19" t="str">
        <f t="shared" si="99"/>
        <v>-</v>
      </c>
      <c r="Q481" s="19" t="str">
        <f t="shared" si="99"/>
        <v>-</v>
      </c>
      <c r="R481" s="19" t="str">
        <f t="shared" si="99"/>
        <v>-</v>
      </c>
      <c r="S481" s="19" t="str">
        <f t="shared" si="99"/>
        <v>-</v>
      </c>
      <c r="T481" s="19" t="str">
        <f t="shared" si="99"/>
        <v>-</v>
      </c>
      <c r="U481" s="19" t="str">
        <f t="shared" si="99"/>
        <v>-</v>
      </c>
      <c r="V481" s="19" t="str">
        <f t="shared" si="99"/>
        <v>-</v>
      </c>
      <c r="W481" s="392" t="str">
        <f t="shared" si="95"/>
        <v>-</v>
      </c>
      <c r="X481" s="475"/>
      <c r="Y481" s="76"/>
      <c r="Z481" s="76"/>
      <c r="AA481" s="76"/>
      <c r="AB481" s="76"/>
      <c r="AC481" s="76"/>
      <c r="AD481" s="76"/>
      <c r="AE481" s="75"/>
      <c r="AF481" s="75"/>
      <c r="AG481" s="75"/>
      <c r="AH481" s="75"/>
      <c r="AI481" s="75"/>
      <c r="AJ481" s="75"/>
      <c r="AK481" s="75"/>
      <c r="AL481" s="75"/>
      <c r="AM481" s="75"/>
      <c r="AN481" s="75"/>
      <c r="AO481" s="75"/>
      <c r="AP481" s="75"/>
      <c r="AQ481" s="75"/>
      <c r="AR481" s="75"/>
      <c r="AS481" s="75"/>
      <c r="AT481" s="75"/>
      <c r="AU481" s="75"/>
      <c r="AV481" s="75"/>
      <c r="AW481" s="75"/>
      <c r="AX481" s="75"/>
      <c r="AY481" s="75"/>
      <c r="AZ481" s="75"/>
      <c r="BA481" s="75"/>
      <c r="BB481" s="75"/>
      <c r="BC481" s="75"/>
      <c r="BD481" s="75"/>
      <c r="BE481" s="75"/>
      <c r="BF481" s="75"/>
      <c r="BG481" s="75"/>
      <c r="BH481" s="75"/>
      <c r="BK481" s="251"/>
      <c r="BL481" s="251"/>
      <c r="BM481" s="251"/>
      <c r="BN481" s="251"/>
      <c r="BO481" s="251"/>
      <c r="BP481" s="251"/>
      <c r="BQ481" s="251"/>
      <c r="BR481" s="251"/>
      <c r="BS481" s="251"/>
      <c r="BT481" s="251"/>
      <c r="BU481" s="251"/>
      <c r="BV481" s="251"/>
      <c r="BW481" s="251"/>
      <c r="BX481" s="251"/>
      <c r="BY481" s="251"/>
      <c r="BZ481" s="251"/>
    </row>
    <row r="482" spans="1:78" ht="12.75" customHeight="1">
      <c r="A482" s="75"/>
      <c r="B482" s="75"/>
      <c r="C482" s="75"/>
      <c r="D482" s="160"/>
      <c r="E482" s="163"/>
      <c r="F482" s="163"/>
      <c r="G482" s="52">
        <f t="shared" si="97"/>
        <v>4</v>
      </c>
      <c r="H482" s="43" t="str">
        <f t="shared" ref="H482:V482" si="100">IF(H227="-","-",IF( H227&gt;1,H439-H418,"-"))</f>
        <v>-</v>
      </c>
      <c r="I482" s="19" t="str">
        <f t="shared" si="100"/>
        <v>-</v>
      </c>
      <c r="J482" s="19" t="str">
        <f t="shared" si="100"/>
        <v>-</v>
      </c>
      <c r="K482" s="19" t="str">
        <f t="shared" si="100"/>
        <v>-</v>
      </c>
      <c r="L482" s="19" t="str">
        <f t="shared" si="100"/>
        <v>-</v>
      </c>
      <c r="M482" s="19" t="str">
        <f t="shared" si="100"/>
        <v>-</v>
      </c>
      <c r="N482" s="19" t="str">
        <f t="shared" si="100"/>
        <v>-</v>
      </c>
      <c r="O482" s="19" t="str">
        <f t="shared" si="100"/>
        <v>-</v>
      </c>
      <c r="P482" s="19" t="str">
        <f t="shared" si="100"/>
        <v>-</v>
      </c>
      <c r="Q482" s="19" t="str">
        <f t="shared" si="100"/>
        <v>-</v>
      </c>
      <c r="R482" s="19" t="str">
        <f t="shared" si="100"/>
        <v>-</v>
      </c>
      <c r="S482" s="19" t="str">
        <f t="shared" si="100"/>
        <v>-</v>
      </c>
      <c r="T482" s="19" t="str">
        <f t="shared" si="100"/>
        <v>-</v>
      </c>
      <c r="U482" s="19" t="str">
        <f t="shared" si="100"/>
        <v>-</v>
      </c>
      <c r="V482" s="19" t="str">
        <f t="shared" si="100"/>
        <v>-</v>
      </c>
      <c r="W482" s="392" t="str">
        <f t="shared" si="95"/>
        <v>-</v>
      </c>
      <c r="X482" s="475"/>
      <c r="Y482" s="76"/>
      <c r="Z482" s="76"/>
      <c r="AA482" s="76"/>
      <c r="AB482" s="76"/>
      <c r="AC482" s="76"/>
      <c r="AD482" s="76"/>
      <c r="AE482" s="75"/>
      <c r="AF482" s="75"/>
      <c r="AG482" s="75"/>
      <c r="AH482" s="75"/>
      <c r="AI482" s="75"/>
      <c r="AJ482" s="75"/>
      <c r="AK482" s="75"/>
      <c r="AL482" s="75"/>
      <c r="AM482" s="75"/>
      <c r="AN482" s="75"/>
      <c r="AO482" s="75"/>
      <c r="AP482" s="75"/>
      <c r="AQ482" s="75"/>
      <c r="AR482" s="75"/>
      <c r="AS482" s="75"/>
      <c r="AT482" s="75"/>
      <c r="AU482" s="75"/>
      <c r="AV482" s="75"/>
      <c r="AW482" s="75"/>
      <c r="AX482" s="75"/>
      <c r="AY482" s="75"/>
      <c r="AZ482" s="75"/>
      <c r="BA482" s="75"/>
      <c r="BB482" s="75"/>
      <c r="BC482" s="75"/>
      <c r="BD482" s="75"/>
      <c r="BE482" s="75"/>
      <c r="BF482" s="75"/>
      <c r="BG482" s="75"/>
      <c r="BH482" s="75"/>
      <c r="BK482" s="251"/>
      <c r="BL482" s="251"/>
      <c r="BM482" s="251"/>
      <c r="BN482" s="251"/>
      <c r="BO482" s="251"/>
      <c r="BP482" s="251"/>
      <c r="BQ482" s="251"/>
      <c r="BR482" s="251"/>
      <c r="BS482" s="251"/>
      <c r="BT482" s="251"/>
      <c r="BU482" s="251"/>
      <c r="BV482" s="251"/>
      <c r="BW482" s="251"/>
      <c r="BX482" s="251"/>
      <c r="BY482" s="251"/>
      <c r="BZ482" s="251"/>
    </row>
    <row r="483" spans="1:78" ht="12.75" customHeight="1">
      <c r="A483" s="75"/>
      <c r="B483" s="75"/>
      <c r="C483" s="75"/>
      <c r="D483" s="160"/>
      <c r="E483" s="163"/>
      <c r="F483" s="163"/>
      <c r="G483" s="52">
        <f t="shared" si="97"/>
        <v>5</v>
      </c>
      <c r="H483" s="43" t="str">
        <f t="shared" ref="H483:V483" si="101">IF(H228="-","-",IF( H228&gt;1,H440-H419,"-"))</f>
        <v>-</v>
      </c>
      <c r="I483" s="19" t="str">
        <f t="shared" si="101"/>
        <v>-</v>
      </c>
      <c r="J483" s="19" t="str">
        <f t="shared" si="101"/>
        <v>-</v>
      </c>
      <c r="K483" s="19" t="str">
        <f t="shared" si="101"/>
        <v>-</v>
      </c>
      <c r="L483" s="19" t="str">
        <f t="shared" si="101"/>
        <v>-</v>
      </c>
      <c r="M483" s="19" t="str">
        <f t="shared" si="101"/>
        <v>-</v>
      </c>
      <c r="N483" s="19" t="str">
        <f t="shared" si="101"/>
        <v>-</v>
      </c>
      <c r="O483" s="19" t="str">
        <f t="shared" si="101"/>
        <v>-</v>
      </c>
      <c r="P483" s="19" t="str">
        <f t="shared" si="101"/>
        <v>-</v>
      </c>
      <c r="Q483" s="19" t="str">
        <f t="shared" si="101"/>
        <v>-</v>
      </c>
      <c r="R483" s="19" t="str">
        <f t="shared" si="101"/>
        <v>-</v>
      </c>
      <c r="S483" s="19" t="str">
        <f t="shared" si="101"/>
        <v>-</v>
      </c>
      <c r="T483" s="19" t="str">
        <f t="shared" si="101"/>
        <v>-</v>
      </c>
      <c r="U483" s="19" t="str">
        <f t="shared" si="101"/>
        <v>-</v>
      </c>
      <c r="V483" s="19" t="str">
        <f t="shared" si="101"/>
        <v>-</v>
      </c>
      <c r="W483" s="392" t="str">
        <f t="shared" si="95"/>
        <v>-</v>
      </c>
      <c r="X483" s="475"/>
      <c r="Y483" s="76"/>
      <c r="Z483" s="76"/>
      <c r="AA483" s="76"/>
      <c r="AB483" s="76"/>
      <c r="AC483" s="76"/>
      <c r="AD483" s="76"/>
      <c r="AE483" s="75"/>
      <c r="AF483" s="75"/>
      <c r="AG483" s="75"/>
      <c r="AH483" s="75"/>
      <c r="AI483" s="75"/>
      <c r="AJ483" s="75"/>
      <c r="AK483" s="75"/>
      <c r="AL483" s="75"/>
      <c r="AM483" s="75"/>
      <c r="AN483" s="75"/>
      <c r="AO483" s="75"/>
      <c r="AP483" s="75"/>
      <c r="AQ483" s="75"/>
      <c r="AR483" s="75"/>
      <c r="AS483" s="75"/>
      <c r="AT483" s="75"/>
      <c r="AU483" s="75"/>
      <c r="AV483" s="75"/>
      <c r="AW483" s="75"/>
      <c r="AX483" s="75"/>
      <c r="AY483" s="75"/>
      <c r="AZ483" s="75"/>
      <c r="BA483" s="75"/>
      <c r="BB483" s="75"/>
      <c r="BC483" s="75"/>
      <c r="BD483" s="75"/>
      <c r="BE483" s="75"/>
      <c r="BF483" s="75"/>
      <c r="BG483" s="75"/>
      <c r="BH483" s="75"/>
      <c r="BK483" s="251"/>
      <c r="BL483" s="251"/>
      <c r="BM483" s="251"/>
      <c r="BN483" s="251"/>
      <c r="BO483" s="251"/>
      <c r="BP483" s="251"/>
      <c r="BQ483" s="251"/>
      <c r="BR483" s="251"/>
      <c r="BS483" s="251"/>
      <c r="BT483" s="251"/>
      <c r="BU483" s="251"/>
      <c r="BV483" s="251"/>
      <c r="BW483" s="251"/>
      <c r="BX483" s="251"/>
      <c r="BY483" s="251"/>
      <c r="BZ483" s="251"/>
    </row>
    <row r="484" spans="1:78" ht="12.75" customHeight="1">
      <c r="A484" s="75"/>
      <c r="B484" s="75"/>
      <c r="C484" s="75"/>
      <c r="D484" s="160"/>
      <c r="E484" s="163"/>
      <c r="F484" s="163"/>
      <c r="G484" s="52">
        <f t="shared" si="97"/>
        <v>6</v>
      </c>
      <c r="H484" s="43" t="str">
        <f t="shared" ref="H484:V484" si="102">IF(H229="-","-",IF( H229&gt;1,H441-H420,"-"))</f>
        <v>-</v>
      </c>
      <c r="I484" s="19" t="str">
        <f t="shared" si="102"/>
        <v>-</v>
      </c>
      <c r="J484" s="19" t="str">
        <f t="shared" si="102"/>
        <v>-</v>
      </c>
      <c r="K484" s="19" t="str">
        <f t="shared" si="102"/>
        <v>-</v>
      </c>
      <c r="L484" s="19" t="str">
        <f t="shared" si="102"/>
        <v>-</v>
      </c>
      <c r="M484" s="19" t="str">
        <f t="shared" si="102"/>
        <v>-</v>
      </c>
      <c r="N484" s="19" t="str">
        <f t="shared" si="102"/>
        <v>-</v>
      </c>
      <c r="O484" s="19" t="str">
        <f t="shared" si="102"/>
        <v>-</v>
      </c>
      <c r="P484" s="19" t="str">
        <f t="shared" si="102"/>
        <v>-</v>
      </c>
      <c r="Q484" s="19" t="str">
        <f t="shared" si="102"/>
        <v>-</v>
      </c>
      <c r="R484" s="19" t="str">
        <f t="shared" si="102"/>
        <v>-</v>
      </c>
      <c r="S484" s="19" t="str">
        <f t="shared" si="102"/>
        <v>-</v>
      </c>
      <c r="T484" s="19" t="str">
        <f t="shared" si="102"/>
        <v>-</v>
      </c>
      <c r="U484" s="19" t="str">
        <f t="shared" si="102"/>
        <v>-</v>
      </c>
      <c r="V484" s="19" t="str">
        <f t="shared" si="102"/>
        <v>-</v>
      </c>
      <c r="W484" s="392" t="str">
        <f t="shared" si="95"/>
        <v>-</v>
      </c>
      <c r="X484" s="475"/>
      <c r="Y484" s="76"/>
      <c r="Z484" s="76"/>
      <c r="AA484" s="76"/>
      <c r="AB484" s="76"/>
      <c r="AC484" s="76"/>
      <c r="AD484" s="76"/>
      <c r="AE484" s="75"/>
      <c r="AF484" s="75"/>
      <c r="AG484" s="75"/>
      <c r="AH484" s="75"/>
      <c r="AI484" s="75"/>
      <c r="AJ484" s="75"/>
      <c r="AK484" s="75"/>
      <c r="AL484" s="75"/>
      <c r="AM484" s="75"/>
      <c r="AN484" s="75"/>
      <c r="AO484" s="75"/>
      <c r="AP484" s="75"/>
      <c r="AQ484" s="75"/>
      <c r="AR484" s="75"/>
      <c r="AS484" s="75"/>
      <c r="AT484" s="75"/>
      <c r="AU484" s="75"/>
      <c r="AV484" s="75"/>
      <c r="AW484" s="75"/>
      <c r="AX484" s="75"/>
      <c r="AY484" s="75"/>
      <c r="AZ484" s="75"/>
      <c r="BA484" s="75"/>
      <c r="BB484" s="75"/>
      <c r="BC484" s="75"/>
      <c r="BD484" s="75"/>
      <c r="BE484" s="75"/>
      <c r="BF484" s="75"/>
      <c r="BG484" s="75"/>
      <c r="BH484" s="75"/>
      <c r="BK484" s="251"/>
      <c r="BL484" s="251"/>
      <c r="BM484" s="251"/>
      <c r="BN484" s="251"/>
      <c r="BO484" s="251"/>
      <c r="BP484" s="251"/>
      <c r="BQ484" s="251"/>
      <c r="BR484" s="251"/>
      <c r="BS484" s="251"/>
      <c r="BT484" s="251"/>
      <c r="BU484" s="251"/>
      <c r="BV484" s="251"/>
      <c r="BW484" s="251"/>
      <c r="BX484" s="251"/>
      <c r="BY484" s="251"/>
      <c r="BZ484" s="251"/>
    </row>
    <row r="485" spans="1:78" ht="12.75" customHeight="1">
      <c r="A485" s="75"/>
      <c r="B485" s="75"/>
      <c r="C485" s="75"/>
      <c r="D485" s="160"/>
      <c r="E485" s="163"/>
      <c r="F485" s="163"/>
      <c r="G485" s="52">
        <f t="shared" si="97"/>
        <v>7</v>
      </c>
      <c r="H485" s="43" t="str">
        <f t="shared" ref="H485:V485" si="103">IF(H230="-","-",IF( H230&gt;1,H442-H421,"-"))</f>
        <v>-</v>
      </c>
      <c r="I485" s="19" t="str">
        <f t="shared" si="103"/>
        <v>-</v>
      </c>
      <c r="J485" s="19" t="str">
        <f t="shared" si="103"/>
        <v>-</v>
      </c>
      <c r="K485" s="19" t="str">
        <f t="shared" si="103"/>
        <v>-</v>
      </c>
      <c r="L485" s="19" t="str">
        <f t="shared" si="103"/>
        <v>-</v>
      </c>
      <c r="M485" s="19" t="str">
        <f t="shared" si="103"/>
        <v>-</v>
      </c>
      <c r="N485" s="19" t="str">
        <f t="shared" si="103"/>
        <v>-</v>
      </c>
      <c r="O485" s="19" t="str">
        <f t="shared" si="103"/>
        <v>-</v>
      </c>
      <c r="P485" s="19" t="str">
        <f t="shared" si="103"/>
        <v>-</v>
      </c>
      <c r="Q485" s="19" t="str">
        <f t="shared" si="103"/>
        <v>-</v>
      </c>
      <c r="R485" s="19" t="str">
        <f t="shared" si="103"/>
        <v>-</v>
      </c>
      <c r="S485" s="19" t="str">
        <f t="shared" si="103"/>
        <v>-</v>
      </c>
      <c r="T485" s="19" t="str">
        <f t="shared" si="103"/>
        <v>-</v>
      </c>
      <c r="U485" s="19" t="str">
        <f t="shared" si="103"/>
        <v>-</v>
      </c>
      <c r="V485" s="19" t="str">
        <f t="shared" si="103"/>
        <v>-</v>
      </c>
      <c r="W485" s="392" t="str">
        <f t="shared" si="95"/>
        <v>-</v>
      </c>
      <c r="X485" s="475"/>
      <c r="Y485" s="76"/>
      <c r="Z485" s="76"/>
      <c r="AA485" s="76"/>
      <c r="AB485" s="76"/>
      <c r="AC485" s="76"/>
      <c r="AD485" s="76"/>
      <c r="AE485" s="75"/>
      <c r="AF485" s="75"/>
      <c r="AG485" s="75"/>
      <c r="AH485" s="75"/>
      <c r="AI485" s="75"/>
      <c r="AJ485" s="75"/>
      <c r="AK485" s="75"/>
      <c r="AL485" s="75"/>
      <c r="AM485" s="75"/>
      <c r="AN485" s="75"/>
      <c r="AO485" s="75"/>
      <c r="AP485" s="75"/>
      <c r="AQ485" s="75"/>
      <c r="AR485" s="75"/>
      <c r="AS485" s="75"/>
      <c r="AT485" s="75"/>
      <c r="AU485" s="75"/>
      <c r="AV485" s="75"/>
      <c r="AW485" s="75"/>
      <c r="AX485" s="75"/>
      <c r="AY485" s="75"/>
      <c r="AZ485" s="75"/>
      <c r="BA485" s="75"/>
      <c r="BB485" s="75"/>
      <c r="BC485" s="75"/>
      <c r="BD485" s="75"/>
      <c r="BE485" s="75"/>
      <c r="BF485" s="75"/>
      <c r="BG485" s="75"/>
      <c r="BH485" s="75"/>
      <c r="BK485" s="251"/>
      <c r="BL485" s="251"/>
      <c r="BM485" s="251"/>
      <c r="BN485" s="251"/>
      <c r="BO485" s="251"/>
      <c r="BP485" s="251"/>
      <c r="BQ485" s="251"/>
      <c r="BR485" s="251"/>
      <c r="BS485" s="251"/>
      <c r="BT485" s="251"/>
      <c r="BU485" s="251"/>
      <c r="BV485" s="251"/>
      <c r="BW485" s="251"/>
      <c r="BX485" s="251"/>
      <c r="BY485" s="251"/>
      <c r="BZ485" s="251"/>
    </row>
    <row r="486" spans="1:78" ht="12.75" customHeight="1">
      <c r="A486" s="75"/>
      <c r="B486" s="75"/>
      <c r="C486" s="75"/>
      <c r="D486" s="160"/>
      <c r="E486" s="163"/>
      <c r="F486" s="163"/>
      <c r="G486" s="52">
        <f t="shared" si="97"/>
        <v>8</v>
      </c>
      <c r="H486" s="43" t="str">
        <f t="shared" ref="H486:V486" si="104">IF(H231="-","-",IF( H231&gt;1,H443-H422,"-"))</f>
        <v>-</v>
      </c>
      <c r="I486" s="19" t="str">
        <f t="shared" si="104"/>
        <v>-</v>
      </c>
      <c r="J486" s="19" t="str">
        <f t="shared" si="104"/>
        <v>-</v>
      </c>
      <c r="K486" s="19" t="str">
        <f t="shared" si="104"/>
        <v>-</v>
      </c>
      <c r="L486" s="19" t="str">
        <f t="shared" si="104"/>
        <v>-</v>
      </c>
      <c r="M486" s="19" t="str">
        <f t="shared" si="104"/>
        <v>-</v>
      </c>
      <c r="N486" s="19" t="str">
        <f t="shared" si="104"/>
        <v>-</v>
      </c>
      <c r="O486" s="19" t="str">
        <f t="shared" si="104"/>
        <v>-</v>
      </c>
      <c r="P486" s="19" t="str">
        <f t="shared" si="104"/>
        <v>-</v>
      </c>
      <c r="Q486" s="19" t="str">
        <f t="shared" si="104"/>
        <v>-</v>
      </c>
      <c r="R486" s="19" t="str">
        <f t="shared" si="104"/>
        <v>-</v>
      </c>
      <c r="S486" s="19" t="str">
        <f t="shared" si="104"/>
        <v>-</v>
      </c>
      <c r="T486" s="19" t="str">
        <f t="shared" si="104"/>
        <v>-</v>
      </c>
      <c r="U486" s="19" t="str">
        <f t="shared" si="104"/>
        <v>-</v>
      </c>
      <c r="V486" s="19" t="str">
        <f t="shared" si="104"/>
        <v>-</v>
      </c>
      <c r="W486" s="392" t="str">
        <f t="shared" si="95"/>
        <v>-</v>
      </c>
      <c r="X486" s="475"/>
      <c r="Y486" s="76"/>
      <c r="Z486" s="76"/>
      <c r="AA486" s="76"/>
      <c r="AB486" s="76"/>
      <c r="AC486" s="76"/>
      <c r="AD486" s="76"/>
      <c r="AE486" s="75"/>
      <c r="AF486" s="75"/>
      <c r="AG486" s="75"/>
      <c r="AH486" s="75"/>
      <c r="AI486" s="75"/>
      <c r="AJ486" s="75"/>
      <c r="AK486" s="75"/>
      <c r="AL486" s="75"/>
      <c r="AM486" s="75"/>
      <c r="AN486" s="75"/>
      <c r="AO486" s="75"/>
      <c r="AP486" s="75"/>
      <c r="AQ486" s="75"/>
      <c r="AR486" s="75"/>
      <c r="AS486" s="75"/>
      <c r="AT486" s="75"/>
      <c r="AU486" s="75"/>
      <c r="AV486" s="75"/>
      <c r="AW486" s="75"/>
      <c r="AX486" s="75"/>
      <c r="AY486" s="75"/>
      <c r="AZ486" s="75"/>
      <c r="BA486" s="75"/>
      <c r="BB486" s="75"/>
      <c r="BC486" s="75"/>
      <c r="BD486" s="75"/>
      <c r="BE486" s="75"/>
      <c r="BF486" s="75"/>
      <c r="BG486" s="75"/>
      <c r="BH486" s="75"/>
      <c r="BK486" s="251"/>
      <c r="BL486" s="251"/>
      <c r="BM486" s="251"/>
      <c r="BN486" s="251"/>
      <c r="BO486" s="251"/>
      <c r="BP486" s="251"/>
      <c r="BQ486" s="251"/>
      <c r="BR486" s="251"/>
      <c r="BS486" s="251"/>
      <c r="BT486" s="251"/>
      <c r="BU486" s="251"/>
      <c r="BV486" s="251"/>
      <c r="BW486" s="251"/>
      <c r="BX486" s="251"/>
      <c r="BY486" s="251"/>
      <c r="BZ486" s="251"/>
    </row>
    <row r="487" spans="1:78" ht="12.75" customHeight="1">
      <c r="A487" s="75"/>
      <c r="B487" s="75"/>
      <c r="C487" s="75"/>
      <c r="D487" s="160"/>
      <c r="E487" s="163"/>
      <c r="F487" s="163"/>
      <c r="G487" s="52">
        <f t="shared" si="97"/>
        <v>9</v>
      </c>
      <c r="H487" s="43" t="str">
        <f t="shared" ref="H487:V487" si="105">IF(H232="-","-",IF( H232&gt;1,H444-H423,"-"))</f>
        <v>-</v>
      </c>
      <c r="I487" s="19" t="str">
        <f t="shared" si="105"/>
        <v>-</v>
      </c>
      <c r="J487" s="19" t="str">
        <f t="shared" si="105"/>
        <v>-</v>
      </c>
      <c r="K487" s="19" t="str">
        <f t="shared" si="105"/>
        <v>-</v>
      </c>
      <c r="L487" s="19" t="str">
        <f t="shared" si="105"/>
        <v>-</v>
      </c>
      <c r="M487" s="19" t="str">
        <f t="shared" si="105"/>
        <v>-</v>
      </c>
      <c r="N487" s="19" t="str">
        <f t="shared" si="105"/>
        <v>-</v>
      </c>
      <c r="O487" s="19" t="str">
        <f t="shared" si="105"/>
        <v>-</v>
      </c>
      <c r="P487" s="19" t="str">
        <f t="shared" si="105"/>
        <v>-</v>
      </c>
      <c r="Q487" s="19" t="str">
        <f t="shared" si="105"/>
        <v>-</v>
      </c>
      <c r="R487" s="19" t="str">
        <f t="shared" si="105"/>
        <v>-</v>
      </c>
      <c r="S487" s="19" t="str">
        <f t="shared" si="105"/>
        <v>-</v>
      </c>
      <c r="T487" s="19" t="str">
        <f t="shared" si="105"/>
        <v>-</v>
      </c>
      <c r="U487" s="19" t="str">
        <f t="shared" si="105"/>
        <v>-</v>
      </c>
      <c r="V487" s="19" t="str">
        <f t="shared" si="105"/>
        <v>-</v>
      </c>
      <c r="W487" s="392" t="str">
        <f t="shared" si="95"/>
        <v>-</v>
      </c>
      <c r="X487" s="475"/>
      <c r="Y487" s="76"/>
      <c r="Z487" s="76"/>
      <c r="AA487" s="76"/>
      <c r="AB487" s="76"/>
      <c r="AC487" s="76"/>
      <c r="AD487" s="76"/>
      <c r="AE487" s="75"/>
      <c r="AF487" s="75"/>
      <c r="AG487" s="75"/>
      <c r="AH487" s="75"/>
      <c r="AI487" s="75"/>
      <c r="AJ487" s="75"/>
      <c r="AK487" s="75"/>
      <c r="AL487" s="75"/>
      <c r="AM487" s="75"/>
      <c r="AN487" s="75"/>
      <c r="AO487" s="75"/>
      <c r="AP487" s="75"/>
      <c r="AQ487" s="75"/>
      <c r="AR487" s="75"/>
      <c r="AS487" s="75"/>
      <c r="AT487" s="75"/>
      <c r="AU487" s="75"/>
      <c r="AV487" s="75"/>
      <c r="AW487" s="75"/>
      <c r="AX487" s="75"/>
      <c r="AY487" s="75"/>
      <c r="AZ487" s="75"/>
      <c r="BA487" s="75"/>
      <c r="BB487" s="75"/>
      <c r="BC487" s="75"/>
      <c r="BD487" s="75"/>
      <c r="BE487" s="75"/>
      <c r="BF487" s="75"/>
      <c r="BG487" s="75"/>
      <c r="BH487" s="75"/>
      <c r="BK487" s="251"/>
      <c r="BL487" s="251"/>
      <c r="BM487" s="251"/>
      <c r="BN487" s="251"/>
      <c r="BO487" s="251"/>
      <c r="BP487" s="251"/>
      <c r="BQ487" s="251"/>
      <c r="BR487" s="251"/>
      <c r="BS487" s="251"/>
      <c r="BT487" s="251"/>
      <c r="BU487" s="251"/>
      <c r="BV487" s="251"/>
      <c r="BW487" s="251"/>
      <c r="BX487" s="251"/>
      <c r="BY487" s="251"/>
      <c r="BZ487" s="251"/>
    </row>
    <row r="488" spans="1:78" ht="12.75" customHeight="1">
      <c r="A488" s="75"/>
      <c r="B488" s="75"/>
      <c r="C488" s="75"/>
      <c r="D488" s="160"/>
      <c r="E488" s="163"/>
      <c r="F488" s="163"/>
      <c r="G488" s="52">
        <f t="shared" si="97"/>
        <v>10</v>
      </c>
      <c r="H488" s="43" t="str">
        <f t="shared" ref="H488:V488" si="106">IF(H233="-","-",IF( H233&gt;1,H445-H424,"-"))</f>
        <v>-</v>
      </c>
      <c r="I488" s="19" t="str">
        <f t="shared" si="106"/>
        <v>-</v>
      </c>
      <c r="J488" s="19" t="str">
        <f t="shared" si="106"/>
        <v>-</v>
      </c>
      <c r="K488" s="19" t="str">
        <f t="shared" si="106"/>
        <v>-</v>
      </c>
      <c r="L488" s="19" t="str">
        <f t="shared" si="106"/>
        <v>-</v>
      </c>
      <c r="M488" s="19" t="str">
        <f t="shared" si="106"/>
        <v>-</v>
      </c>
      <c r="N488" s="19" t="str">
        <f t="shared" si="106"/>
        <v>-</v>
      </c>
      <c r="O488" s="19" t="str">
        <f t="shared" si="106"/>
        <v>-</v>
      </c>
      <c r="P488" s="19" t="str">
        <f t="shared" si="106"/>
        <v>-</v>
      </c>
      <c r="Q488" s="19" t="str">
        <f t="shared" si="106"/>
        <v>-</v>
      </c>
      <c r="R488" s="19" t="str">
        <f t="shared" si="106"/>
        <v>-</v>
      </c>
      <c r="S488" s="19" t="str">
        <f t="shared" si="106"/>
        <v>-</v>
      </c>
      <c r="T488" s="19" t="str">
        <f t="shared" si="106"/>
        <v>-</v>
      </c>
      <c r="U488" s="19" t="str">
        <f t="shared" si="106"/>
        <v>-</v>
      </c>
      <c r="V488" s="19" t="str">
        <f t="shared" si="106"/>
        <v>-</v>
      </c>
      <c r="W488" s="392" t="str">
        <f t="shared" si="95"/>
        <v>-</v>
      </c>
      <c r="X488" s="475"/>
      <c r="Y488" s="76"/>
      <c r="Z488" s="76"/>
      <c r="AA488" s="76"/>
      <c r="AB488" s="76"/>
      <c r="AC488" s="76"/>
      <c r="AD488" s="76"/>
      <c r="AE488" s="75"/>
      <c r="AF488" s="75"/>
      <c r="AG488" s="75"/>
      <c r="AH488" s="75"/>
      <c r="AI488" s="75"/>
      <c r="AJ488" s="75"/>
      <c r="AK488" s="75"/>
      <c r="AL488" s="75"/>
      <c r="AM488" s="75"/>
      <c r="AN488" s="75"/>
      <c r="AO488" s="75"/>
      <c r="AP488" s="75"/>
      <c r="AQ488" s="75"/>
      <c r="AR488" s="75"/>
      <c r="AS488" s="75"/>
      <c r="AT488" s="75"/>
      <c r="AU488" s="75"/>
      <c r="AV488" s="75"/>
      <c r="AW488" s="75"/>
      <c r="AX488" s="75"/>
      <c r="AY488" s="75"/>
      <c r="AZ488" s="75"/>
      <c r="BA488" s="75"/>
      <c r="BB488" s="75"/>
      <c r="BC488" s="75"/>
      <c r="BD488" s="75"/>
      <c r="BE488" s="75"/>
      <c r="BF488" s="75"/>
      <c r="BG488" s="75"/>
      <c r="BH488" s="75"/>
      <c r="BK488" s="251"/>
      <c r="BL488" s="251"/>
      <c r="BM488" s="251"/>
      <c r="BN488" s="251"/>
      <c r="BO488" s="251"/>
      <c r="BP488" s="251"/>
      <c r="BQ488" s="251"/>
      <c r="BR488" s="251"/>
      <c r="BS488" s="251"/>
      <c r="BT488" s="251"/>
      <c r="BU488" s="251"/>
      <c r="BV488" s="251"/>
      <c r="BW488" s="251"/>
      <c r="BX488" s="251"/>
      <c r="BY488" s="251"/>
      <c r="BZ488" s="251"/>
    </row>
    <row r="489" spans="1:78" ht="12.75" customHeight="1">
      <c r="A489" s="75"/>
      <c r="B489" s="75"/>
      <c r="C489" s="75"/>
      <c r="D489" s="160"/>
      <c r="E489" s="163"/>
      <c r="F489" s="163"/>
      <c r="G489" s="52">
        <f t="shared" si="97"/>
        <v>11</v>
      </c>
      <c r="H489" s="43" t="str">
        <f t="shared" ref="H489:V489" si="107">IF(H234="-","-",IF( H234&gt;1,H446-H425,"-"))</f>
        <v>-</v>
      </c>
      <c r="I489" s="19" t="str">
        <f t="shared" si="107"/>
        <v>-</v>
      </c>
      <c r="J489" s="19" t="str">
        <f t="shared" si="107"/>
        <v>-</v>
      </c>
      <c r="K489" s="19" t="str">
        <f t="shared" si="107"/>
        <v>-</v>
      </c>
      <c r="L489" s="19" t="str">
        <f t="shared" si="107"/>
        <v>-</v>
      </c>
      <c r="M489" s="19" t="str">
        <f t="shared" si="107"/>
        <v>-</v>
      </c>
      <c r="N489" s="19" t="str">
        <f t="shared" si="107"/>
        <v>-</v>
      </c>
      <c r="O489" s="19" t="str">
        <f t="shared" si="107"/>
        <v>-</v>
      </c>
      <c r="P489" s="19" t="str">
        <f t="shared" si="107"/>
        <v>-</v>
      </c>
      <c r="Q489" s="19" t="str">
        <f t="shared" si="107"/>
        <v>-</v>
      </c>
      <c r="R489" s="19" t="str">
        <f t="shared" si="107"/>
        <v>-</v>
      </c>
      <c r="S489" s="19" t="str">
        <f t="shared" si="107"/>
        <v>-</v>
      </c>
      <c r="T489" s="19" t="str">
        <f t="shared" si="107"/>
        <v>-</v>
      </c>
      <c r="U489" s="19" t="str">
        <f t="shared" si="107"/>
        <v>-</v>
      </c>
      <c r="V489" s="19" t="str">
        <f t="shared" si="107"/>
        <v>-</v>
      </c>
      <c r="W489" s="392" t="str">
        <f t="shared" si="95"/>
        <v>-</v>
      </c>
      <c r="X489" s="475"/>
      <c r="Y489" s="76"/>
      <c r="Z489" s="76"/>
      <c r="AA489" s="76"/>
      <c r="AB489" s="76"/>
      <c r="AC489" s="76"/>
      <c r="AD489" s="76"/>
      <c r="AE489" s="75"/>
      <c r="AF489" s="75"/>
      <c r="AG489" s="75"/>
      <c r="AH489" s="75"/>
      <c r="AI489" s="75"/>
      <c r="AJ489" s="75"/>
      <c r="AK489" s="75"/>
      <c r="AL489" s="75"/>
      <c r="AM489" s="75"/>
      <c r="AN489" s="75"/>
      <c r="AO489" s="75"/>
      <c r="AP489" s="75"/>
      <c r="AQ489" s="75"/>
      <c r="AR489" s="75"/>
      <c r="AS489" s="75"/>
      <c r="AT489" s="75"/>
      <c r="AU489" s="75"/>
      <c r="AV489" s="75"/>
      <c r="AW489" s="75"/>
      <c r="AX489" s="75"/>
      <c r="AY489" s="75"/>
      <c r="AZ489" s="75"/>
      <c r="BA489" s="75"/>
      <c r="BB489" s="75"/>
      <c r="BC489" s="75"/>
      <c r="BD489" s="75"/>
      <c r="BE489" s="75"/>
      <c r="BF489" s="75"/>
      <c r="BG489" s="75"/>
      <c r="BH489" s="75"/>
      <c r="BK489" s="251"/>
      <c r="BL489" s="251"/>
      <c r="BM489" s="251"/>
      <c r="BN489" s="251"/>
      <c r="BO489" s="251"/>
      <c r="BP489" s="251"/>
      <c r="BQ489" s="251"/>
      <c r="BR489" s="251"/>
      <c r="BS489" s="251"/>
      <c r="BT489" s="251"/>
      <c r="BU489" s="251"/>
      <c r="BV489" s="251"/>
      <c r="BW489" s="251"/>
      <c r="BX489" s="251"/>
      <c r="BY489" s="251"/>
      <c r="BZ489" s="251"/>
    </row>
    <row r="490" spans="1:78" ht="12.75" customHeight="1">
      <c r="A490" s="75"/>
      <c r="B490" s="75"/>
      <c r="C490" s="75"/>
      <c r="D490" s="160"/>
      <c r="E490" s="163"/>
      <c r="F490" s="163"/>
      <c r="G490" s="52">
        <f t="shared" si="97"/>
        <v>12</v>
      </c>
      <c r="H490" s="43" t="str">
        <f t="shared" ref="H490:V490" si="108">IF(H235="-","-",IF( H235&gt;1,H447-H426,"-"))</f>
        <v>-</v>
      </c>
      <c r="I490" s="19" t="str">
        <f t="shared" si="108"/>
        <v>-</v>
      </c>
      <c r="J490" s="19" t="str">
        <f t="shared" si="108"/>
        <v>-</v>
      </c>
      <c r="K490" s="19" t="str">
        <f t="shared" si="108"/>
        <v>-</v>
      </c>
      <c r="L490" s="19" t="str">
        <f t="shared" si="108"/>
        <v>-</v>
      </c>
      <c r="M490" s="19" t="str">
        <f t="shared" si="108"/>
        <v>-</v>
      </c>
      <c r="N490" s="19" t="str">
        <f t="shared" si="108"/>
        <v>-</v>
      </c>
      <c r="O490" s="19" t="str">
        <f t="shared" si="108"/>
        <v>-</v>
      </c>
      <c r="P490" s="19" t="str">
        <f t="shared" si="108"/>
        <v>-</v>
      </c>
      <c r="Q490" s="19" t="str">
        <f t="shared" si="108"/>
        <v>-</v>
      </c>
      <c r="R490" s="19" t="str">
        <f t="shared" si="108"/>
        <v>-</v>
      </c>
      <c r="S490" s="19" t="str">
        <f t="shared" si="108"/>
        <v>-</v>
      </c>
      <c r="T490" s="19" t="str">
        <f t="shared" si="108"/>
        <v>-</v>
      </c>
      <c r="U490" s="19" t="str">
        <f t="shared" si="108"/>
        <v>-</v>
      </c>
      <c r="V490" s="19" t="str">
        <f t="shared" si="108"/>
        <v>-</v>
      </c>
      <c r="W490" s="392" t="str">
        <f t="shared" si="95"/>
        <v>-</v>
      </c>
      <c r="X490" s="475"/>
      <c r="Y490" s="76"/>
      <c r="Z490" s="76"/>
      <c r="AA490" s="76"/>
      <c r="AB490" s="76"/>
      <c r="AC490" s="76"/>
      <c r="AD490" s="76"/>
      <c r="AE490" s="75"/>
      <c r="AF490" s="75"/>
      <c r="AG490" s="75"/>
      <c r="AH490" s="75"/>
      <c r="AI490" s="75"/>
      <c r="AJ490" s="75"/>
      <c r="AK490" s="75"/>
      <c r="AL490" s="75"/>
      <c r="AM490" s="75"/>
      <c r="AN490" s="75"/>
      <c r="AO490" s="75"/>
      <c r="AP490" s="75"/>
      <c r="AQ490" s="75"/>
      <c r="AR490" s="75"/>
      <c r="AS490" s="75"/>
      <c r="AT490" s="75"/>
      <c r="AU490" s="75"/>
      <c r="AV490" s="75"/>
      <c r="AW490" s="75"/>
      <c r="AX490" s="75"/>
      <c r="AY490" s="75"/>
      <c r="AZ490" s="75"/>
      <c r="BA490" s="75"/>
      <c r="BB490" s="75"/>
      <c r="BC490" s="75"/>
      <c r="BD490" s="75"/>
      <c r="BE490" s="75"/>
      <c r="BF490" s="75"/>
      <c r="BG490" s="75"/>
      <c r="BH490" s="75"/>
      <c r="BK490" s="251"/>
      <c r="BL490" s="251"/>
      <c r="BM490" s="251"/>
      <c r="BN490" s="251"/>
      <c r="BO490" s="251"/>
      <c r="BP490" s="251"/>
      <c r="BQ490" s="251"/>
      <c r="BR490" s="251"/>
      <c r="BS490" s="251"/>
      <c r="BT490" s="251"/>
      <c r="BU490" s="251"/>
      <c r="BV490" s="251"/>
      <c r="BW490" s="251"/>
      <c r="BX490" s="251"/>
      <c r="BY490" s="251"/>
      <c r="BZ490" s="251"/>
    </row>
    <row r="491" spans="1:78" ht="12.75" customHeight="1">
      <c r="A491" s="75"/>
      <c r="B491" s="75"/>
      <c r="C491" s="75"/>
      <c r="D491" s="160"/>
      <c r="E491" s="163"/>
      <c r="F491" s="163"/>
      <c r="G491" s="52">
        <f t="shared" si="97"/>
        <v>13</v>
      </c>
      <c r="H491" s="43" t="str">
        <f t="shared" ref="H491:V491" si="109">IF(H236="-","-",IF( H236&gt;1,H448-H427,"-"))</f>
        <v>-</v>
      </c>
      <c r="I491" s="19" t="str">
        <f t="shared" si="109"/>
        <v>-</v>
      </c>
      <c r="J491" s="19" t="str">
        <f t="shared" si="109"/>
        <v>-</v>
      </c>
      <c r="K491" s="19" t="str">
        <f t="shared" si="109"/>
        <v>-</v>
      </c>
      <c r="L491" s="19" t="str">
        <f t="shared" si="109"/>
        <v>-</v>
      </c>
      <c r="M491" s="19" t="str">
        <f t="shared" si="109"/>
        <v>-</v>
      </c>
      <c r="N491" s="19" t="str">
        <f t="shared" si="109"/>
        <v>-</v>
      </c>
      <c r="O491" s="19" t="str">
        <f t="shared" si="109"/>
        <v>-</v>
      </c>
      <c r="P491" s="19" t="str">
        <f t="shared" si="109"/>
        <v>-</v>
      </c>
      <c r="Q491" s="19" t="str">
        <f t="shared" si="109"/>
        <v>-</v>
      </c>
      <c r="R491" s="19" t="str">
        <f t="shared" si="109"/>
        <v>-</v>
      </c>
      <c r="S491" s="19" t="str">
        <f t="shared" si="109"/>
        <v>-</v>
      </c>
      <c r="T491" s="19" t="str">
        <f t="shared" si="109"/>
        <v>-</v>
      </c>
      <c r="U491" s="19" t="str">
        <f t="shared" si="109"/>
        <v>-</v>
      </c>
      <c r="V491" s="19" t="str">
        <f t="shared" si="109"/>
        <v>-</v>
      </c>
      <c r="W491" s="392" t="str">
        <f t="shared" si="95"/>
        <v>-</v>
      </c>
      <c r="X491" s="475"/>
      <c r="Y491" s="76"/>
      <c r="Z491" s="76"/>
      <c r="AA491" s="76"/>
      <c r="AB491" s="76"/>
      <c r="AC491" s="76"/>
      <c r="AD491" s="76"/>
      <c r="AE491" s="75"/>
      <c r="AF491" s="75"/>
      <c r="AG491" s="75"/>
      <c r="AH491" s="75"/>
      <c r="AI491" s="75"/>
      <c r="AJ491" s="75"/>
      <c r="AK491" s="75"/>
      <c r="AL491" s="75"/>
      <c r="AM491" s="75"/>
      <c r="AN491" s="75"/>
      <c r="AO491" s="75"/>
      <c r="AP491" s="75"/>
      <c r="AQ491" s="75"/>
      <c r="AR491" s="75"/>
      <c r="AS491" s="75"/>
      <c r="AT491" s="75"/>
      <c r="AU491" s="75"/>
      <c r="AV491" s="75"/>
      <c r="AW491" s="75"/>
      <c r="AX491" s="75"/>
      <c r="AY491" s="75"/>
      <c r="AZ491" s="75"/>
      <c r="BA491" s="75"/>
      <c r="BB491" s="75"/>
      <c r="BC491" s="75"/>
      <c r="BD491" s="75"/>
      <c r="BE491" s="75"/>
      <c r="BF491" s="75"/>
      <c r="BG491" s="75"/>
      <c r="BH491" s="75"/>
      <c r="BK491" s="251"/>
      <c r="BL491" s="251"/>
      <c r="BM491" s="251"/>
      <c r="BN491" s="251"/>
      <c r="BO491" s="251"/>
      <c r="BP491" s="251"/>
      <c r="BQ491" s="251"/>
      <c r="BR491" s="251"/>
      <c r="BS491" s="251"/>
      <c r="BT491" s="251"/>
      <c r="BU491" s="251"/>
      <c r="BV491" s="251"/>
      <c r="BW491" s="251"/>
      <c r="BX491" s="251"/>
      <c r="BY491" s="251"/>
      <c r="BZ491" s="251"/>
    </row>
    <row r="492" spans="1:78" ht="12.75" customHeight="1">
      <c r="A492" s="75"/>
      <c r="B492" s="75"/>
      <c r="C492" s="75"/>
      <c r="D492" s="160"/>
      <c r="E492" s="163"/>
      <c r="F492" s="163"/>
      <c r="G492" s="52">
        <f t="shared" si="97"/>
        <v>14</v>
      </c>
      <c r="H492" s="43" t="str">
        <f t="shared" ref="H492:V492" si="110">IF(H237="-","-",IF( H237&gt;1,H449-H428,"-"))</f>
        <v>-</v>
      </c>
      <c r="I492" s="19" t="str">
        <f t="shared" si="110"/>
        <v>-</v>
      </c>
      <c r="J492" s="19" t="str">
        <f t="shared" si="110"/>
        <v>-</v>
      </c>
      <c r="K492" s="19" t="str">
        <f t="shared" si="110"/>
        <v>-</v>
      </c>
      <c r="L492" s="19" t="str">
        <f t="shared" si="110"/>
        <v>-</v>
      </c>
      <c r="M492" s="19" t="str">
        <f t="shared" si="110"/>
        <v>-</v>
      </c>
      <c r="N492" s="19" t="str">
        <f t="shared" si="110"/>
        <v>-</v>
      </c>
      <c r="O492" s="19" t="str">
        <f t="shared" si="110"/>
        <v>-</v>
      </c>
      <c r="P492" s="19" t="str">
        <f t="shared" si="110"/>
        <v>-</v>
      </c>
      <c r="Q492" s="19" t="str">
        <f t="shared" si="110"/>
        <v>-</v>
      </c>
      <c r="R492" s="19" t="str">
        <f t="shared" si="110"/>
        <v>-</v>
      </c>
      <c r="S492" s="19" t="str">
        <f t="shared" si="110"/>
        <v>-</v>
      </c>
      <c r="T492" s="19" t="str">
        <f t="shared" si="110"/>
        <v>-</v>
      </c>
      <c r="U492" s="19" t="str">
        <f t="shared" si="110"/>
        <v>-</v>
      </c>
      <c r="V492" s="19" t="str">
        <f t="shared" si="110"/>
        <v>-</v>
      </c>
      <c r="W492" s="392" t="str">
        <f t="shared" si="95"/>
        <v>-</v>
      </c>
      <c r="X492" s="475"/>
      <c r="Y492" s="76"/>
      <c r="Z492" s="76"/>
      <c r="AA492" s="76"/>
      <c r="AB492" s="76"/>
      <c r="AC492" s="76"/>
      <c r="AD492" s="76"/>
      <c r="AE492" s="75"/>
      <c r="AF492" s="75"/>
      <c r="AG492" s="75"/>
      <c r="AH492" s="75"/>
      <c r="AI492" s="75"/>
      <c r="AJ492" s="75"/>
      <c r="AK492" s="75"/>
      <c r="AL492" s="75"/>
      <c r="AM492" s="75"/>
      <c r="AN492" s="75"/>
      <c r="AO492" s="75"/>
      <c r="AP492" s="75"/>
      <c r="AQ492" s="75"/>
      <c r="AR492" s="75"/>
      <c r="AS492" s="75"/>
      <c r="AT492" s="75"/>
      <c r="AU492" s="75"/>
      <c r="AV492" s="75"/>
      <c r="AW492" s="75"/>
      <c r="AX492" s="75"/>
      <c r="AY492" s="75"/>
      <c r="AZ492" s="75"/>
      <c r="BA492" s="75"/>
      <c r="BB492" s="75"/>
      <c r="BC492" s="75"/>
      <c r="BD492" s="75"/>
      <c r="BE492" s="75"/>
      <c r="BF492" s="75"/>
      <c r="BG492" s="75"/>
      <c r="BH492" s="75"/>
      <c r="BK492" s="251"/>
      <c r="BL492" s="251"/>
      <c r="BM492" s="251"/>
      <c r="BN492" s="251"/>
      <c r="BO492" s="251"/>
      <c r="BP492" s="251"/>
      <c r="BQ492" s="251"/>
      <c r="BR492" s="251"/>
      <c r="BS492" s="251"/>
      <c r="BT492" s="251"/>
      <c r="BU492" s="251"/>
      <c r="BV492" s="251"/>
      <c r="BW492" s="251"/>
      <c r="BX492" s="251"/>
      <c r="BY492" s="251"/>
      <c r="BZ492" s="251"/>
    </row>
    <row r="493" spans="1:78" ht="12.75" customHeight="1">
      <c r="A493" s="75"/>
      <c r="B493" s="75"/>
      <c r="C493" s="75"/>
      <c r="D493" s="160"/>
      <c r="E493" s="163"/>
      <c r="F493" s="163"/>
      <c r="G493" s="102">
        <f t="shared" si="97"/>
        <v>15</v>
      </c>
      <c r="H493" s="44" t="str">
        <f t="shared" ref="H493:V493" si="111">IF(H238="-","-",IF( H238&gt;1,H450-H429,"-"))</f>
        <v>-</v>
      </c>
      <c r="I493" s="45" t="str">
        <f t="shared" si="111"/>
        <v>-</v>
      </c>
      <c r="J493" s="45" t="str">
        <f t="shared" si="111"/>
        <v>-</v>
      </c>
      <c r="K493" s="45" t="str">
        <f t="shared" si="111"/>
        <v>-</v>
      </c>
      <c r="L493" s="45" t="str">
        <f t="shared" si="111"/>
        <v>-</v>
      </c>
      <c r="M493" s="45" t="str">
        <f t="shared" si="111"/>
        <v>-</v>
      </c>
      <c r="N493" s="45" t="str">
        <f t="shared" si="111"/>
        <v>-</v>
      </c>
      <c r="O493" s="45" t="str">
        <f t="shared" si="111"/>
        <v>-</v>
      </c>
      <c r="P493" s="45" t="str">
        <f t="shared" si="111"/>
        <v>-</v>
      </c>
      <c r="Q493" s="45" t="str">
        <f t="shared" si="111"/>
        <v>-</v>
      </c>
      <c r="R493" s="45" t="str">
        <f t="shared" si="111"/>
        <v>-</v>
      </c>
      <c r="S493" s="45" t="str">
        <f t="shared" si="111"/>
        <v>-</v>
      </c>
      <c r="T493" s="45" t="str">
        <f t="shared" si="111"/>
        <v>-</v>
      </c>
      <c r="U493" s="45" t="str">
        <f t="shared" si="111"/>
        <v>-</v>
      </c>
      <c r="V493" s="45" t="str">
        <f t="shared" si="111"/>
        <v>-</v>
      </c>
      <c r="W493" s="393" t="str">
        <f t="shared" si="95"/>
        <v>-</v>
      </c>
      <c r="X493" s="475"/>
      <c r="Y493" s="76"/>
      <c r="Z493" s="76"/>
      <c r="AA493" s="76"/>
      <c r="AB493" s="76"/>
      <c r="AC493" s="76"/>
      <c r="AD493" s="76"/>
      <c r="AE493" s="75"/>
      <c r="AF493" s="75"/>
      <c r="AG493" s="75"/>
      <c r="AH493" s="75"/>
      <c r="AI493" s="75"/>
      <c r="AJ493" s="75"/>
      <c r="AK493" s="75"/>
      <c r="AL493" s="75"/>
      <c r="AM493" s="75"/>
      <c r="AN493" s="75"/>
      <c r="AO493" s="75"/>
      <c r="AP493" s="75"/>
      <c r="AQ493" s="75"/>
      <c r="AR493" s="75"/>
      <c r="AS493" s="75"/>
      <c r="AT493" s="75"/>
      <c r="AU493" s="75"/>
      <c r="AV493" s="75"/>
      <c r="AW493" s="75"/>
      <c r="AX493" s="75"/>
      <c r="AY493" s="75"/>
      <c r="AZ493" s="75"/>
      <c r="BA493" s="75"/>
      <c r="BB493" s="75"/>
      <c r="BC493" s="75"/>
      <c r="BD493" s="75"/>
      <c r="BE493" s="75"/>
      <c r="BF493" s="75"/>
      <c r="BG493" s="75"/>
      <c r="BH493" s="75"/>
      <c r="BK493" s="251"/>
      <c r="BL493" s="251"/>
      <c r="BM493" s="251"/>
      <c r="BN493" s="251"/>
      <c r="BO493" s="251"/>
      <c r="BP493" s="251"/>
      <c r="BQ493" s="251"/>
      <c r="BR493" s="251"/>
      <c r="BS493" s="251"/>
      <c r="BT493" s="251"/>
      <c r="BU493" s="251"/>
      <c r="BV493" s="251"/>
      <c r="BW493" s="251"/>
      <c r="BX493" s="251"/>
      <c r="BY493" s="251"/>
      <c r="BZ493" s="251"/>
    </row>
    <row r="494" spans="1:78" ht="12.75" customHeight="1">
      <c r="A494" s="75"/>
      <c r="B494" s="75"/>
      <c r="C494" s="75"/>
      <c r="D494" s="75"/>
      <c r="E494" s="84"/>
      <c r="F494" s="84"/>
      <c r="G494" s="476"/>
      <c r="H494" s="476"/>
      <c r="I494" s="476"/>
      <c r="J494" s="476"/>
      <c r="K494" s="476"/>
      <c r="L494" s="476"/>
      <c r="M494" s="476"/>
      <c r="N494" s="476"/>
      <c r="O494" s="476"/>
      <c r="P494" s="476"/>
      <c r="Q494" s="476"/>
      <c r="R494" s="476"/>
      <c r="S494" s="476"/>
      <c r="T494" s="476"/>
      <c r="U494" s="476"/>
      <c r="V494" s="476"/>
      <c r="W494" s="477"/>
      <c r="X494" s="74"/>
      <c r="Y494" s="76"/>
      <c r="Z494" s="76"/>
      <c r="AA494" s="76"/>
      <c r="AB494" s="76"/>
      <c r="AC494" s="76"/>
      <c r="AD494" s="76"/>
      <c r="AE494" s="75"/>
      <c r="AF494" s="75"/>
      <c r="AG494" s="75"/>
      <c r="AH494" s="75"/>
      <c r="AI494" s="75"/>
      <c r="AJ494" s="75"/>
      <c r="AK494" s="75"/>
      <c r="AL494" s="75"/>
      <c r="AM494" s="75"/>
      <c r="AN494" s="75"/>
      <c r="AO494" s="75"/>
      <c r="AP494" s="75"/>
      <c r="AQ494" s="75"/>
      <c r="AR494" s="75"/>
      <c r="AS494" s="75"/>
      <c r="AT494" s="75"/>
      <c r="AU494" s="75"/>
      <c r="AV494" s="75"/>
      <c r="AW494" s="75"/>
      <c r="AX494" s="75"/>
      <c r="AY494" s="75"/>
      <c r="AZ494" s="75"/>
      <c r="BA494" s="75"/>
      <c r="BB494" s="75"/>
      <c r="BC494" s="75"/>
      <c r="BD494" s="75"/>
      <c r="BE494" s="75"/>
      <c r="BF494" s="75"/>
      <c r="BG494" s="75"/>
      <c r="BH494" s="75"/>
      <c r="BK494" s="251"/>
      <c r="BL494" s="251"/>
      <c r="BM494" s="251"/>
      <c r="BN494" s="251"/>
      <c r="BO494" s="251"/>
      <c r="BP494" s="251"/>
      <c r="BQ494" s="251"/>
      <c r="BR494" s="251"/>
      <c r="BS494" s="251"/>
      <c r="BT494" s="251"/>
      <c r="BU494" s="251"/>
      <c r="BV494" s="251"/>
      <c r="BW494" s="251"/>
      <c r="BX494" s="251"/>
      <c r="BY494" s="251"/>
      <c r="BZ494" s="251"/>
    </row>
    <row r="495" spans="1:78">
      <c r="A495" s="75"/>
      <c r="B495" s="75"/>
      <c r="C495" s="75"/>
      <c r="D495" s="75"/>
      <c r="E495" s="75"/>
      <c r="F495" s="75"/>
      <c r="G495" s="75"/>
      <c r="H495" s="75"/>
      <c r="I495" s="75"/>
      <c r="J495" s="75"/>
      <c r="K495" s="75"/>
      <c r="L495" s="75"/>
      <c r="M495" s="75"/>
      <c r="N495" s="75"/>
      <c r="O495" s="75"/>
      <c r="P495" s="75"/>
      <c r="Q495" s="75"/>
      <c r="R495" s="75"/>
      <c r="S495" s="75"/>
      <c r="T495" s="75"/>
      <c r="U495" s="75"/>
      <c r="V495" s="75"/>
      <c r="W495" s="76"/>
      <c r="X495" s="76"/>
      <c r="Y495" s="76"/>
      <c r="Z495" s="76"/>
      <c r="AA495" s="76"/>
      <c r="AB495" s="76"/>
      <c r="AC495" s="76"/>
      <c r="AD495" s="76"/>
      <c r="AE495" s="75"/>
      <c r="AF495" s="75"/>
      <c r="AG495" s="75"/>
      <c r="AH495" s="75"/>
      <c r="AI495" s="75"/>
      <c r="AJ495" s="75"/>
      <c r="AK495" s="75"/>
      <c r="AL495" s="75"/>
      <c r="AM495" s="75"/>
      <c r="AN495" s="75"/>
      <c r="AO495" s="75"/>
      <c r="AP495" s="75"/>
      <c r="AQ495" s="75"/>
      <c r="AR495" s="75"/>
      <c r="AS495" s="75"/>
      <c r="AT495" s="75"/>
      <c r="AU495" s="75"/>
      <c r="AV495" s="75"/>
      <c r="AW495" s="75"/>
      <c r="AX495" s="75"/>
      <c r="AY495" s="75"/>
      <c r="AZ495" s="75"/>
      <c r="BA495" s="75"/>
      <c r="BB495" s="75"/>
      <c r="BC495" s="75"/>
      <c r="BD495" s="75"/>
      <c r="BE495" s="75"/>
      <c r="BF495" s="75"/>
      <c r="BG495" s="75"/>
      <c r="BH495" s="75"/>
      <c r="BK495" s="251"/>
      <c r="BL495" s="251"/>
      <c r="BM495" s="251"/>
      <c r="BN495" s="251"/>
      <c r="BO495" s="251"/>
      <c r="BP495" s="251"/>
      <c r="BQ495" s="251"/>
      <c r="BR495" s="251"/>
      <c r="BS495" s="251"/>
      <c r="BT495" s="251"/>
      <c r="BU495" s="251"/>
      <c r="BV495" s="251"/>
      <c r="BW495" s="251"/>
      <c r="BX495" s="251"/>
      <c r="BY495" s="251"/>
      <c r="BZ495" s="251"/>
    </row>
    <row r="496" spans="1:78" ht="17.399999999999999">
      <c r="A496" s="75"/>
      <c r="B496" s="75"/>
      <c r="C496" s="75"/>
      <c r="D496" s="75"/>
      <c r="E496" s="84"/>
      <c r="F496" s="84"/>
      <c r="G496" s="75"/>
      <c r="H496" s="85"/>
      <c r="I496" s="75"/>
      <c r="J496" s="75"/>
      <c r="K496" s="75"/>
      <c r="L496" s="75"/>
      <c r="M496" s="75"/>
      <c r="N496" s="75"/>
      <c r="O496" s="75"/>
      <c r="P496" s="75"/>
      <c r="Q496" s="75"/>
      <c r="R496" s="75"/>
      <c r="S496" s="75"/>
      <c r="T496" s="75"/>
      <c r="U496" s="75"/>
      <c r="V496" s="75"/>
      <c r="W496" s="76"/>
      <c r="X496" s="76"/>
      <c r="Y496" s="76"/>
      <c r="Z496" s="76"/>
      <c r="AA496" s="76"/>
      <c r="AB496" s="76"/>
      <c r="AC496" s="76"/>
      <c r="AD496" s="76"/>
      <c r="AE496" s="75"/>
      <c r="AF496" s="75"/>
      <c r="AG496" s="75"/>
      <c r="AH496" s="149">
        <f>$D$1</f>
        <v>0</v>
      </c>
      <c r="AI496" s="149"/>
      <c r="AJ496" s="202"/>
      <c r="AK496" s="156"/>
      <c r="AL496" s="156"/>
      <c r="AM496" s="156"/>
      <c r="AN496" s="156"/>
      <c r="AO496" s="156"/>
      <c r="AP496" s="156"/>
      <c r="AQ496" s="156"/>
      <c r="AR496" s="156"/>
      <c r="AS496" s="156"/>
      <c r="AT496" s="156"/>
      <c r="AU496" s="156"/>
      <c r="AV496" s="75"/>
      <c r="AW496" s="75"/>
      <c r="AX496" s="75"/>
      <c r="AY496" s="75"/>
      <c r="AZ496" s="75"/>
      <c r="BA496" s="75"/>
      <c r="BB496" s="75"/>
      <c r="BC496" s="75"/>
      <c r="BD496" s="75"/>
      <c r="BE496" s="75"/>
      <c r="BF496" s="75"/>
      <c r="BG496" s="75"/>
      <c r="BH496" s="75"/>
      <c r="BK496" s="251"/>
      <c r="BL496" s="251"/>
      <c r="BM496" s="251"/>
      <c r="BN496" s="251"/>
      <c r="BO496" s="251"/>
      <c r="BP496" s="251"/>
      <c r="BQ496" s="251"/>
      <c r="BR496" s="251"/>
      <c r="BS496" s="251"/>
      <c r="BT496" s="251"/>
      <c r="BU496" s="251"/>
      <c r="BV496" s="251"/>
      <c r="BW496" s="251"/>
      <c r="BX496" s="251"/>
      <c r="BY496" s="251"/>
      <c r="BZ496" s="251"/>
    </row>
    <row r="497" spans="1:78" ht="12.75" customHeight="1">
      <c r="A497" s="268"/>
      <c r="B497" s="268"/>
      <c r="C497" s="268"/>
      <c r="D497" s="268"/>
      <c r="E497" s="490"/>
      <c r="F497" s="490"/>
      <c r="G497" s="268"/>
      <c r="H497" s="491"/>
      <c r="I497" s="268"/>
      <c r="J497" s="268"/>
      <c r="K497" s="268"/>
      <c r="L497" s="268"/>
      <c r="M497" s="268"/>
      <c r="N497" s="268"/>
      <c r="O497" s="268"/>
      <c r="P497" s="268"/>
      <c r="Q497" s="268"/>
      <c r="R497" s="268"/>
      <c r="S497" s="268"/>
      <c r="T497" s="268"/>
      <c r="U497" s="268"/>
      <c r="V497" s="268"/>
      <c r="W497" s="275"/>
      <c r="X497" s="275"/>
      <c r="Y497" s="275"/>
      <c r="Z497" s="275"/>
      <c r="AA497" s="275"/>
      <c r="AB497" s="275"/>
      <c r="AC497" s="275"/>
      <c r="AD497" s="275"/>
      <c r="AE497" s="268"/>
      <c r="AF497" s="268"/>
      <c r="AG497" s="75"/>
      <c r="AH497" s="203"/>
      <c r="AI497" s="203"/>
      <c r="AJ497" s="203"/>
      <c r="AK497" s="156"/>
      <c r="AL497" s="156"/>
      <c r="AM497" s="156"/>
      <c r="AN497" s="156"/>
      <c r="AO497" s="156"/>
      <c r="AP497" s="156"/>
      <c r="AQ497" s="156"/>
      <c r="AR497" s="156"/>
      <c r="AS497" s="156"/>
      <c r="AT497" s="156"/>
      <c r="AU497" s="156"/>
      <c r="AV497" s="75"/>
      <c r="AW497" s="75"/>
      <c r="AX497" s="75"/>
      <c r="AY497" s="75"/>
      <c r="AZ497" s="75"/>
      <c r="BA497" s="75"/>
      <c r="BB497" s="75"/>
      <c r="BC497" s="75"/>
      <c r="BD497" s="75"/>
      <c r="BE497" s="75"/>
      <c r="BF497" s="75"/>
      <c r="BG497" s="75"/>
      <c r="BH497" s="75"/>
      <c r="BK497" s="251"/>
      <c r="BL497" s="251"/>
      <c r="BM497" s="251"/>
      <c r="BN497" s="251"/>
      <c r="BO497" s="251"/>
      <c r="BP497" s="251"/>
      <c r="BQ497" s="251"/>
      <c r="BR497" s="251"/>
      <c r="BS497" s="251"/>
      <c r="BT497" s="251"/>
      <c r="BU497" s="251"/>
      <c r="BV497" s="251"/>
      <c r="BW497" s="251"/>
      <c r="BX497" s="251"/>
      <c r="BY497" s="251"/>
      <c r="BZ497" s="251"/>
    </row>
    <row r="498" spans="1:78" ht="17.399999999999999">
      <c r="A498" s="551" t="s">
        <v>138</v>
      </c>
      <c r="B498" s="493"/>
      <c r="C498" s="492"/>
      <c r="D498" s="493" t="s">
        <v>118</v>
      </c>
      <c r="E498" s="494"/>
      <c r="F498" s="493" t="s">
        <v>118</v>
      </c>
      <c r="G498" s="492"/>
      <c r="H498" s="493" t="s">
        <v>118</v>
      </c>
      <c r="I498" s="492"/>
      <c r="J498" s="493" t="s">
        <v>118</v>
      </c>
      <c r="K498" s="492"/>
      <c r="L498" s="493" t="s">
        <v>118</v>
      </c>
      <c r="M498" s="492"/>
      <c r="N498" s="493" t="s">
        <v>118</v>
      </c>
      <c r="O498" s="492"/>
      <c r="P498" s="493" t="s">
        <v>118</v>
      </c>
      <c r="Q498" s="492"/>
      <c r="R498" s="493" t="s">
        <v>118</v>
      </c>
      <c r="S498" s="492"/>
      <c r="T498" s="493" t="s">
        <v>118</v>
      </c>
      <c r="U498" s="492"/>
      <c r="V498" s="493" t="s">
        <v>118</v>
      </c>
      <c r="W498" s="495"/>
      <c r="X498" s="493" t="s">
        <v>118</v>
      </c>
      <c r="Y498" s="495"/>
      <c r="Z498" s="493" t="s">
        <v>118</v>
      </c>
      <c r="AA498" s="495"/>
      <c r="AB498" s="493" t="s">
        <v>118</v>
      </c>
      <c r="AC498" s="495"/>
      <c r="AD498" s="495"/>
      <c r="AE498" s="493" t="s">
        <v>118</v>
      </c>
      <c r="AF498" s="492"/>
      <c r="AG498" s="75"/>
      <c r="AH498" s="149" t="s">
        <v>61</v>
      </c>
      <c r="AI498" s="203"/>
      <c r="AJ498" s="203" t="str">
        <f>IF(W3="modal","Otoliths read, CV's, percentage agreement and RELATIVE bias by month and by MODAL age.","Otoliths read, CV's, percentage agreement and ABSOLUTE bias by month and by ACTUAL age.")</f>
        <v>Otoliths read, CV's, percentage agreement and RELATIVE bias by month and by MODAL age.</v>
      </c>
      <c r="AK498" s="156"/>
      <c r="AL498" s="156"/>
      <c r="AM498" s="156"/>
      <c r="AN498" s="156"/>
      <c r="AO498" s="156"/>
      <c r="AP498" s="156"/>
      <c r="AQ498" s="156"/>
      <c r="AR498" s="156"/>
      <c r="AS498" s="156"/>
      <c r="AT498" s="156"/>
      <c r="AU498" s="156"/>
      <c r="AV498" s="75"/>
      <c r="AW498" s="75"/>
      <c r="AX498" s="75"/>
      <c r="AY498" s="75"/>
      <c r="AZ498" s="75"/>
      <c r="BA498" s="75"/>
      <c r="BB498" s="75"/>
      <c r="BC498" s="75"/>
      <c r="BD498" s="75"/>
      <c r="BE498" s="75"/>
      <c r="BF498" s="75"/>
      <c r="BG498" s="75"/>
      <c r="BH498" s="75"/>
      <c r="BK498" s="251"/>
      <c r="BL498" s="251"/>
      <c r="BM498" s="251"/>
      <c r="BN498" s="251"/>
      <c r="BO498" s="251"/>
      <c r="BP498" s="251"/>
      <c r="BQ498" s="251"/>
      <c r="BR498" s="251"/>
      <c r="BS498" s="251"/>
      <c r="BT498" s="251"/>
      <c r="BU498" s="251"/>
      <c r="BV498" s="251"/>
      <c r="BW498" s="251"/>
      <c r="BX498" s="251"/>
      <c r="BY498" s="251"/>
      <c r="BZ498" s="251"/>
    </row>
    <row r="499" spans="1:78" ht="15">
      <c r="A499" s="268"/>
      <c r="B499" s="268"/>
      <c r="C499" s="268"/>
      <c r="D499" s="268"/>
      <c r="E499" s="490"/>
      <c r="F499" s="490"/>
      <c r="G499" s="268"/>
      <c r="H499" s="491"/>
      <c r="I499" s="268"/>
      <c r="J499" s="268"/>
      <c r="K499" s="268"/>
      <c r="L499" s="268"/>
      <c r="M499" s="268"/>
      <c r="N499" s="268"/>
      <c r="O499" s="268"/>
      <c r="P499" s="268"/>
      <c r="Q499" s="268"/>
      <c r="R499" s="268"/>
      <c r="S499" s="268"/>
      <c r="T499" s="268"/>
      <c r="U499" s="268"/>
      <c r="V499" s="268"/>
      <c r="W499" s="268"/>
      <c r="X499" s="268"/>
      <c r="Y499" s="268"/>
      <c r="Z499" s="268"/>
      <c r="AA499" s="268"/>
      <c r="AB499" s="268"/>
      <c r="AC499" s="268"/>
      <c r="AD499" s="268"/>
      <c r="AE499" s="268"/>
      <c r="AF499" s="268"/>
      <c r="AG499" s="75"/>
      <c r="AH499" s="203"/>
      <c r="AI499" s="203"/>
      <c r="AJ499" s="203"/>
      <c r="AK499" s="156"/>
      <c r="AL499" s="156"/>
      <c r="AM499" s="156"/>
      <c r="AN499" s="156"/>
      <c r="AO499" s="156"/>
      <c r="AP499" s="156"/>
      <c r="AQ499" s="156"/>
      <c r="AR499" s="156"/>
      <c r="AS499" s="156"/>
      <c r="AT499" s="156"/>
      <c r="AU499" s="156"/>
      <c r="AV499" s="75"/>
      <c r="AW499" s="75"/>
      <c r="AX499" s="75"/>
      <c r="AY499" s="75"/>
      <c r="AZ499" s="75"/>
      <c r="BA499" s="75"/>
      <c r="BB499" s="75"/>
      <c r="BC499" s="75"/>
      <c r="BD499" s="75"/>
      <c r="BE499" s="75"/>
      <c r="BF499" s="75"/>
      <c r="BG499" s="75"/>
      <c r="BH499" s="75"/>
      <c r="BK499" s="251"/>
      <c r="BL499" s="251"/>
      <c r="BM499" s="251"/>
      <c r="BN499" s="251"/>
      <c r="BO499" s="251"/>
      <c r="BP499" s="251"/>
      <c r="BQ499" s="251"/>
      <c r="BR499" s="251"/>
      <c r="BS499" s="251"/>
      <c r="BT499" s="251"/>
      <c r="BU499" s="251"/>
      <c r="BV499" s="251"/>
      <c r="BW499" s="251"/>
      <c r="BX499" s="251"/>
      <c r="BY499" s="251"/>
      <c r="BZ499" s="251"/>
    </row>
    <row r="500" spans="1:78" ht="15.6">
      <c r="A500" s="75"/>
      <c r="B500" s="75"/>
      <c r="C500" s="75"/>
      <c r="D500" s="75"/>
      <c r="E500" s="84"/>
      <c r="F500" s="84"/>
      <c r="G500" s="75"/>
      <c r="H500" s="85"/>
      <c r="I500" s="75"/>
      <c r="J500" s="75"/>
      <c r="K500" s="75"/>
      <c r="L500" s="75"/>
      <c r="M500" s="75"/>
      <c r="N500" s="75"/>
      <c r="O500" s="75"/>
      <c r="P500" s="75"/>
      <c r="Q500" s="75"/>
      <c r="R500" s="75"/>
      <c r="S500" s="75"/>
      <c r="T500" s="75"/>
      <c r="U500" s="75"/>
      <c r="V500" s="75"/>
      <c r="W500" s="76"/>
      <c r="X500" s="76"/>
      <c r="Y500" s="76"/>
      <c r="Z500" s="76"/>
      <c r="AA500" s="76"/>
      <c r="AB500" s="76"/>
      <c r="AC500" s="76"/>
      <c r="AD500" s="76"/>
      <c r="AE500" s="75"/>
      <c r="AF500" s="75"/>
      <c r="AG500" s="75"/>
      <c r="AH500" s="589" t="s">
        <v>90</v>
      </c>
      <c r="AI500" s="590"/>
      <c r="AJ500" s="590"/>
      <c r="AK500" s="591"/>
      <c r="AL500" s="314"/>
      <c r="AM500" s="160"/>
      <c r="AN500" s="160"/>
      <c r="AO500" s="160"/>
      <c r="AP500" s="156"/>
      <c r="AQ500" s="156"/>
      <c r="AR500" s="156"/>
      <c r="AS500" s="156"/>
      <c r="AT500" s="156"/>
      <c r="AU500" s="156"/>
      <c r="AV500" s="75"/>
      <c r="AW500" s="75"/>
      <c r="AX500" s="75"/>
      <c r="AY500" s="75"/>
      <c r="AZ500" s="75"/>
      <c r="BA500" s="75"/>
      <c r="BB500" s="75"/>
      <c r="BC500" s="75"/>
      <c r="BD500" s="75"/>
      <c r="BE500" s="75"/>
      <c r="BF500" s="75"/>
      <c r="BG500" s="75"/>
      <c r="BH500" s="75"/>
      <c r="BK500" s="251"/>
      <c r="BL500" s="251"/>
      <c r="BM500" s="251"/>
      <c r="BN500" s="251"/>
      <c r="BO500" s="251"/>
      <c r="BP500" s="251"/>
      <c r="BQ500" s="251"/>
      <c r="BR500" s="251"/>
      <c r="BS500" s="251"/>
      <c r="BT500" s="251"/>
      <c r="BU500" s="251"/>
      <c r="BV500" s="251"/>
      <c r="BW500" s="251"/>
      <c r="BX500" s="251"/>
      <c r="BY500" s="251"/>
      <c r="BZ500" s="251"/>
    </row>
    <row r="501" spans="1:78">
      <c r="A501" s="75"/>
      <c r="B501" s="75"/>
      <c r="C501" s="75"/>
      <c r="D501" s="75"/>
      <c r="E501" s="84"/>
      <c r="F501" s="84"/>
      <c r="G501" s="75"/>
      <c r="H501" s="85"/>
      <c r="I501" s="75"/>
      <c r="J501" s="75"/>
      <c r="K501" s="75"/>
      <c r="L501" s="75"/>
      <c r="M501" s="75"/>
      <c r="N501" s="75"/>
      <c r="O501" s="75"/>
      <c r="P501" s="75"/>
      <c r="Q501" s="75"/>
      <c r="R501" s="75"/>
      <c r="S501" s="75"/>
      <c r="T501" s="75"/>
      <c r="U501" s="75"/>
      <c r="V501" s="75"/>
      <c r="W501" s="76"/>
      <c r="X501" s="76"/>
      <c r="Y501" s="76"/>
      <c r="Z501" s="76"/>
      <c r="AA501" s="76"/>
      <c r="AB501" s="76"/>
      <c r="AC501" s="76"/>
      <c r="AD501" s="76"/>
      <c r="AE501" s="75"/>
      <c r="AF501" s="75"/>
      <c r="AG501" s="75"/>
      <c r="AH501" s="55" t="str">
        <f>$W$3</f>
        <v>MODAL</v>
      </c>
      <c r="AI501" s="124">
        <v>1</v>
      </c>
      <c r="AJ501" s="124">
        <v>2</v>
      </c>
      <c r="AK501" s="124">
        <v>3</v>
      </c>
      <c r="AL501" s="124">
        <v>4</v>
      </c>
      <c r="AM501" s="124">
        <v>5</v>
      </c>
      <c r="AN501" s="124">
        <v>6</v>
      </c>
      <c r="AO501" s="124">
        <v>7</v>
      </c>
      <c r="AP501" s="124">
        <v>8</v>
      </c>
      <c r="AQ501" s="124">
        <v>9</v>
      </c>
      <c r="AR501" s="124">
        <v>10</v>
      </c>
      <c r="AS501" s="124">
        <v>11</v>
      </c>
      <c r="AT501" s="125">
        <v>12</v>
      </c>
      <c r="AU501" s="121" t="s">
        <v>57</v>
      </c>
      <c r="AV501" s="75"/>
      <c r="AW501" s="75"/>
      <c r="AX501" s="75"/>
      <c r="AY501" s="75"/>
      <c r="AZ501" s="75"/>
      <c r="BA501" s="75"/>
      <c r="BB501" s="75"/>
      <c r="BC501" s="75"/>
      <c r="BD501" s="75"/>
      <c r="BE501" s="75"/>
      <c r="BF501" s="75"/>
      <c r="BG501" s="75"/>
      <c r="BH501" s="75"/>
      <c r="BK501" s="251"/>
      <c r="BL501" s="251"/>
      <c r="BM501" s="251"/>
      <c r="BN501" s="251"/>
      <c r="BO501" s="251"/>
      <c r="BP501" s="251"/>
      <c r="BQ501" s="251"/>
      <c r="BR501" s="251"/>
      <c r="BS501" s="251"/>
      <c r="BT501" s="251"/>
      <c r="BU501" s="251"/>
      <c r="BV501" s="251"/>
      <c r="BW501" s="251"/>
      <c r="BX501" s="251"/>
      <c r="BY501" s="251"/>
      <c r="BZ501" s="251"/>
    </row>
    <row r="502" spans="1:78">
      <c r="A502" s="75"/>
      <c r="B502" s="75"/>
      <c r="C502" s="75"/>
      <c r="D502" s="75"/>
      <c r="E502" s="84"/>
      <c r="F502" s="84"/>
      <c r="G502" s="75"/>
      <c r="H502" s="85"/>
      <c r="I502" s="75"/>
      <c r="J502" s="75"/>
      <c r="K502" s="75"/>
      <c r="L502" s="75"/>
      <c r="M502" s="75"/>
      <c r="N502" s="75"/>
      <c r="O502" s="75"/>
      <c r="P502" s="75"/>
      <c r="Q502" s="75"/>
      <c r="R502" s="75"/>
      <c r="S502" s="75"/>
      <c r="T502" s="75"/>
      <c r="U502" s="75"/>
      <c r="V502" s="75"/>
      <c r="W502" s="76"/>
      <c r="X502" s="76"/>
      <c r="Y502" s="76"/>
      <c r="Z502" s="76"/>
      <c r="AA502" s="76"/>
      <c r="AB502" s="76"/>
      <c r="AC502" s="76"/>
      <c r="AD502" s="76"/>
      <c r="AE502" s="75"/>
      <c r="AF502" s="75"/>
      <c r="AG502" s="75"/>
      <c r="AH502" s="40" t="str">
        <f>$W$4</f>
        <v>age</v>
      </c>
      <c r="AI502" s="123" t="s">
        <v>47</v>
      </c>
      <c r="AJ502" s="123" t="s">
        <v>48</v>
      </c>
      <c r="AK502" s="123" t="s">
        <v>49</v>
      </c>
      <c r="AL502" s="123" t="s">
        <v>50</v>
      </c>
      <c r="AM502" s="123" t="s">
        <v>46</v>
      </c>
      <c r="AN502" s="123" t="s">
        <v>51</v>
      </c>
      <c r="AO502" s="123" t="s">
        <v>52</v>
      </c>
      <c r="AP502" s="123" t="s">
        <v>53</v>
      </c>
      <c r="AQ502" s="123" t="s">
        <v>54</v>
      </c>
      <c r="AR502" s="123" t="s">
        <v>55</v>
      </c>
      <c r="AS502" s="123" t="s">
        <v>44</v>
      </c>
      <c r="AT502" s="70" t="s">
        <v>45</v>
      </c>
      <c r="AU502" s="122" t="s">
        <v>56</v>
      </c>
      <c r="AV502" s="75"/>
      <c r="AW502" s="75"/>
      <c r="AX502" s="75"/>
      <c r="AY502" s="75"/>
      <c r="AZ502" s="75"/>
      <c r="BA502" s="75"/>
      <c r="BB502" s="75"/>
      <c r="BC502" s="75"/>
      <c r="BD502" s="75"/>
      <c r="BE502" s="75"/>
      <c r="BF502" s="75"/>
      <c r="BG502" s="75"/>
      <c r="BH502" s="75"/>
      <c r="BK502" s="251"/>
      <c r="BL502" s="251"/>
      <c r="BM502" s="251"/>
      <c r="BN502" s="251"/>
      <c r="BO502" s="251"/>
      <c r="BP502" s="251"/>
      <c r="BQ502" s="251"/>
      <c r="BR502" s="251"/>
      <c r="BS502" s="251"/>
      <c r="BT502" s="251"/>
      <c r="BU502" s="251"/>
      <c r="BV502" s="251"/>
      <c r="BW502" s="251"/>
      <c r="BX502" s="251"/>
      <c r="BY502" s="251"/>
      <c r="BZ502" s="251"/>
    </row>
    <row r="503" spans="1:78">
      <c r="A503" s="75"/>
      <c r="B503" s="75"/>
      <c r="C503" s="75"/>
      <c r="D503" s="75"/>
      <c r="E503" s="84"/>
      <c r="F503" s="84"/>
      <c r="G503" s="75"/>
      <c r="H503" s="85"/>
      <c r="I503" s="75"/>
      <c r="J503" s="75"/>
      <c r="K503" s="75"/>
      <c r="L503" s="75"/>
      <c r="M503" s="75"/>
      <c r="N503" s="75"/>
      <c r="O503" s="75"/>
      <c r="P503" s="75"/>
      <c r="Q503" s="75"/>
      <c r="R503" s="75"/>
      <c r="S503" s="75"/>
      <c r="T503" s="75"/>
      <c r="U503" s="75"/>
      <c r="V503" s="75"/>
      <c r="W503" s="76"/>
      <c r="X503" s="76"/>
      <c r="Y503" s="76"/>
      <c r="Z503" s="76"/>
      <c r="AA503" s="76"/>
      <c r="AB503" s="76"/>
      <c r="AC503" s="76"/>
      <c r="AD503" s="76"/>
      <c r="AE503" s="75"/>
      <c r="AF503" s="75"/>
      <c r="AG503" s="75"/>
      <c r="AH503" s="72">
        <v>0</v>
      </c>
      <c r="AI503" s="133" t="str">
        <f t="array" ref="AI503">IF(COUNT(IF($W$5:$W$204=$AH503,IF($G$5:$G$204=AI$523,$Y$5:$Y$204,"-")))=0,"-",COUNT(IF($W$5:$W$204=$AH503,IF($G$5:$G$204=AI$523,$Y$5:$Y$204,"-"))))</f>
        <v>-</v>
      </c>
      <c r="AJ503" s="133" t="str">
        <f t="array" ref="AJ503">IF(COUNT(IF($W$5:$W$204=$AH503,IF($G$5:$G$204=AJ$523,$Y$5:$Y$204,"-")))=0,"-",COUNT(IF($W$5:$W$204=$AH503,IF($G$5:$G$204=AJ$523,$Y$5:$Y$204,"-"))))</f>
        <v>-</v>
      </c>
      <c r="AK503" s="133" t="str">
        <f t="array" ref="AK503">IF(COUNT(IF($W$5:$W$204=$AH503,IF($G$5:$G$204=AK$523,$Y$5:$Y$204,"-")))=0,"-",COUNT(IF($W$5:$W$204=$AH503,IF($G$5:$G$204=AK$523,$Y$5:$Y$204,"-"))))</f>
        <v>-</v>
      </c>
      <c r="AL503" s="133" t="str">
        <f t="array" ref="AL503">IF(COUNT(IF($W$5:$W$204=$AH503,IF($G$5:$G$204=AL$523,$Y$5:$Y$204,"-")))=0,"-",COUNT(IF($W$5:$W$204=$AH503,IF($G$5:$G$204=AL$523,$Y$5:$Y$204,"-"))))</f>
        <v>-</v>
      </c>
      <c r="AM503" s="133" t="str">
        <f t="array" ref="AM503">IF(COUNT(IF($W$5:$W$204=$AH503,IF($G$5:$G$204=AM$523,$Y$5:$Y$204,"-")))=0,"-",COUNT(IF($W$5:$W$204=$AH503,IF($G$5:$G$204=AM$523,$Y$5:$Y$204,"-"))))</f>
        <v>-</v>
      </c>
      <c r="AN503" s="133" t="str">
        <f t="array" ref="AN503">IF(COUNT(IF($W$5:$W$204=$AH503,IF($G$5:$G$204=AN$523,$Y$5:$Y$204,"-")))=0,"-",COUNT(IF($W$5:$W$204=$AH503,IF($G$5:$G$204=AN$523,$Y$5:$Y$204,"-"))))</f>
        <v>-</v>
      </c>
      <c r="AO503" s="133" t="str">
        <f t="array" ref="AO503">IF(COUNT(IF($W$5:$W$204=$AH503,IF($G$5:$G$204=AO$523,$Y$5:$Y$204,"-")))=0,"-",COUNT(IF($W$5:$W$204=$AH503,IF($G$5:$G$204=AO$523,$Y$5:$Y$204,"-"))))</f>
        <v>-</v>
      </c>
      <c r="AP503" s="133" t="str">
        <f t="array" ref="AP503">IF(COUNT(IF($W$5:$W$204=$AH503,IF($G$5:$G$204=AP$523,$Y$5:$Y$204,"-")))=0,"-",COUNT(IF($W$5:$W$204=$AH503,IF($G$5:$G$204=AP$523,$Y$5:$Y$204,"-"))))</f>
        <v>-</v>
      </c>
      <c r="AQ503" s="133" t="str">
        <f t="array" ref="AQ503">IF(COUNT(IF($W$5:$W$204=$AH503,IF($G$5:$G$204=AQ$523,$Y$5:$Y$204,"-")))=0,"-",COUNT(IF($W$5:$W$204=$AH503,IF($G$5:$G$204=AQ$523,$Y$5:$Y$204,"-"))))</f>
        <v>-</v>
      </c>
      <c r="AR503" s="133" t="str">
        <f t="array" ref="AR503">IF(COUNT(IF($W$5:$W$204=$AH503,IF($G$5:$G$204=AR$523,$Y$5:$Y$204,"-")))=0,"-",COUNT(IF($W$5:$W$204=$AH503,IF($G$5:$G$204=AR$523,$Y$5:$Y$204,"-"))))</f>
        <v>-</v>
      </c>
      <c r="AS503" s="133" t="str">
        <f t="array" ref="AS503">IF(COUNT(IF($W$5:$W$204=$AH503,IF($G$5:$G$204=AS$523,$Y$5:$Y$204,"-")))=0,"-",COUNT(IF($W$5:$W$204=$AH503,IF($G$5:$G$204=AS$523,$Y$5:$Y$204,"-"))))</f>
        <v>-</v>
      </c>
      <c r="AT503" s="133" t="str">
        <f t="array" ref="AT503">IF(COUNT(IF($W$5:$W$204=$AH503,IF($G$5:$G$204=AT$523,$Y$5:$Y$204,"-")))=0,"-",COUNT(IF($W$5:$W$204=$AH503,IF($G$5:$G$204=AT$523,$Y$5:$Y$204,"-"))))</f>
        <v>-</v>
      </c>
      <c r="AU503" s="127">
        <f>SUM(AI503:AT503)</f>
        <v>0</v>
      </c>
      <c r="AV503" s="75"/>
      <c r="AW503" s="75"/>
      <c r="AX503" s="75"/>
      <c r="AY503" s="75"/>
      <c r="AZ503" s="75"/>
      <c r="BA503" s="75"/>
      <c r="BB503" s="75"/>
      <c r="BC503" s="75"/>
      <c r="BD503" s="75"/>
      <c r="BE503" s="75"/>
      <c r="BF503" s="75"/>
      <c r="BG503" s="75"/>
      <c r="BH503" s="75"/>
      <c r="BK503" s="251"/>
      <c r="BL503" s="251"/>
      <c r="BM503" s="251"/>
      <c r="BN503" s="251"/>
      <c r="BO503" s="251"/>
      <c r="BP503" s="251"/>
      <c r="BQ503" s="251"/>
      <c r="BR503" s="251"/>
      <c r="BS503" s="251"/>
      <c r="BT503" s="251"/>
      <c r="BU503" s="251"/>
      <c r="BV503" s="251"/>
      <c r="BW503" s="251"/>
      <c r="BX503" s="251"/>
      <c r="BY503" s="251"/>
      <c r="BZ503" s="251"/>
    </row>
    <row r="504" spans="1:78">
      <c r="A504" s="75"/>
      <c r="B504" s="75"/>
      <c r="C504" s="75"/>
      <c r="D504" s="75"/>
      <c r="E504" s="84"/>
      <c r="F504" s="84"/>
      <c r="G504" s="75"/>
      <c r="H504" s="85"/>
      <c r="I504" s="75"/>
      <c r="J504" s="75"/>
      <c r="K504" s="75"/>
      <c r="L504" s="75"/>
      <c r="M504" s="75"/>
      <c r="N504" s="75"/>
      <c r="O504" s="75"/>
      <c r="P504" s="75"/>
      <c r="Q504" s="75"/>
      <c r="R504" s="75"/>
      <c r="S504" s="75"/>
      <c r="T504" s="75"/>
      <c r="U504" s="75"/>
      <c r="V504" s="75"/>
      <c r="W504" s="76"/>
      <c r="X504" s="76"/>
      <c r="Y504" s="76"/>
      <c r="Z504" s="76"/>
      <c r="AA504" s="76"/>
      <c r="AB504" s="76"/>
      <c r="AC504" s="76"/>
      <c r="AD504" s="76"/>
      <c r="AE504" s="75"/>
      <c r="AF504" s="75"/>
      <c r="AG504" s="75"/>
      <c r="AH504" s="21">
        <v>1</v>
      </c>
      <c r="AI504" s="133" t="str">
        <f t="array" ref="AI504">IF(COUNT(IF($W$5:$W$204=$AH504,IF($G$5:$G$204=AI$523,$Y$5:$Y$204,"-")))=0,"-",COUNT(IF($W$5:$W$204=$AH504,IF($G$5:$G$204=AI$523,$Y$5:$Y$204,"-"))))</f>
        <v>-</v>
      </c>
      <c r="AJ504" s="133" t="str">
        <f t="array" ref="AJ504">IF(COUNT(IF($W$5:$W$204=$AH504,IF($G$5:$G$204=AJ$523,$Y$5:$Y$204,"-")))=0,"-",COUNT(IF($W$5:$W$204=$AH504,IF($G$5:$G$204=AJ$523,$Y$5:$Y$204,"-"))))</f>
        <v>-</v>
      </c>
      <c r="AK504" s="133" t="str">
        <f t="array" ref="AK504">IF(COUNT(IF($W$5:$W$204=$AH504,IF($G$5:$G$204=AK$523,$Y$5:$Y$204,"-")))=0,"-",COUNT(IF($W$5:$W$204=$AH504,IF($G$5:$G$204=AK$523,$Y$5:$Y$204,"-"))))</f>
        <v>-</v>
      </c>
      <c r="AL504" s="133" t="str">
        <f t="array" ref="AL504">IF(COUNT(IF($W$5:$W$204=$AH504,IF($G$5:$G$204=AL$523,$Y$5:$Y$204,"-")))=0,"-",COUNT(IF($W$5:$W$204=$AH504,IF($G$5:$G$204=AL$523,$Y$5:$Y$204,"-"))))</f>
        <v>-</v>
      </c>
      <c r="AM504" s="133" t="str">
        <f t="array" ref="AM504">IF(COUNT(IF($W$5:$W$204=$AH504,IF($G$5:$G$204=AM$523,$Y$5:$Y$204,"-")))=0,"-",COUNT(IF($W$5:$W$204=$AH504,IF($G$5:$G$204=AM$523,$Y$5:$Y$204,"-"))))</f>
        <v>-</v>
      </c>
      <c r="AN504" s="133" t="str">
        <f t="array" ref="AN504">IF(COUNT(IF($W$5:$W$204=$AH504,IF($G$5:$G$204=AN$523,$Y$5:$Y$204,"-")))=0,"-",COUNT(IF($W$5:$W$204=$AH504,IF($G$5:$G$204=AN$523,$Y$5:$Y$204,"-"))))</f>
        <v>-</v>
      </c>
      <c r="AO504" s="133" t="str">
        <f t="array" ref="AO504">IF(COUNT(IF($W$5:$W$204=$AH504,IF($G$5:$G$204=AO$523,$Y$5:$Y$204,"-")))=0,"-",COUNT(IF($W$5:$W$204=$AH504,IF($G$5:$G$204=AO$523,$Y$5:$Y$204,"-"))))</f>
        <v>-</v>
      </c>
      <c r="AP504" s="133" t="str">
        <f t="array" ref="AP504">IF(COUNT(IF($W$5:$W$204=$AH504,IF($G$5:$G$204=AP$523,$Y$5:$Y$204,"-")))=0,"-",COUNT(IF($W$5:$W$204=$AH504,IF($G$5:$G$204=AP$523,$Y$5:$Y$204,"-"))))</f>
        <v>-</v>
      </c>
      <c r="AQ504" s="133" t="str">
        <f t="array" ref="AQ504">IF(COUNT(IF($W$5:$W$204=$AH504,IF($G$5:$G$204=AQ$523,$Y$5:$Y$204,"-")))=0,"-",COUNT(IF($W$5:$W$204=$AH504,IF($G$5:$G$204=AQ$523,$Y$5:$Y$204,"-"))))</f>
        <v>-</v>
      </c>
      <c r="AR504" s="133" t="str">
        <f t="array" ref="AR504">IF(COUNT(IF($W$5:$W$204=$AH504,IF($G$5:$G$204=AR$523,$Y$5:$Y$204,"-")))=0,"-",COUNT(IF($W$5:$W$204=$AH504,IF($G$5:$G$204=AR$523,$Y$5:$Y$204,"-"))))</f>
        <v>-</v>
      </c>
      <c r="AS504" s="133" t="str">
        <f t="array" ref="AS504">IF(COUNT(IF($W$5:$W$204=$AH504,IF($G$5:$G$204=AS$523,$Y$5:$Y$204,"-")))=0,"-",COUNT(IF($W$5:$W$204=$AH504,IF($G$5:$G$204=AS$523,$Y$5:$Y$204,"-"))))</f>
        <v>-</v>
      </c>
      <c r="AT504" s="133" t="str">
        <f t="array" ref="AT504">IF(COUNT(IF($W$5:$W$204=$AH504,IF($G$5:$G$204=AT$523,$Y$5:$Y$204,"-")))=0,"-",COUNT(IF($W$5:$W$204=$AH504,IF($G$5:$G$204=AT$523,$Y$5:$Y$204,"-"))))</f>
        <v>-</v>
      </c>
      <c r="AU504" s="137">
        <f t="shared" ref="AU504:AU518" si="112">SUM(AI504:AT504)</f>
        <v>0</v>
      </c>
      <c r="AV504" s="75"/>
      <c r="AW504" s="75"/>
      <c r="AX504" s="75"/>
      <c r="AY504" s="75"/>
      <c r="AZ504" s="75"/>
      <c r="BA504" s="75"/>
      <c r="BB504" s="75"/>
      <c r="BC504" s="75"/>
      <c r="BD504" s="75"/>
      <c r="BE504" s="75"/>
      <c r="BF504" s="75"/>
      <c r="BG504" s="75"/>
      <c r="BH504" s="75"/>
      <c r="BK504" s="251"/>
      <c r="BL504" s="251"/>
      <c r="BM504" s="251"/>
      <c r="BN504" s="251"/>
      <c r="BO504" s="251"/>
      <c r="BP504" s="251"/>
      <c r="BQ504" s="251"/>
      <c r="BR504" s="251"/>
      <c r="BS504" s="251"/>
      <c r="BT504" s="251"/>
      <c r="BU504" s="251"/>
      <c r="BV504" s="251"/>
      <c r="BW504" s="251"/>
      <c r="BX504" s="251"/>
      <c r="BY504" s="251"/>
      <c r="BZ504" s="251"/>
    </row>
    <row r="505" spans="1:78">
      <c r="A505" s="75"/>
      <c r="B505" s="75"/>
      <c r="C505" s="75"/>
      <c r="D505" s="75"/>
      <c r="E505" s="84"/>
      <c r="F505" s="84"/>
      <c r="G505" s="75"/>
      <c r="H505" s="85"/>
      <c r="I505" s="75"/>
      <c r="J505" s="75"/>
      <c r="K505" s="75"/>
      <c r="L505" s="75"/>
      <c r="M505" s="75"/>
      <c r="N505" s="75"/>
      <c r="O505" s="75"/>
      <c r="P505" s="75"/>
      <c r="Q505" s="75"/>
      <c r="R505" s="75"/>
      <c r="S505" s="75"/>
      <c r="T505" s="75"/>
      <c r="U505" s="75"/>
      <c r="V505" s="75"/>
      <c r="W505" s="76"/>
      <c r="X505" s="76"/>
      <c r="Y505" s="76"/>
      <c r="Z505" s="76"/>
      <c r="AA505" s="76"/>
      <c r="AB505" s="76"/>
      <c r="AC505" s="76"/>
      <c r="AD505" s="76"/>
      <c r="AE505" s="75"/>
      <c r="AF505" s="75"/>
      <c r="AG505" s="75"/>
      <c r="AH505" s="21">
        <v>2</v>
      </c>
      <c r="AI505" s="133" t="str">
        <f t="array" ref="AI505">IF(COUNT(IF($W$5:$W$204=$AH505,IF($G$5:$G$204=AI$523,$Y$5:$Y$204,"-")))=0,"-",COUNT(IF($W$5:$W$204=$AH505,IF($G$5:$G$204=AI$523,$Y$5:$Y$204,"-"))))</f>
        <v>-</v>
      </c>
      <c r="AJ505" s="133" t="str">
        <f t="array" ref="AJ505">IF(COUNT(IF($W$5:$W$204=$AH505,IF($G$5:$G$204=AJ$523,$Y$5:$Y$204,"-")))=0,"-",COUNT(IF($W$5:$W$204=$AH505,IF($G$5:$G$204=AJ$523,$Y$5:$Y$204,"-"))))</f>
        <v>-</v>
      </c>
      <c r="AK505" s="133" t="str">
        <f t="array" ref="AK505">IF(COUNT(IF($W$5:$W$204=$AH505,IF($G$5:$G$204=AK$523,$Y$5:$Y$204,"-")))=0,"-",COUNT(IF($W$5:$W$204=$AH505,IF($G$5:$G$204=AK$523,$Y$5:$Y$204,"-"))))</f>
        <v>-</v>
      </c>
      <c r="AL505" s="133" t="str">
        <f t="array" ref="AL505">IF(COUNT(IF($W$5:$W$204=$AH505,IF($G$5:$G$204=AL$523,$Y$5:$Y$204,"-")))=0,"-",COUNT(IF($W$5:$W$204=$AH505,IF($G$5:$G$204=AL$523,$Y$5:$Y$204,"-"))))</f>
        <v>-</v>
      </c>
      <c r="AM505" s="133" t="str">
        <f t="array" ref="AM505">IF(COUNT(IF($W$5:$W$204=$AH505,IF($G$5:$G$204=AM$523,$Y$5:$Y$204,"-")))=0,"-",COUNT(IF($W$5:$W$204=$AH505,IF($G$5:$G$204=AM$523,$Y$5:$Y$204,"-"))))</f>
        <v>-</v>
      </c>
      <c r="AN505" s="133" t="str">
        <f t="array" ref="AN505">IF(COUNT(IF($W$5:$W$204=$AH505,IF($G$5:$G$204=AN$523,$Y$5:$Y$204,"-")))=0,"-",COUNT(IF($W$5:$W$204=$AH505,IF($G$5:$G$204=AN$523,$Y$5:$Y$204,"-"))))</f>
        <v>-</v>
      </c>
      <c r="AO505" s="133" t="str">
        <f t="array" ref="AO505">IF(COUNT(IF($W$5:$W$204=$AH505,IF($G$5:$G$204=AO$523,$Y$5:$Y$204,"-")))=0,"-",COUNT(IF($W$5:$W$204=$AH505,IF($G$5:$G$204=AO$523,$Y$5:$Y$204,"-"))))</f>
        <v>-</v>
      </c>
      <c r="AP505" s="133" t="str">
        <f t="array" ref="AP505">IF(COUNT(IF($W$5:$W$204=$AH505,IF($G$5:$G$204=AP$523,$Y$5:$Y$204,"-")))=0,"-",COUNT(IF($W$5:$W$204=$AH505,IF($G$5:$G$204=AP$523,$Y$5:$Y$204,"-"))))</f>
        <v>-</v>
      </c>
      <c r="AQ505" s="133" t="str">
        <f t="array" ref="AQ505">IF(COUNT(IF($W$5:$W$204=$AH505,IF($G$5:$G$204=AQ$523,$Y$5:$Y$204,"-")))=0,"-",COUNT(IF($W$5:$W$204=$AH505,IF($G$5:$G$204=AQ$523,$Y$5:$Y$204,"-"))))</f>
        <v>-</v>
      </c>
      <c r="AR505" s="133" t="str">
        <f t="array" ref="AR505">IF(COUNT(IF($W$5:$W$204=$AH505,IF($G$5:$G$204=AR$523,$Y$5:$Y$204,"-")))=0,"-",COUNT(IF($W$5:$W$204=$AH505,IF($G$5:$G$204=AR$523,$Y$5:$Y$204,"-"))))</f>
        <v>-</v>
      </c>
      <c r="AS505" s="133" t="str">
        <f t="array" ref="AS505">IF(COUNT(IF($W$5:$W$204=$AH505,IF($G$5:$G$204=AS$523,$Y$5:$Y$204,"-")))=0,"-",COUNT(IF($W$5:$W$204=$AH505,IF($G$5:$G$204=AS$523,$Y$5:$Y$204,"-"))))</f>
        <v>-</v>
      </c>
      <c r="AT505" s="133" t="str">
        <f t="array" ref="AT505">IF(COUNT(IF($W$5:$W$204=$AH505,IF($G$5:$G$204=AT$523,$Y$5:$Y$204,"-")))=0,"-",COUNT(IF($W$5:$W$204=$AH505,IF($G$5:$G$204=AT$523,$Y$5:$Y$204,"-"))))</f>
        <v>-</v>
      </c>
      <c r="AU505" s="137">
        <f t="shared" si="112"/>
        <v>0</v>
      </c>
      <c r="AV505" s="75"/>
      <c r="AW505" s="75"/>
      <c r="AX505" s="75"/>
      <c r="AY505" s="75"/>
      <c r="AZ505" s="75"/>
      <c r="BA505" s="75"/>
      <c r="BB505" s="75"/>
      <c r="BC505" s="75"/>
      <c r="BD505" s="75"/>
      <c r="BE505" s="75"/>
      <c r="BF505" s="75"/>
      <c r="BG505" s="75"/>
      <c r="BH505" s="75"/>
      <c r="BK505" s="251"/>
      <c r="BL505" s="251"/>
      <c r="BM505" s="251"/>
      <c r="BN505" s="251"/>
      <c r="BO505" s="251"/>
      <c r="BP505" s="251"/>
      <c r="BQ505" s="251"/>
      <c r="BR505" s="251"/>
      <c r="BS505" s="251"/>
      <c r="BT505" s="251"/>
      <c r="BU505" s="251"/>
      <c r="BV505" s="251"/>
      <c r="BW505" s="251"/>
      <c r="BX505" s="251"/>
      <c r="BY505" s="251"/>
      <c r="BZ505" s="251"/>
    </row>
    <row r="506" spans="1:78">
      <c r="A506" s="75"/>
      <c r="B506" s="75"/>
      <c r="C506" s="75"/>
      <c r="D506" s="75"/>
      <c r="E506" s="84"/>
      <c r="F506" s="84"/>
      <c r="G506" s="75"/>
      <c r="H506" s="85"/>
      <c r="I506" s="75"/>
      <c r="J506" s="75"/>
      <c r="K506" s="75"/>
      <c r="L506" s="75"/>
      <c r="M506" s="75"/>
      <c r="N506" s="75"/>
      <c r="O506" s="75"/>
      <c r="P506" s="75"/>
      <c r="Q506" s="75"/>
      <c r="R506" s="75"/>
      <c r="S506" s="75"/>
      <c r="T506" s="75"/>
      <c r="U506" s="75"/>
      <c r="V506" s="75"/>
      <c r="W506" s="76"/>
      <c r="X506" s="76"/>
      <c r="Y506" s="76"/>
      <c r="Z506" s="76"/>
      <c r="AA506" s="76"/>
      <c r="AB506" s="76"/>
      <c r="AC506" s="76"/>
      <c r="AD506" s="76"/>
      <c r="AE506" s="75"/>
      <c r="AF506" s="75"/>
      <c r="AG506" s="75"/>
      <c r="AH506" s="21">
        <v>3</v>
      </c>
      <c r="AI506" s="133" t="str">
        <f t="array" ref="AI506">IF(COUNT(IF($W$5:$W$204=$AH506,IF($G$5:$G$204=AI$523,$Y$5:$Y$204,"-")))=0,"-",COUNT(IF($W$5:$W$204=$AH506,IF($G$5:$G$204=AI$523,$Y$5:$Y$204,"-"))))</f>
        <v>-</v>
      </c>
      <c r="AJ506" s="133" t="str">
        <f t="array" ref="AJ506">IF(COUNT(IF($W$5:$W$204=$AH506,IF($G$5:$G$204=AJ$523,$Y$5:$Y$204,"-")))=0,"-",COUNT(IF($W$5:$W$204=$AH506,IF($G$5:$G$204=AJ$523,$Y$5:$Y$204,"-"))))</f>
        <v>-</v>
      </c>
      <c r="AK506" s="133" t="str">
        <f t="array" ref="AK506">IF(COUNT(IF($W$5:$W$204=$AH506,IF($G$5:$G$204=AK$523,$Y$5:$Y$204,"-")))=0,"-",COUNT(IF($W$5:$W$204=$AH506,IF($G$5:$G$204=AK$523,$Y$5:$Y$204,"-"))))</f>
        <v>-</v>
      </c>
      <c r="AL506" s="133" t="str">
        <f t="array" ref="AL506">IF(COUNT(IF($W$5:$W$204=$AH506,IF($G$5:$G$204=AL$523,$Y$5:$Y$204,"-")))=0,"-",COUNT(IF($W$5:$W$204=$AH506,IF($G$5:$G$204=AL$523,$Y$5:$Y$204,"-"))))</f>
        <v>-</v>
      </c>
      <c r="AM506" s="133" t="str">
        <f t="array" ref="AM506">IF(COUNT(IF($W$5:$W$204=$AH506,IF($G$5:$G$204=AM$523,$Y$5:$Y$204,"-")))=0,"-",COUNT(IF($W$5:$W$204=$AH506,IF($G$5:$G$204=AM$523,$Y$5:$Y$204,"-"))))</f>
        <v>-</v>
      </c>
      <c r="AN506" s="133" t="str">
        <f t="array" ref="AN506">IF(COUNT(IF($W$5:$W$204=$AH506,IF($G$5:$G$204=AN$523,$Y$5:$Y$204,"-")))=0,"-",COUNT(IF($W$5:$W$204=$AH506,IF($G$5:$G$204=AN$523,$Y$5:$Y$204,"-"))))</f>
        <v>-</v>
      </c>
      <c r="AO506" s="133" t="str">
        <f t="array" ref="AO506">IF(COUNT(IF($W$5:$W$204=$AH506,IF($G$5:$G$204=AO$523,$Y$5:$Y$204,"-")))=0,"-",COUNT(IF($W$5:$W$204=$AH506,IF($G$5:$G$204=AO$523,$Y$5:$Y$204,"-"))))</f>
        <v>-</v>
      </c>
      <c r="AP506" s="133" t="str">
        <f t="array" ref="AP506">IF(COUNT(IF($W$5:$W$204=$AH506,IF($G$5:$G$204=AP$523,$Y$5:$Y$204,"-")))=0,"-",COUNT(IF($W$5:$W$204=$AH506,IF($G$5:$G$204=AP$523,$Y$5:$Y$204,"-"))))</f>
        <v>-</v>
      </c>
      <c r="AQ506" s="133" t="str">
        <f t="array" ref="AQ506">IF(COUNT(IF($W$5:$W$204=$AH506,IF($G$5:$G$204=AQ$523,$Y$5:$Y$204,"-")))=0,"-",COUNT(IF($W$5:$W$204=$AH506,IF($G$5:$G$204=AQ$523,$Y$5:$Y$204,"-"))))</f>
        <v>-</v>
      </c>
      <c r="AR506" s="133" t="str">
        <f t="array" ref="AR506">IF(COUNT(IF($W$5:$W$204=$AH506,IF($G$5:$G$204=AR$523,$Y$5:$Y$204,"-")))=0,"-",COUNT(IF($W$5:$W$204=$AH506,IF($G$5:$G$204=AR$523,$Y$5:$Y$204,"-"))))</f>
        <v>-</v>
      </c>
      <c r="AS506" s="133" t="str">
        <f t="array" ref="AS506">IF(COUNT(IF($W$5:$W$204=$AH506,IF($G$5:$G$204=AS$523,$Y$5:$Y$204,"-")))=0,"-",COUNT(IF($W$5:$W$204=$AH506,IF($G$5:$G$204=AS$523,$Y$5:$Y$204,"-"))))</f>
        <v>-</v>
      </c>
      <c r="AT506" s="133" t="str">
        <f t="array" ref="AT506">IF(COUNT(IF($W$5:$W$204=$AH506,IF($G$5:$G$204=AT$523,$Y$5:$Y$204,"-")))=0,"-",COUNT(IF($W$5:$W$204=$AH506,IF($G$5:$G$204=AT$523,$Y$5:$Y$204,"-"))))</f>
        <v>-</v>
      </c>
      <c r="AU506" s="137">
        <f t="shared" si="112"/>
        <v>0</v>
      </c>
      <c r="AV506" s="75"/>
      <c r="AW506" s="75"/>
      <c r="AX506" s="75"/>
      <c r="AY506" s="75"/>
      <c r="AZ506" s="75"/>
      <c r="BA506" s="75"/>
      <c r="BB506" s="75"/>
      <c r="BC506" s="75"/>
      <c r="BD506" s="75"/>
      <c r="BE506" s="75"/>
      <c r="BF506" s="75"/>
      <c r="BG506" s="75"/>
      <c r="BH506" s="75"/>
      <c r="BK506" s="251"/>
      <c r="BL506" s="251"/>
      <c r="BM506" s="251"/>
      <c r="BN506" s="251"/>
      <c r="BO506" s="251"/>
      <c r="BP506" s="251"/>
      <c r="BQ506" s="251"/>
      <c r="BR506" s="251"/>
      <c r="BS506" s="251"/>
      <c r="BT506" s="251"/>
      <c r="BU506" s="251"/>
      <c r="BV506" s="251"/>
      <c r="BW506" s="251"/>
      <c r="BX506" s="251"/>
      <c r="BY506" s="251"/>
      <c r="BZ506" s="251"/>
    </row>
    <row r="507" spans="1:78">
      <c r="A507" s="75"/>
      <c r="B507" s="75"/>
      <c r="C507" s="75"/>
      <c r="D507" s="75"/>
      <c r="E507" s="84"/>
      <c r="F507" s="84"/>
      <c r="G507" s="75"/>
      <c r="H507" s="85"/>
      <c r="I507" s="75"/>
      <c r="J507" s="75"/>
      <c r="K507" s="75"/>
      <c r="L507" s="75"/>
      <c r="M507" s="75"/>
      <c r="N507" s="75"/>
      <c r="O507" s="75"/>
      <c r="P507" s="75"/>
      <c r="Q507" s="75"/>
      <c r="R507" s="75"/>
      <c r="S507" s="75"/>
      <c r="T507" s="75"/>
      <c r="U507" s="75"/>
      <c r="V507" s="75"/>
      <c r="W507" s="76"/>
      <c r="X507" s="76"/>
      <c r="Y507" s="76"/>
      <c r="Z507" s="76"/>
      <c r="AA507" s="76"/>
      <c r="AB507" s="76"/>
      <c r="AC507" s="76"/>
      <c r="AD507" s="76"/>
      <c r="AE507" s="75"/>
      <c r="AF507" s="75"/>
      <c r="AG507" s="75"/>
      <c r="AH507" s="21">
        <v>4</v>
      </c>
      <c r="AI507" s="133" t="str">
        <f t="array" ref="AI507">IF(COUNT(IF($W$5:$W$204=$AH507,IF($G$5:$G$204=AI$523,$Y$5:$Y$204,"-")))=0,"-",COUNT(IF($W$5:$W$204=$AH507,IF($G$5:$G$204=AI$523,$Y$5:$Y$204,"-"))))</f>
        <v>-</v>
      </c>
      <c r="AJ507" s="133" t="str">
        <f t="array" ref="AJ507">IF(COUNT(IF($W$5:$W$204=$AH507,IF($G$5:$G$204=AJ$523,$Y$5:$Y$204,"-")))=0,"-",COUNT(IF($W$5:$W$204=$AH507,IF($G$5:$G$204=AJ$523,$Y$5:$Y$204,"-"))))</f>
        <v>-</v>
      </c>
      <c r="AK507" s="133" t="str">
        <f t="array" ref="AK507">IF(COUNT(IF($W$5:$W$204=$AH507,IF($G$5:$G$204=AK$523,$Y$5:$Y$204,"-")))=0,"-",COUNT(IF($W$5:$W$204=$AH507,IF($G$5:$G$204=AK$523,$Y$5:$Y$204,"-"))))</f>
        <v>-</v>
      </c>
      <c r="AL507" s="133" t="str">
        <f t="array" ref="AL507">IF(COUNT(IF($W$5:$W$204=$AH507,IF($G$5:$G$204=AL$523,$Y$5:$Y$204,"-")))=0,"-",COUNT(IF($W$5:$W$204=$AH507,IF($G$5:$G$204=AL$523,$Y$5:$Y$204,"-"))))</f>
        <v>-</v>
      </c>
      <c r="AM507" s="133" t="str">
        <f t="array" ref="AM507">IF(COUNT(IF($W$5:$W$204=$AH507,IF($G$5:$G$204=AM$523,$Y$5:$Y$204,"-")))=0,"-",COUNT(IF($W$5:$W$204=$AH507,IF($G$5:$G$204=AM$523,$Y$5:$Y$204,"-"))))</f>
        <v>-</v>
      </c>
      <c r="AN507" s="133" t="str">
        <f t="array" ref="AN507">IF(COUNT(IF($W$5:$W$204=$AH507,IF($G$5:$G$204=AN$523,$Y$5:$Y$204,"-")))=0,"-",COUNT(IF($W$5:$W$204=$AH507,IF($G$5:$G$204=AN$523,$Y$5:$Y$204,"-"))))</f>
        <v>-</v>
      </c>
      <c r="AO507" s="133" t="str">
        <f t="array" ref="AO507">IF(COUNT(IF($W$5:$W$204=$AH507,IF($G$5:$G$204=AO$523,$Y$5:$Y$204,"-")))=0,"-",COUNT(IF($W$5:$W$204=$AH507,IF($G$5:$G$204=AO$523,$Y$5:$Y$204,"-"))))</f>
        <v>-</v>
      </c>
      <c r="AP507" s="133" t="str">
        <f t="array" ref="AP507">IF(COUNT(IF($W$5:$W$204=$AH507,IF($G$5:$G$204=AP$523,$Y$5:$Y$204,"-")))=0,"-",COUNT(IF($W$5:$W$204=$AH507,IF($G$5:$G$204=AP$523,$Y$5:$Y$204,"-"))))</f>
        <v>-</v>
      </c>
      <c r="AQ507" s="133" t="str">
        <f t="array" ref="AQ507">IF(COUNT(IF($W$5:$W$204=$AH507,IF($G$5:$G$204=AQ$523,$Y$5:$Y$204,"-")))=0,"-",COUNT(IF($W$5:$W$204=$AH507,IF($G$5:$G$204=AQ$523,$Y$5:$Y$204,"-"))))</f>
        <v>-</v>
      </c>
      <c r="AR507" s="133" t="str">
        <f t="array" ref="AR507">IF(COUNT(IF($W$5:$W$204=$AH507,IF($G$5:$G$204=AR$523,$Y$5:$Y$204,"-")))=0,"-",COUNT(IF($W$5:$W$204=$AH507,IF($G$5:$G$204=AR$523,$Y$5:$Y$204,"-"))))</f>
        <v>-</v>
      </c>
      <c r="AS507" s="133" t="str">
        <f t="array" ref="AS507">IF(COUNT(IF($W$5:$W$204=$AH507,IF($G$5:$G$204=AS$523,$Y$5:$Y$204,"-")))=0,"-",COUNT(IF($W$5:$W$204=$AH507,IF($G$5:$G$204=AS$523,$Y$5:$Y$204,"-"))))</f>
        <v>-</v>
      </c>
      <c r="AT507" s="133" t="str">
        <f t="array" ref="AT507">IF(COUNT(IF($W$5:$W$204=$AH507,IF($G$5:$G$204=AT$523,$Y$5:$Y$204,"-")))=0,"-",COUNT(IF($W$5:$W$204=$AH507,IF($G$5:$G$204=AT$523,$Y$5:$Y$204,"-"))))</f>
        <v>-</v>
      </c>
      <c r="AU507" s="137">
        <f t="shared" si="112"/>
        <v>0</v>
      </c>
      <c r="AV507" s="75"/>
      <c r="AW507" s="75"/>
      <c r="AX507" s="75"/>
      <c r="AY507" s="75"/>
      <c r="AZ507" s="75"/>
      <c r="BA507" s="75"/>
      <c r="BB507" s="75"/>
      <c r="BC507" s="75"/>
      <c r="BD507" s="75"/>
      <c r="BE507" s="75"/>
      <c r="BF507" s="75"/>
      <c r="BG507" s="75"/>
      <c r="BH507" s="75"/>
      <c r="BK507" s="251"/>
      <c r="BL507" s="251"/>
      <c r="BM507" s="251"/>
      <c r="BN507" s="251"/>
      <c r="BO507" s="251"/>
      <c r="BP507" s="251"/>
      <c r="BQ507" s="251"/>
      <c r="BR507" s="251"/>
      <c r="BS507" s="251"/>
      <c r="BT507" s="251"/>
      <c r="BU507" s="251"/>
      <c r="BV507" s="251"/>
      <c r="BW507" s="251"/>
      <c r="BX507" s="251"/>
      <c r="BY507" s="251"/>
      <c r="BZ507" s="251"/>
    </row>
    <row r="508" spans="1:78">
      <c r="A508" s="75"/>
      <c r="B508" s="75"/>
      <c r="C508" s="75"/>
      <c r="D508" s="75"/>
      <c r="E508" s="84"/>
      <c r="F508" s="84"/>
      <c r="G508" s="75"/>
      <c r="H508" s="85"/>
      <c r="I508" s="75"/>
      <c r="J508" s="75"/>
      <c r="K508" s="75"/>
      <c r="L508" s="75"/>
      <c r="M508" s="75"/>
      <c r="N508" s="75"/>
      <c r="O508" s="75"/>
      <c r="P508" s="75"/>
      <c r="Q508" s="75"/>
      <c r="R508" s="75"/>
      <c r="S508" s="75"/>
      <c r="T508" s="75"/>
      <c r="U508" s="75"/>
      <c r="V508" s="75"/>
      <c r="W508" s="76"/>
      <c r="X508" s="76"/>
      <c r="Y508" s="76"/>
      <c r="Z508" s="76"/>
      <c r="AA508" s="76"/>
      <c r="AB508" s="76"/>
      <c r="AC508" s="76"/>
      <c r="AD508" s="76"/>
      <c r="AE508" s="75"/>
      <c r="AF508" s="75"/>
      <c r="AG508" s="75"/>
      <c r="AH508" s="21">
        <v>5</v>
      </c>
      <c r="AI508" s="133" t="str">
        <f t="array" ref="AI508">IF(COUNT(IF($W$5:$W$204=$AH508,IF($G$5:$G$204=AI$523,$Y$5:$Y$204,"-")))=0,"-",COUNT(IF($W$5:$W$204=$AH508,IF($G$5:$G$204=AI$523,$Y$5:$Y$204,"-"))))</f>
        <v>-</v>
      </c>
      <c r="AJ508" s="133" t="str">
        <f t="array" ref="AJ508">IF(COUNT(IF($W$5:$W$204=$AH508,IF($G$5:$G$204=AJ$523,$Y$5:$Y$204,"-")))=0,"-",COUNT(IF($W$5:$W$204=$AH508,IF($G$5:$G$204=AJ$523,$Y$5:$Y$204,"-"))))</f>
        <v>-</v>
      </c>
      <c r="AK508" s="133" t="str">
        <f t="array" ref="AK508">IF(COUNT(IF($W$5:$W$204=$AH508,IF($G$5:$G$204=AK$523,$Y$5:$Y$204,"-")))=0,"-",COUNT(IF($W$5:$W$204=$AH508,IF($G$5:$G$204=AK$523,$Y$5:$Y$204,"-"))))</f>
        <v>-</v>
      </c>
      <c r="AL508" s="133" t="str">
        <f t="array" ref="AL508">IF(COUNT(IF($W$5:$W$204=$AH508,IF($G$5:$G$204=AL$523,$Y$5:$Y$204,"-")))=0,"-",COUNT(IF($W$5:$W$204=$AH508,IF($G$5:$G$204=AL$523,$Y$5:$Y$204,"-"))))</f>
        <v>-</v>
      </c>
      <c r="AM508" s="133" t="str">
        <f t="array" ref="AM508">IF(COUNT(IF($W$5:$W$204=$AH508,IF($G$5:$G$204=AM$523,$Y$5:$Y$204,"-")))=0,"-",COUNT(IF($W$5:$W$204=$AH508,IF($G$5:$G$204=AM$523,$Y$5:$Y$204,"-"))))</f>
        <v>-</v>
      </c>
      <c r="AN508" s="133" t="str">
        <f t="array" ref="AN508">IF(COUNT(IF($W$5:$W$204=$AH508,IF($G$5:$G$204=AN$523,$Y$5:$Y$204,"-")))=0,"-",COUNT(IF($W$5:$W$204=$AH508,IF($G$5:$G$204=AN$523,$Y$5:$Y$204,"-"))))</f>
        <v>-</v>
      </c>
      <c r="AO508" s="133" t="str">
        <f t="array" ref="AO508">IF(COUNT(IF($W$5:$W$204=$AH508,IF($G$5:$G$204=AO$523,$Y$5:$Y$204,"-")))=0,"-",COUNT(IF($W$5:$W$204=$AH508,IF($G$5:$G$204=AO$523,$Y$5:$Y$204,"-"))))</f>
        <v>-</v>
      </c>
      <c r="AP508" s="133" t="str">
        <f t="array" ref="AP508">IF(COUNT(IF($W$5:$W$204=$AH508,IF($G$5:$G$204=AP$523,$Y$5:$Y$204,"-")))=0,"-",COUNT(IF($W$5:$W$204=$AH508,IF($G$5:$G$204=AP$523,$Y$5:$Y$204,"-"))))</f>
        <v>-</v>
      </c>
      <c r="AQ508" s="133" t="str">
        <f t="array" ref="AQ508">IF(COUNT(IF($W$5:$W$204=$AH508,IF($G$5:$G$204=AQ$523,$Y$5:$Y$204,"-")))=0,"-",COUNT(IF($W$5:$W$204=$AH508,IF($G$5:$G$204=AQ$523,$Y$5:$Y$204,"-"))))</f>
        <v>-</v>
      </c>
      <c r="AR508" s="133" t="str">
        <f t="array" ref="AR508">IF(COUNT(IF($W$5:$W$204=$AH508,IF($G$5:$G$204=AR$523,$Y$5:$Y$204,"-")))=0,"-",COUNT(IF($W$5:$W$204=$AH508,IF($G$5:$G$204=AR$523,$Y$5:$Y$204,"-"))))</f>
        <v>-</v>
      </c>
      <c r="AS508" s="133" t="str">
        <f t="array" ref="AS508">IF(COUNT(IF($W$5:$W$204=$AH508,IF($G$5:$G$204=AS$523,$Y$5:$Y$204,"-")))=0,"-",COUNT(IF($W$5:$W$204=$AH508,IF($G$5:$G$204=AS$523,$Y$5:$Y$204,"-"))))</f>
        <v>-</v>
      </c>
      <c r="AT508" s="133" t="str">
        <f t="array" ref="AT508">IF(COUNT(IF($W$5:$W$204=$AH508,IF($G$5:$G$204=AT$523,$Y$5:$Y$204,"-")))=0,"-",COUNT(IF($W$5:$W$204=$AH508,IF($G$5:$G$204=AT$523,$Y$5:$Y$204,"-"))))</f>
        <v>-</v>
      </c>
      <c r="AU508" s="137">
        <f t="shared" si="112"/>
        <v>0</v>
      </c>
      <c r="AV508" s="75"/>
      <c r="AW508" s="75"/>
      <c r="AX508" s="75"/>
      <c r="AY508" s="75"/>
      <c r="AZ508" s="75"/>
      <c r="BA508" s="75"/>
      <c r="BB508" s="75"/>
      <c r="BC508" s="75"/>
      <c r="BD508" s="75"/>
      <c r="BE508" s="75"/>
      <c r="BF508" s="75"/>
      <c r="BG508" s="75"/>
      <c r="BH508" s="75"/>
      <c r="BK508" s="251"/>
      <c r="BL508" s="251"/>
      <c r="BM508" s="251"/>
      <c r="BN508" s="251"/>
      <c r="BO508" s="251"/>
      <c r="BP508" s="251"/>
      <c r="BQ508" s="251"/>
      <c r="BR508" s="251"/>
      <c r="BS508" s="251"/>
      <c r="BT508" s="251"/>
      <c r="BU508" s="251"/>
      <c r="BV508" s="251"/>
      <c r="BW508" s="251"/>
      <c r="BX508" s="251"/>
      <c r="BY508" s="251"/>
      <c r="BZ508" s="251"/>
    </row>
    <row r="509" spans="1:78">
      <c r="A509" s="75"/>
      <c r="B509" s="75"/>
      <c r="C509" s="75"/>
      <c r="D509" s="75"/>
      <c r="E509" s="84"/>
      <c r="F509" s="84"/>
      <c r="G509" s="75"/>
      <c r="H509" s="85"/>
      <c r="I509" s="75"/>
      <c r="J509" s="75"/>
      <c r="K509" s="75"/>
      <c r="L509" s="75"/>
      <c r="M509" s="75"/>
      <c r="N509" s="75"/>
      <c r="O509" s="75"/>
      <c r="P509" s="75"/>
      <c r="Q509" s="75"/>
      <c r="R509" s="75"/>
      <c r="S509" s="75"/>
      <c r="T509" s="75"/>
      <c r="U509" s="75"/>
      <c r="V509" s="75"/>
      <c r="W509" s="76"/>
      <c r="X509" s="76"/>
      <c r="Y509" s="76"/>
      <c r="Z509" s="76"/>
      <c r="AA509" s="76"/>
      <c r="AB509" s="76"/>
      <c r="AC509" s="76"/>
      <c r="AD509" s="76"/>
      <c r="AE509" s="75"/>
      <c r="AF509" s="75"/>
      <c r="AG509" s="75"/>
      <c r="AH509" s="21">
        <v>6</v>
      </c>
      <c r="AI509" s="133" t="str">
        <f t="array" ref="AI509">IF(COUNT(IF($W$5:$W$204=$AH509,IF($G$5:$G$204=AI$523,$Y$5:$Y$204,"-")))=0,"-",COUNT(IF($W$5:$W$204=$AH509,IF($G$5:$G$204=AI$523,$Y$5:$Y$204,"-"))))</f>
        <v>-</v>
      </c>
      <c r="AJ509" s="133" t="str">
        <f t="array" ref="AJ509">IF(COUNT(IF($W$5:$W$204=$AH509,IF($G$5:$G$204=AJ$523,$Y$5:$Y$204,"-")))=0,"-",COUNT(IF($W$5:$W$204=$AH509,IF($G$5:$G$204=AJ$523,$Y$5:$Y$204,"-"))))</f>
        <v>-</v>
      </c>
      <c r="AK509" s="133" t="str">
        <f t="array" ref="AK509">IF(COUNT(IF($W$5:$W$204=$AH509,IF($G$5:$G$204=AK$523,$Y$5:$Y$204,"-")))=0,"-",COUNT(IF($W$5:$W$204=$AH509,IF($G$5:$G$204=AK$523,$Y$5:$Y$204,"-"))))</f>
        <v>-</v>
      </c>
      <c r="AL509" s="133" t="str">
        <f t="array" ref="AL509">IF(COUNT(IF($W$5:$W$204=$AH509,IF($G$5:$G$204=AL$523,$Y$5:$Y$204,"-")))=0,"-",COUNT(IF($W$5:$W$204=$AH509,IF($G$5:$G$204=AL$523,$Y$5:$Y$204,"-"))))</f>
        <v>-</v>
      </c>
      <c r="AM509" s="133" t="str">
        <f t="array" ref="AM509">IF(COUNT(IF($W$5:$W$204=$AH509,IF($G$5:$G$204=AM$523,$Y$5:$Y$204,"-")))=0,"-",COUNT(IF($W$5:$W$204=$AH509,IF($G$5:$G$204=AM$523,$Y$5:$Y$204,"-"))))</f>
        <v>-</v>
      </c>
      <c r="AN509" s="133" t="str">
        <f t="array" ref="AN509">IF(COUNT(IF($W$5:$W$204=$AH509,IF($G$5:$G$204=AN$523,$Y$5:$Y$204,"-")))=0,"-",COUNT(IF($W$5:$W$204=$AH509,IF($G$5:$G$204=AN$523,$Y$5:$Y$204,"-"))))</f>
        <v>-</v>
      </c>
      <c r="AO509" s="133" t="str">
        <f t="array" ref="AO509">IF(COUNT(IF($W$5:$W$204=$AH509,IF($G$5:$G$204=AO$523,$Y$5:$Y$204,"-")))=0,"-",COUNT(IF($W$5:$W$204=$AH509,IF($G$5:$G$204=AO$523,$Y$5:$Y$204,"-"))))</f>
        <v>-</v>
      </c>
      <c r="AP509" s="133" t="str">
        <f t="array" ref="AP509">IF(COUNT(IF($W$5:$W$204=$AH509,IF($G$5:$G$204=AP$523,$Y$5:$Y$204,"-")))=0,"-",COUNT(IF($W$5:$W$204=$AH509,IF($G$5:$G$204=AP$523,$Y$5:$Y$204,"-"))))</f>
        <v>-</v>
      </c>
      <c r="AQ509" s="133" t="str">
        <f t="array" ref="AQ509">IF(COUNT(IF($W$5:$W$204=$AH509,IF($G$5:$G$204=AQ$523,$Y$5:$Y$204,"-")))=0,"-",COUNT(IF($W$5:$W$204=$AH509,IF($G$5:$G$204=AQ$523,$Y$5:$Y$204,"-"))))</f>
        <v>-</v>
      </c>
      <c r="AR509" s="133" t="str">
        <f t="array" ref="AR509">IF(COUNT(IF($W$5:$W$204=$AH509,IF($G$5:$G$204=AR$523,$Y$5:$Y$204,"-")))=0,"-",COUNT(IF($W$5:$W$204=$AH509,IF($G$5:$G$204=AR$523,$Y$5:$Y$204,"-"))))</f>
        <v>-</v>
      </c>
      <c r="AS509" s="133" t="str">
        <f t="array" ref="AS509">IF(COUNT(IF($W$5:$W$204=$AH509,IF($G$5:$G$204=AS$523,$Y$5:$Y$204,"-")))=0,"-",COUNT(IF($W$5:$W$204=$AH509,IF($G$5:$G$204=AS$523,$Y$5:$Y$204,"-"))))</f>
        <v>-</v>
      </c>
      <c r="AT509" s="133" t="str">
        <f t="array" ref="AT509">IF(COUNT(IF($W$5:$W$204=$AH509,IF($G$5:$G$204=AT$523,$Y$5:$Y$204,"-")))=0,"-",COUNT(IF($W$5:$W$204=$AH509,IF($G$5:$G$204=AT$523,$Y$5:$Y$204,"-"))))</f>
        <v>-</v>
      </c>
      <c r="AU509" s="137">
        <f t="shared" si="112"/>
        <v>0</v>
      </c>
      <c r="AV509" s="75"/>
      <c r="AW509" s="75"/>
      <c r="AX509" s="75"/>
      <c r="AY509" s="75"/>
      <c r="AZ509" s="75"/>
      <c r="BA509" s="75"/>
      <c r="BB509" s="75"/>
      <c r="BC509" s="75"/>
      <c r="BD509" s="75"/>
      <c r="BE509" s="75"/>
      <c r="BF509" s="75"/>
      <c r="BG509" s="75"/>
      <c r="BH509" s="75"/>
      <c r="BK509" s="251"/>
      <c r="BL509" s="251"/>
      <c r="BM509" s="251"/>
      <c r="BN509" s="251"/>
      <c r="BO509" s="251"/>
      <c r="BP509" s="251"/>
      <c r="BQ509" s="251"/>
      <c r="BR509" s="251"/>
      <c r="BS509" s="251"/>
      <c r="BT509" s="251"/>
      <c r="BU509" s="251"/>
      <c r="BV509" s="251"/>
      <c r="BW509" s="251"/>
      <c r="BX509" s="251"/>
      <c r="BY509" s="251"/>
      <c r="BZ509" s="251"/>
    </row>
    <row r="510" spans="1:78">
      <c r="A510" s="75"/>
      <c r="B510" s="75"/>
      <c r="C510" s="75"/>
      <c r="D510" s="75"/>
      <c r="E510" s="84"/>
      <c r="F510" s="84"/>
      <c r="G510" s="75"/>
      <c r="H510" s="85"/>
      <c r="I510" s="75"/>
      <c r="J510" s="75"/>
      <c r="K510" s="75"/>
      <c r="L510" s="75"/>
      <c r="M510" s="75"/>
      <c r="N510" s="75"/>
      <c r="O510" s="75"/>
      <c r="P510" s="75"/>
      <c r="Q510" s="75"/>
      <c r="R510" s="75"/>
      <c r="S510" s="75"/>
      <c r="T510" s="75"/>
      <c r="U510" s="75"/>
      <c r="V510" s="75"/>
      <c r="W510" s="76"/>
      <c r="X510" s="76"/>
      <c r="Y510" s="76"/>
      <c r="Z510" s="76"/>
      <c r="AA510" s="76"/>
      <c r="AB510" s="76"/>
      <c r="AC510" s="76"/>
      <c r="AD510" s="76"/>
      <c r="AE510" s="75"/>
      <c r="AF510" s="75"/>
      <c r="AG510" s="75"/>
      <c r="AH510" s="21">
        <v>7</v>
      </c>
      <c r="AI510" s="133" t="str">
        <f t="array" ref="AI510">IF(COUNT(IF($W$5:$W$204=$AH510,IF($G$5:$G$204=AI$523,$Y$5:$Y$204,"-")))=0,"-",COUNT(IF($W$5:$W$204=$AH510,IF($G$5:$G$204=AI$523,$Y$5:$Y$204,"-"))))</f>
        <v>-</v>
      </c>
      <c r="AJ510" s="133" t="str">
        <f t="array" ref="AJ510">IF(COUNT(IF($W$5:$W$204=$AH510,IF($G$5:$G$204=AJ$523,$Y$5:$Y$204,"-")))=0,"-",COUNT(IF($W$5:$W$204=$AH510,IF($G$5:$G$204=AJ$523,$Y$5:$Y$204,"-"))))</f>
        <v>-</v>
      </c>
      <c r="AK510" s="133" t="str">
        <f t="array" ref="AK510">IF(COUNT(IF($W$5:$W$204=$AH510,IF($G$5:$G$204=AK$523,$Y$5:$Y$204,"-")))=0,"-",COUNT(IF($W$5:$W$204=$AH510,IF($G$5:$G$204=AK$523,$Y$5:$Y$204,"-"))))</f>
        <v>-</v>
      </c>
      <c r="AL510" s="133" t="str">
        <f t="array" ref="AL510">IF(COUNT(IF($W$5:$W$204=$AH510,IF($G$5:$G$204=AL$523,$Y$5:$Y$204,"-")))=0,"-",COUNT(IF($W$5:$W$204=$AH510,IF($G$5:$G$204=AL$523,$Y$5:$Y$204,"-"))))</f>
        <v>-</v>
      </c>
      <c r="AM510" s="133" t="str">
        <f t="array" ref="AM510">IF(COUNT(IF($W$5:$W$204=$AH510,IF($G$5:$G$204=AM$523,$Y$5:$Y$204,"-")))=0,"-",COUNT(IF($W$5:$W$204=$AH510,IF($G$5:$G$204=AM$523,$Y$5:$Y$204,"-"))))</f>
        <v>-</v>
      </c>
      <c r="AN510" s="133" t="str">
        <f t="array" ref="AN510">IF(COUNT(IF($W$5:$W$204=$AH510,IF($G$5:$G$204=AN$523,$Y$5:$Y$204,"-")))=0,"-",COUNT(IF($W$5:$W$204=$AH510,IF($G$5:$G$204=AN$523,$Y$5:$Y$204,"-"))))</f>
        <v>-</v>
      </c>
      <c r="AO510" s="133" t="str">
        <f t="array" ref="AO510">IF(COUNT(IF($W$5:$W$204=$AH510,IF($G$5:$G$204=AO$523,$Y$5:$Y$204,"-")))=0,"-",COUNT(IF($W$5:$W$204=$AH510,IF($G$5:$G$204=AO$523,$Y$5:$Y$204,"-"))))</f>
        <v>-</v>
      </c>
      <c r="AP510" s="133" t="str">
        <f t="array" ref="AP510">IF(COUNT(IF($W$5:$W$204=$AH510,IF($G$5:$G$204=AP$523,$Y$5:$Y$204,"-")))=0,"-",COUNT(IF($W$5:$W$204=$AH510,IF($G$5:$G$204=AP$523,$Y$5:$Y$204,"-"))))</f>
        <v>-</v>
      </c>
      <c r="AQ510" s="133" t="str">
        <f t="array" ref="AQ510">IF(COUNT(IF($W$5:$W$204=$AH510,IF($G$5:$G$204=AQ$523,$Y$5:$Y$204,"-")))=0,"-",COUNT(IF($W$5:$W$204=$AH510,IF($G$5:$G$204=AQ$523,$Y$5:$Y$204,"-"))))</f>
        <v>-</v>
      </c>
      <c r="AR510" s="133" t="str">
        <f t="array" ref="AR510">IF(COUNT(IF($W$5:$W$204=$AH510,IF($G$5:$G$204=AR$523,$Y$5:$Y$204,"-")))=0,"-",COUNT(IF($W$5:$W$204=$AH510,IF($G$5:$G$204=AR$523,$Y$5:$Y$204,"-"))))</f>
        <v>-</v>
      </c>
      <c r="AS510" s="133" t="str">
        <f t="array" ref="AS510">IF(COUNT(IF($W$5:$W$204=$AH510,IF($G$5:$G$204=AS$523,$Y$5:$Y$204,"-")))=0,"-",COUNT(IF($W$5:$W$204=$AH510,IF($G$5:$G$204=AS$523,$Y$5:$Y$204,"-"))))</f>
        <v>-</v>
      </c>
      <c r="AT510" s="133" t="str">
        <f t="array" ref="AT510">IF(COUNT(IF($W$5:$W$204=$AH510,IF($G$5:$G$204=AT$523,$Y$5:$Y$204,"-")))=0,"-",COUNT(IF($W$5:$W$204=$AH510,IF($G$5:$G$204=AT$523,$Y$5:$Y$204,"-"))))</f>
        <v>-</v>
      </c>
      <c r="AU510" s="137">
        <f t="shared" si="112"/>
        <v>0</v>
      </c>
      <c r="AV510" s="75"/>
      <c r="AW510" s="75"/>
      <c r="AX510" s="75"/>
      <c r="AY510" s="75"/>
      <c r="AZ510" s="75"/>
      <c r="BA510" s="75"/>
      <c r="BB510" s="75"/>
      <c r="BC510" s="75"/>
      <c r="BD510" s="75"/>
      <c r="BE510" s="75"/>
      <c r="BF510" s="75"/>
      <c r="BG510" s="75"/>
      <c r="BH510" s="75"/>
      <c r="BK510" s="251"/>
      <c r="BL510" s="251"/>
      <c r="BM510" s="251"/>
      <c r="BN510" s="251"/>
      <c r="BO510" s="251"/>
      <c r="BP510" s="251"/>
      <c r="BQ510" s="251"/>
      <c r="BR510" s="251"/>
      <c r="BS510" s="251"/>
      <c r="BT510" s="251"/>
      <c r="BU510" s="251"/>
      <c r="BV510" s="251"/>
      <c r="BW510" s="251"/>
      <c r="BX510" s="251"/>
      <c r="BY510" s="251"/>
      <c r="BZ510" s="251"/>
    </row>
    <row r="511" spans="1:78">
      <c r="A511" s="75"/>
      <c r="B511" s="75"/>
      <c r="C511" s="75"/>
      <c r="D511" s="75"/>
      <c r="E511" s="84"/>
      <c r="F511" s="84"/>
      <c r="G511" s="75"/>
      <c r="H511" s="85"/>
      <c r="I511" s="75"/>
      <c r="J511" s="75"/>
      <c r="K511" s="75"/>
      <c r="L511" s="75"/>
      <c r="M511" s="75"/>
      <c r="N511" s="75"/>
      <c r="O511" s="75"/>
      <c r="P511" s="75"/>
      <c r="Q511" s="75"/>
      <c r="R511" s="75"/>
      <c r="S511" s="75"/>
      <c r="T511" s="75"/>
      <c r="U511" s="75"/>
      <c r="V511" s="75"/>
      <c r="W511" s="76"/>
      <c r="X511" s="76"/>
      <c r="Y511" s="76"/>
      <c r="Z511" s="76"/>
      <c r="AA511" s="76"/>
      <c r="AB511" s="76"/>
      <c r="AC511" s="76"/>
      <c r="AD511" s="76"/>
      <c r="AE511" s="75"/>
      <c r="AF511" s="75"/>
      <c r="AG511" s="75"/>
      <c r="AH511" s="21">
        <v>8</v>
      </c>
      <c r="AI511" s="133" t="str">
        <f t="array" ref="AI511">IF(COUNT(IF($W$5:$W$204=$AH511,IF($G$5:$G$204=AI$523,$Y$5:$Y$204,"-")))=0,"-",COUNT(IF($W$5:$W$204=$AH511,IF($G$5:$G$204=AI$523,$Y$5:$Y$204,"-"))))</f>
        <v>-</v>
      </c>
      <c r="AJ511" s="133" t="str">
        <f t="array" ref="AJ511">IF(COUNT(IF($W$5:$W$204=$AH511,IF($G$5:$G$204=AJ$523,$Y$5:$Y$204,"-")))=0,"-",COUNT(IF($W$5:$W$204=$AH511,IF($G$5:$G$204=AJ$523,$Y$5:$Y$204,"-"))))</f>
        <v>-</v>
      </c>
      <c r="AK511" s="133" t="str">
        <f t="array" ref="AK511">IF(COUNT(IF($W$5:$W$204=$AH511,IF($G$5:$G$204=AK$523,$Y$5:$Y$204,"-")))=0,"-",COUNT(IF($W$5:$W$204=$AH511,IF($G$5:$G$204=AK$523,$Y$5:$Y$204,"-"))))</f>
        <v>-</v>
      </c>
      <c r="AL511" s="133" t="str">
        <f t="array" ref="AL511">IF(COUNT(IF($W$5:$W$204=$AH511,IF($G$5:$G$204=AL$523,$Y$5:$Y$204,"-")))=0,"-",COUNT(IF($W$5:$W$204=$AH511,IF($G$5:$G$204=AL$523,$Y$5:$Y$204,"-"))))</f>
        <v>-</v>
      </c>
      <c r="AM511" s="133" t="str">
        <f t="array" ref="AM511">IF(COUNT(IF($W$5:$W$204=$AH511,IF($G$5:$G$204=AM$523,$Y$5:$Y$204,"-")))=0,"-",COUNT(IF($W$5:$W$204=$AH511,IF($G$5:$G$204=AM$523,$Y$5:$Y$204,"-"))))</f>
        <v>-</v>
      </c>
      <c r="AN511" s="133" t="str">
        <f t="array" ref="AN511">IF(COUNT(IF($W$5:$W$204=$AH511,IF($G$5:$G$204=AN$523,$Y$5:$Y$204,"-")))=0,"-",COUNT(IF($W$5:$W$204=$AH511,IF($G$5:$G$204=AN$523,$Y$5:$Y$204,"-"))))</f>
        <v>-</v>
      </c>
      <c r="AO511" s="133" t="str">
        <f t="array" ref="AO511">IF(COUNT(IF($W$5:$W$204=$AH511,IF($G$5:$G$204=AO$523,$Y$5:$Y$204,"-")))=0,"-",COUNT(IF($W$5:$W$204=$AH511,IF($G$5:$G$204=AO$523,$Y$5:$Y$204,"-"))))</f>
        <v>-</v>
      </c>
      <c r="AP511" s="133" t="str">
        <f t="array" ref="AP511">IF(COUNT(IF($W$5:$W$204=$AH511,IF($G$5:$G$204=AP$523,$Y$5:$Y$204,"-")))=0,"-",COUNT(IF($W$5:$W$204=$AH511,IF($G$5:$G$204=AP$523,$Y$5:$Y$204,"-"))))</f>
        <v>-</v>
      </c>
      <c r="AQ511" s="133" t="str">
        <f t="array" ref="AQ511">IF(COUNT(IF($W$5:$W$204=$AH511,IF($G$5:$G$204=AQ$523,$Y$5:$Y$204,"-")))=0,"-",COUNT(IF($W$5:$W$204=$AH511,IF($G$5:$G$204=AQ$523,$Y$5:$Y$204,"-"))))</f>
        <v>-</v>
      </c>
      <c r="AR511" s="133" t="str">
        <f t="array" ref="AR511">IF(COUNT(IF($W$5:$W$204=$AH511,IF($G$5:$G$204=AR$523,$Y$5:$Y$204,"-")))=0,"-",COUNT(IF($W$5:$W$204=$AH511,IF($G$5:$G$204=AR$523,$Y$5:$Y$204,"-"))))</f>
        <v>-</v>
      </c>
      <c r="AS511" s="133" t="str">
        <f t="array" ref="AS511">IF(COUNT(IF($W$5:$W$204=$AH511,IF($G$5:$G$204=AS$523,$Y$5:$Y$204,"-")))=0,"-",COUNT(IF($W$5:$W$204=$AH511,IF($G$5:$G$204=AS$523,$Y$5:$Y$204,"-"))))</f>
        <v>-</v>
      </c>
      <c r="AT511" s="133" t="str">
        <f t="array" ref="AT511">IF(COUNT(IF($W$5:$W$204=$AH511,IF($G$5:$G$204=AT$523,$Y$5:$Y$204,"-")))=0,"-",COUNT(IF($W$5:$W$204=$AH511,IF($G$5:$G$204=AT$523,$Y$5:$Y$204,"-"))))</f>
        <v>-</v>
      </c>
      <c r="AU511" s="137">
        <f t="shared" si="112"/>
        <v>0</v>
      </c>
      <c r="AV511" s="75"/>
      <c r="AW511" s="75"/>
      <c r="AX511" s="75"/>
      <c r="AY511" s="75"/>
      <c r="AZ511" s="75"/>
      <c r="BA511" s="75"/>
      <c r="BB511" s="75"/>
      <c r="BC511" s="75"/>
      <c r="BD511" s="75"/>
      <c r="BE511" s="75"/>
      <c r="BF511" s="75"/>
      <c r="BG511" s="75"/>
      <c r="BH511" s="75"/>
      <c r="BK511" s="251"/>
      <c r="BL511" s="251"/>
      <c r="BM511" s="251"/>
      <c r="BN511" s="251"/>
      <c r="BO511" s="251"/>
      <c r="BP511" s="251"/>
      <c r="BQ511" s="251"/>
      <c r="BR511" s="251"/>
      <c r="BS511" s="251"/>
      <c r="BT511" s="251"/>
      <c r="BU511" s="251"/>
      <c r="BV511" s="251"/>
      <c r="BW511" s="251"/>
      <c r="BX511" s="251"/>
      <c r="BY511" s="251"/>
      <c r="BZ511" s="251"/>
    </row>
    <row r="512" spans="1:78">
      <c r="A512" s="75"/>
      <c r="B512" s="75"/>
      <c r="C512" s="75"/>
      <c r="D512" s="75"/>
      <c r="E512" s="84"/>
      <c r="F512" s="84"/>
      <c r="G512" s="75"/>
      <c r="H512" s="85"/>
      <c r="I512" s="75"/>
      <c r="J512" s="75"/>
      <c r="K512" s="75"/>
      <c r="L512" s="75"/>
      <c r="M512" s="75"/>
      <c r="N512" s="75"/>
      <c r="O512" s="75"/>
      <c r="P512" s="75"/>
      <c r="Q512" s="75"/>
      <c r="R512" s="75"/>
      <c r="S512" s="75"/>
      <c r="T512" s="75"/>
      <c r="U512" s="75"/>
      <c r="V512" s="75"/>
      <c r="W512" s="76"/>
      <c r="X512" s="76"/>
      <c r="Y512" s="76"/>
      <c r="Z512" s="76"/>
      <c r="AA512" s="76"/>
      <c r="AB512" s="76"/>
      <c r="AC512" s="76"/>
      <c r="AD512" s="76"/>
      <c r="AE512" s="75"/>
      <c r="AF512" s="75"/>
      <c r="AG512" s="75"/>
      <c r="AH512" s="21">
        <v>9</v>
      </c>
      <c r="AI512" s="133" t="str">
        <f t="array" ref="AI512">IF(COUNT(IF($W$5:$W$204=$AH512,IF($G$5:$G$204=AI$523,$Y$5:$Y$204,"-")))=0,"-",COUNT(IF($W$5:$W$204=$AH512,IF($G$5:$G$204=AI$523,$Y$5:$Y$204,"-"))))</f>
        <v>-</v>
      </c>
      <c r="AJ512" s="133" t="str">
        <f t="array" ref="AJ512">IF(COUNT(IF($W$5:$W$204=$AH512,IF($G$5:$G$204=AJ$523,$Y$5:$Y$204,"-")))=0,"-",COUNT(IF($W$5:$W$204=$AH512,IF($G$5:$G$204=AJ$523,$Y$5:$Y$204,"-"))))</f>
        <v>-</v>
      </c>
      <c r="AK512" s="133" t="str">
        <f t="array" ref="AK512">IF(COUNT(IF($W$5:$W$204=$AH512,IF($G$5:$G$204=AK$523,$Y$5:$Y$204,"-")))=0,"-",COUNT(IF($W$5:$W$204=$AH512,IF($G$5:$G$204=AK$523,$Y$5:$Y$204,"-"))))</f>
        <v>-</v>
      </c>
      <c r="AL512" s="133" t="str">
        <f t="array" ref="AL512">IF(COUNT(IF($W$5:$W$204=$AH512,IF($G$5:$G$204=AL$523,$Y$5:$Y$204,"-")))=0,"-",COUNT(IF($W$5:$W$204=$AH512,IF($G$5:$G$204=AL$523,$Y$5:$Y$204,"-"))))</f>
        <v>-</v>
      </c>
      <c r="AM512" s="133" t="str">
        <f t="array" ref="AM512">IF(COUNT(IF($W$5:$W$204=$AH512,IF($G$5:$G$204=AM$523,$Y$5:$Y$204,"-")))=0,"-",COUNT(IF($W$5:$W$204=$AH512,IF($G$5:$G$204=AM$523,$Y$5:$Y$204,"-"))))</f>
        <v>-</v>
      </c>
      <c r="AN512" s="133" t="str">
        <f t="array" ref="AN512">IF(COUNT(IF($W$5:$W$204=$AH512,IF($G$5:$G$204=AN$523,$Y$5:$Y$204,"-")))=0,"-",COUNT(IF($W$5:$W$204=$AH512,IF($G$5:$G$204=AN$523,$Y$5:$Y$204,"-"))))</f>
        <v>-</v>
      </c>
      <c r="AO512" s="133" t="str">
        <f t="array" ref="AO512">IF(COUNT(IF($W$5:$W$204=$AH512,IF($G$5:$G$204=AO$523,$Y$5:$Y$204,"-")))=0,"-",COUNT(IF($W$5:$W$204=$AH512,IF($G$5:$G$204=AO$523,$Y$5:$Y$204,"-"))))</f>
        <v>-</v>
      </c>
      <c r="AP512" s="133" t="str">
        <f t="array" ref="AP512">IF(COUNT(IF($W$5:$W$204=$AH512,IF($G$5:$G$204=AP$523,$Y$5:$Y$204,"-")))=0,"-",COUNT(IF($W$5:$W$204=$AH512,IF($G$5:$G$204=AP$523,$Y$5:$Y$204,"-"))))</f>
        <v>-</v>
      </c>
      <c r="AQ512" s="133" t="str">
        <f t="array" ref="AQ512">IF(COUNT(IF($W$5:$W$204=$AH512,IF($G$5:$G$204=AQ$523,$Y$5:$Y$204,"-")))=0,"-",COUNT(IF($W$5:$W$204=$AH512,IF($G$5:$G$204=AQ$523,$Y$5:$Y$204,"-"))))</f>
        <v>-</v>
      </c>
      <c r="AR512" s="133" t="str">
        <f t="array" ref="AR512">IF(COUNT(IF($W$5:$W$204=$AH512,IF($G$5:$G$204=AR$523,$Y$5:$Y$204,"-")))=0,"-",COUNT(IF($W$5:$W$204=$AH512,IF($G$5:$G$204=AR$523,$Y$5:$Y$204,"-"))))</f>
        <v>-</v>
      </c>
      <c r="AS512" s="133" t="str">
        <f t="array" ref="AS512">IF(COUNT(IF($W$5:$W$204=$AH512,IF($G$5:$G$204=AS$523,$Y$5:$Y$204,"-")))=0,"-",COUNT(IF($W$5:$W$204=$AH512,IF($G$5:$G$204=AS$523,$Y$5:$Y$204,"-"))))</f>
        <v>-</v>
      </c>
      <c r="AT512" s="133" t="str">
        <f t="array" ref="AT512">IF(COUNT(IF($W$5:$W$204=$AH512,IF($G$5:$G$204=AT$523,$Y$5:$Y$204,"-")))=0,"-",COUNT(IF($W$5:$W$204=$AH512,IF($G$5:$G$204=AT$523,$Y$5:$Y$204,"-"))))</f>
        <v>-</v>
      </c>
      <c r="AU512" s="137">
        <f t="shared" si="112"/>
        <v>0</v>
      </c>
      <c r="AV512" s="75"/>
      <c r="AW512" s="75"/>
      <c r="AX512" s="75"/>
      <c r="AY512" s="75"/>
      <c r="AZ512" s="75"/>
      <c r="BA512" s="75"/>
      <c r="BB512" s="75"/>
      <c r="BC512" s="75"/>
      <c r="BD512" s="75"/>
      <c r="BE512" s="75"/>
      <c r="BF512" s="75"/>
      <c r="BG512" s="75"/>
      <c r="BH512" s="75"/>
      <c r="BK512" s="251"/>
      <c r="BL512" s="251"/>
      <c r="BM512" s="251"/>
      <c r="BN512" s="251"/>
      <c r="BO512" s="251"/>
      <c r="BP512" s="251"/>
      <c r="BQ512" s="251"/>
      <c r="BR512" s="251"/>
      <c r="BS512" s="251"/>
      <c r="BT512" s="251"/>
      <c r="BU512" s="251"/>
      <c r="BV512" s="251"/>
      <c r="BW512" s="251"/>
      <c r="BX512" s="251"/>
      <c r="BY512" s="251"/>
      <c r="BZ512" s="251"/>
    </row>
    <row r="513" spans="1:78">
      <c r="A513" s="75"/>
      <c r="B513" s="75"/>
      <c r="C513" s="75"/>
      <c r="D513" s="75"/>
      <c r="E513" s="84"/>
      <c r="F513" s="84"/>
      <c r="G513" s="75"/>
      <c r="H513" s="85"/>
      <c r="I513" s="75"/>
      <c r="J513" s="75"/>
      <c r="K513" s="75"/>
      <c r="L513" s="75"/>
      <c r="M513" s="75"/>
      <c r="N513" s="75"/>
      <c r="O513" s="75"/>
      <c r="P513" s="75"/>
      <c r="Q513" s="75"/>
      <c r="R513" s="75"/>
      <c r="S513" s="75"/>
      <c r="T513" s="75"/>
      <c r="U513" s="75"/>
      <c r="V513" s="75"/>
      <c r="W513" s="76"/>
      <c r="X513" s="76"/>
      <c r="Y513" s="76"/>
      <c r="Z513" s="76"/>
      <c r="AA513" s="76"/>
      <c r="AB513" s="76"/>
      <c r="AC513" s="76"/>
      <c r="AD513" s="76"/>
      <c r="AE513" s="75"/>
      <c r="AF513" s="75"/>
      <c r="AG513" s="75"/>
      <c r="AH513" s="21">
        <v>10</v>
      </c>
      <c r="AI513" s="133" t="str">
        <f t="array" ref="AI513">IF(COUNT(IF($W$5:$W$204=$AH513,IF($G$5:$G$204=AI$523,$Y$5:$Y$204,"-")))=0,"-",COUNT(IF($W$5:$W$204=$AH513,IF($G$5:$G$204=AI$523,$Y$5:$Y$204,"-"))))</f>
        <v>-</v>
      </c>
      <c r="AJ513" s="133" t="str">
        <f t="array" ref="AJ513">IF(COUNT(IF($W$5:$W$204=$AH513,IF($G$5:$G$204=AJ$523,$Y$5:$Y$204,"-")))=0,"-",COUNT(IF($W$5:$W$204=$AH513,IF($G$5:$G$204=AJ$523,$Y$5:$Y$204,"-"))))</f>
        <v>-</v>
      </c>
      <c r="AK513" s="133" t="str">
        <f t="array" ref="AK513">IF(COUNT(IF($W$5:$W$204=$AH513,IF($G$5:$G$204=AK$523,$Y$5:$Y$204,"-")))=0,"-",COUNT(IF($W$5:$W$204=$AH513,IF($G$5:$G$204=AK$523,$Y$5:$Y$204,"-"))))</f>
        <v>-</v>
      </c>
      <c r="AL513" s="133" t="str">
        <f t="array" ref="AL513">IF(COUNT(IF($W$5:$W$204=$AH513,IF($G$5:$G$204=AL$523,$Y$5:$Y$204,"-")))=0,"-",COUNT(IF($W$5:$W$204=$AH513,IF($G$5:$G$204=AL$523,$Y$5:$Y$204,"-"))))</f>
        <v>-</v>
      </c>
      <c r="AM513" s="133" t="str">
        <f t="array" ref="AM513">IF(COUNT(IF($W$5:$W$204=$AH513,IF($G$5:$G$204=AM$523,$Y$5:$Y$204,"-")))=0,"-",COUNT(IF($W$5:$W$204=$AH513,IF($G$5:$G$204=AM$523,$Y$5:$Y$204,"-"))))</f>
        <v>-</v>
      </c>
      <c r="AN513" s="133" t="str">
        <f t="array" ref="AN513">IF(COUNT(IF($W$5:$W$204=$AH513,IF($G$5:$G$204=AN$523,$Y$5:$Y$204,"-")))=0,"-",COUNT(IF($W$5:$W$204=$AH513,IF($G$5:$G$204=AN$523,$Y$5:$Y$204,"-"))))</f>
        <v>-</v>
      </c>
      <c r="AO513" s="133" t="str">
        <f t="array" ref="AO513">IF(COUNT(IF($W$5:$W$204=$AH513,IF($G$5:$G$204=AO$523,$Y$5:$Y$204,"-")))=0,"-",COUNT(IF($W$5:$W$204=$AH513,IF($G$5:$G$204=AO$523,$Y$5:$Y$204,"-"))))</f>
        <v>-</v>
      </c>
      <c r="AP513" s="133" t="str">
        <f t="array" ref="AP513">IF(COUNT(IF($W$5:$W$204=$AH513,IF($G$5:$G$204=AP$523,$Y$5:$Y$204,"-")))=0,"-",COUNT(IF($W$5:$W$204=$AH513,IF($G$5:$G$204=AP$523,$Y$5:$Y$204,"-"))))</f>
        <v>-</v>
      </c>
      <c r="AQ513" s="133" t="str">
        <f t="array" ref="AQ513">IF(COUNT(IF($W$5:$W$204=$AH513,IF($G$5:$G$204=AQ$523,$Y$5:$Y$204,"-")))=0,"-",COUNT(IF($W$5:$W$204=$AH513,IF($G$5:$G$204=AQ$523,$Y$5:$Y$204,"-"))))</f>
        <v>-</v>
      </c>
      <c r="AR513" s="133" t="str">
        <f t="array" ref="AR513">IF(COUNT(IF($W$5:$W$204=$AH513,IF($G$5:$G$204=AR$523,$Y$5:$Y$204,"-")))=0,"-",COUNT(IF($W$5:$W$204=$AH513,IF($G$5:$G$204=AR$523,$Y$5:$Y$204,"-"))))</f>
        <v>-</v>
      </c>
      <c r="AS513" s="133" t="str">
        <f t="array" ref="AS513">IF(COUNT(IF($W$5:$W$204=$AH513,IF($G$5:$G$204=AS$523,$Y$5:$Y$204,"-")))=0,"-",COUNT(IF($W$5:$W$204=$AH513,IF($G$5:$G$204=AS$523,$Y$5:$Y$204,"-"))))</f>
        <v>-</v>
      </c>
      <c r="AT513" s="133" t="str">
        <f t="array" ref="AT513">IF(COUNT(IF($W$5:$W$204=$AH513,IF($G$5:$G$204=AT$523,$Y$5:$Y$204,"-")))=0,"-",COUNT(IF($W$5:$W$204=$AH513,IF($G$5:$G$204=AT$523,$Y$5:$Y$204,"-"))))</f>
        <v>-</v>
      </c>
      <c r="AU513" s="137">
        <f t="shared" si="112"/>
        <v>0</v>
      </c>
      <c r="AV513" s="75"/>
      <c r="AW513" s="75"/>
      <c r="AX513" s="75"/>
      <c r="AY513" s="75"/>
      <c r="AZ513" s="75"/>
      <c r="BA513" s="75"/>
      <c r="BB513" s="75"/>
      <c r="BC513" s="75"/>
      <c r="BD513" s="75"/>
      <c r="BE513" s="75"/>
      <c r="BF513" s="75"/>
      <c r="BG513" s="75"/>
      <c r="BH513" s="75"/>
      <c r="BK513" s="251"/>
      <c r="BL513" s="251"/>
      <c r="BM513" s="251"/>
      <c r="BN513" s="251"/>
      <c r="BO513" s="251"/>
      <c r="BP513" s="251"/>
      <c r="BQ513" s="251"/>
      <c r="BR513" s="251"/>
      <c r="BS513" s="251"/>
      <c r="BT513" s="251"/>
      <c r="BU513" s="251"/>
      <c r="BV513" s="251"/>
      <c r="BW513" s="251"/>
      <c r="BX513" s="251"/>
      <c r="BY513" s="251"/>
      <c r="BZ513" s="251"/>
    </row>
    <row r="514" spans="1:78">
      <c r="A514" s="75"/>
      <c r="B514" s="75"/>
      <c r="C514" s="75"/>
      <c r="D514" s="75"/>
      <c r="E514" s="84"/>
      <c r="F514" s="84"/>
      <c r="G514" s="75"/>
      <c r="H514" s="85"/>
      <c r="I514" s="75"/>
      <c r="J514" s="75"/>
      <c r="K514" s="75"/>
      <c r="L514" s="75"/>
      <c r="M514" s="75"/>
      <c r="N514" s="75"/>
      <c r="O514" s="75"/>
      <c r="P514" s="75"/>
      <c r="Q514" s="75"/>
      <c r="R514" s="75"/>
      <c r="S514" s="75"/>
      <c r="T514" s="75"/>
      <c r="U514" s="75"/>
      <c r="V514" s="75"/>
      <c r="W514" s="76"/>
      <c r="X514" s="76"/>
      <c r="Y514" s="76"/>
      <c r="Z514" s="76"/>
      <c r="AA514" s="76"/>
      <c r="AB514" s="76"/>
      <c r="AC514" s="76"/>
      <c r="AD514" s="76"/>
      <c r="AE514" s="75"/>
      <c r="AF514" s="75"/>
      <c r="AG514" s="75"/>
      <c r="AH514" s="21">
        <v>11</v>
      </c>
      <c r="AI514" s="133" t="str">
        <f t="array" ref="AI514">IF(COUNT(IF($W$5:$W$204=$AH514,IF($G$5:$G$204=AI$523,$Y$5:$Y$204,"-")))=0,"-",COUNT(IF($W$5:$W$204=$AH514,IF($G$5:$G$204=AI$523,$Y$5:$Y$204,"-"))))</f>
        <v>-</v>
      </c>
      <c r="AJ514" s="133" t="str">
        <f t="array" ref="AJ514">IF(COUNT(IF($W$5:$W$204=$AH514,IF($G$5:$G$204=AJ$523,$Y$5:$Y$204,"-")))=0,"-",COUNT(IF($W$5:$W$204=$AH514,IF($G$5:$G$204=AJ$523,$Y$5:$Y$204,"-"))))</f>
        <v>-</v>
      </c>
      <c r="AK514" s="133" t="str">
        <f t="array" ref="AK514">IF(COUNT(IF($W$5:$W$204=$AH514,IF($G$5:$G$204=AK$523,$Y$5:$Y$204,"-")))=0,"-",COUNT(IF($W$5:$W$204=$AH514,IF($G$5:$G$204=AK$523,$Y$5:$Y$204,"-"))))</f>
        <v>-</v>
      </c>
      <c r="AL514" s="133" t="str">
        <f t="array" ref="AL514">IF(COUNT(IF($W$5:$W$204=$AH514,IF($G$5:$G$204=AL$523,$Y$5:$Y$204,"-")))=0,"-",COUNT(IF($W$5:$W$204=$AH514,IF($G$5:$G$204=AL$523,$Y$5:$Y$204,"-"))))</f>
        <v>-</v>
      </c>
      <c r="AM514" s="133" t="str">
        <f t="array" ref="AM514">IF(COUNT(IF($W$5:$W$204=$AH514,IF($G$5:$G$204=AM$523,$Y$5:$Y$204,"-")))=0,"-",COUNT(IF($W$5:$W$204=$AH514,IF($G$5:$G$204=AM$523,$Y$5:$Y$204,"-"))))</f>
        <v>-</v>
      </c>
      <c r="AN514" s="133" t="str">
        <f t="array" ref="AN514">IF(COUNT(IF($W$5:$W$204=$AH514,IF($G$5:$G$204=AN$523,$Y$5:$Y$204,"-")))=0,"-",COUNT(IF($W$5:$W$204=$AH514,IF($G$5:$G$204=AN$523,$Y$5:$Y$204,"-"))))</f>
        <v>-</v>
      </c>
      <c r="AO514" s="133" t="str">
        <f t="array" ref="AO514">IF(COUNT(IF($W$5:$W$204=$AH514,IF($G$5:$G$204=AO$523,$Y$5:$Y$204,"-")))=0,"-",COUNT(IF($W$5:$W$204=$AH514,IF($G$5:$G$204=AO$523,$Y$5:$Y$204,"-"))))</f>
        <v>-</v>
      </c>
      <c r="AP514" s="133" t="str">
        <f t="array" ref="AP514">IF(COUNT(IF($W$5:$W$204=$AH514,IF($G$5:$G$204=AP$523,$Y$5:$Y$204,"-")))=0,"-",COUNT(IF($W$5:$W$204=$AH514,IF($G$5:$G$204=AP$523,$Y$5:$Y$204,"-"))))</f>
        <v>-</v>
      </c>
      <c r="AQ514" s="133" t="str">
        <f t="array" ref="AQ514">IF(COUNT(IF($W$5:$W$204=$AH514,IF($G$5:$G$204=AQ$523,$Y$5:$Y$204,"-")))=0,"-",COUNT(IF($W$5:$W$204=$AH514,IF($G$5:$G$204=AQ$523,$Y$5:$Y$204,"-"))))</f>
        <v>-</v>
      </c>
      <c r="AR514" s="133" t="str">
        <f t="array" ref="AR514">IF(COUNT(IF($W$5:$W$204=$AH514,IF($G$5:$G$204=AR$523,$Y$5:$Y$204,"-")))=0,"-",COUNT(IF($W$5:$W$204=$AH514,IF($G$5:$G$204=AR$523,$Y$5:$Y$204,"-"))))</f>
        <v>-</v>
      </c>
      <c r="AS514" s="133" t="str">
        <f t="array" ref="AS514">IF(COUNT(IF($W$5:$W$204=$AH514,IF($G$5:$G$204=AS$523,$Y$5:$Y$204,"-")))=0,"-",COUNT(IF($W$5:$W$204=$AH514,IF($G$5:$G$204=AS$523,$Y$5:$Y$204,"-"))))</f>
        <v>-</v>
      </c>
      <c r="AT514" s="133" t="str">
        <f t="array" ref="AT514">IF(COUNT(IF($W$5:$W$204=$AH514,IF($G$5:$G$204=AT$523,$Y$5:$Y$204,"-")))=0,"-",COUNT(IF($W$5:$W$204=$AH514,IF($G$5:$G$204=AT$523,$Y$5:$Y$204,"-"))))</f>
        <v>-</v>
      </c>
      <c r="AU514" s="137">
        <f t="shared" si="112"/>
        <v>0</v>
      </c>
      <c r="AV514" s="75"/>
      <c r="AW514" s="75"/>
      <c r="AX514" s="75"/>
      <c r="AY514" s="75"/>
      <c r="AZ514" s="75"/>
      <c r="BA514" s="75"/>
      <c r="BB514" s="75"/>
      <c r="BC514" s="75"/>
      <c r="BD514" s="75"/>
      <c r="BE514" s="75"/>
      <c r="BF514" s="75"/>
      <c r="BG514" s="75"/>
      <c r="BH514" s="75"/>
      <c r="BK514" s="251"/>
      <c r="BL514" s="251"/>
      <c r="BM514" s="251"/>
      <c r="BN514" s="251"/>
      <c r="BO514" s="251"/>
      <c r="BP514" s="251"/>
      <c r="BQ514" s="251"/>
      <c r="BR514" s="251"/>
      <c r="BS514" s="251"/>
      <c r="BT514" s="251"/>
      <c r="BU514" s="251"/>
      <c r="BV514" s="251"/>
      <c r="BW514" s="251"/>
      <c r="BX514" s="251"/>
      <c r="BY514" s="251"/>
      <c r="BZ514" s="251"/>
    </row>
    <row r="515" spans="1:78">
      <c r="A515" s="75"/>
      <c r="B515" s="75"/>
      <c r="C515" s="75"/>
      <c r="D515" s="75"/>
      <c r="E515" s="84"/>
      <c r="F515" s="84"/>
      <c r="G515" s="75"/>
      <c r="H515" s="85"/>
      <c r="I515" s="75"/>
      <c r="J515" s="75"/>
      <c r="K515" s="75"/>
      <c r="L515" s="75"/>
      <c r="M515" s="75"/>
      <c r="N515" s="75"/>
      <c r="O515" s="75"/>
      <c r="P515" s="75"/>
      <c r="Q515" s="75"/>
      <c r="R515" s="75"/>
      <c r="S515" s="75"/>
      <c r="T515" s="75"/>
      <c r="U515" s="75"/>
      <c r="V515" s="75"/>
      <c r="W515" s="76"/>
      <c r="X515" s="76"/>
      <c r="Y515" s="76"/>
      <c r="Z515" s="76"/>
      <c r="AA515" s="76"/>
      <c r="AB515" s="76"/>
      <c r="AC515" s="76"/>
      <c r="AD515" s="76"/>
      <c r="AE515" s="75"/>
      <c r="AF515" s="75"/>
      <c r="AG515" s="75"/>
      <c r="AH515" s="21">
        <v>12</v>
      </c>
      <c r="AI515" s="133" t="str">
        <f t="array" ref="AI515">IF(COUNT(IF($W$5:$W$204=$AH515,IF($G$5:$G$204=AI$523,$Y$5:$Y$204,"-")))=0,"-",COUNT(IF($W$5:$W$204=$AH515,IF($G$5:$G$204=AI$523,$Y$5:$Y$204,"-"))))</f>
        <v>-</v>
      </c>
      <c r="AJ515" s="133" t="str">
        <f t="array" ref="AJ515">IF(COUNT(IF($W$5:$W$204=$AH515,IF($G$5:$G$204=AJ$523,$Y$5:$Y$204,"-")))=0,"-",COUNT(IF($W$5:$W$204=$AH515,IF($G$5:$G$204=AJ$523,$Y$5:$Y$204,"-"))))</f>
        <v>-</v>
      </c>
      <c r="AK515" s="133" t="str">
        <f t="array" ref="AK515">IF(COUNT(IF($W$5:$W$204=$AH515,IF($G$5:$G$204=AK$523,$Y$5:$Y$204,"-")))=0,"-",COUNT(IF($W$5:$W$204=$AH515,IF($G$5:$G$204=AK$523,$Y$5:$Y$204,"-"))))</f>
        <v>-</v>
      </c>
      <c r="AL515" s="133" t="str">
        <f t="array" ref="AL515">IF(COUNT(IF($W$5:$W$204=$AH515,IF($G$5:$G$204=AL$523,$Y$5:$Y$204,"-")))=0,"-",COUNT(IF($W$5:$W$204=$AH515,IF($G$5:$G$204=AL$523,$Y$5:$Y$204,"-"))))</f>
        <v>-</v>
      </c>
      <c r="AM515" s="133" t="str">
        <f t="array" ref="AM515">IF(COUNT(IF($W$5:$W$204=$AH515,IF($G$5:$G$204=AM$523,$Y$5:$Y$204,"-")))=0,"-",COUNT(IF($W$5:$W$204=$AH515,IF($G$5:$G$204=AM$523,$Y$5:$Y$204,"-"))))</f>
        <v>-</v>
      </c>
      <c r="AN515" s="133" t="str">
        <f t="array" ref="AN515">IF(COUNT(IF($W$5:$W$204=$AH515,IF($G$5:$G$204=AN$523,$Y$5:$Y$204,"-")))=0,"-",COUNT(IF($W$5:$W$204=$AH515,IF($G$5:$G$204=AN$523,$Y$5:$Y$204,"-"))))</f>
        <v>-</v>
      </c>
      <c r="AO515" s="133" t="str">
        <f t="array" ref="AO515">IF(COUNT(IF($W$5:$W$204=$AH515,IF($G$5:$G$204=AO$523,$Y$5:$Y$204,"-")))=0,"-",COUNT(IF($W$5:$W$204=$AH515,IF($G$5:$G$204=AO$523,$Y$5:$Y$204,"-"))))</f>
        <v>-</v>
      </c>
      <c r="AP515" s="133" t="str">
        <f t="array" ref="AP515">IF(COUNT(IF($W$5:$W$204=$AH515,IF($G$5:$G$204=AP$523,$Y$5:$Y$204,"-")))=0,"-",COUNT(IF($W$5:$W$204=$AH515,IF($G$5:$G$204=AP$523,$Y$5:$Y$204,"-"))))</f>
        <v>-</v>
      </c>
      <c r="AQ515" s="133" t="str">
        <f t="array" ref="AQ515">IF(COUNT(IF($W$5:$W$204=$AH515,IF($G$5:$G$204=AQ$523,$Y$5:$Y$204,"-")))=0,"-",COUNT(IF($W$5:$W$204=$AH515,IF($G$5:$G$204=AQ$523,$Y$5:$Y$204,"-"))))</f>
        <v>-</v>
      </c>
      <c r="AR515" s="133" t="str">
        <f t="array" ref="AR515">IF(COUNT(IF($W$5:$W$204=$AH515,IF($G$5:$G$204=AR$523,$Y$5:$Y$204,"-")))=0,"-",COUNT(IF($W$5:$W$204=$AH515,IF($G$5:$G$204=AR$523,$Y$5:$Y$204,"-"))))</f>
        <v>-</v>
      </c>
      <c r="AS515" s="133" t="str">
        <f t="array" ref="AS515">IF(COUNT(IF($W$5:$W$204=$AH515,IF($G$5:$G$204=AS$523,$Y$5:$Y$204,"-")))=0,"-",COUNT(IF($W$5:$W$204=$AH515,IF($G$5:$G$204=AS$523,$Y$5:$Y$204,"-"))))</f>
        <v>-</v>
      </c>
      <c r="AT515" s="133" t="str">
        <f t="array" ref="AT515">IF(COUNT(IF($W$5:$W$204=$AH515,IF($G$5:$G$204=AT$523,$Y$5:$Y$204,"-")))=0,"-",COUNT(IF($W$5:$W$204=$AH515,IF($G$5:$G$204=AT$523,$Y$5:$Y$204,"-"))))</f>
        <v>-</v>
      </c>
      <c r="AU515" s="137">
        <f t="shared" si="112"/>
        <v>0</v>
      </c>
      <c r="AV515" s="75"/>
      <c r="AW515" s="75"/>
      <c r="AX515" s="75"/>
      <c r="AY515" s="75"/>
      <c r="AZ515" s="75"/>
      <c r="BA515" s="75"/>
      <c r="BB515" s="75"/>
      <c r="BC515" s="75"/>
      <c r="BD515" s="75"/>
      <c r="BE515" s="75"/>
      <c r="BF515" s="75"/>
      <c r="BG515" s="75"/>
      <c r="BH515" s="75"/>
      <c r="BK515" s="251"/>
      <c r="BL515" s="251"/>
      <c r="BM515" s="251"/>
      <c r="BN515" s="251"/>
      <c r="BO515" s="251"/>
      <c r="BP515" s="251"/>
      <c r="BQ515" s="251"/>
      <c r="BR515" s="251"/>
      <c r="BS515" s="251"/>
      <c r="BT515" s="251"/>
      <c r="BU515" s="251"/>
      <c r="BV515" s="251"/>
      <c r="BW515" s="251"/>
      <c r="BX515" s="251"/>
      <c r="BY515" s="251"/>
      <c r="BZ515" s="251"/>
    </row>
    <row r="516" spans="1:78">
      <c r="A516" s="75"/>
      <c r="B516" s="75"/>
      <c r="C516" s="75"/>
      <c r="D516" s="75"/>
      <c r="E516" s="84"/>
      <c r="F516" s="84"/>
      <c r="G516" s="75"/>
      <c r="H516" s="85"/>
      <c r="I516" s="75"/>
      <c r="J516" s="75"/>
      <c r="K516" s="75"/>
      <c r="L516" s="75"/>
      <c r="M516" s="75"/>
      <c r="N516" s="75"/>
      <c r="O516" s="75"/>
      <c r="P516" s="75"/>
      <c r="Q516" s="75"/>
      <c r="R516" s="75"/>
      <c r="S516" s="75"/>
      <c r="T516" s="75"/>
      <c r="U516" s="75"/>
      <c r="V516" s="75"/>
      <c r="W516" s="76"/>
      <c r="X516" s="76"/>
      <c r="Y516" s="76"/>
      <c r="Z516" s="76"/>
      <c r="AA516" s="76"/>
      <c r="AB516" s="76"/>
      <c r="AC516" s="76"/>
      <c r="AD516" s="76"/>
      <c r="AE516" s="75"/>
      <c r="AF516" s="75"/>
      <c r="AG516" s="75"/>
      <c r="AH516" s="21">
        <v>13</v>
      </c>
      <c r="AI516" s="133" t="str">
        <f t="array" ref="AI516">IF(COUNT(IF($W$5:$W$204=$AH516,IF($G$5:$G$204=AI$523,$Y$5:$Y$204,"-")))=0,"-",COUNT(IF($W$5:$W$204=$AH516,IF($G$5:$G$204=AI$523,$Y$5:$Y$204,"-"))))</f>
        <v>-</v>
      </c>
      <c r="AJ516" s="133" t="str">
        <f t="array" ref="AJ516">IF(COUNT(IF($W$5:$W$204=$AH516,IF($G$5:$G$204=AJ$523,$Y$5:$Y$204,"-")))=0,"-",COUNT(IF($W$5:$W$204=$AH516,IF($G$5:$G$204=AJ$523,$Y$5:$Y$204,"-"))))</f>
        <v>-</v>
      </c>
      <c r="AK516" s="133" t="str">
        <f t="array" ref="AK516">IF(COUNT(IF($W$5:$W$204=$AH516,IF($G$5:$G$204=AK$523,$Y$5:$Y$204,"-")))=0,"-",COUNT(IF($W$5:$W$204=$AH516,IF($G$5:$G$204=AK$523,$Y$5:$Y$204,"-"))))</f>
        <v>-</v>
      </c>
      <c r="AL516" s="133" t="str">
        <f t="array" ref="AL516">IF(COUNT(IF($W$5:$W$204=$AH516,IF($G$5:$G$204=AL$523,$Y$5:$Y$204,"-")))=0,"-",COUNT(IF($W$5:$W$204=$AH516,IF($G$5:$G$204=AL$523,$Y$5:$Y$204,"-"))))</f>
        <v>-</v>
      </c>
      <c r="AM516" s="133" t="str">
        <f t="array" ref="AM516">IF(COUNT(IF($W$5:$W$204=$AH516,IF($G$5:$G$204=AM$523,$Y$5:$Y$204,"-")))=0,"-",COUNT(IF($W$5:$W$204=$AH516,IF($G$5:$G$204=AM$523,$Y$5:$Y$204,"-"))))</f>
        <v>-</v>
      </c>
      <c r="AN516" s="133" t="str">
        <f t="array" ref="AN516">IF(COUNT(IF($W$5:$W$204=$AH516,IF($G$5:$G$204=AN$523,$Y$5:$Y$204,"-")))=0,"-",COUNT(IF($W$5:$W$204=$AH516,IF($G$5:$G$204=AN$523,$Y$5:$Y$204,"-"))))</f>
        <v>-</v>
      </c>
      <c r="AO516" s="133" t="str">
        <f t="array" ref="AO516">IF(COUNT(IF($W$5:$W$204=$AH516,IF($G$5:$G$204=AO$523,$Y$5:$Y$204,"-")))=0,"-",COUNT(IF($W$5:$W$204=$AH516,IF($G$5:$G$204=AO$523,$Y$5:$Y$204,"-"))))</f>
        <v>-</v>
      </c>
      <c r="AP516" s="133" t="str">
        <f t="array" ref="AP516">IF(COUNT(IF($W$5:$W$204=$AH516,IF($G$5:$G$204=AP$523,$Y$5:$Y$204,"-")))=0,"-",COUNT(IF($W$5:$W$204=$AH516,IF($G$5:$G$204=AP$523,$Y$5:$Y$204,"-"))))</f>
        <v>-</v>
      </c>
      <c r="AQ516" s="133" t="str">
        <f t="array" ref="AQ516">IF(COUNT(IF($W$5:$W$204=$AH516,IF($G$5:$G$204=AQ$523,$Y$5:$Y$204,"-")))=0,"-",COUNT(IF($W$5:$W$204=$AH516,IF($G$5:$G$204=AQ$523,$Y$5:$Y$204,"-"))))</f>
        <v>-</v>
      </c>
      <c r="AR516" s="133" t="str">
        <f t="array" ref="AR516">IF(COUNT(IF($W$5:$W$204=$AH516,IF($G$5:$G$204=AR$523,$Y$5:$Y$204,"-")))=0,"-",COUNT(IF($W$5:$W$204=$AH516,IF($G$5:$G$204=AR$523,$Y$5:$Y$204,"-"))))</f>
        <v>-</v>
      </c>
      <c r="AS516" s="133" t="str">
        <f t="array" ref="AS516">IF(COUNT(IF($W$5:$W$204=$AH516,IF($G$5:$G$204=AS$523,$Y$5:$Y$204,"-")))=0,"-",COUNT(IF($W$5:$W$204=$AH516,IF($G$5:$G$204=AS$523,$Y$5:$Y$204,"-"))))</f>
        <v>-</v>
      </c>
      <c r="AT516" s="133" t="str">
        <f t="array" ref="AT516">IF(COUNT(IF($W$5:$W$204=$AH516,IF($G$5:$G$204=AT$523,$Y$5:$Y$204,"-")))=0,"-",COUNT(IF($W$5:$W$204=$AH516,IF($G$5:$G$204=AT$523,$Y$5:$Y$204,"-"))))</f>
        <v>-</v>
      </c>
      <c r="AU516" s="137">
        <f t="shared" si="112"/>
        <v>0</v>
      </c>
      <c r="AV516" s="75"/>
      <c r="AW516" s="75"/>
      <c r="AX516" s="75"/>
      <c r="AY516" s="75"/>
      <c r="AZ516" s="75"/>
      <c r="BA516" s="75"/>
      <c r="BB516" s="75"/>
      <c r="BC516" s="75"/>
      <c r="BD516" s="75"/>
      <c r="BE516" s="75"/>
      <c r="BF516" s="75"/>
      <c r="BG516" s="75"/>
      <c r="BH516" s="75"/>
      <c r="BK516" s="251"/>
      <c r="BL516" s="251"/>
      <c r="BM516" s="251"/>
      <c r="BN516" s="251"/>
      <c r="BO516" s="251"/>
      <c r="BP516" s="251"/>
      <c r="BQ516" s="251"/>
      <c r="BR516" s="251"/>
      <c r="BS516" s="251"/>
      <c r="BT516" s="251"/>
      <c r="BU516" s="251"/>
      <c r="BV516" s="251"/>
      <c r="BW516" s="251"/>
      <c r="BX516" s="251"/>
      <c r="BY516" s="251"/>
      <c r="BZ516" s="251"/>
    </row>
    <row r="517" spans="1:78">
      <c r="A517" s="75"/>
      <c r="B517" s="75"/>
      <c r="C517" s="75"/>
      <c r="D517" s="75"/>
      <c r="E517" s="84"/>
      <c r="F517" s="84"/>
      <c r="G517" s="75"/>
      <c r="H517" s="85"/>
      <c r="I517" s="75"/>
      <c r="J517" s="75"/>
      <c r="K517" s="75"/>
      <c r="L517" s="75"/>
      <c r="M517" s="75"/>
      <c r="N517" s="75"/>
      <c r="O517" s="75"/>
      <c r="P517" s="75"/>
      <c r="Q517" s="75"/>
      <c r="R517" s="75"/>
      <c r="S517" s="75"/>
      <c r="T517" s="75"/>
      <c r="U517" s="75"/>
      <c r="V517" s="75"/>
      <c r="W517" s="76"/>
      <c r="X517" s="76"/>
      <c r="Y517" s="76"/>
      <c r="Z517" s="76"/>
      <c r="AA517" s="76"/>
      <c r="AB517" s="76"/>
      <c r="AC517" s="76"/>
      <c r="AD517" s="76"/>
      <c r="AE517" s="75"/>
      <c r="AF517" s="75"/>
      <c r="AG517" s="75"/>
      <c r="AH517" s="21">
        <v>14</v>
      </c>
      <c r="AI517" s="133" t="str">
        <f t="array" ref="AI517">IF(COUNT(IF($W$5:$W$204=$AH517,IF($G$5:$G$204=AI$523,$Y$5:$Y$204,"-")))=0,"-",COUNT(IF($W$5:$W$204=$AH517,IF($G$5:$G$204=AI$523,$Y$5:$Y$204,"-"))))</f>
        <v>-</v>
      </c>
      <c r="AJ517" s="133" t="str">
        <f t="array" ref="AJ517">IF(COUNT(IF($W$5:$W$204=$AH517,IF($G$5:$G$204=AJ$523,$Y$5:$Y$204,"-")))=0,"-",COUNT(IF($W$5:$W$204=$AH517,IF($G$5:$G$204=AJ$523,$Y$5:$Y$204,"-"))))</f>
        <v>-</v>
      </c>
      <c r="AK517" s="133" t="str">
        <f t="array" ref="AK517">IF(COUNT(IF($W$5:$W$204=$AH517,IF($G$5:$G$204=AK$523,$Y$5:$Y$204,"-")))=0,"-",COUNT(IF($W$5:$W$204=$AH517,IF($G$5:$G$204=AK$523,$Y$5:$Y$204,"-"))))</f>
        <v>-</v>
      </c>
      <c r="AL517" s="133" t="str">
        <f t="array" ref="AL517">IF(COUNT(IF($W$5:$W$204=$AH517,IF($G$5:$G$204=AL$523,$Y$5:$Y$204,"-")))=0,"-",COUNT(IF($W$5:$W$204=$AH517,IF($G$5:$G$204=AL$523,$Y$5:$Y$204,"-"))))</f>
        <v>-</v>
      </c>
      <c r="AM517" s="133" t="str">
        <f t="array" ref="AM517">IF(COUNT(IF($W$5:$W$204=$AH517,IF($G$5:$G$204=AM$523,$Y$5:$Y$204,"-")))=0,"-",COUNT(IF($W$5:$W$204=$AH517,IF($G$5:$G$204=AM$523,$Y$5:$Y$204,"-"))))</f>
        <v>-</v>
      </c>
      <c r="AN517" s="133" t="str">
        <f t="array" ref="AN517">IF(COUNT(IF($W$5:$W$204=$AH517,IF($G$5:$G$204=AN$523,$Y$5:$Y$204,"-")))=0,"-",COUNT(IF($W$5:$W$204=$AH517,IF($G$5:$G$204=AN$523,$Y$5:$Y$204,"-"))))</f>
        <v>-</v>
      </c>
      <c r="AO517" s="133" t="str">
        <f t="array" ref="AO517">IF(COUNT(IF($W$5:$W$204=$AH517,IF($G$5:$G$204=AO$523,$Y$5:$Y$204,"-")))=0,"-",COUNT(IF($W$5:$W$204=$AH517,IF($G$5:$G$204=AO$523,$Y$5:$Y$204,"-"))))</f>
        <v>-</v>
      </c>
      <c r="AP517" s="133" t="str">
        <f t="array" ref="AP517">IF(COUNT(IF($W$5:$W$204=$AH517,IF($G$5:$G$204=AP$523,$Y$5:$Y$204,"-")))=0,"-",COUNT(IF($W$5:$W$204=$AH517,IF($G$5:$G$204=AP$523,$Y$5:$Y$204,"-"))))</f>
        <v>-</v>
      </c>
      <c r="AQ517" s="133" t="str">
        <f t="array" ref="AQ517">IF(COUNT(IF($W$5:$W$204=$AH517,IF($G$5:$G$204=AQ$523,$Y$5:$Y$204,"-")))=0,"-",COUNT(IF($W$5:$W$204=$AH517,IF($G$5:$G$204=AQ$523,$Y$5:$Y$204,"-"))))</f>
        <v>-</v>
      </c>
      <c r="AR517" s="133" t="str">
        <f t="array" ref="AR517">IF(COUNT(IF($W$5:$W$204=$AH517,IF($G$5:$G$204=AR$523,$Y$5:$Y$204,"-")))=0,"-",COUNT(IF($W$5:$W$204=$AH517,IF($G$5:$G$204=AR$523,$Y$5:$Y$204,"-"))))</f>
        <v>-</v>
      </c>
      <c r="AS517" s="133" t="str">
        <f t="array" ref="AS517">IF(COUNT(IF($W$5:$W$204=$AH517,IF($G$5:$G$204=AS$523,$Y$5:$Y$204,"-")))=0,"-",COUNT(IF($W$5:$W$204=$AH517,IF($G$5:$G$204=AS$523,$Y$5:$Y$204,"-"))))</f>
        <v>-</v>
      </c>
      <c r="AT517" s="133" t="str">
        <f t="array" ref="AT517">IF(COUNT(IF($W$5:$W$204=$AH517,IF($G$5:$G$204=AT$523,$Y$5:$Y$204,"-")))=0,"-",COUNT(IF($W$5:$W$204=$AH517,IF($G$5:$G$204=AT$523,$Y$5:$Y$204,"-"))))</f>
        <v>-</v>
      </c>
      <c r="AU517" s="137">
        <f t="shared" si="112"/>
        <v>0</v>
      </c>
      <c r="AV517" s="75"/>
      <c r="AW517" s="75"/>
      <c r="AX517" s="75"/>
      <c r="AY517" s="75"/>
      <c r="AZ517" s="75"/>
      <c r="BA517" s="75"/>
      <c r="BB517" s="75"/>
      <c r="BC517" s="75"/>
      <c r="BD517" s="75"/>
      <c r="BE517" s="75"/>
      <c r="BF517" s="75"/>
      <c r="BG517" s="75"/>
      <c r="BH517" s="75"/>
      <c r="BK517" s="251"/>
      <c r="BL517" s="251"/>
      <c r="BM517" s="251"/>
      <c r="BN517" s="251"/>
      <c r="BO517" s="251"/>
      <c r="BP517" s="251"/>
      <c r="BQ517" s="251"/>
      <c r="BR517" s="251"/>
      <c r="BS517" s="251"/>
      <c r="BT517" s="251"/>
      <c r="BU517" s="251"/>
      <c r="BV517" s="251"/>
      <c r="BW517" s="251"/>
      <c r="BX517" s="251"/>
      <c r="BY517" s="251"/>
      <c r="BZ517" s="251"/>
    </row>
    <row r="518" spans="1:78">
      <c r="A518" s="75"/>
      <c r="B518" s="75"/>
      <c r="C518" s="75"/>
      <c r="D518" s="75"/>
      <c r="E518" s="84"/>
      <c r="F518" s="84"/>
      <c r="G518" s="75"/>
      <c r="H518" s="85"/>
      <c r="I518" s="75"/>
      <c r="J518" s="75"/>
      <c r="K518" s="75"/>
      <c r="L518" s="75"/>
      <c r="M518" s="75"/>
      <c r="N518" s="75"/>
      <c r="O518" s="75"/>
      <c r="P518" s="75"/>
      <c r="Q518" s="75"/>
      <c r="R518" s="75"/>
      <c r="S518" s="75"/>
      <c r="T518" s="75"/>
      <c r="U518" s="75"/>
      <c r="V518" s="75"/>
      <c r="W518" s="76"/>
      <c r="X518" s="76"/>
      <c r="Y518" s="76"/>
      <c r="Z518" s="76"/>
      <c r="AA518" s="76"/>
      <c r="AB518" s="76"/>
      <c r="AC518" s="76"/>
      <c r="AD518" s="76"/>
      <c r="AE518" s="75"/>
      <c r="AF518" s="75"/>
      <c r="AG518" s="75"/>
      <c r="AH518" s="21">
        <v>15</v>
      </c>
      <c r="AI518" s="133" t="str">
        <f t="array" ref="AI518">IF(COUNT(IF($W$5:$W$204=$AH518,IF($G$5:$G$204=AI$523,$Y$5:$Y$204,"-")))=0,"-",COUNT(IF($W$5:$W$204=$AH518,IF($G$5:$G$204=AI$523,$Y$5:$Y$204,"-"))))</f>
        <v>-</v>
      </c>
      <c r="AJ518" s="133" t="str">
        <f t="array" ref="AJ518">IF(COUNT(IF($W$5:$W$204=$AH518,IF($G$5:$G$204=AJ$523,$Y$5:$Y$204,"-")))=0,"-",COUNT(IF($W$5:$W$204=$AH518,IF($G$5:$G$204=AJ$523,$Y$5:$Y$204,"-"))))</f>
        <v>-</v>
      </c>
      <c r="AK518" s="133" t="str">
        <f t="array" ref="AK518">IF(COUNT(IF($W$5:$W$204=$AH518,IF($G$5:$G$204=AK$523,$Y$5:$Y$204,"-")))=0,"-",COUNT(IF($W$5:$W$204=$AH518,IF($G$5:$G$204=AK$523,$Y$5:$Y$204,"-"))))</f>
        <v>-</v>
      </c>
      <c r="AL518" s="133" t="str">
        <f t="array" ref="AL518">IF(COUNT(IF($W$5:$W$204=$AH518,IF($G$5:$G$204=AL$523,$Y$5:$Y$204,"-")))=0,"-",COUNT(IF($W$5:$W$204=$AH518,IF($G$5:$G$204=AL$523,$Y$5:$Y$204,"-"))))</f>
        <v>-</v>
      </c>
      <c r="AM518" s="133" t="str">
        <f t="array" ref="AM518">IF(COUNT(IF($W$5:$W$204=$AH518,IF($G$5:$G$204=AM$523,$Y$5:$Y$204,"-")))=0,"-",COUNT(IF($W$5:$W$204=$AH518,IF($G$5:$G$204=AM$523,$Y$5:$Y$204,"-"))))</f>
        <v>-</v>
      </c>
      <c r="AN518" s="133" t="str">
        <f t="array" ref="AN518">IF(COUNT(IF($W$5:$W$204=$AH518,IF($G$5:$G$204=AN$523,$Y$5:$Y$204,"-")))=0,"-",COUNT(IF($W$5:$W$204=$AH518,IF($G$5:$G$204=AN$523,$Y$5:$Y$204,"-"))))</f>
        <v>-</v>
      </c>
      <c r="AO518" s="133" t="str">
        <f t="array" ref="AO518">IF(COUNT(IF($W$5:$W$204=$AH518,IF($G$5:$G$204=AO$523,$Y$5:$Y$204,"-")))=0,"-",COUNT(IF($W$5:$W$204=$AH518,IF($G$5:$G$204=AO$523,$Y$5:$Y$204,"-"))))</f>
        <v>-</v>
      </c>
      <c r="AP518" s="133" t="str">
        <f t="array" ref="AP518">IF(COUNT(IF($W$5:$W$204=$AH518,IF($G$5:$G$204=AP$523,$Y$5:$Y$204,"-")))=0,"-",COUNT(IF($W$5:$W$204=$AH518,IF($G$5:$G$204=AP$523,$Y$5:$Y$204,"-"))))</f>
        <v>-</v>
      </c>
      <c r="AQ518" s="133" t="str">
        <f t="array" ref="AQ518">IF(COUNT(IF($W$5:$W$204=$AH518,IF($G$5:$G$204=AQ$523,$Y$5:$Y$204,"-")))=0,"-",COUNT(IF($W$5:$W$204=$AH518,IF($G$5:$G$204=AQ$523,$Y$5:$Y$204,"-"))))</f>
        <v>-</v>
      </c>
      <c r="AR518" s="133" t="str">
        <f t="array" ref="AR518">IF(COUNT(IF($W$5:$W$204=$AH518,IF($G$5:$G$204=AR$523,$Y$5:$Y$204,"-")))=0,"-",COUNT(IF($W$5:$W$204=$AH518,IF($G$5:$G$204=AR$523,$Y$5:$Y$204,"-"))))</f>
        <v>-</v>
      </c>
      <c r="AS518" s="133" t="str">
        <f t="array" ref="AS518">IF(COUNT(IF($W$5:$W$204=$AH518,IF($G$5:$G$204=AS$523,$Y$5:$Y$204,"-")))=0,"-",COUNT(IF($W$5:$W$204=$AH518,IF($G$5:$G$204=AS$523,$Y$5:$Y$204,"-"))))</f>
        <v>-</v>
      </c>
      <c r="AT518" s="133" t="str">
        <f t="array" ref="AT518">IF(COUNT(IF($W$5:$W$204=$AH518,IF($G$5:$G$204=AT$523,$Y$5:$Y$204,"-")))=0,"-",COUNT(IF($W$5:$W$204=$AH518,IF($G$5:$G$204=AT$523,$Y$5:$Y$204,"-"))))</f>
        <v>-</v>
      </c>
      <c r="AU518" s="128">
        <f t="shared" si="112"/>
        <v>0</v>
      </c>
      <c r="AV518" s="75"/>
      <c r="AW518" s="75"/>
      <c r="AX518" s="75"/>
      <c r="AY518" s="75"/>
      <c r="AZ518" s="75"/>
      <c r="BA518" s="75"/>
      <c r="BB518" s="75"/>
      <c r="BC518" s="75"/>
      <c r="BD518" s="75"/>
      <c r="BE518" s="75"/>
      <c r="BF518" s="75"/>
      <c r="BG518" s="75"/>
      <c r="BH518" s="75"/>
      <c r="BK518" s="251"/>
      <c r="BL518" s="251"/>
      <c r="BM518" s="251"/>
      <c r="BN518" s="251"/>
      <c r="BO518" s="251"/>
      <c r="BP518" s="251"/>
      <c r="BQ518" s="251"/>
      <c r="BR518" s="251"/>
      <c r="BS518" s="251"/>
      <c r="BT518" s="251"/>
      <c r="BU518" s="251"/>
      <c r="BV518" s="251"/>
      <c r="BW518" s="251"/>
      <c r="BX518" s="251"/>
      <c r="BY518" s="251"/>
      <c r="BZ518" s="251"/>
    </row>
    <row r="519" spans="1:78">
      <c r="A519" s="75"/>
      <c r="B519" s="75"/>
      <c r="C519" s="75"/>
      <c r="D519" s="75"/>
      <c r="E519" s="84"/>
      <c r="F519" s="84"/>
      <c r="G519" s="75"/>
      <c r="H519" s="85"/>
      <c r="I519" s="75"/>
      <c r="J519" s="75"/>
      <c r="K519" s="75"/>
      <c r="L519" s="75"/>
      <c r="M519" s="75"/>
      <c r="N519" s="75"/>
      <c r="O519" s="75"/>
      <c r="P519" s="75"/>
      <c r="Q519" s="75"/>
      <c r="R519" s="75"/>
      <c r="S519" s="75"/>
      <c r="T519" s="75"/>
      <c r="U519" s="75"/>
      <c r="V519" s="75"/>
      <c r="W519" s="76"/>
      <c r="X519" s="76"/>
      <c r="Y519" s="76"/>
      <c r="Z519" s="76"/>
      <c r="AA519" s="76"/>
      <c r="AB519" s="76"/>
      <c r="AC519" s="76"/>
      <c r="AD519" s="76"/>
      <c r="AE519" s="75"/>
      <c r="AF519" s="75"/>
      <c r="AG519" s="75"/>
      <c r="AH519" s="68" t="s">
        <v>58</v>
      </c>
      <c r="AI519" s="134">
        <f>SUM(AI503:AI518)</f>
        <v>0</v>
      </c>
      <c r="AJ519" s="135">
        <f t="shared" ref="AJ519:AT519" si="113">SUM(AJ503:AJ518)</f>
        <v>0</v>
      </c>
      <c r="AK519" s="135">
        <f t="shared" si="113"/>
        <v>0</v>
      </c>
      <c r="AL519" s="135">
        <f t="shared" si="113"/>
        <v>0</v>
      </c>
      <c r="AM519" s="135">
        <f t="shared" si="113"/>
        <v>0</v>
      </c>
      <c r="AN519" s="135">
        <f t="shared" si="113"/>
        <v>0</v>
      </c>
      <c r="AO519" s="135">
        <f t="shared" si="113"/>
        <v>0</v>
      </c>
      <c r="AP519" s="135">
        <f t="shared" si="113"/>
        <v>0</v>
      </c>
      <c r="AQ519" s="135">
        <f t="shared" si="113"/>
        <v>0</v>
      </c>
      <c r="AR519" s="135">
        <f t="shared" si="113"/>
        <v>0</v>
      </c>
      <c r="AS519" s="135">
        <f t="shared" si="113"/>
        <v>0</v>
      </c>
      <c r="AT519" s="136">
        <f t="shared" si="113"/>
        <v>0</v>
      </c>
      <c r="AU519" s="126">
        <f>SUM(AU503:AU518)</f>
        <v>0</v>
      </c>
      <c r="AV519" s="75"/>
      <c r="AW519" s="75"/>
      <c r="AX519" s="75"/>
      <c r="AY519" s="75"/>
      <c r="AZ519" s="75"/>
      <c r="BA519" s="75"/>
      <c r="BB519" s="75"/>
      <c r="BC519" s="75"/>
      <c r="BD519" s="75"/>
      <c r="BE519" s="75"/>
      <c r="BF519" s="75"/>
      <c r="BG519" s="75"/>
      <c r="BH519" s="75"/>
      <c r="BK519" s="251"/>
      <c r="BL519" s="251"/>
      <c r="BM519" s="251"/>
      <c r="BN519" s="251"/>
      <c r="BO519" s="251"/>
      <c r="BP519" s="251"/>
      <c r="BQ519" s="251"/>
      <c r="BR519" s="251"/>
      <c r="BS519" s="251"/>
      <c r="BT519" s="251"/>
      <c r="BU519" s="251"/>
      <c r="BV519" s="251"/>
      <c r="BW519" s="251"/>
      <c r="BX519" s="251"/>
      <c r="BY519" s="251"/>
      <c r="BZ519" s="251"/>
    </row>
    <row r="520" spans="1:78">
      <c r="A520" s="75"/>
      <c r="B520" s="75"/>
      <c r="C520" s="75"/>
      <c r="D520" s="75"/>
      <c r="E520" s="84"/>
      <c r="F520" s="84"/>
      <c r="G520" s="75"/>
      <c r="H520" s="85"/>
      <c r="I520" s="75"/>
      <c r="J520" s="75"/>
      <c r="K520" s="75"/>
      <c r="L520" s="75"/>
      <c r="M520" s="75"/>
      <c r="N520" s="75"/>
      <c r="O520" s="75"/>
      <c r="P520" s="75"/>
      <c r="Q520" s="75"/>
      <c r="R520" s="75"/>
      <c r="S520" s="75"/>
      <c r="T520" s="75"/>
      <c r="U520" s="75"/>
      <c r="V520" s="75"/>
      <c r="W520" s="76"/>
      <c r="X520" s="76"/>
      <c r="Y520" s="76"/>
      <c r="Z520" s="76"/>
      <c r="AA520" s="76"/>
      <c r="AB520" s="76"/>
      <c r="AC520" s="76"/>
      <c r="AD520" s="76"/>
      <c r="AE520" s="75"/>
      <c r="AF520" s="75"/>
      <c r="AG520" s="75"/>
      <c r="AH520" s="175"/>
      <c r="AI520" s="360"/>
      <c r="AJ520" s="360"/>
      <c r="AK520" s="360"/>
      <c r="AL520" s="360"/>
      <c r="AM520" s="360"/>
      <c r="AN520" s="360"/>
      <c r="AO520" s="360"/>
      <c r="AP520" s="360"/>
      <c r="AQ520" s="360"/>
      <c r="AR520" s="360"/>
      <c r="AS520" s="360"/>
      <c r="AT520" s="360"/>
      <c r="AU520" s="361"/>
      <c r="AV520" s="75"/>
      <c r="AW520" s="75"/>
      <c r="AX520" s="75"/>
      <c r="AY520" s="75"/>
      <c r="AZ520" s="75"/>
      <c r="BA520" s="75"/>
      <c r="BB520" s="75"/>
      <c r="BC520" s="75"/>
      <c r="BD520" s="75"/>
      <c r="BE520" s="75"/>
      <c r="BF520" s="75"/>
      <c r="BG520" s="75"/>
      <c r="BH520" s="75"/>
      <c r="BK520" s="251"/>
      <c r="BL520" s="251"/>
      <c r="BM520" s="251"/>
      <c r="BN520" s="251"/>
      <c r="BO520" s="251"/>
      <c r="BP520" s="251"/>
      <c r="BQ520" s="251"/>
      <c r="BR520" s="251"/>
      <c r="BS520" s="251"/>
      <c r="BT520" s="251"/>
      <c r="BU520" s="251"/>
      <c r="BV520" s="251"/>
      <c r="BW520" s="251"/>
      <c r="BX520" s="251"/>
      <c r="BY520" s="251"/>
      <c r="BZ520" s="251"/>
    </row>
    <row r="521" spans="1:78">
      <c r="A521" s="75"/>
      <c r="B521" s="75"/>
      <c r="C521" s="75"/>
      <c r="D521" s="75"/>
      <c r="E521" s="84"/>
      <c r="F521" s="84"/>
      <c r="G521" s="75"/>
      <c r="H521" s="85"/>
      <c r="I521" s="75"/>
      <c r="J521" s="75"/>
      <c r="K521" s="75"/>
      <c r="L521" s="75"/>
      <c r="M521" s="75"/>
      <c r="N521" s="75"/>
      <c r="O521" s="75"/>
      <c r="P521" s="75"/>
      <c r="Q521" s="75"/>
      <c r="R521" s="75"/>
      <c r="S521" s="75"/>
      <c r="T521" s="75"/>
      <c r="U521" s="75"/>
      <c r="V521" s="75"/>
      <c r="W521" s="76"/>
      <c r="X521" s="76"/>
      <c r="Y521" s="76"/>
      <c r="Z521" s="76"/>
      <c r="AA521" s="76"/>
      <c r="AB521" s="76"/>
      <c r="AC521" s="76"/>
      <c r="AD521" s="76"/>
      <c r="AE521" s="75"/>
      <c r="AF521" s="75"/>
      <c r="AG521" s="75"/>
      <c r="AH521" s="175"/>
      <c r="AI521" s="360"/>
      <c r="AJ521" s="360"/>
      <c r="AK521" s="360"/>
      <c r="AL521" s="360"/>
      <c r="AM521" s="360"/>
      <c r="AN521" s="360"/>
      <c r="AO521" s="360"/>
      <c r="AP521" s="360"/>
      <c r="AQ521" s="360"/>
      <c r="AR521" s="360"/>
      <c r="AS521" s="360"/>
      <c r="AT521" s="360"/>
      <c r="AU521" s="361"/>
      <c r="AV521" s="75"/>
      <c r="AW521" s="75"/>
      <c r="AX521" s="75"/>
      <c r="AY521" s="75"/>
      <c r="AZ521" s="75"/>
      <c r="BA521" s="75"/>
      <c r="BB521" s="75"/>
      <c r="BC521" s="75"/>
      <c r="BD521" s="75"/>
      <c r="BE521" s="75"/>
      <c r="BF521" s="75"/>
      <c r="BG521" s="75"/>
      <c r="BH521" s="75"/>
      <c r="BK521" s="251"/>
      <c r="BL521" s="251"/>
      <c r="BM521" s="251"/>
      <c r="BN521" s="251"/>
      <c r="BO521" s="251"/>
      <c r="BP521" s="251"/>
      <c r="BQ521" s="251"/>
      <c r="BR521" s="251"/>
      <c r="BS521" s="251"/>
      <c r="BT521" s="251"/>
      <c r="BU521" s="251"/>
      <c r="BV521" s="251"/>
      <c r="BW521" s="251"/>
      <c r="BX521" s="251"/>
      <c r="BY521" s="251"/>
      <c r="BZ521" s="251"/>
    </row>
    <row r="522" spans="1:78">
      <c r="A522" s="75"/>
      <c r="B522" s="75"/>
      <c r="C522" s="75"/>
      <c r="D522" s="75"/>
      <c r="E522" s="84"/>
      <c r="F522" s="84"/>
      <c r="G522" s="75"/>
      <c r="H522" s="85"/>
      <c r="I522" s="75"/>
      <c r="J522" s="75"/>
      <c r="K522" s="75"/>
      <c r="L522" s="75"/>
      <c r="M522" s="75"/>
      <c r="N522" s="75"/>
      <c r="O522" s="75"/>
      <c r="P522" s="75"/>
      <c r="Q522" s="75"/>
      <c r="R522" s="75"/>
      <c r="S522" s="75"/>
      <c r="T522" s="75"/>
      <c r="U522" s="75"/>
      <c r="V522" s="75"/>
      <c r="W522" s="76"/>
      <c r="X522" s="76"/>
      <c r="Y522" s="76"/>
      <c r="Z522" s="76"/>
      <c r="AA522" s="76"/>
      <c r="AB522" s="76"/>
      <c r="AC522" s="76"/>
      <c r="AD522" s="76"/>
      <c r="AE522" s="75"/>
      <c r="AF522" s="75"/>
      <c r="AG522" s="75"/>
      <c r="AH522" s="579" t="s">
        <v>43</v>
      </c>
      <c r="AI522" s="580"/>
      <c r="AJ522" s="580"/>
      <c r="AK522" s="580"/>
      <c r="AL522" s="581"/>
      <c r="AM522" s="163"/>
      <c r="AN522" s="160"/>
      <c r="AO522" s="160"/>
      <c r="AP522" s="160"/>
      <c r="AQ522" s="160"/>
      <c r="AR522" s="160"/>
      <c r="AS522" s="160"/>
      <c r="AT522" s="160"/>
      <c r="AU522" s="160"/>
      <c r="AV522" s="75"/>
      <c r="AW522" s="75"/>
      <c r="AX522" s="75"/>
      <c r="AY522" s="75"/>
      <c r="AZ522" s="75"/>
      <c r="BA522" s="75"/>
      <c r="BB522" s="75"/>
      <c r="BC522" s="75"/>
      <c r="BD522" s="75"/>
      <c r="BE522" s="75"/>
      <c r="BF522" s="75"/>
      <c r="BG522" s="75"/>
      <c r="BH522" s="75"/>
      <c r="BK522" s="251"/>
      <c r="BL522" s="251"/>
      <c r="BM522" s="251"/>
      <c r="BN522" s="251"/>
      <c r="BO522" s="251"/>
      <c r="BP522" s="251"/>
      <c r="BQ522" s="251"/>
      <c r="BR522" s="251"/>
      <c r="BS522" s="251"/>
      <c r="BT522" s="251"/>
      <c r="BU522" s="251"/>
      <c r="BV522" s="251"/>
      <c r="BW522" s="251"/>
      <c r="BX522" s="251"/>
      <c r="BY522" s="251"/>
      <c r="BZ522" s="251"/>
    </row>
    <row r="523" spans="1:78">
      <c r="A523" s="75"/>
      <c r="B523" s="75"/>
      <c r="C523" s="75"/>
      <c r="D523" s="75"/>
      <c r="E523" s="84"/>
      <c r="F523" s="84"/>
      <c r="G523" s="75"/>
      <c r="H523" s="85"/>
      <c r="I523" s="75"/>
      <c r="J523" s="75"/>
      <c r="K523" s="75"/>
      <c r="L523" s="75"/>
      <c r="M523" s="75"/>
      <c r="N523" s="75"/>
      <c r="O523" s="75"/>
      <c r="P523" s="75"/>
      <c r="Q523" s="75"/>
      <c r="R523" s="75"/>
      <c r="S523" s="75"/>
      <c r="T523" s="75"/>
      <c r="U523" s="75"/>
      <c r="V523" s="75"/>
      <c r="W523" s="76"/>
      <c r="X523" s="76"/>
      <c r="Y523" s="76"/>
      <c r="Z523" s="76"/>
      <c r="AA523" s="76"/>
      <c r="AB523" s="76"/>
      <c r="AC523" s="76"/>
      <c r="AD523" s="76"/>
      <c r="AE523" s="75"/>
      <c r="AF523" s="75"/>
      <c r="AG523" s="75"/>
      <c r="AH523" s="55" t="str">
        <f>$W$3</f>
        <v>MODAL</v>
      </c>
      <c r="AI523" s="124">
        <v>1</v>
      </c>
      <c r="AJ523" s="124">
        <v>2</v>
      </c>
      <c r="AK523" s="124">
        <v>3</v>
      </c>
      <c r="AL523" s="124">
        <v>4</v>
      </c>
      <c r="AM523" s="124">
        <v>5</v>
      </c>
      <c r="AN523" s="124">
        <v>6</v>
      </c>
      <c r="AO523" s="124">
        <v>7</v>
      </c>
      <c r="AP523" s="124">
        <v>8</v>
      </c>
      <c r="AQ523" s="124">
        <v>9</v>
      </c>
      <c r="AR523" s="124">
        <v>10</v>
      </c>
      <c r="AS523" s="124">
        <v>11</v>
      </c>
      <c r="AT523" s="125">
        <v>12</v>
      </c>
      <c r="AU523" s="121" t="s">
        <v>37</v>
      </c>
      <c r="AV523" s="75"/>
      <c r="AW523" s="75"/>
      <c r="AX523" s="75"/>
      <c r="AY523" s="75"/>
      <c r="AZ523" s="75"/>
      <c r="BA523" s="75"/>
      <c r="BB523" s="75"/>
      <c r="BC523" s="75"/>
      <c r="BD523" s="75"/>
      <c r="BE523" s="75"/>
      <c r="BF523" s="75"/>
      <c r="BG523" s="75"/>
      <c r="BH523" s="75"/>
      <c r="BK523" s="251"/>
      <c r="BL523" s="251"/>
      <c r="BM523" s="251"/>
      <c r="BN523" s="251"/>
      <c r="BO523" s="251"/>
      <c r="BP523" s="251"/>
      <c r="BQ523" s="251"/>
      <c r="BR523" s="251"/>
      <c r="BS523" s="251"/>
      <c r="BT523" s="251"/>
      <c r="BU523" s="251"/>
      <c r="BV523" s="251"/>
      <c r="BW523" s="251"/>
      <c r="BX523" s="251"/>
      <c r="BY523" s="251"/>
      <c r="BZ523" s="251"/>
    </row>
    <row r="524" spans="1:78">
      <c r="A524" s="75"/>
      <c r="B524" s="75"/>
      <c r="C524" s="75"/>
      <c r="D524" s="75"/>
      <c r="E524" s="84"/>
      <c r="F524" s="84"/>
      <c r="G524" s="75"/>
      <c r="H524" s="85"/>
      <c r="I524" s="75"/>
      <c r="J524" s="75"/>
      <c r="K524" s="75"/>
      <c r="L524" s="75"/>
      <c r="M524" s="75"/>
      <c r="N524" s="75"/>
      <c r="O524" s="75"/>
      <c r="P524" s="75"/>
      <c r="Q524" s="75"/>
      <c r="R524" s="75"/>
      <c r="S524" s="75"/>
      <c r="T524" s="75"/>
      <c r="U524" s="75"/>
      <c r="V524" s="75"/>
      <c r="W524" s="76"/>
      <c r="X524" s="76"/>
      <c r="Y524" s="76"/>
      <c r="Z524" s="76"/>
      <c r="AA524" s="76"/>
      <c r="AB524" s="76"/>
      <c r="AC524" s="76"/>
      <c r="AD524" s="76"/>
      <c r="AE524" s="75"/>
      <c r="AF524" s="75"/>
      <c r="AG524" s="75"/>
      <c r="AH524" s="40" t="str">
        <f>$W$4</f>
        <v>age</v>
      </c>
      <c r="AI524" s="120" t="s">
        <v>47</v>
      </c>
      <c r="AJ524" s="123" t="s">
        <v>48</v>
      </c>
      <c r="AK524" s="123" t="s">
        <v>49</v>
      </c>
      <c r="AL524" s="123" t="s">
        <v>50</v>
      </c>
      <c r="AM524" s="123" t="s">
        <v>46</v>
      </c>
      <c r="AN524" s="123" t="s">
        <v>51</v>
      </c>
      <c r="AO524" s="123" t="s">
        <v>52</v>
      </c>
      <c r="AP524" s="123" t="s">
        <v>53</v>
      </c>
      <c r="AQ524" s="123" t="s">
        <v>54</v>
      </c>
      <c r="AR524" s="123" t="s">
        <v>55</v>
      </c>
      <c r="AS524" s="123" t="s">
        <v>44</v>
      </c>
      <c r="AT524" s="70" t="s">
        <v>45</v>
      </c>
      <c r="AU524" s="347" t="s">
        <v>23</v>
      </c>
      <c r="AV524" s="75"/>
      <c r="AW524" s="75"/>
      <c r="AX524" s="75"/>
      <c r="AY524" s="75"/>
      <c r="AZ524" s="75"/>
      <c r="BA524" s="75"/>
      <c r="BB524" s="75"/>
      <c r="BC524" s="75"/>
      <c r="BD524" s="75"/>
      <c r="BE524" s="75"/>
      <c r="BF524" s="75"/>
      <c r="BG524" s="75"/>
      <c r="BH524" s="75"/>
      <c r="BK524" s="251"/>
      <c r="BL524" s="251"/>
      <c r="BM524" s="251"/>
      <c r="BN524" s="251"/>
      <c r="BO524" s="251"/>
      <c r="BP524" s="251"/>
      <c r="BQ524" s="251"/>
      <c r="BR524" s="251"/>
      <c r="BS524" s="251"/>
      <c r="BT524" s="251"/>
      <c r="BU524" s="251"/>
      <c r="BV524" s="251"/>
      <c r="BW524" s="251"/>
      <c r="BX524" s="251"/>
      <c r="BY524" s="251"/>
      <c r="BZ524" s="251"/>
    </row>
    <row r="525" spans="1:78">
      <c r="A525" s="75"/>
      <c r="B525" s="75"/>
      <c r="C525" s="75"/>
      <c r="D525" s="75"/>
      <c r="E525" s="84"/>
      <c r="F525" s="84"/>
      <c r="G525" s="75"/>
      <c r="H525" s="85"/>
      <c r="I525" s="75"/>
      <c r="J525" s="75"/>
      <c r="K525" s="75"/>
      <c r="L525" s="75"/>
      <c r="M525" s="75"/>
      <c r="N525" s="75"/>
      <c r="O525" s="75"/>
      <c r="P525" s="75"/>
      <c r="Q525" s="75"/>
      <c r="R525" s="75"/>
      <c r="S525" s="75"/>
      <c r="T525" s="75"/>
      <c r="U525" s="75"/>
      <c r="V525" s="75"/>
      <c r="W525" s="76"/>
      <c r="X525" s="76"/>
      <c r="Y525" s="76"/>
      <c r="Z525" s="76"/>
      <c r="AA525" s="76"/>
      <c r="AB525" s="76"/>
      <c r="AC525" s="76"/>
      <c r="AD525" s="76"/>
      <c r="AE525" s="75"/>
      <c r="AF525" s="75"/>
      <c r="AG525" s="75"/>
      <c r="AH525" s="72">
        <v>0</v>
      </c>
      <c r="AI525" s="132" t="str">
        <f t="array" ref="AI525">IF(COUNT(IF($W$5:$W$204=$AH525,IF($G$5:$G$204=AI$523,$Y$5:$Y$204,""),""))=0,"-",AVERAGE(IF($W$5:$W$204=$AH525,IF($G$5:$G$204=AI$523,$Y$5:$Y$204,""))))</f>
        <v>-</v>
      </c>
      <c r="AJ525" s="132" t="str">
        <f t="array" ref="AJ525">IF(COUNT(IF($W$5:$W$204=$AH525,IF($G$5:$G$204=AJ$523,$Y$5:$Y$204,""),""))=0,"-",AVERAGE(IF($W$5:$W$204=$AH525,IF($G$5:$G$204=AJ$523,$Y$5:$Y$204,""))))</f>
        <v>-</v>
      </c>
      <c r="AK525" s="132" t="str">
        <f t="array" ref="AK525">IF(COUNT(IF($W$5:$W$204=$AH525,IF($G$5:$G$204=AK$523,$Y$5:$Y$204,""),""))=0,"-",AVERAGE(IF($W$5:$W$204=$AH525,IF($G$5:$G$204=AK$523,$Y$5:$Y$204,""))))</f>
        <v>-</v>
      </c>
      <c r="AL525" s="132" t="str">
        <f t="array" ref="AL525">IF(COUNT(IF($W$5:$W$204=$AH525,IF($G$5:$G$204=AL$523,$Y$5:$Y$204,""),""))=0,"-",AVERAGE(IF($W$5:$W$204=$AH525,IF($G$5:$G$204=AL$523,$Y$5:$Y$204,""))))</f>
        <v>-</v>
      </c>
      <c r="AM525" s="132" t="str">
        <f t="array" ref="AM525">IF(COUNT(IF($W$5:$W$204=$AH525,IF($G$5:$G$204=AM$523,$Y$5:$Y$204,""),""))=0,"-",AVERAGE(IF($W$5:$W$204=$AH525,IF($G$5:$G$204=AM$523,$Y$5:$Y$204,""))))</f>
        <v>-</v>
      </c>
      <c r="AN525" s="132" t="str">
        <f t="array" ref="AN525">IF(COUNT(IF($W$5:$W$204=$AH525,IF($G$5:$G$204=AN$523,$Y$5:$Y$204,""),""))=0,"-",AVERAGE(IF($W$5:$W$204=$AH525,IF($G$5:$G$204=AN$523,$Y$5:$Y$204,""))))</f>
        <v>-</v>
      </c>
      <c r="AO525" s="132" t="str">
        <f t="array" ref="AO525">IF(COUNT(IF($W$5:$W$204=$AH525,IF($G$5:$G$204=AO$523,$Y$5:$Y$204,""),""))=0,"-",AVERAGE(IF($W$5:$W$204=$AH525,IF($G$5:$G$204=AO$523,$Y$5:$Y$204,""))))</f>
        <v>-</v>
      </c>
      <c r="AP525" s="132" t="str">
        <f t="array" ref="AP525">IF(COUNT(IF($W$5:$W$204=$AH525,IF($G$5:$G$204=AP$523,$Y$5:$Y$204,""),""))=0,"-",AVERAGE(IF($W$5:$W$204=$AH525,IF($G$5:$G$204=AP$523,$Y$5:$Y$204,""))))</f>
        <v>-</v>
      </c>
      <c r="AQ525" s="132" t="str">
        <f t="array" ref="AQ525">IF(COUNT(IF($W$5:$W$204=$AH525,IF($G$5:$G$204=AQ$523,$Y$5:$Y$204,""),""))=0,"-",AVERAGE(IF($W$5:$W$204=$AH525,IF($G$5:$G$204=AQ$523,$Y$5:$Y$204,""))))</f>
        <v>-</v>
      </c>
      <c r="AR525" s="132" t="str">
        <f t="array" ref="AR525">IF(COUNT(IF($W$5:$W$204=$AH525,IF($G$5:$G$204=AR$523,$Y$5:$Y$204,""),""))=0,"-",AVERAGE(IF($W$5:$W$204=$AH525,IF($G$5:$G$204=AR$523,$Y$5:$Y$204,""))))</f>
        <v>-</v>
      </c>
      <c r="AS525" s="132" t="str">
        <f t="array" ref="AS525">IF(COUNT(IF($W$5:$W$204=$AH525,IF($G$5:$G$204=AS$523,$Y$5:$Y$204,""),""))=0,"-",AVERAGE(IF($W$5:$W$204=$AH525,IF($G$5:$G$204=AS$523,$Y$5:$Y$204,""))))</f>
        <v>-</v>
      </c>
      <c r="AT525" s="132" t="str">
        <f t="array" ref="AT525">IF(COUNT(IF($W$5:$W$204=$AH525,IF($G$5:$G$204=AT$523,$Y$5:$Y$204,""),""))=0,"-",AVERAGE(IF($W$5:$W$204=$AH525,IF($G$5:$G$204=AT$523,$Y$5:$Y$204,""))))</f>
        <v>-</v>
      </c>
      <c r="AU525" s="363" t="str">
        <f t="array" ref="AU525">IF(AU503&gt;1,AVERAGE(IF($W$5:$W$204=$AH525,$Y$5:$Y$204,"-")),"-")</f>
        <v>-</v>
      </c>
      <c r="AV525" s="75"/>
      <c r="AW525" s="75"/>
      <c r="AX525" s="75"/>
      <c r="AY525" s="75"/>
      <c r="AZ525" s="75"/>
      <c r="BA525" s="75"/>
      <c r="BB525" s="75"/>
      <c r="BC525" s="75"/>
      <c r="BD525" s="75"/>
      <c r="BE525" s="75"/>
      <c r="BF525" s="75"/>
      <c r="BG525" s="75"/>
      <c r="BH525" s="75"/>
      <c r="BK525" s="251"/>
      <c r="BL525" s="251"/>
      <c r="BM525" s="251"/>
      <c r="BN525" s="251"/>
      <c r="BO525" s="251"/>
      <c r="BP525" s="251"/>
      <c r="BQ525" s="251"/>
      <c r="BR525" s="251"/>
      <c r="BS525" s="251"/>
      <c r="BT525" s="251"/>
      <c r="BU525" s="251"/>
      <c r="BV525" s="251"/>
      <c r="BW525" s="251"/>
      <c r="BX525" s="251"/>
      <c r="BY525" s="251"/>
      <c r="BZ525" s="251"/>
    </row>
    <row r="526" spans="1:78">
      <c r="A526" s="75"/>
      <c r="B526" s="75"/>
      <c r="C526" s="75"/>
      <c r="D526" s="75"/>
      <c r="E526" s="84"/>
      <c r="F526" s="84"/>
      <c r="G526" s="75"/>
      <c r="H526" s="85"/>
      <c r="I526" s="75"/>
      <c r="J526" s="75"/>
      <c r="K526" s="75"/>
      <c r="L526" s="75"/>
      <c r="M526" s="75"/>
      <c r="N526" s="75"/>
      <c r="O526" s="75"/>
      <c r="P526" s="75"/>
      <c r="Q526" s="75"/>
      <c r="R526" s="75"/>
      <c r="S526" s="75"/>
      <c r="T526" s="75"/>
      <c r="U526" s="75"/>
      <c r="V526" s="75"/>
      <c r="W526" s="76"/>
      <c r="X526" s="76"/>
      <c r="Y526" s="76"/>
      <c r="Z526" s="76"/>
      <c r="AA526" s="76"/>
      <c r="AB526" s="76"/>
      <c r="AC526" s="76"/>
      <c r="AD526" s="76"/>
      <c r="AE526" s="75"/>
      <c r="AF526" s="75"/>
      <c r="AG526" s="75"/>
      <c r="AH526" s="21">
        <v>1</v>
      </c>
      <c r="AI526" s="132" t="str">
        <f t="array" ref="AI526">IF(COUNT(IF($W$5:$W$204=$AH526,IF($G$5:$G$204=AI$523,$Y$5:$Y$204,""),""))=0,"-",AVERAGE(IF($W$5:$W$204=$AH526,IF($G$5:$G$204=AI$523,$Y$5:$Y$204,""))))</f>
        <v>-</v>
      </c>
      <c r="AJ526" s="132" t="str">
        <f t="array" ref="AJ526">IF(COUNT(IF($W$5:$W$204=$AH526,IF($G$5:$G$204=AJ$523,$Y$5:$Y$204,""),""))=0,"-",AVERAGE(IF($W$5:$W$204=$AH526,IF($G$5:$G$204=AJ$523,$Y$5:$Y$204,""))))</f>
        <v>-</v>
      </c>
      <c r="AK526" s="132" t="str">
        <f t="array" ref="AK526">IF(COUNT(IF($W$5:$W$204=$AH526,IF($G$5:$G$204=AK$523,$Y$5:$Y$204,""),""))=0,"-",AVERAGE(IF($W$5:$W$204=$AH526,IF($G$5:$G$204=AK$523,$Y$5:$Y$204,""))))</f>
        <v>-</v>
      </c>
      <c r="AL526" s="132" t="str">
        <f t="array" ref="AL526">IF(COUNT(IF($W$5:$W$204=$AH526,IF($G$5:$G$204=AL$523,$Y$5:$Y$204,""),""))=0,"-",AVERAGE(IF($W$5:$W$204=$AH526,IF($G$5:$G$204=AL$523,$Y$5:$Y$204,""))))</f>
        <v>-</v>
      </c>
      <c r="AM526" s="132" t="str">
        <f t="array" ref="AM526">IF(COUNT(IF($W$5:$W$204=$AH526,IF($G$5:$G$204=AM$523,$Y$5:$Y$204,""),""))=0,"-",AVERAGE(IF($W$5:$W$204=$AH526,IF($G$5:$G$204=AM$523,$Y$5:$Y$204,""))))</f>
        <v>-</v>
      </c>
      <c r="AN526" s="132" t="str">
        <f t="array" ref="AN526">IF(COUNT(IF($W$5:$W$204=$AH526,IF($G$5:$G$204=AN$523,$Y$5:$Y$204,""),""))=0,"-",AVERAGE(IF($W$5:$W$204=$AH526,IF($G$5:$G$204=AN$523,$Y$5:$Y$204,""))))</f>
        <v>-</v>
      </c>
      <c r="AO526" s="132" t="str">
        <f t="array" ref="AO526">IF(COUNT(IF($W$5:$W$204=$AH526,IF($G$5:$G$204=AO$523,$Y$5:$Y$204,""),""))=0,"-",AVERAGE(IF($W$5:$W$204=$AH526,IF($G$5:$G$204=AO$523,$Y$5:$Y$204,""))))</f>
        <v>-</v>
      </c>
      <c r="AP526" s="132" t="str">
        <f t="array" ref="AP526">IF(COUNT(IF($W$5:$W$204=$AH526,IF($G$5:$G$204=AP$523,$Y$5:$Y$204,""),""))=0,"-",AVERAGE(IF($W$5:$W$204=$AH526,IF($G$5:$G$204=AP$523,$Y$5:$Y$204,""))))</f>
        <v>-</v>
      </c>
      <c r="AQ526" s="132" t="str">
        <f t="array" ref="AQ526">IF(COUNT(IF($W$5:$W$204=$AH526,IF($G$5:$G$204=AQ$523,$Y$5:$Y$204,""),""))=0,"-",AVERAGE(IF($W$5:$W$204=$AH526,IF($G$5:$G$204=AQ$523,$Y$5:$Y$204,""))))</f>
        <v>-</v>
      </c>
      <c r="AR526" s="132" t="str">
        <f t="array" ref="AR526">IF(COUNT(IF($W$5:$W$204=$AH526,IF($G$5:$G$204=AR$523,$Y$5:$Y$204,""),""))=0,"-",AVERAGE(IF($W$5:$W$204=$AH526,IF($G$5:$G$204=AR$523,$Y$5:$Y$204,""))))</f>
        <v>-</v>
      </c>
      <c r="AS526" s="132" t="str">
        <f t="array" ref="AS526">IF(COUNT(IF($W$5:$W$204=$AH526,IF($G$5:$G$204=AS$523,$Y$5:$Y$204,""),""))=0,"-",AVERAGE(IF($W$5:$W$204=$AH526,IF($G$5:$G$204=AS$523,$Y$5:$Y$204,""))))</f>
        <v>-</v>
      </c>
      <c r="AT526" s="132" t="str">
        <f t="array" ref="AT526">IF(COUNT(IF($W$5:$W$204=$AH526,IF($G$5:$G$204=AT$523,$Y$5:$Y$204,""),""))=0,"-",AVERAGE(IF($W$5:$W$204=$AH526,IF($G$5:$G$204=AT$523,$Y$5:$Y$204,""))))</f>
        <v>-</v>
      </c>
      <c r="AU526" s="364" t="str">
        <f t="array" ref="AU526">IF(AU504&gt;1,AVERAGE(IF($W$5:$W$204=$AH526,$Y$5:$Y$204,"-")),"-")</f>
        <v>-</v>
      </c>
      <c r="AV526" s="75"/>
      <c r="AW526" s="75"/>
      <c r="AX526" s="75"/>
      <c r="AY526" s="75"/>
      <c r="AZ526" s="75"/>
      <c r="BA526" s="75"/>
      <c r="BB526" s="75"/>
      <c r="BC526" s="75"/>
      <c r="BD526" s="75"/>
      <c r="BE526" s="75"/>
      <c r="BF526" s="75"/>
      <c r="BG526" s="75"/>
      <c r="BH526" s="75"/>
      <c r="BK526" s="251"/>
      <c r="BL526" s="251"/>
      <c r="BM526" s="251"/>
      <c r="BN526" s="251"/>
      <c r="BO526" s="251"/>
      <c r="BP526" s="251"/>
      <c r="BQ526" s="251"/>
      <c r="BR526" s="251"/>
      <c r="BS526" s="251"/>
      <c r="BT526" s="251"/>
      <c r="BU526" s="251"/>
      <c r="BV526" s="251"/>
      <c r="BW526" s="251"/>
      <c r="BX526" s="251"/>
      <c r="BY526" s="251"/>
      <c r="BZ526" s="251"/>
    </row>
    <row r="527" spans="1:78">
      <c r="A527" s="75"/>
      <c r="B527" s="75"/>
      <c r="C527" s="75"/>
      <c r="D527" s="75"/>
      <c r="E527" s="84"/>
      <c r="F527" s="84"/>
      <c r="G527" s="75"/>
      <c r="H527" s="85"/>
      <c r="I527" s="75"/>
      <c r="J527" s="75"/>
      <c r="K527" s="75"/>
      <c r="L527" s="75"/>
      <c r="M527" s="75"/>
      <c r="N527" s="75"/>
      <c r="O527" s="75"/>
      <c r="P527" s="75"/>
      <c r="Q527" s="75"/>
      <c r="R527" s="75"/>
      <c r="S527" s="75"/>
      <c r="T527" s="75"/>
      <c r="U527" s="75"/>
      <c r="V527" s="75"/>
      <c r="W527" s="76"/>
      <c r="X527" s="76"/>
      <c r="Y527" s="76"/>
      <c r="Z527" s="76"/>
      <c r="AA527" s="76"/>
      <c r="AB527" s="76"/>
      <c r="AC527" s="76"/>
      <c r="AD527" s="76"/>
      <c r="AE527" s="75"/>
      <c r="AF527" s="75"/>
      <c r="AG527" s="75"/>
      <c r="AH527" s="21">
        <v>2</v>
      </c>
      <c r="AI527" s="132" t="str">
        <f t="array" ref="AI527">IF(COUNT(IF($W$5:$W$204=$AH527,IF($G$5:$G$204=AI$523,$Y$5:$Y$204,""),""))=0,"-",AVERAGE(IF($W$5:$W$204=$AH527,IF($G$5:$G$204=AI$523,$Y$5:$Y$204,""))))</f>
        <v>-</v>
      </c>
      <c r="AJ527" s="132" t="str">
        <f t="array" ref="AJ527">IF(COUNT(IF($W$5:$W$204=$AH527,IF($G$5:$G$204=AJ$523,$Y$5:$Y$204,""),""))=0,"-",AVERAGE(IF($W$5:$W$204=$AH527,IF($G$5:$G$204=AJ$523,$Y$5:$Y$204,""))))</f>
        <v>-</v>
      </c>
      <c r="AK527" s="132" t="str">
        <f t="array" ref="AK527">IF(COUNT(IF($W$5:$W$204=$AH527,IF($G$5:$G$204=AK$523,$Y$5:$Y$204,""),""))=0,"-",AVERAGE(IF($W$5:$W$204=$AH527,IF($G$5:$G$204=AK$523,$Y$5:$Y$204,""))))</f>
        <v>-</v>
      </c>
      <c r="AL527" s="132" t="str">
        <f t="array" ref="AL527">IF(COUNT(IF($W$5:$W$204=$AH527,IF($G$5:$G$204=AL$523,$Y$5:$Y$204,""),""))=0,"-",AVERAGE(IF($W$5:$W$204=$AH527,IF($G$5:$G$204=AL$523,$Y$5:$Y$204,""))))</f>
        <v>-</v>
      </c>
      <c r="AM527" s="132" t="str">
        <f t="array" ref="AM527">IF(COUNT(IF($W$5:$W$204=$AH527,IF($G$5:$G$204=AM$523,$Y$5:$Y$204,""),""))=0,"-",AVERAGE(IF($W$5:$W$204=$AH527,IF($G$5:$G$204=AM$523,$Y$5:$Y$204,""))))</f>
        <v>-</v>
      </c>
      <c r="AN527" s="132" t="str">
        <f t="array" ref="AN527">IF(COUNT(IF($W$5:$W$204=$AH527,IF($G$5:$G$204=AN$523,$Y$5:$Y$204,""),""))=0,"-",AVERAGE(IF($W$5:$W$204=$AH527,IF($G$5:$G$204=AN$523,$Y$5:$Y$204,""))))</f>
        <v>-</v>
      </c>
      <c r="AO527" s="132" t="str">
        <f t="array" ref="AO527">IF(COUNT(IF($W$5:$W$204=$AH527,IF($G$5:$G$204=AO$523,$Y$5:$Y$204,""),""))=0,"-",AVERAGE(IF($W$5:$W$204=$AH527,IF($G$5:$G$204=AO$523,$Y$5:$Y$204,""))))</f>
        <v>-</v>
      </c>
      <c r="AP527" s="132" t="str">
        <f t="array" ref="AP527">IF(COUNT(IF($W$5:$W$204=$AH527,IF($G$5:$G$204=AP$523,$Y$5:$Y$204,""),""))=0,"-",AVERAGE(IF($W$5:$W$204=$AH527,IF($G$5:$G$204=AP$523,$Y$5:$Y$204,""))))</f>
        <v>-</v>
      </c>
      <c r="AQ527" s="132" t="str">
        <f t="array" ref="AQ527">IF(COUNT(IF($W$5:$W$204=$AH527,IF($G$5:$G$204=AQ$523,$Y$5:$Y$204,""),""))=0,"-",AVERAGE(IF($W$5:$W$204=$AH527,IF($G$5:$G$204=AQ$523,$Y$5:$Y$204,""))))</f>
        <v>-</v>
      </c>
      <c r="AR527" s="132" t="str">
        <f t="array" ref="AR527">IF(COUNT(IF($W$5:$W$204=$AH527,IF($G$5:$G$204=AR$523,$Y$5:$Y$204,""),""))=0,"-",AVERAGE(IF($W$5:$W$204=$AH527,IF($G$5:$G$204=AR$523,$Y$5:$Y$204,""))))</f>
        <v>-</v>
      </c>
      <c r="AS527" s="132" t="str">
        <f t="array" ref="AS527">IF(COUNT(IF($W$5:$W$204=$AH527,IF($G$5:$G$204=AS$523,$Y$5:$Y$204,""),""))=0,"-",AVERAGE(IF($W$5:$W$204=$AH527,IF($G$5:$G$204=AS$523,$Y$5:$Y$204,""))))</f>
        <v>-</v>
      </c>
      <c r="AT527" s="132" t="str">
        <f t="array" ref="AT527">IF(COUNT(IF($W$5:$W$204=$AH527,IF($G$5:$G$204=AT$523,$Y$5:$Y$204,""),""))=0,"-",AVERAGE(IF($W$5:$W$204=$AH527,IF($G$5:$G$204=AT$523,$Y$5:$Y$204,""))))</f>
        <v>-</v>
      </c>
      <c r="AU527" s="364" t="str">
        <f t="array" ref="AU527">IF(AU505&gt;1,AVERAGE(IF($W$5:$W$204=$AH527,$Y$5:$Y$204,"-")),"-")</f>
        <v>-</v>
      </c>
      <c r="AV527" s="75"/>
      <c r="AW527" s="75"/>
      <c r="AX527" s="75"/>
      <c r="AY527" s="75"/>
      <c r="AZ527" s="75"/>
      <c r="BA527" s="75"/>
      <c r="BB527" s="75"/>
      <c r="BC527" s="75"/>
      <c r="BD527" s="75"/>
      <c r="BE527" s="75"/>
      <c r="BF527" s="75"/>
      <c r="BG527" s="75"/>
      <c r="BH527" s="75"/>
      <c r="BK527" s="251"/>
      <c r="BL527" s="251"/>
      <c r="BM527" s="251"/>
      <c r="BN527" s="251"/>
      <c r="BO527" s="251"/>
      <c r="BP527" s="251"/>
      <c r="BQ527" s="251"/>
      <c r="BR527" s="251"/>
      <c r="BS527" s="251"/>
      <c r="BT527" s="251"/>
      <c r="BU527" s="251"/>
      <c r="BV527" s="251"/>
      <c r="BW527" s="251"/>
      <c r="BX527" s="251"/>
      <c r="BY527" s="251"/>
      <c r="BZ527" s="251"/>
    </row>
    <row r="528" spans="1:78">
      <c r="A528" s="75"/>
      <c r="B528" s="75"/>
      <c r="C528" s="75"/>
      <c r="D528" s="75"/>
      <c r="E528" s="84"/>
      <c r="F528" s="84"/>
      <c r="G528" s="75"/>
      <c r="H528" s="85"/>
      <c r="I528" s="75"/>
      <c r="J528" s="75"/>
      <c r="K528" s="75"/>
      <c r="L528" s="75"/>
      <c r="M528" s="75"/>
      <c r="N528" s="75"/>
      <c r="O528" s="75"/>
      <c r="P528" s="75"/>
      <c r="Q528" s="75"/>
      <c r="R528" s="75"/>
      <c r="S528" s="75"/>
      <c r="T528" s="75"/>
      <c r="U528" s="75"/>
      <c r="V528" s="75"/>
      <c r="W528" s="76"/>
      <c r="X528" s="76"/>
      <c r="Y528" s="76"/>
      <c r="Z528" s="76"/>
      <c r="AA528" s="76"/>
      <c r="AB528" s="76"/>
      <c r="AC528" s="76"/>
      <c r="AD528" s="76"/>
      <c r="AE528" s="75"/>
      <c r="AF528" s="75"/>
      <c r="AG528" s="75"/>
      <c r="AH528" s="21">
        <v>3</v>
      </c>
      <c r="AI528" s="132" t="str">
        <f t="array" ref="AI528">IF(COUNT(IF($W$5:$W$204=$AH528,IF($G$5:$G$204=AI$523,$Y$5:$Y$204,""),""))=0,"-",AVERAGE(IF($W$5:$W$204=$AH528,IF($G$5:$G$204=AI$523,$Y$5:$Y$204,""))))</f>
        <v>-</v>
      </c>
      <c r="AJ528" s="132" t="str">
        <f t="array" ref="AJ528">IF(COUNT(IF($W$5:$W$204=$AH528,IF($G$5:$G$204=AJ$523,$Y$5:$Y$204,""),""))=0,"-",AVERAGE(IF($W$5:$W$204=$AH528,IF($G$5:$G$204=AJ$523,$Y$5:$Y$204,""))))</f>
        <v>-</v>
      </c>
      <c r="AK528" s="132" t="str">
        <f t="array" ref="AK528">IF(COUNT(IF($W$5:$W$204=$AH528,IF($G$5:$G$204=AK$523,$Y$5:$Y$204,""),""))=0,"-",AVERAGE(IF($W$5:$W$204=$AH528,IF($G$5:$G$204=AK$523,$Y$5:$Y$204,""))))</f>
        <v>-</v>
      </c>
      <c r="AL528" s="132" t="str">
        <f t="array" ref="AL528">IF(COUNT(IF($W$5:$W$204=$AH528,IF($G$5:$G$204=AL$523,$Y$5:$Y$204,""),""))=0,"-",AVERAGE(IF($W$5:$W$204=$AH528,IF($G$5:$G$204=AL$523,$Y$5:$Y$204,""))))</f>
        <v>-</v>
      </c>
      <c r="AM528" s="132" t="str">
        <f t="array" ref="AM528">IF(COUNT(IF($W$5:$W$204=$AH528,IF($G$5:$G$204=AM$523,$Y$5:$Y$204,""),""))=0,"-",AVERAGE(IF($W$5:$W$204=$AH528,IF($G$5:$G$204=AM$523,$Y$5:$Y$204,""))))</f>
        <v>-</v>
      </c>
      <c r="AN528" s="132" t="str">
        <f t="array" ref="AN528">IF(COUNT(IF($W$5:$W$204=$AH528,IF($G$5:$G$204=AN$523,$Y$5:$Y$204,""),""))=0,"-",AVERAGE(IF($W$5:$W$204=$AH528,IF($G$5:$G$204=AN$523,$Y$5:$Y$204,""))))</f>
        <v>-</v>
      </c>
      <c r="AO528" s="132" t="str">
        <f t="array" ref="AO528">IF(COUNT(IF($W$5:$W$204=$AH528,IF($G$5:$G$204=AO$523,$Y$5:$Y$204,""),""))=0,"-",AVERAGE(IF($W$5:$W$204=$AH528,IF($G$5:$G$204=AO$523,$Y$5:$Y$204,""))))</f>
        <v>-</v>
      </c>
      <c r="AP528" s="132" t="str">
        <f t="array" ref="AP528">IF(COUNT(IF($W$5:$W$204=$AH528,IF($G$5:$G$204=AP$523,$Y$5:$Y$204,""),""))=0,"-",AVERAGE(IF($W$5:$W$204=$AH528,IF($G$5:$G$204=AP$523,$Y$5:$Y$204,""))))</f>
        <v>-</v>
      </c>
      <c r="AQ528" s="132" t="str">
        <f t="array" ref="AQ528">IF(COUNT(IF($W$5:$W$204=$AH528,IF($G$5:$G$204=AQ$523,$Y$5:$Y$204,""),""))=0,"-",AVERAGE(IF($W$5:$W$204=$AH528,IF($G$5:$G$204=AQ$523,$Y$5:$Y$204,""))))</f>
        <v>-</v>
      </c>
      <c r="AR528" s="132" t="str">
        <f t="array" ref="AR528">IF(COUNT(IF($W$5:$W$204=$AH528,IF($G$5:$G$204=AR$523,$Y$5:$Y$204,""),""))=0,"-",AVERAGE(IF($W$5:$W$204=$AH528,IF($G$5:$G$204=AR$523,$Y$5:$Y$204,""))))</f>
        <v>-</v>
      </c>
      <c r="AS528" s="132" t="str">
        <f t="array" ref="AS528">IF(COUNT(IF($W$5:$W$204=$AH528,IF($G$5:$G$204=AS$523,$Y$5:$Y$204,""),""))=0,"-",AVERAGE(IF($W$5:$W$204=$AH528,IF($G$5:$G$204=AS$523,$Y$5:$Y$204,""))))</f>
        <v>-</v>
      </c>
      <c r="AT528" s="132" t="str">
        <f t="array" ref="AT528">IF(COUNT(IF($W$5:$W$204=$AH528,IF($G$5:$G$204=AT$523,$Y$5:$Y$204,""),""))=0,"-",AVERAGE(IF($W$5:$W$204=$AH528,IF($G$5:$G$204=AT$523,$Y$5:$Y$204,""))))</f>
        <v>-</v>
      </c>
      <c r="AU528" s="364" t="str">
        <f t="array" ref="AU528">IF(AU506&gt;1,AVERAGE(IF($W$5:$W$204=$AH528,$Y$5:$Y$204,"-")),"-")</f>
        <v>-</v>
      </c>
      <c r="AV528" s="75"/>
      <c r="AW528" s="75"/>
      <c r="AX528" s="75"/>
      <c r="AY528" s="75"/>
      <c r="AZ528" s="75"/>
      <c r="BA528" s="75"/>
      <c r="BB528" s="75"/>
      <c r="BC528" s="75"/>
      <c r="BD528" s="75"/>
      <c r="BE528" s="75"/>
      <c r="BF528" s="75"/>
      <c r="BG528" s="75"/>
      <c r="BH528" s="75"/>
      <c r="BK528" s="251"/>
      <c r="BL528" s="251"/>
      <c r="BM528" s="251"/>
      <c r="BN528" s="251"/>
      <c r="BO528" s="251"/>
      <c r="BP528" s="251"/>
      <c r="BQ528" s="251"/>
      <c r="BR528" s="251"/>
      <c r="BS528" s="251"/>
      <c r="BT528" s="251"/>
      <c r="BU528" s="251"/>
      <c r="BV528" s="251"/>
      <c r="BW528" s="251"/>
      <c r="BX528" s="251"/>
      <c r="BY528" s="251"/>
      <c r="BZ528" s="251"/>
    </row>
    <row r="529" spans="1:78">
      <c r="A529" s="75"/>
      <c r="B529" s="75"/>
      <c r="C529" s="75"/>
      <c r="D529" s="75"/>
      <c r="E529" s="84"/>
      <c r="F529" s="84"/>
      <c r="G529" s="75"/>
      <c r="H529" s="85"/>
      <c r="I529" s="75"/>
      <c r="J529" s="75"/>
      <c r="K529" s="75"/>
      <c r="L529" s="75"/>
      <c r="M529" s="75"/>
      <c r="N529" s="75"/>
      <c r="O529" s="75"/>
      <c r="P529" s="75"/>
      <c r="Q529" s="75"/>
      <c r="R529" s="75"/>
      <c r="S529" s="75"/>
      <c r="T529" s="75"/>
      <c r="U529" s="75"/>
      <c r="V529" s="75"/>
      <c r="W529" s="76"/>
      <c r="X529" s="76"/>
      <c r="Y529" s="76"/>
      <c r="Z529" s="76"/>
      <c r="AA529" s="76"/>
      <c r="AB529" s="76"/>
      <c r="AC529" s="76"/>
      <c r="AD529" s="76"/>
      <c r="AE529" s="75"/>
      <c r="AF529" s="75"/>
      <c r="AG529" s="75"/>
      <c r="AH529" s="21">
        <v>4</v>
      </c>
      <c r="AI529" s="132" t="str">
        <f t="array" ref="AI529">IF(COUNT(IF($W$5:$W$204=$AH529,IF($G$5:$G$204=AI$523,$Y$5:$Y$204,""),""))=0,"-",AVERAGE(IF($W$5:$W$204=$AH529,IF($G$5:$G$204=AI$523,$Y$5:$Y$204,""))))</f>
        <v>-</v>
      </c>
      <c r="AJ529" s="132" t="str">
        <f t="array" ref="AJ529">IF(COUNT(IF($W$5:$W$204=$AH529,IF($G$5:$G$204=AJ$523,$Y$5:$Y$204,""),""))=0,"-",AVERAGE(IF($W$5:$W$204=$AH529,IF($G$5:$G$204=AJ$523,$Y$5:$Y$204,""))))</f>
        <v>-</v>
      </c>
      <c r="AK529" s="132" t="str">
        <f t="array" ref="AK529">IF(COUNT(IF($W$5:$W$204=$AH529,IF($G$5:$G$204=AK$523,$Y$5:$Y$204,""),""))=0,"-",AVERAGE(IF($W$5:$W$204=$AH529,IF($G$5:$G$204=AK$523,$Y$5:$Y$204,""))))</f>
        <v>-</v>
      </c>
      <c r="AL529" s="132" t="str">
        <f t="array" ref="AL529">IF(COUNT(IF($W$5:$W$204=$AH529,IF($G$5:$G$204=AL$523,$Y$5:$Y$204,""),""))=0,"-",AVERAGE(IF($W$5:$W$204=$AH529,IF($G$5:$G$204=AL$523,$Y$5:$Y$204,""))))</f>
        <v>-</v>
      </c>
      <c r="AM529" s="132" t="str">
        <f t="array" ref="AM529">IF(COUNT(IF($W$5:$W$204=$AH529,IF($G$5:$G$204=AM$523,$Y$5:$Y$204,""),""))=0,"-",AVERAGE(IF($W$5:$W$204=$AH529,IF($G$5:$G$204=AM$523,$Y$5:$Y$204,""))))</f>
        <v>-</v>
      </c>
      <c r="AN529" s="132" t="str">
        <f t="array" ref="AN529">IF(COUNT(IF($W$5:$W$204=$AH529,IF($G$5:$G$204=AN$523,$Y$5:$Y$204,""),""))=0,"-",AVERAGE(IF($W$5:$W$204=$AH529,IF($G$5:$G$204=AN$523,$Y$5:$Y$204,""))))</f>
        <v>-</v>
      </c>
      <c r="AO529" s="132" t="str">
        <f t="array" ref="AO529">IF(COUNT(IF($W$5:$W$204=$AH529,IF($G$5:$G$204=AO$523,$Y$5:$Y$204,""),""))=0,"-",AVERAGE(IF($W$5:$W$204=$AH529,IF($G$5:$G$204=AO$523,$Y$5:$Y$204,""))))</f>
        <v>-</v>
      </c>
      <c r="AP529" s="132" t="str">
        <f t="array" ref="AP529">IF(COUNT(IF($W$5:$W$204=$AH529,IF($G$5:$G$204=AP$523,$Y$5:$Y$204,""),""))=0,"-",AVERAGE(IF($W$5:$W$204=$AH529,IF($G$5:$G$204=AP$523,$Y$5:$Y$204,""))))</f>
        <v>-</v>
      </c>
      <c r="AQ529" s="132" t="str">
        <f t="array" ref="AQ529">IF(COUNT(IF($W$5:$W$204=$AH529,IF($G$5:$G$204=AQ$523,$Y$5:$Y$204,""),""))=0,"-",AVERAGE(IF($W$5:$W$204=$AH529,IF($G$5:$G$204=AQ$523,$Y$5:$Y$204,""))))</f>
        <v>-</v>
      </c>
      <c r="AR529" s="132" t="str">
        <f t="array" ref="AR529">IF(COUNT(IF($W$5:$W$204=$AH529,IF($G$5:$G$204=AR$523,$Y$5:$Y$204,""),""))=0,"-",AVERAGE(IF($W$5:$W$204=$AH529,IF($G$5:$G$204=AR$523,$Y$5:$Y$204,""))))</f>
        <v>-</v>
      </c>
      <c r="AS529" s="132" t="str">
        <f t="array" ref="AS529">IF(COUNT(IF($W$5:$W$204=$AH529,IF($G$5:$G$204=AS$523,$Y$5:$Y$204,""),""))=0,"-",AVERAGE(IF($W$5:$W$204=$AH529,IF($G$5:$G$204=AS$523,$Y$5:$Y$204,""))))</f>
        <v>-</v>
      </c>
      <c r="AT529" s="132" t="str">
        <f t="array" ref="AT529">IF(COUNT(IF($W$5:$W$204=$AH529,IF($G$5:$G$204=AT$523,$Y$5:$Y$204,""),""))=0,"-",AVERAGE(IF($W$5:$W$204=$AH529,IF($G$5:$G$204=AT$523,$Y$5:$Y$204,""))))</f>
        <v>-</v>
      </c>
      <c r="AU529" s="364" t="str">
        <f t="array" ref="AU529">IF(AU507&gt;1,AVERAGE(IF($W$5:$W$204=$AH529,$Y$5:$Y$204,"-")),"-")</f>
        <v>-</v>
      </c>
      <c r="AV529" s="75"/>
      <c r="AW529" s="75"/>
      <c r="AX529" s="75"/>
      <c r="AY529" s="75"/>
      <c r="AZ529" s="75"/>
      <c r="BA529" s="75"/>
      <c r="BB529" s="75"/>
      <c r="BC529" s="75"/>
      <c r="BD529" s="75"/>
      <c r="BE529" s="75"/>
      <c r="BF529" s="75"/>
      <c r="BG529" s="75"/>
      <c r="BH529" s="75"/>
      <c r="BK529" s="251"/>
      <c r="BL529" s="251"/>
      <c r="BM529" s="251"/>
      <c r="BN529" s="251"/>
      <c r="BO529" s="251"/>
      <c r="BP529" s="251"/>
      <c r="BQ529" s="251"/>
      <c r="BR529" s="251"/>
      <c r="BS529" s="251"/>
      <c r="BT529" s="251"/>
      <c r="BU529" s="251"/>
      <c r="BV529" s="251"/>
      <c r="BW529" s="251"/>
      <c r="BX529" s="251"/>
      <c r="BY529" s="251"/>
      <c r="BZ529" s="251"/>
    </row>
    <row r="530" spans="1:78">
      <c r="A530" s="75"/>
      <c r="B530" s="75"/>
      <c r="C530" s="75"/>
      <c r="D530" s="75"/>
      <c r="E530" s="84"/>
      <c r="F530" s="84"/>
      <c r="G530" s="75"/>
      <c r="H530" s="85"/>
      <c r="I530" s="75"/>
      <c r="J530" s="75"/>
      <c r="K530" s="75"/>
      <c r="L530" s="75"/>
      <c r="M530" s="75"/>
      <c r="N530" s="75"/>
      <c r="O530" s="75"/>
      <c r="P530" s="75"/>
      <c r="Q530" s="75"/>
      <c r="R530" s="75"/>
      <c r="S530" s="75"/>
      <c r="T530" s="75"/>
      <c r="U530" s="75"/>
      <c r="V530" s="75"/>
      <c r="W530" s="76"/>
      <c r="X530" s="76"/>
      <c r="Y530" s="76"/>
      <c r="Z530" s="76"/>
      <c r="AA530" s="76"/>
      <c r="AB530" s="76"/>
      <c r="AC530" s="76"/>
      <c r="AD530" s="76"/>
      <c r="AE530" s="75"/>
      <c r="AF530" s="75"/>
      <c r="AG530" s="75"/>
      <c r="AH530" s="21">
        <v>5</v>
      </c>
      <c r="AI530" s="132" t="str">
        <f t="array" ref="AI530">IF(COUNT(IF($W$5:$W$204=$AH530,IF($G$5:$G$204=AI$523,$Y$5:$Y$204,""),""))=0,"-",AVERAGE(IF($W$5:$W$204=$AH530,IF($G$5:$G$204=AI$523,$Y$5:$Y$204,""))))</f>
        <v>-</v>
      </c>
      <c r="AJ530" s="132" t="str">
        <f t="array" ref="AJ530">IF(COUNT(IF($W$5:$W$204=$AH530,IF($G$5:$G$204=AJ$523,$Y$5:$Y$204,""),""))=0,"-",AVERAGE(IF($W$5:$W$204=$AH530,IF($G$5:$G$204=AJ$523,$Y$5:$Y$204,""))))</f>
        <v>-</v>
      </c>
      <c r="AK530" s="132" t="str">
        <f t="array" ref="AK530">IF(COUNT(IF($W$5:$W$204=$AH530,IF($G$5:$G$204=AK$523,$Y$5:$Y$204,""),""))=0,"-",AVERAGE(IF($W$5:$W$204=$AH530,IF($G$5:$G$204=AK$523,$Y$5:$Y$204,""))))</f>
        <v>-</v>
      </c>
      <c r="AL530" s="132" t="str">
        <f t="array" ref="AL530">IF(COUNT(IF($W$5:$W$204=$AH530,IF($G$5:$G$204=AL$523,$Y$5:$Y$204,""),""))=0,"-",AVERAGE(IF($W$5:$W$204=$AH530,IF($G$5:$G$204=AL$523,$Y$5:$Y$204,""))))</f>
        <v>-</v>
      </c>
      <c r="AM530" s="132" t="str">
        <f t="array" ref="AM530">IF(COUNT(IF($W$5:$W$204=$AH530,IF($G$5:$G$204=AM$523,$Y$5:$Y$204,""),""))=0,"-",AVERAGE(IF($W$5:$W$204=$AH530,IF($G$5:$G$204=AM$523,$Y$5:$Y$204,""))))</f>
        <v>-</v>
      </c>
      <c r="AN530" s="132" t="str">
        <f t="array" ref="AN530">IF(COUNT(IF($W$5:$W$204=$AH530,IF($G$5:$G$204=AN$523,$Y$5:$Y$204,""),""))=0,"-",AVERAGE(IF($W$5:$W$204=$AH530,IF($G$5:$G$204=AN$523,$Y$5:$Y$204,""))))</f>
        <v>-</v>
      </c>
      <c r="AO530" s="132" t="str">
        <f t="array" ref="AO530">IF(COUNT(IF($W$5:$W$204=$AH530,IF($G$5:$G$204=AO$523,$Y$5:$Y$204,""),""))=0,"-",AVERAGE(IF($W$5:$W$204=$AH530,IF($G$5:$G$204=AO$523,$Y$5:$Y$204,""))))</f>
        <v>-</v>
      </c>
      <c r="AP530" s="132" t="str">
        <f t="array" ref="AP530">IF(COUNT(IF($W$5:$W$204=$AH530,IF($G$5:$G$204=AP$523,$Y$5:$Y$204,""),""))=0,"-",AVERAGE(IF($W$5:$W$204=$AH530,IF($G$5:$G$204=AP$523,$Y$5:$Y$204,""))))</f>
        <v>-</v>
      </c>
      <c r="AQ530" s="132" t="str">
        <f t="array" ref="AQ530">IF(COUNT(IF($W$5:$W$204=$AH530,IF($G$5:$G$204=AQ$523,$Y$5:$Y$204,""),""))=0,"-",AVERAGE(IF($W$5:$W$204=$AH530,IF($G$5:$G$204=AQ$523,$Y$5:$Y$204,""))))</f>
        <v>-</v>
      </c>
      <c r="AR530" s="132" t="str">
        <f t="array" ref="AR530">IF(COUNT(IF($W$5:$W$204=$AH530,IF($G$5:$G$204=AR$523,$Y$5:$Y$204,""),""))=0,"-",AVERAGE(IF($W$5:$W$204=$AH530,IF($G$5:$G$204=AR$523,$Y$5:$Y$204,""))))</f>
        <v>-</v>
      </c>
      <c r="AS530" s="132" t="str">
        <f t="array" ref="AS530">IF(COUNT(IF($W$5:$W$204=$AH530,IF($G$5:$G$204=AS$523,$Y$5:$Y$204,""),""))=0,"-",AVERAGE(IF($W$5:$W$204=$AH530,IF($G$5:$G$204=AS$523,$Y$5:$Y$204,""))))</f>
        <v>-</v>
      </c>
      <c r="AT530" s="132" t="str">
        <f t="array" ref="AT530">IF(COUNT(IF($W$5:$W$204=$AH530,IF($G$5:$G$204=AT$523,$Y$5:$Y$204,""),""))=0,"-",AVERAGE(IF($W$5:$W$204=$AH530,IF($G$5:$G$204=AT$523,$Y$5:$Y$204,""))))</f>
        <v>-</v>
      </c>
      <c r="AU530" s="364" t="str">
        <f t="array" ref="AU530">IF(AU508&gt;1,AVERAGE(IF($W$5:$W$204=$AH530,$Y$5:$Y$204,"-")),"-")</f>
        <v>-</v>
      </c>
      <c r="AV530" s="75"/>
      <c r="AW530" s="75"/>
      <c r="AX530" s="75"/>
      <c r="AY530" s="75"/>
      <c r="AZ530" s="75"/>
      <c r="BA530" s="75"/>
      <c r="BB530" s="75"/>
      <c r="BC530" s="75"/>
      <c r="BD530" s="75"/>
      <c r="BE530" s="75"/>
      <c r="BF530" s="75"/>
      <c r="BG530" s="75"/>
      <c r="BH530" s="75"/>
      <c r="BK530" s="251"/>
      <c r="BL530" s="251"/>
      <c r="BM530" s="251"/>
      <c r="BN530" s="251"/>
      <c r="BO530" s="251"/>
      <c r="BP530" s="251"/>
      <c r="BQ530" s="251"/>
      <c r="BR530" s="251"/>
      <c r="BS530" s="251"/>
      <c r="BT530" s="251"/>
      <c r="BU530" s="251"/>
      <c r="BV530" s="251"/>
      <c r="BW530" s="251"/>
      <c r="BX530" s="251"/>
      <c r="BY530" s="251"/>
      <c r="BZ530" s="251"/>
    </row>
    <row r="531" spans="1:78">
      <c r="A531" s="75"/>
      <c r="B531" s="75"/>
      <c r="C531" s="75"/>
      <c r="D531" s="75"/>
      <c r="E531" s="84"/>
      <c r="F531" s="84"/>
      <c r="G531" s="75"/>
      <c r="H531" s="85"/>
      <c r="I531" s="75"/>
      <c r="J531" s="75"/>
      <c r="K531" s="75"/>
      <c r="L531" s="75"/>
      <c r="M531" s="75"/>
      <c r="N531" s="75"/>
      <c r="O531" s="75"/>
      <c r="P531" s="75"/>
      <c r="Q531" s="75"/>
      <c r="R531" s="75"/>
      <c r="S531" s="75"/>
      <c r="T531" s="75"/>
      <c r="U531" s="75"/>
      <c r="V531" s="75"/>
      <c r="W531" s="76"/>
      <c r="X531" s="76"/>
      <c r="Y531" s="76"/>
      <c r="Z531" s="76"/>
      <c r="AA531" s="76"/>
      <c r="AB531" s="76"/>
      <c r="AC531" s="76"/>
      <c r="AD531" s="76"/>
      <c r="AE531" s="75"/>
      <c r="AF531" s="75"/>
      <c r="AG531" s="75"/>
      <c r="AH531" s="21">
        <v>6</v>
      </c>
      <c r="AI531" s="132" t="str">
        <f t="array" ref="AI531">IF(COUNT(IF($W$5:$W$204=$AH531,IF($G$5:$G$204=AI$523,$Y$5:$Y$204,""),""))=0,"-",AVERAGE(IF($W$5:$W$204=$AH531,IF($G$5:$G$204=AI$523,$Y$5:$Y$204,""))))</f>
        <v>-</v>
      </c>
      <c r="AJ531" s="132" t="str">
        <f t="array" ref="AJ531">IF(COUNT(IF($W$5:$W$204=$AH531,IF($G$5:$G$204=AJ$523,$Y$5:$Y$204,""),""))=0,"-",AVERAGE(IF($W$5:$W$204=$AH531,IF($G$5:$G$204=AJ$523,$Y$5:$Y$204,""))))</f>
        <v>-</v>
      </c>
      <c r="AK531" s="132" t="str">
        <f t="array" ref="AK531">IF(COUNT(IF($W$5:$W$204=$AH531,IF($G$5:$G$204=AK$523,$Y$5:$Y$204,""),""))=0,"-",AVERAGE(IF($W$5:$W$204=$AH531,IF($G$5:$G$204=AK$523,$Y$5:$Y$204,""))))</f>
        <v>-</v>
      </c>
      <c r="AL531" s="132" t="str">
        <f t="array" ref="AL531">IF(COUNT(IF($W$5:$W$204=$AH531,IF($G$5:$G$204=AL$523,$Y$5:$Y$204,""),""))=0,"-",AVERAGE(IF($W$5:$W$204=$AH531,IF($G$5:$G$204=AL$523,$Y$5:$Y$204,""))))</f>
        <v>-</v>
      </c>
      <c r="AM531" s="132" t="str">
        <f t="array" ref="AM531">IF(COUNT(IF($W$5:$W$204=$AH531,IF($G$5:$G$204=AM$523,$Y$5:$Y$204,""),""))=0,"-",AVERAGE(IF($W$5:$W$204=$AH531,IF($G$5:$G$204=AM$523,$Y$5:$Y$204,""))))</f>
        <v>-</v>
      </c>
      <c r="AN531" s="132" t="str">
        <f t="array" ref="AN531">IF(COUNT(IF($W$5:$W$204=$AH531,IF($G$5:$G$204=AN$523,$Y$5:$Y$204,""),""))=0,"-",AVERAGE(IF($W$5:$W$204=$AH531,IF($G$5:$G$204=AN$523,$Y$5:$Y$204,""))))</f>
        <v>-</v>
      </c>
      <c r="AO531" s="132" t="str">
        <f t="array" ref="AO531">IF(COUNT(IF($W$5:$W$204=$AH531,IF($G$5:$G$204=AO$523,$Y$5:$Y$204,""),""))=0,"-",AVERAGE(IF($W$5:$W$204=$AH531,IF($G$5:$G$204=AO$523,$Y$5:$Y$204,""))))</f>
        <v>-</v>
      </c>
      <c r="AP531" s="132" t="str">
        <f t="array" ref="AP531">IF(COUNT(IF($W$5:$W$204=$AH531,IF($G$5:$G$204=AP$523,$Y$5:$Y$204,""),""))=0,"-",AVERAGE(IF($W$5:$W$204=$AH531,IF($G$5:$G$204=AP$523,$Y$5:$Y$204,""))))</f>
        <v>-</v>
      </c>
      <c r="AQ531" s="132" t="str">
        <f t="array" ref="AQ531">IF(COUNT(IF($W$5:$W$204=$AH531,IF($G$5:$G$204=AQ$523,$Y$5:$Y$204,""),""))=0,"-",AVERAGE(IF($W$5:$W$204=$AH531,IF($G$5:$G$204=AQ$523,$Y$5:$Y$204,""))))</f>
        <v>-</v>
      </c>
      <c r="AR531" s="132" t="str">
        <f t="array" ref="AR531">IF(COUNT(IF($W$5:$W$204=$AH531,IF($G$5:$G$204=AR$523,$Y$5:$Y$204,""),""))=0,"-",AVERAGE(IF($W$5:$W$204=$AH531,IF($G$5:$G$204=AR$523,$Y$5:$Y$204,""))))</f>
        <v>-</v>
      </c>
      <c r="AS531" s="132" t="str">
        <f t="array" ref="AS531">IF(COUNT(IF($W$5:$W$204=$AH531,IF($G$5:$G$204=AS$523,$Y$5:$Y$204,""),""))=0,"-",AVERAGE(IF($W$5:$W$204=$AH531,IF($G$5:$G$204=AS$523,$Y$5:$Y$204,""))))</f>
        <v>-</v>
      </c>
      <c r="AT531" s="132" t="str">
        <f t="array" ref="AT531">IF(COUNT(IF($W$5:$W$204=$AH531,IF($G$5:$G$204=AT$523,$Y$5:$Y$204,""),""))=0,"-",AVERAGE(IF($W$5:$W$204=$AH531,IF($G$5:$G$204=AT$523,$Y$5:$Y$204,""))))</f>
        <v>-</v>
      </c>
      <c r="AU531" s="364" t="str">
        <f t="array" ref="AU531">IF(AU509&gt;1,AVERAGE(IF($W$5:$W$204=$AH531,$Y$5:$Y$204,"-")),"-")</f>
        <v>-</v>
      </c>
      <c r="AV531" s="75"/>
      <c r="AW531" s="75"/>
      <c r="AX531" s="75"/>
      <c r="AY531" s="75"/>
      <c r="AZ531" s="75"/>
      <c r="BA531" s="75"/>
      <c r="BB531" s="75"/>
      <c r="BC531" s="75"/>
      <c r="BD531" s="75"/>
      <c r="BE531" s="75"/>
      <c r="BF531" s="75"/>
      <c r="BG531" s="75"/>
      <c r="BH531" s="75"/>
      <c r="BK531" s="251"/>
      <c r="BL531" s="251"/>
      <c r="BM531" s="251"/>
      <c r="BN531" s="251"/>
      <c r="BO531" s="251"/>
      <c r="BP531" s="251"/>
      <c r="BQ531" s="251"/>
      <c r="BR531" s="251"/>
      <c r="BS531" s="251"/>
      <c r="BT531" s="251"/>
      <c r="BU531" s="251"/>
      <c r="BV531" s="251"/>
      <c r="BW531" s="251"/>
      <c r="BX531" s="251"/>
      <c r="BY531" s="251"/>
      <c r="BZ531" s="251"/>
    </row>
    <row r="532" spans="1:78">
      <c r="A532" s="75"/>
      <c r="B532" s="75"/>
      <c r="C532" s="75"/>
      <c r="D532" s="75"/>
      <c r="E532" s="84"/>
      <c r="F532" s="84"/>
      <c r="G532" s="75"/>
      <c r="H532" s="85"/>
      <c r="I532" s="75"/>
      <c r="J532" s="75"/>
      <c r="K532" s="75"/>
      <c r="L532" s="75"/>
      <c r="M532" s="75"/>
      <c r="N532" s="75"/>
      <c r="O532" s="75"/>
      <c r="P532" s="75"/>
      <c r="Q532" s="75"/>
      <c r="R532" s="75"/>
      <c r="S532" s="75"/>
      <c r="T532" s="75"/>
      <c r="U532" s="75"/>
      <c r="V532" s="75"/>
      <c r="W532" s="76"/>
      <c r="X532" s="76"/>
      <c r="Y532" s="76"/>
      <c r="Z532" s="76"/>
      <c r="AA532" s="76"/>
      <c r="AB532" s="76"/>
      <c r="AC532" s="76"/>
      <c r="AD532" s="76"/>
      <c r="AE532" s="75"/>
      <c r="AF532" s="75"/>
      <c r="AG532" s="75"/>
      <c r="AH532" s="21">
        <v>7</v>
      </c>
      <c r="AI532" s="132" t="str">
        <f t="array" ref="AI532">IF(COUNT(IF($W$5:$W$204=$AH532,IF($G$5:$G$204=AI$523,$Y$5:$Y$204,""),""))=0,"-",AVERAGE(IF($W$5:$W$204=$AH532,IF($G$5:$G$204=AI$523,$Y$5:$Y$204,""))))</f>
        <v>-</v>
      </c>
      <c r="AJ532" s="132" t="str">
        <f t="array" ref="AJ532">IF(COUNT(IF($W$5:$W$204=$AH532,IF($G$5:$G$204=AJ$523,$Y$5:$Y$204,""),""))=0,"-",AVERAGE(IF($W$5:$W$204=$AH532,IF($G$5:$G$204=AJ$523,$Y$5:$Y$204,""))))</f>
        <v>-</v>
      </c>
      <c r="AK532" s="132" t="str">
        <f t="array" ref="AK532">IF(COUNT(IF($W$5:$W$204=$AH532,IF($G$5:$G$204=AK$523,$Y$5:$Y$204,""),""))=0,"-",AVERAGE(IF($W$5:$W$204=$AH532,IF($G$5:$G$204=AK$523,$Y$5:$Y$204,""))))</f>
        <v>-</v>
      </c>
      <c r="AL532" s="132" t="str">
        <f t="array" ref="AL532">IF(COUNT(IF($W$5:$W$204=$AH532,IF($G$5:$G$204=AL$523,$Y$5:$Y$204,""),""))=0,"-",AVERAGE(IF($W$5:$W$204=$AH532,IF($G$5:$G$204=AL$523,$Y$5:$Y$204,""))))</f>
        <v>-</v>
      </c>
      <c r="AM532" s="132" t="str">
        <f t="array" ref="AM532">IF(COUNT(IF($W$5:$W$204=$AH532,IF($G$5:$G$204=AM$523,$Y$5:$Y$204,""),""))=0,"-",AVERAGE(IF($W$5:$W$204=$AH532,IF($G$5:$G$204=AM$523,$Y$5:$Y$204,""))))</f>
        <v>-</v>
      </c>
      <c r="AN532" s="132" t="str">
        <f t="array" ref="AN532">IF(COUNT(IF($W$5:$W$204=$AH532,IF($G$5:$G$204=AN$523,$Y$5:$Y$204,""),""))=0,"-",AVERAGE(IF($W$5:$W$204=$AH532,IF($G$5:$G$204=AN$523,$Y$5:$Y$204,""))))</f>
        <v>-</v>
      </c>
      <c r="AO532" s="132" t="str">
        <f t="array" ref="AO532">IF(COUNT(IF($W$5:$W$204=$AH532,IF($G$5:$G$204=AO$523,$Y$5:$Y$204,""),""))=0,"-",AVERAGE(IF($W$5:$W$204=$AH532,IF($G$5:$G$204=AO$523,$Y$5:$Y$204,""))))</f>
        <v>-</v>
      </c>
      <c r="AP532" s="132" t="str">
        <f t="array" ref="AP532">IF(COUNT(IF($W$5:$W$204=$AH532,IF($G$5:$G$204=AP$523,$Y$5:$Y$204,""),""))=0,"-",AVERAGE(IF($W$5:$W$204=$AH532,IF($G$5:$G$204=AP$523,$Y$5:$Y$204,""))))</f>
        <v>-</v>
      </c>
      <c r="AQ532" s="132" t="str">
        <f t="array" ref="AQ532">IF(COUNT(IF($W$5:$W$204=$AH532,IF($G$5:$G$204=AQ$523,$Y$5:$Y$204,""),""))=0,"-",AVERAGE(IF($W$5:$W$204=$AH532,IF($G$5:$G$204=AQ$523,$Y$5:$Y$204,""))))</f>
        <v>-</v>
      </c>
      <c r="AR532" s="132" t="str">
        <f t="array" ref="AR532">IF(COUNT(IF($W$5:$W$204=$AH532,IF($G$5:$G$204=AR$523,$Y$5:$Y$204,""),""))=0,"-",AVERAGE(IF($W$5:$W$204=$AH532,IF($G$5:$G$204=AR$523,$Y$5:$Y$204,""))))</f>
        <v>-</v>
      </c>
      <c r="AS532" s="132" t="str">
        <f t="array" ref="AS532">IF(COUNT(IF($W$5:$W$204=$AH532,IF($G$5:$G$204=AS$523,$Y$5:$Y$204,""),""))=0,"-",AVERAGE(IF($W$5:$W$204=$AH532,IF($G$5:$G$204=AS$523,$Y$5:$Y$204,""))))</f>
        <v>-</v>
      </c>
      <c r="AT532" s="132" t="str">
        <f t="array" ref="AT532">IF(COUNT(IF($W$5:$W$204=$AH532,IF($G$5:$G$204=AT$523,$Y$5:$Y$204,""),""))=0,"-",AVERAGE(IF($W$5:$W$204=$AH532,IF($G$5:$G$204=AT$523,$Y$5:$Y$204,""))))</f>
        <v>-</v>
      </c>
      <c r="AU532" s="364" t="str">
        <f t="array" ref="AU532">IF(AU510&gt;1,AVERAGE(IF($W$5:$W$204=$AH532,$Y$5:$Y$204,"-")),"-")</f>
        <v>-</v>
      </c>
      <c r="AV532" s="75"/>
      <c r="AW532" s="75"/>
      <c r="AX532" s="75"/>
      <c r="AY532" s="75"/>
      <c r="AZ532" s="75"/>
      <c r="BA532" s="75"/>
      <c r="BB532" s="75"/>
      <c r="BC532" s="75"/>
      <c r="BD532" s="75"/>
      <c r="BE532" s="75"/>
      <c r="BF532" s="75"/>
      <c r="BG532" s="75"/>
      <c r="BH532" s="75"/>
      <c r="BK532" s="251"/>
      <c r="BL532" s="251"/>
      <c r="BM532" s="251"/>
      <c r="BN532" s="251"/>
      <c r="BO532" s="251"/>
      <c r="BP532" s="251"/>
      <c r="BQ532" s="251"/>
      <c r="BR532" s="251"/>
      <c r="BS532" s="251"/>
      <c r="BT532" s="251"/>
      <c r="BU532" s="251"/>
      <c r="BV532" s="251"/>
      <c r="BW532" s="251"/>
      <c r="BX532" s="251"/>
      <c r="BY532" s="251"/>
      <c r="BZ532" s="251"/>
    </row>
    <row r="533" spans="1:78">
      <c r="A533" s="75"/>
      <c r="B533" s="75"/>
      <c r="C533" s="75"/>
      <c r="D533" s="75"/>
      <c r="E533" s="84"/>
      <c r="F533" s="84"/>
      <c r="G533" s="75"/>
      <c r="H533" s="85"/>
      <c r="I533" s="75"/>
      <c r="J533" s="75"/>
      <c r="K533" s="75"/>
      <c r="L533" s="75"/>
      <c r="M533" s="75"/>
      <c r="N533" s="75"/>
      <c r="O533" s="75"/>
      <c r="P533" s="75"/>
      <c r="Q533" s="75"/>
      <c r="R533" s="75"/>
      <c r="S533" s="75"/>
      <c r="T533" s="75"/>
      <c r="U533" s="75"/>
      <c r="V533" s="75"/>
      <c r="W533" s="76"/>
      <c r="X533" s="76"/>
      <c r="Y533" s="76"/>
      <c r="Z533" s="76"/>
      <c r="AA533" s="76"/>
      <c r="AB533" s="76"/>
      <c r="AC533" s="76"/>
      <c r="AD533" s="76"/>
      <c r="AE533" s="75"/>
      <c r="AF533" s="75"/>
      <c r="AG533" s="75"/>
      <c r="AH533" s="21">
        <v>8</v>
      </c>
      <c r="AI533" s="132" t="str">
        <f t="array" ref="AI533">IF(COUNT(IF($W$5:$W$204=$AH533,IF($G$5:$G$204=AI$523,$Y$5:$Y$204,""),""))=0,"-",AVERAGE(IF($W$5:$W$204=$AH533,IF($G$5:$G$204=AI$523,$Y$5:$Y$204,""))))</f>
        <v>-</v>
      </c>
      <c r="AJ533" s="132" t="str">
        <f t="array" ref="AJ533">IF(COUNT(IF($W$5:$W$204=$AH533,IF($G$5:$G$204=AJ$523,$Y$5:$Y$204,""),""))=0,"-",AVERAGE(IF($W$5:$W$204=$AH533,IF($G$5:$G$204=AJ$523,$Y$5:$Y$204,""))))</f>
        <v>-</v>
      </c>
      <c r="AK533" s="132" t="str">
        <f t="array" ref="AK533">IF(COUNT(IF($W$5:$W$204=$AH533,IF($G$5:$G$204=AK$523,$Y$5:$Y$204,""),""))=0,"-",AVERAGE(IF($W$5:$W$204=$AH533,IF($G$5:$G$204=AK$523,$Y$5:$Y$204,""))))</f>
        <v>-</v>
      </c>
      <c r="AL533" s="132" t="str">
        <f t="array" ref="AL533">IF(COUNT(IF($W$5:$W$204=$AH533,IF($G$5:$G$204=AL$523,$Y$5:$Y$204,""),""))=0,"-",AVERAGE(IF($W$5:$W$204=$AH533,IF($G$5:$G$204=AL$523,$Y$5:$Y$204,""))))</f>
        <v>-</v>
      </c>
      <c r="AM533" s="132" t="str">
        <f t="array" ref="AM533">IF(COUNT(IF($W$5:$W$204=$AH533,IF($G$5:$G$204=AM$523,$Y$5:$Y$204,""),""))=0,"-",AVERAGE(IF($W$5:$W$204=$AH533,IF($G$5:$G$204=AM$523,$Y$5:$Y$204,""))))</f>
        <v>-</v>
      </c>
      <c r="AN533" s="132" t="str">
        <f t="array" ref="AN533">IF(COUNT(IF($W$5:$W$204=$AH533,IF($G$5:$G$204=AN$523,$Y$5:$Y$204,""),""))=0,"-",AVERAGE(IF($W$5:$W$204=$AH533,IF($G$5:$G$204=AN$523,$Y$5:$Y$204,""))))</f>
        <v>-</v>
      </c>
      <c r="AO533" s="132" t="str">
        <f t="array" ref="AO533">IF(COUNT(IF($W$5:$W$204=$AH533,IF($G$5:$G$204=AO$523,$Y$5:$Y$204,""),""))=0,"-",AVERAGE(IF($W$5:$W$204=$AH533,IF($G$5:$G$204=AO$523,$Y$5:$Y$204,""))))</f>
        <v>-</v>
      </c>
      <c r="AP533" s="132" t="str">
        <f t="array" ref="AP533">IF(COUNT(IF($W$5:$W$204=$AH533,IF($G$5:$G$204=AP$523,$Y$5:$Y$204,""),""))=0,"-",AVERAGE(IF($W$5:$W$204=$AH533,IF($G$5:$G$204=AP$523,$Y$5:$Y$204,""))))</f>
        <v>-</v>
      </c>
      <c r="AQ533" s="132" t="str">
        <f t="array" ref="AQ533">IF(COUNT(IF($W$5:$W$204=$AH533,IF($G$5:$G$204=AQ$523,$Y$5:$Y$204,""),""))=0,"-",AVERAGE(IF($W$5:$W$204=$AH533,IF($G$5:$G$204=AQ$523,$Y$5:$Y$204,""))))</f>
        <v>-</v>
      </c>
      <c r="AR533" s="132" t="str">
        <f t="array" ref="AR533">IF(COUNT(IF($W$5:$W$204=$AH533,IF($G$5:$G$204=AR$523,$Y$5:$Y$204,""),""))=0,"-",AVERAGE(IF($W$5:$W$204=$AH533,IF($G$5:$G$204=AR$523,$Y$5:$Y$204,""))))</f>
        <v>-</v>
      </c>
      <c r="AS533" s="132" t="str">
        <f t="array" ref="AS533">IF(COUNT(IF($W$5:$W$204=$AH533,IF($G$5:$G$204=AS$523,$Y$5:$Y$204,""),""))=0,"-",AVERAGE(IF($W$5:$W$204=$AH533,IF($G$5:$G$204=AS$523,$Y$5:$Y$204,""))))</f>
        <v>-</v>
      </c>
      <c r="AT533" s="132" t="str">
        <f t="array" ref="AT533">IF(COUNT(IF($W$5:$W$204=$AH533,IF($G$5:$G$204=AT$523,$Y$5:$Y$204,""),""))=0,"-",AVERAGE(IF($W$5:$W$204=$AH533,IF($G$5:$G$204=AT$523,$Y$5:$Y$204,""))))</f>
        <v>-</v>
      </c>
      <c r="AU533" s="364" t="str">
        <f t="array" ref="AU533">IF(AU511&gt;1,AVERAGE(IF($W$5:$W$204=$AH533,$Y$5:$Y$204,"-")),"-")</f>
        <v>-</v>
      </c>
      <c r="AV533" s="75"/>
      <c r="AW533" s="75"/>
      <c r="AX533" s="75"/>
      <c r="AY533" s="75"/>
      <c r="AZ533" s="75"/>
      <c r="BA533" s="75"/>
      <c r="BB533" s="75"/>
      <c r="BC533" s="75"/>
      <c r="BD533" s="75"/>
      <c r="BE533" s="75"/>
      <c r="BF533" s="75"/>
      <c r="BG533" s="75"/>
      <c r="BH533" s="75"/>
      <c r="BK533" s="251"/>
      <c r="BL533" s="251"/>
      <c r="BM533" s="251"/>
      <c r="BN533" s="251"/>
      <c r="BO533" s="251"/>
      <c r="BP533" s="251"/>
      <c r="BQ533" s="251"/>
      <c r="BR533" s="251"/>
      <c r="BS533" s="251"/>
      <c r="BT533" s="251"/>
      <c r="BU533" s="251"/>
      <c r="BV533" s="251"/>
      <c r="BW533" s="251"/>
      <c r="BX533" s="251"/>
      <c r="BY533" s="251"/>
      <c r="BZ533" s="251"/>
    </row>
    <row r="534" spans="1:78">
      <c r="A534" s="75"/>
      <c r="B534" s="75"/>
      <c r="C534" s="75"/>
      <c r="D534" s="75"/>
      <c r="E534" s="84"/>
      <c r="F534" s="84"/>
      <c r="G534" s="75"/>
      <c r="H534" s="85"/>
      <c r="I534" s="75"/>
      <c r="J534" s="75"/>
      <c r="K534" s="75"/>
      <c r="L534" s="75"/>
      <c r="M534" s="75"/>
      <c r="N534" s="75"/>
      <c r="O534" s="75"/>
      <c r="P534" s="75"/>
      <c r="Q534" s="75"/>
      <c r="R534" s="75"/>
      <c r="S534" s="75"/>
      <c r="T534" s="75"/>
      <c r="U534" s="75"/>
      <c r="V534" s="75"/>
      <c r="W534" s="76"/>
      <c r="X534" s="76"/>
      <c r="Y534" s="76"/>
      <c r="Z534" s="76"/>
      <c r="AA534" s="76"/>
      <c r="AB534" s="76"/>
      <c r="AC534" s="76"/>
      <c r="AD534" s="76"/>
      <c r="AE534" s="75"/>
      <c r="AF534" s="75"/>
      <c r="AG534" s="75"/>
      <c r="AH534" s="21">
        <v>9</v>
      </c>
      <c r="AI534" s="132" t="str">
        <f t="array" ref="AI534">IF(COUNT(IF($W$5:$W$204=$AH534,IF($G$5:$G$204=AI$523,$Y$5:$Y$204,""),""))=0,"-",AVERAGE(IF($W$5:$W$204=$AH534,IF($G$5:$G$204=AI$523,$Y$5:$Y$204,""))))</f>
        <v>-</v>
      </c>
      <c r="AJ534" s="132" t="str">
        <f t="array" ref="AJ534">IF(COUNT(IF($W$5:$W$204=$AH534,IF($G$5:$G$204=AJ$523,$Y$5:$Y$204,""),""))=0,"-",AVERAGE(IF($W$5:$W$204=$AH534,IF($G$5:$G$204=AJ$523,$Y$5:$Y$204,""))))</f>
        <v>-</v>
      </c>
      <c r="AK534" s="132" t="str">
        <f t="array" ref="AK534">IF(COUNT(IF($W$5:$W$204=$AH534,IF($G$5:$G$204=AK$523,$Y$5:$Y$204,""),""))=0,"-",AVERAGE(IF($W$5:$W$204=$AH534,IF($G$5:$G$204=AK$523,$Y$5:$Y$204,""))))</f>
        <v>-</v>
      </c>
      <c r="AL534" s="132" t="str">
        <f t="array" ref="AL534">IF(COUNT(IF($W$5:$W$204=$AH534,IF($G$5:$G$204=AL$523,$Y$5:$Y$204,""),""))=0,"-",AVERAGE(IF($W$5:$W$204=$AH534,IF($G$5:$G$204=AL$523,$Y$5:$Y$204,""))))</f>
        <v>-</v>
      </c>
      <c r="AM534" s="132" t="str">
        <f t="array" ref="AM534">IF(COUNT(IF($W$5:$W$204=$AH534,IF($G$5:$G$204=AM$523,$Y$5:$Y$204,""),""))=0,"-",AVERAGE(IF($W$5:$W$204=$AH534,IF($G$5:$G$204=AM$523,$Y$5:$Y$204,""))))</f>
        <v>-</v>
      </c>
      <c r="AN534" s="132" t="str">
        <f t="array" ref="AN534">IF(COUNT(IF($W$5:$W$204=$AH534,IF($G$5:$G$204=AN$523,$Y$5:$Y$204,""),""))=0,"-",AVERAGE(IF($W$5:$W$204=$AH534,IF($G$5:$G$204=AN$523,$Y$5:$Y$204,""))))</f>
        <v>-</v>
      </c>
      <c r="AO534" s="132" t="str">
        <f t="array" ref="AO534">IF(COUNT(IF($W$5:$W$204=$AH534,IF($G$5:$G$204=AO$523,$Y$5:$Y$204,""),""))=0,"-",AVERAGE(IF($W$5:$W$204=$AH534,IF($G$5:$G$204=AO$523,$Y$5:$Y$204,""))))</f>
        <v>-</v>
      </c>
      <c r="AP534" s="132" t="str">
        <f t="array" ref="AP534">IF(COUNT(IF($W$5:$W$204=$AH534,IF($G$5:$G$204=AP$523,$Y$5:$Y$204,""),""))=0,"-",AVERAGE(IF($W$5:$W$204=$AH534,IF($G$5:$G$204=AP$523,$Y$5:$Y$204,""))))</f>
        <v>-</v>
      </c>
      <c r="AQ534" s="132" t="str">
        <f t="array" ref="AQ534">IF(COUNT(IF($W$5:$W$204=$AH534,IF($G$5:$G$204=AQ$523,$Y$5:$Y$204,""),""))=0,"-",AVERAGE(IF($W$5:$W$204=$AH534,IF($G$5:$G$204=AQ$523,$Y$5:$Y$204,""))))</f>
        <v>-</v>
      </c>
      <c r="AR534" s="132" t="str">
        <f t="array" ref="AR534">IF(COUNT(IF($W$5:$W$204=$AH534,IF($G$5:$G$204=AR$523,$Y$5:$Y$204,""),""))=0,"-",AVERAGE(IF($W$5:$W$204=$AH534,IF($G$5:$G$204=AR$523,$Y$5:$Y$204,""))))</f>
        <v>-</v>
      </c>
      <c r="AS534" s="132" t="str">
        <f t="array" ref="AS534">IF(COUNT(IF($W$5:$W$204=$AH534,IF($G$5:$G$204=AS$523,$Y$5:$Y$204,""),""))=0,"-",AVERAGE(IF($W$5:$W$204=$AH534,IF($G$5:$G$204=AS$523,$Y$5:$Y$204,""))))</f>
        <v>-</v>
      </c>
      <c r="AT534" s="132" t="str">
        <f t="array" ref="AT534">IF(COUNT(IF($W$5:$W$204=$AH534,IF($G$5:$G$204=AT$523,$Y$5:$Y$204,""),""))=0,"-",AVERAGE(IF($W$5:$W$204=$AH534,IF($G$5:$G$204=AT$523,$Y$5:$Y$204,""))))</f>
        <v>-</v>
      </c>
      <c r="AU534" s="364" t="str">
        <f t="array" ref="AU534">IF(AU512&gt;1,AVERAGE(IF($W$5:$W$204=$AH534,$Y$5:$Y$204,"-")),"-")</f>
        <v>-</v>
      </c>
      <c r="AV534" s="75"/>
      <c r="AW534" s="75"/>
      <c r="AX534" s="75"/>
      <c r="AY534" s="75"/>
      <c r="AZ534" s="75"/>
      <c r="BA534" s="75"/>
      <c r="BB534" s="75"/>
      <c r="BC534" s="75"/>
      <c r="BD534" s="75"/>
      <c r="BE534" s="75"/>
      <c r="BF534" s="75"/>
      <c r="BG534" s="75"/>
      <c r="BH534" s="75"/>
      <c r="BK534" s="251"/>
      <c r="BL534" s="251"/>
      <c r="BM534" s="251"/>
      <c r="BN534" s="251"/>
      <c r="BO534" s="251"/>
      <c r="BP534" s="251"/>
      <c r="BQ534" s="251"/>
      <c r="BR534" s="251"/>
      <c r="BS534" s="251"/>
      <c r="BT534" s="251"/>
      <c r="BU534" s="251"/>
      <c r="BV534" s="251"/>
      <c r="BW534" s="251"/>
      <c r="BX534" s="251"/>
      <c r="BY534" s="251"/>
      <c r="BZ534" s="251"/>
    </row>
    <row r="535" spans="1:78">
      <c r="A535" s="75"/>
      <c r="B535" s="75"/>
      <c r="C535" s="75"/>
      <c r="D535" s="75"/>
      <c r="E535" s="84"/>
      <c r="F535" s="84"/>
      <c r="G535" s="75"/>
      <c r="H535" s="85"/>
      <c r="I535" s="75"/>
      <c r="J535" s="75"/>
      <c r="K535" s="75"/>
      <c r="L535" s="75"/>
      <c r="M535" s="75"/>
      <c r="N535" s="75"/>
      <c r="O535" s="75"/>
      <c r="P535" s="75"/>
      <c r="Q535" s="75"/>
      <c r="R535" s="75"/>
      <c r="S535" s="75"/>
      <c r="T535" s="75"/>
      <c r="U535" s="75"/>
      <c r="V535" s="75"/>
      <c r="W535" s="76"/>
      <c r="X535" s="76"/>
      <c r="Y535" s="76"/>
      <c r="Z535" s="76"/>
      <c r="AA535" s="76"/>
      <c r="AB535" s="76"/>
      <c r="AC535" s="76"/>
      <c r="AD535" s="76"/>
      <c r="AE535" s="75"/>
      <c r="AF535" s="75"/>
      <c r="AG535" s="75"/>
      <c r="AH535" s="21">
        <v>10</v>
      </c>
      <c r="AI535" s="132" t="str">
        <f t="array" ref="AI535">IF(COUNT(IF($W$5:$W$204=$AH535,IF($G$5:$G$204=AI$523,$Y$5:$Y$204,""),""))=0,"-",AVERAGE(IF($W$5:$W$204=$AH535,IF($G$5:$G$204=AI$523,$Y$5:$Y$204,""))))</f>
        <v>-</v>
      </c>
      <c r="AJ535" s="132" t="str">
        <f t="array" ref="AJ535">IF(COUNT(IF($W$5:$W$204=$AH535,IF($G$5:$G$204=AJ$523,$Y$5:$Y$204,""),""))=0,"-",AVERAGE(IF($W$5:$W$204=$AH535,IF($G$5:$G$204=AJ$523,$Y$5:$Y$204,""))))</f>
        <v>-</v>
      </c>
      <c r="AK535" s="132" t="str">
        <f t="array" ref="AK535">IF(COUNT(IF($W$5:$W$204=$AH535,IF($G$5:$G$204=AK$523,$Y$5:$Y$204,""),""))=0,"-",AVERAGE(IF($W$5:$W$204=$AH535,IF($G$5:$G$204=AK$523,$Y$5:$Y$204,""))))</f>
        <v>-</v>
      </c>
      <c r="AL535" s="132" t="str">
        <f t="array" ref="AL535">IF(COUNT(IF($W$5:$W$204=$AH535,IF($G$5:$G$204=AL$523,$Y$5:$Y$204,""),""))=0,"-",AVERAGE(IF($W$5:$W$204=$AH535,IF($G$5:$G$204=AL$523,$Y$5:$Y$204,""))))</f>
        <v>-</v>
      </c>
      <c r="AM535" s="132" t="str">
        <f t="array" ref="AM535">IF(COUNT(IF($W$5:$W$204=$AH535,IF($G$5:$G$204=AM$523,$Y$5:$Y$204,""),""))=0,"-",AVERAGE(IF($W$5:$W$204=$AH535,IF($G$5:$G$204=AM$523,$Y$5:$Y$204,""))))</f>
        <v>-</v>
      </c>
      <c r="AN535" s="132" t="str">
        <f t="array" ref="AN535">IF(COUNT(IF($W$5:$W$204=$AH535,IF($G$5:$G$204=AN$523,$Y$5:$Y$204,""),""))=0,"-",AVERAGE(IF($W$5:$W$204=$AH535,IF($G$5:$G$204=AN$523,$Y$5:$Y$204,""))))</f>
        <v>-</v>
      </c>
      <c r="AO535" s="132" t="str">
        <f t="array" ref="AO535">IF(COUNT(IF($W$5:$W$204=$AH535,IF($G$5:$G$204=AO$523,$Y$5:$Y$204,""),""))=0,"-",AVERAGE(IF($W$5:$W$204=$AH535,IF($G$5:$G$204=AO$523,$Y$5:$Y$204,""))))</f>
        <v>-</v>
      </c>
      <c r="AP535" s="132" t="str">
        <f t="array" ref="AP535">IF(COUNT(IF($W$5:$W$204=$AH535,IF($G$5:$G$204=AP$523,$Y$5:$Y$204,""),""))=0,"-",AVERAGE(IF($W$5:$W$204=$AH535,IF($G$5:$G$204=AP$523,$Y$5:$Y$204,""))))</f>
        <v>-</v>
      </c>
      <c r="AQ535" s="132" t="str">
        <f t="array" ref="AQ535">IF(COUNT(IF($W$5:$W$204=$AH535,IF($G$5:$G$204=AQ$523,$Y$5:$Y$204,""),""))=0,"-",AVERAGE(IF($W$5:$W$204=$AH535,IF($G$5:$G$204=AQ$523,$Y$5:$Y$204,""))))</f>
        <v>-</v>
      </c>
      <c r="AR535" s="132" t="str">
        <f t="array" ref="AR535">IF(COUNT(IF($W$5:$W$204=$AH535,IF($G$5:$G$204=AR$523,$Y$5:$Y$204,""),""))=0,"-",AVERAGE(IF($W$5:$W$204=$AH535,IF($G$5:$G$204=AR$523,$Y$5:$Y$204,""))))</f>
        <v>-</v>
      </c>
      <c r="AS535" s="132" t="str">
        <f t="array" ref="AS535">IF(COUNT(IF($W$5:$W$204=$AH535,IF($G$5:$G$204=AS$523,$Y$5:$Y$204,""),""))=0,"-",AVERAGE(IF($W$5:$W$204=$AH535,IF($G$5:$G$204=AS$523,$Y$5:$Y$204,""))))</f>
        <v>-</v>
      </c>
      <c r="AT535" s="132" t="str">
        <f t="array" ref="AT535">IF(COUNT(IF($W$5:$W$204=$AH535,IF($G$5:$G$204=AT$523,$Y$5:$Y$204,""),""))=0,"-",AVERAGE(IF($W$5:$W$204=$AH535,IF($G$5:$G$204=AT$523,$Y$5:$Y$204,""))))</f>
        <v>-</v>
      </c>
      <c r="AU535" s="364" t="str">
        <f t="array" ref="AU535">IF(AU513&gt;1,AVERAGE(IF($W$5:$W$204=$AH535,$Y$5:$Y$204,"-")),"-")</f>
        <v>-</v>
      </c>
      <c r="AV535" s="75"/>
      <c r="AW535" s="75"/>
      <c r="AX535" s="75"/>
      <c r="AY535" s="75"/>
      <c r="AZ535" s="75"/>
      <c r="BA535" s="75"/>
      <c r="BB535" s="75"/>
      <c r="BC535" s="75"/>
      <c r="BD535" s="75"/>
      <c r="BE535" s="75"/>
      <c r="BF535" s="75"/>
      <c r="BG535" s="75"/>
      <c r="BH535" s="75"/>
      <c r="BK535" s="251"/>
      <c r="BL535" s="251"/>
      <c r="BM535" s="251"/>
      <c r="BN535" s="251"/>
      <c r="BO535" s="251"/>
      <c r="BP535" s="251"/>
      <c r="BQ535" s="251"/>
      <c r="BR535" s="251"/>
      <c r="BS535" s="251"/>
      <c r="BT535" s="251"/>
      <c r="BU535" s="251"/>
      <c r="BV535" s="251"/>
      <c r="BW535" s="251"/>
      <c r="BX535" s="251"/>
      <c r="BY535" s="251"/>
      <c r="BZ535" s="251"/>
    </row>
    <row r="536" spans="1:78">
      <c r="A536" s="75"/>
      <c r="B536" s="75"/>
      <c r="C536" s="75"/>
      <c r="D536" s="75"/>
      <c r="E536" s="84"/>
      <c r="F536" s="84"/>
      <c r="G536" s="75"/>
      <c r="H536" s="85"/>
      <c r="I536" s="75"/>
      <c r="J536" s="75"/>
      <c r="K536" s="75"/>
      <c r="L536" s="75"/>
      <c r="M536" s="75"/>
      <c r="N536" s="75"/>
      <c r="O536" s="75"/>
      <c r="P536" s="75"/>
      <c r="Q536" s="75"/>
      <c r="R536" s="75"/>
      <c r="S536" s="75"/>
      <c r="T536" s="75"/>
      <c r="U536" s="75"/>
      <c r="V536" s="75"/>
      <c r="W536" s="76"/>
      <c r="X536" s="76"/>
      <c r="Y536" s="76"/>
      <c r="Z536" s="76"/>
      <c r="AA536" s="76"/>
      <c r="AB536" s="76"/>
      <c r="AC536" s="76"/>
      <c r="AD536" s="76"/>
      <c r="AE536" s="75"/>
      <c r="AF536" s="75"/>
      <c r="AG536" s="75"/>
      <c r="AH536" s="21">
        <v>11</v>
      </c>
      <c r="AI536" s="132" t="str">
        <f t="array" ref="AI536">IF(COUNT(IF($W$5:$W$204=$AH536,IF($G$5:$G$204=AI$523,$Y$5:$Y$204,""),""))=0,"-",AVERAGE(IF($W$5:$W$204=$AH536,IF($G$5:$G$204=AI$523,$Y$5:$Y$204,""))))</f>
        <v>-</v>
      </c>
      <c r="AJ536" s="132" t="str">
        <f t="array" ref="AJ536">IF(COUNT(IF($W$5:$W$204=$AH536,IF($G$5:$G$204=AJ$523,$Y$5:$Y$204,""),""))=0,"-",AVERAGE(IF($W$5:$W$204=$AH536,IF($G$5:$G$204=AJ$523,$Y$5:$Y$204,""))))</f>
        <v>-</v>
      </c>
      <c r="AK536" s="132" t="str">
        <f t="array" ref="AK536">IF(COUNT(IF($W$5:$W$204=$AH536,IF($G$5:$G$204=AK$523,$Y$5:$Y$204,""),""))=0,"-",AVERAGE(IF($W$5:$W$204=$AH536,IF($G$5:$G$204=AK$523,$Y$5:$Y$204,""))))</f>
        <v>-</v>
      </c>
      <c r="AL536" s="132" t="str">
        <f t="array" ref="AL536">IF(COUNT(IF($W$5:$W$204=$AH536,IF($G$5:$G$204=AL$523,$Y$5:$Y$204,""),""))=0,"-",AVERAGE(IF($W$5:$W$204=$AH536,IF($G$5:$G$204=AL$523,$Y$5:$Y$204,""))))</f>
        <v>-</v>
      </c>
      <c r="AM536" s="132" t="str">
        <f t="array" ref="AM536">IF(COUNT(IF($W$5:$W$204=$AH536,IF($G$5:$G$204=AM$523,$Y$5:$Y$204,""),""))=0,"-",AVERAGE(IF($W$5:$W$204=$AH536,IF($G$5:$G$204=AM$523,$Y$5:$Y$204,""))))</f>
        <v>-</v>
      </c>
      <c r="AN536" s="132" t="str">
        <f t="array" ref="AN536">IF(COUNT(IF($W$5:$W$204=$AH536,IF($G$5:$G$204=AN$523,$Y$5:$Y$204,""),""))=0,"-",AVERAGE(IF($W$5:$W$204=$AH536,IF($G$5:$G$204=AN$523,$Y$5:$Y$204,""))))</f>
        <v>-</v>
      </c>
      <c r="AO536" s="132" t="str">
        <f t="array" ref="AO536">IF(COUNT(IF($W$5:$W$204=$AH536,IF($G$5:$G$204=AO$523,$Y$5:$Y$204,""),""))=0,"-",AVERAGE(IF($W$5:$W$204=$AH536,IF($G$5:$G$204=AO$523,$Y$5:$Y$204,""))))</f>
        <v>-</v>
      </c>
      <c r="AP536" s="132" t="str">
        <f t="array" ref="AP536">IF(COUNT(IF($W$5:$W$204=$AH536,IF($G$5:$G$204=AP$523,$Y$5:$Y$204,""),""))=0,"-",AVERAGE(IF($W$5:$W$204=$AH536,IF($G$5:$G$204=AP$523,$Y$5:$Y$204,""))))</f>
        <v>-</v>
      </c>
      <c r="AQ536" s="132" t="str">
        <f t="array" ref="AQ536">IF(COUNT(IF($W$5:$W$204=$AH536,IF($G$5:$G$204=AQ$523,$Y$5:$Y$204,""),""))=0,"-",AVERAGE(IF($W$5:$W$204=$AH536,IF($G$5:$G$204=AQ$523,$Y$5:$Y$204,""))))</f>
        <v>-</v>
      </c>
      <c r="AR536" s="132" t="str">
        <f t="array" ref="AR536">IF(COUNT(IF($W$5:$W$204=$AH536,IF($G$5:$G$204=AR$523,$Y$5:$Y$204,""),""))=0,"-",AVERAGE(IF($W$5:$W$204=$AH536,IF($G$5:$G$204=AR$523,$Y$5:$Y$204,""))))</f>
        <v>-</v>
      </c>
      <c r="AS536" s="132" t="str">
        <f t="array" ref="AS536">IF(COUNT(IF($W$5:$W$204=$AH536,IF($G$5:$G$204=AS$523,$Y$5:$Y$204,""),""))=0,"-",AVERAGE(IF($W$5:$W$204=$AH536,IF($G$5:$G$204=AS$523,$Y$5:$Y$204,""))))</f>
        <v>-</v>
      </c>
      <c r="AT536" s="132" t="str">
        <f t="array" ref="AT536">IF(COUNT(IF($W$5:$W$204=$AH536,IF($G$5:$G$204=AT$523,$Y$5:$Y$204,""),""))=0,"-",AVERAGE(IF($W$5:$W$204=$AH536,IF($G$5:$G$204=AT$523,$Y$5:$Y$204,""))))</f>
        <v>-</v>
      </c>
      <c r="AU536" s="364" t="str">
        <f t="array" ref="AU536">IF(AU514&gt;1,AVERAGE(IF($W$5:$W$204=$AH536,$Y$5:$Y$204,"-")),"-")</f>
        <v>-</v>
      </c>
      <c r="AV536" s="75"/>
      <c r="AW536" s="75"/>
      <c r="AX536" s="75"/>
      <c r="AY536" s="75"/>
      <c r="AZ536" s="75"/>
      <c r="BA536" s="75"/>
      <c r="BB536" s="75"/>
      <c r="BC536" s="75"/>
      <c r="BD536" s="75"/>
      <c r="BE536" s="75"/>
      <c r="BF536" s="75"/>
      <c r="BG536" s="75"/>
      <c r="BH536" s="75"/>
      <c r="BK536" s="251"/>
      <c r="BL536" s="251"/>
      <c r="BM536" s="251"/>
      <c r="BN536" s="251"/>
      <c r="BO536" s="251"/>
      <c r="BP536" s="251"/>
      <c r="BQ536" s="251"/>
      <c r="BR536" s="251"/>
      <c r="BS536" s="251"/>
      <c r="BT536" s="251"/>
      <c r="BU536" s="251"/>
      <c r="BV536" s="251"/>
      <c r="BW536" s="251"/>
      <c r="BX536" s="251"/>
      <c r="BY536" s="251"/>
      <c r="BZ536" s="251"/>
    </row>
    <row r="537" spans="1:78">
      <c r="A537" s="75"/>
      <c r="B537" s="75"/>
      <c r="C537" s="75"/>
      <c r="D537" s="75"/>
      <c r="E537" s="84"/>
      <c r="F537" s="84"/>
      <c r="G537" s="75"/>
      <c r="H537" s="85"/>
      <c r="I537" s="75"/>
      <c r="J537" s="75"/>
      <c r="K537" s="75"/>
      <c r="L537" s="75"/>
      <c r="M537" s="75"/>
      <c r="N537" s="75"/>
      <c r="O537" s="75"/>
      <c r="P537" s="75"/>
      <c r="Q537" s="75"/>
      <c r="R537" s="75"/>
      <c r="S537" s="75"/>
      <c r="T537" s="75"/>
      <c r="U537" s="75"/>
      <c r="V537" s="75"/>
      <c r="W537" s="76"/>
      <c r="X537" s="76"/>
      <c r="Y537" s="76"/>
      <c r="Z537" s="76"/>
      <c r="AA537" s="76"/>
      <c r="AB537" s="76"/>
      <c r="AC537" s="76"/>
      <c r="AD537" s="76"/>
      <c r="AE537" s="75"/>
      <c r="AF537" s="75"/>
      <c r="AG537" s="75"/>
      <c r="AH537" s="21">
        <v>12</v>
      </c>
      <c r="AI537" s="132" t="str">
        <f t="array" ref="AI537">IF(COUNT(IF($W$5:$W$204=$AH537,IF($G$5:$G$204=AI$523,$Y$5:$Y$204,""),""))=0,"-",AVERAGE(IF($W$5:$W$204=$AH537,IF($G$5:$G$204=AI$523,$Y$5:$Y$204,""))))</f>
        <v>-</v>
      </c>
      <c r="AJ537" s="132" t="str">
        <f t="array" ref="AJ537">IF(COUNT(IF($W$5:$W$204=$AH537,IF($G$5:$G$204=AJ$523,$Y$5:$Y$204,""),""))=0,"-",AVERAGE(IF($W$5:$W$204=$AH537,IF($G$5:$G$204=AJ$523,$Y$5:$Y$204,""))))</f>
        <v>-</v>
      </c>
      <c r="AK537" s="132" t="str">
        <f t="array" ref="AK537">IF(COUNT(IF($W$5:$W$204=$AH537,IF($G$5:$G$204=AK$523,$Y$5:$Y$204,""),""))=0,"-",AVERAGE(IF($W$5:$W$204=$AH537,IF($G$5:$G$204=AK$523,$Y$5:$Y$204,""))))</f>
        <v>-</v>
      </c>
      <c r="AL537" s="132" t="str">
        <f t="array" ref="AL537">IF(COUNT(IF($W$5:$W$204=$AH537,IF($G$5:$G$204=AL$523,$Y$5:$Y$204,""),""))=0,"-",AVERAGE(IF($W$5:$W$204=$AH537,IF($G$5:$G$204=AL$523,$Y$5:$Y$204,""))))</f>
        <v>-</v>
      </c>
      <c r="AM537" s="132" t="str">
        <f t="array" ref="AM537">IF(COUNT(IF($W$5:$W$204=$AH537,IF($G$5:$G$204=AM$523,$Y$5:$Y$204,""),""))=0,"-",AVERAGE(IF($W$5:$W$204=$AH537,IF($G$5:$G$204=AM$523,$Y$5:$Y$204,""))))</f>
        <v>-</v>
      </c>
      <c r="AN537" s="132" t="str">
        <f t="array" ref="AN537">IF(COUNT(IF($W$5:$W$204=$AH537,IF($G$5:$G$204=AN$523,$Y$5:$Y$204,""),""))=0,"-",AVERAGE(IF($W$5:$W$204=$AH537,IF($G$5:$G$204=AN$523,$Y$5:$Y$204,""))))</f>
        <v>-</v>
      </c>
      <c r="AO537" s="132" t="str">
        <f t="array" ref="AO537">IF(COUNT(IF($W$5:$W$204=$AH537,IF($G$5:$G$204=AO$523,$Y$5:$Y$204,""),""))=0,"-",AVERAGE(IF($W$5:$W$204=$AH537,IF($G$5:$G$204=AO$523,$Y$5:$Y$204,""))))</f>
        <v>-</v>
      </c>
      <c r="AP537" s="132" t="str">
        <f t="array" ref="AP537">IF(COUNT(IF($W$5:$W$204=$AH537,IF($G$5:$G$204=AP$523,$Y$5:$Y$204,""),""))=0,"-",AVERAGE(IF($W$5:$W$204=$AH537,IF($G$5:$G$204=AP$523,$Y$5:$Y$204,""))))</f>
        <v>-</v>
      </c>
      <c r="AQ537" s="132" t="str">
        <f t="array" ref="AQ537">IF(COUNT(IF($W$5:$W$204=$AH537,IF($G$5:$G$204=AQ$523,$Y$5:$Y$204,""),""))=0,"-",AVERAGE(IF($W$5:$W$204=$AH537,IF($G$5:$G$204=AQ$523,$Y$5:$Y$204,""))))</f>
        <v>-</v>
      </c>
      <c r="AR537" s="132" t="str">
        <f t="array" ref="AR537">IF(COUNT(IF($W$5:$W$204=$AH537,IF($G$5:$G$204=AR$523,$Y$5:$Y$204,""),""))=0,"-",AVERAGE(IF($W$5:$W$204=$AH537,IF($G$5:$G$204=AR$523,$Y$5:$Y$204,""))))</f>
        <v>-</v>
      </c>
      <c r="AS537" s="132" t="str">
        <f t="array" ref="AS537">IF(COUNT(IF($W$5:$W$204=$AH537,IF($G$5:$G$204=AS$523,$Y$5:$Y$204,""),""))=0,"-",AVERAGE(IF($W$5:$W$204=$AH537,IF($G$5:$G$204=AS$523,$Y$5:$Y$204,""))))</f>
        <v>-</v>
      </c>
      <c r="AT537" s="132" t="str">
        <f t="array" ref="AT537">IF(COUNT(IF($W$5:$W$204=$AH537,IF($G$5:$G$204=AT$523,$Y$5:$Y$204,""),""))=0,"-",AVERAGE(IF($W$5:$W$204=$AH537,IF($G$5:$G$204=AT$523,$Y$5:$Y$204,""))))</f>
        <v>-</v>
      </c>
      <c r="AU537" s="364" t="str">
        <f t="array" ref="AU537">IF(AU515&gt;1,AVERAGE(IF($W$5:$W$204=$AH537,$Y$5:$Y$204,"-")),"-")</f>
        <v>-</v>
      </c>
      <c r="AV537" s="75"/>
      <c r="AW537" s="75"/>
      <c r="AX537" s="75"/>
      <c r="AY537" s="75"/>
      <c r="AZ537" s="75"/>
      <c r="BA537" s="75"/>
      <c r="BB537" s="75"/>
      <c r="BC537" s="75"/>
      <c r="BD537" s="75"/>
      <c r="BE537" s="75"/>
      <c r="BF537" s="75"/>
      <c r="BG537" s="75"/>
      <c r="BH537" s="75"/>
      <c r="BK537" s="251"/>
      <c r="BL537" s="251"/>
      <c r="BM537" s="251"/>
      <c r="BN537" s="251"/>
      <c r="BO537" s="251"/>
      <c r="BP537" s="251"/>
      <c r="BQ537" s="251"/>
      <c r="BR537" s="251"/>
      <c r="BS537" s="251"/>
      <c r="BT537" s="251"/>
      <c r="BU537" s="251"/>
      <c r="BV537" s="251"/>
      <c r="BW537" s="251"/>
      <c r="BX537" s="251"/>
      <c r="BY537" s="251"/>
      <c r="BZ537" s="251"/>
    </row>
    <row r="538" spans="1:78">
      <c r="A538" s="75"/>
      <c r="B538" s="75"/>
      <c r="C538" s="75"/>
      <c r="D538" s="75"/>
      <c r="E538" s="84"/>
      <c r="F538" s="84"/>
      <c r="G538" s="75"/>
      <c r="H538" s="85"/>
      <c r="I538" s="75"/>
      <c r="J538" s="75"/>
      <c r="K538" s="75"/>
      <c r="L538" s="75"/>
      <c r="M538" s="75"/>
      <c r="N538" s="75"/>
      <c r="O538" s="75"/>
      <c r="P538" s="75"/>
      <c r="Q538" s="75"/>
      <c r="R538" s="75"/>
      <c r="S538" s="75"/>
      <c r="T538" s="75"/>
      <c r="U538" s="75"/>
      <c r="V538" s="75"/>
      <c r="W538" s="76"/>
      <c r="X538" s="76"/>
      <c r="Y538" s="76"/>
      <c r="Z538" s="76"/>
      <c r="AA538" s="76"/>
      <c r="AB538" s="76"/>
      <c r="AC538" s="76"/>
      <c r="AD538" s="76"/>
      <c r="AE538" s="75"/>
      <c r="AF538" s="75"/>
      <c r="AG538" s="75"/>
      <c r="AH538" s="21">
        <v>13</v>
      </c>
      <c r="AI538" s="132" t="str">
        <f t="array" ref="AI538">IF(COUNT(IF($W$5:$W$204=$AH538,IF($G$5:$G$204=AI$523,$Y$5:$Y$204,""),""))=0,"-",AVERAGE(IF($W$5:$W$204=$AH538,IF($G$5:$G$204=AI$523,$Y$5:$Y$204,""))))</f>
        <v>-</v>
      </c>
      <c r="AJ538" s="132" t="str">
        <f t="array" ref="AJ538">IF(COUNT(IF($W$5:$W$204=$AH538,IF($G$5:$G$204=AJ$523,$Y$5:$Y$204,""),""))=0,"-",AVERAGE(IF($W$5:$W$204=$AH538,IF($G$5:$G$204=AJ$523,$Y$5:$Y$204,""))))</f>
        <v>-</v>
      </c>
      <c r="AK538" s="132" t="str">
        <f t="array" ref="AK538">IF(COUNT(IF($W$5:$W$204=$AH538,IF($G$5:$G$204=AK$523,$Y$5:$Y$204,""),""))=0,"-",AVERAGE(IF($W$5:$W$204=$AH538,IF($G$5:$G$204=AK$523,$Y$5:$Y$204,""))))</f>
        <v>-</v>
      </c>
      <c r="AL538" s="132" t="str">
        <f t="array" ref="AL538">IF(COUNT(IF($W$5:$W$204=$AH538,IF($G$5:$G$204=AL$523,$Y$5:$Y$204,""),""))=0,"-",AVERAGE(IF($W$5:$W$204=$AH538,IF($G$5:$G$204=AL$523,$Y$5:$Y$204,""))))</f>
        <v>-</v>
      </c>
      <c r="AM538" s="132" t="str">
        <f t="array" ref="AM538">IF(COUNT(IF($W$5:$W$204=$AH538,IF($G$5:$G$204=AM$523,$Y$5:$Y$204,""),""))=0,"-",AVERAGE(IF($W$5:$W$204=$AH538,IF($G$5:$G$204=AM$523,$Y$5:$Y$204,""))))</f>
        <v>-</v>
      </c>
      <c r="AN538" s="132" t="str">
        <f t="array" ref="AN538">IF(COUNT(IF($W$5:$W$204=$AH538,IF($G$5:$G$204=AN$523,$Y$5:$Y$204,""),""))=0,"-",AVERAGE(IF($W$5:$W$204=$AH538,IF($G$5:$G$204=AN$523,$Y$5:$Y$204,""))))</f>
        <v>-</v>
      </c>
      <c r="AO538" s="132" t="str">
        <f t="array" ref="AO538">IF(COUNT(IF($W$5:$W$204=$AH538,IF($G$5:$G$204=AO$523,$Y$5:$Y$204,""),""))=0,"-",AVERAGE(IF($W$5:$W$204=$AH538,IF($G$5:$G$204=AO$523,$Y$5:$Y$204,""))))</f>
        <v>-</v>
      </c>
      <c r="AP538" s="132" t="str">
        <f t="array" ref="AP538">IF(COUNT(IF($W$5:$W$204=$AH538,IF($G$5:$G$204=AP$523,$Y$5:$Y$204,""),""))=0,"-",AVERAGE(IF($W$5:$W$204=$AH538,IF($G$5:$G$204=AP$523,$Y$5:$Y$204,""))))</f>
        <v>-</v>
      </c>
      <c r="AQ538" s="132" t="str">
        <f t="array" ref="AQ538">IF(COUNT(IF($W$5:$W$204=$AH538,IF($G$5:$G$204=AQ$523,$Y$5:$Y$204,""),""))=0,"-",AVERAGE(IF($W$5:$W$204=$AH538,IF($G$5:$G$204=AQ$523,$Y$5:$Y$204,""))))</f>
        <v>-</v>
      </c>
      <c r="AR538" s="132" t="str">
        <f t="array" ref="AR538">IF(COUNT(IF($W$5:$W$204=$AH538,IF($G$5:$G$204=AR$523,$Y$5:$Y$204,""),""))=0,"-",AVERAGE(IF($W$5:$W$204=$AH538,IF($G$5:$G$204=AR$523,$Y$5:$Y$204,""))))</f>
        <v>-</v>
      </c>
      <c r="AS538" s="132" t="str">
        <f t="array" ref="AS538">IF(COUNT(IF($W$5:$W$204=$AH538,IF($G$5:$G$204=AS$523,$Y$5:$Y$204,""),""))=0,"-",AVERAGE(IF($W$5:$W$204=$AH538,IF($G$5:$G$204=AS$523,$Y$5:$Y$204,""))))</f>
        <v>-</v>
      </c>
      <c r="AT538" s="132" t="str">
        <f t="array" ref="AT538">IF(COUNT(IF($W$5:$W$204=$AH538,IF($G$5:$G$204=AT$523,$Y$5:$Y$204,""),""))=0,"-",AVERAGE(IF($W$5:$W$204=$AH538,IF($G$5:$G$204=AT$523,$Y$5:$Y$204,""))))</f>
        <v>-</v>
      </c>
      <c r="AU538" s="364" t="str">
        <f t="array" ref="AU538">IF(AU516&gt;1,AVERAGE(IF($W$5:$W$204=$AH538,$Y$5:$Y$204,"-")),"-")</f>
        <v>-</v>
      </c>
      <c r="AV538" s="75"/>
      <c r="AW538" s="75"/>
      <c r="AX538" s="75"/>
      <c r="AY538" s="75"/>
      <c r="AZ538" s="75"/>
      <c r="BA538" s="75"/>
      <c r="BB538" s="75"/>
      <c r="BC538" s="75"/>
      <c r="BD538" s="75"/>
      <c r="BE538" s="75"/>
      <c r="BF538" s="75"/>
      <c r="BG538" s="75"/>
      <c r="BH538" s="75"/>
      <c r="BK538" s="251"/>
      <c r="BL538" s="251"/>
      <c r="BM538" s="251"/>
      <c r="BN538" s="251"/>
      <c r="BO538" s="251"/>
      <c r="BP538" s="251"/>
      <c r="BQ538" s="251"/>
      <c r="BR538" s="251"/>
      <c r="BS538" s="251"/>
      <c r="BT538" s="251"/>
      <c r="BU538" s="251"/>
      <c r="BV538" s="251"/>
      <c r="BW538" s="251"/>
      <c r="BX538" s="251"/>
      <c r="BY538" s="251"/>
      <c r="BZ538" s="251"/>
    </row>
    <row r="539" spans="1:78">
      <c r="A539" s="75"/>
      <c r="B539" s="75"/>
      <c r="C539" s="75"/>
      <c r="D539" s="75"/>
      <c r="E539" s="84"/>
      <c r="F539" s="84"/>
      <c r="G539" s="75"/>
      <c r="H539" s="85"/>
      <c r="I539" s="75"/>
      <c r="J539" s="75"/>
      <c r="K539" s="75"/>
      <c r="L539" s="75"/>
      <c r="M539" s="75"/>
      <c r="N539" s="75"/>
      <c r="O539" s="75"/>
      <c r="P539" s="75"/>
      <c r="Q539" s="75"/>
      <c r="R539" s="75"/>
      <c r="S539" s="75"/>
      <c r="T539" s="75"/>
      <c r="U539" s="75"/>
      <c r="V539" s="75"/>
      <c r="W539" s="76"/>
      <c r="X539" s="76"/>
      <c r="Y539" s="76"/>
      <c r="Z539" s="76"/>
      <c r="AA539" s="76"/>
      <c r="AB539" s="76"/>
      <c r="AC539" s="76"/>
      <c r="AD539" s="76"/>
      <c r="AE539" s="75"/>
      <c r="AF539" s="75"/>
      <c r="AG539" s="75"/>
      <c r="AH539" s="21">
        <v>14</v>
      </c>
      <c r="AI539" s="132" t="str">
        <f t="array" ref="AI539">IF(COUNT(IF($W$5:$W$204=$AH539,IF($G$5:$G$204=AI$523,$Y$5:$Y$204,""),""))=0,"-",AVERAGE(IF($W$5:$W$204=$AH539,IF($G$5:$G$204=AI$523,$Y$5:$Y$204,""))))</f>
        <v>-</v>
      </c>
      <c r="AJ539" s="132" t="str">
        <f t="array" ref="AJ539">IF(COUNT(IF($W$5:$W$204=$AH539,IF($G$5:$G$204=AJ$523,$Y$5:$Y$204,""),""))=0,"-",AVERAGE(IF($W$5:$W$204=$AH539,IF($G$5:$G$204=AJ$523,$Y$5:$Y$204,""))))</f>
        <v>-</v>
      </c>
      <c r="AK539" s="132" t="str">
        <f t="array" ref="AK539">IF(COUNT(IF($W$5:$W$204=$AH539,IF($G$5:$G$204=AK$523,$Y$5:$Y$204,""),""))=0,"-",AVERAGE(IF($W$5:$W$204=$AH539,IF($G$5:$G$204=AK$523,$Y$5:$Y$204,""))))</f>
        <v>-</v>
      </c>
      <c r="AL539" s="132" t="str">
        <f t="array" ref="AL539">IF(COUNT(IF($W$5:$W$204=$AH539,IF($G$5:$G$204=AL$523,$Y$5:$Y$204,""),""))=0,"-",AVERAGE(IF($W$5:$W$204=$AH539,IF($G$5:$G$204=AL$523,$Y$5:$Y$204,""))))</f>
        <v>-</v>
      </c>
      <c r="AM539" s="132" t="str">
        <f t="array" ref="AM539">IF(COUNT(IF($W$5:$W$204=$AH539,IF($G$5:$G$204=AM$523,$Y$5:$Y$204,""),""))=0,"-",AVERAGE(IF($W$5:$W$204=$AH539,IF($G$5:$G$204=AM$523,$Y$5:$Y$204,""))))</f>
        <v>-</v>
      </c>
      <c r="AN539" s="132" t="str">
        <f t="array" ref="AN539">IF(COUNT(IF($W$5:$W$204=$AH539,IF($G$5:$G$204=AN$523,$Y$5:$Y$204,""),""))=0,"-",AVERAGE(IF($W$5:$W$204=$AH539,IF($G$5:$G$204=AN$523,$Y$5:$Y$204,""))))</f>
        <v>-</v>
      </c>
      <c r="AO539" s="132" t="str">
        <f t="array" ref="AO539">IF(COUNT(IF($W$5:$W$204=$AH539,IF($G$5:$G$204=AO$523,$Y$5:$Y$204,""),""))=0,"-",AVERAGE(IF($W$5:$W$204=$AH539,IF($G$5:$G$204=AO$523,$Y$5:$Y$204,""))))</f>
        <v>-</v>
      </c>
      <c r="AP539" s="132" t="str">
        <f t="array" ref="AP539">IF(COUNT(IF($W$5:$W$204=$AH539,IF($G$5:$G$204=AP$523,$Y$5:$Y$204,""),""))=0,"-",AVERAGE(IF($W$5:$W$204=$AH539,IF($G$5:$G$204=AP$523,$Y$5:$Y$204,""))))</f>
        <v>-</v>
      </c>
      <c r="AQ539" s="132" t="str">
        <f t="array" ref="AQ539">IF(COUNT(IF($W$5:$W$204=$AH539,IF($G$5:$G$204=AQ$523,$Y$5:$Y$204,""),""))=0,"-",AVERAGE(IF($W$5:$W$204=$AH539,IF($G$5:$G$204=AQ$523,$Y$5:$Y$204,""))))</f>
        <v>-</v>
      </c>
      <c r="AR539" s="132" t="str">
        <f t="array" ref="AR539">IF(COUNT(IF($W$5:$W$204=$AH539,IF($G$5:$G$204=AR$523,$Y$5:$Y$204,""),""))=0,"-",AVERAGE(IF($W$5:$W$204=$AH539,IF($G$5:$G$204=AR$523,$Y$5:$Y$204,""))))</f>
        <v>-</v>
      </c>
      <c r="AS539" s="132" t="str">
        <f t="array" ref="AS539">IF(COUNT(IF($W$5:$W$204=$AH539,IF($G$5:$G$204=AS$523,$Y$5:$Y$204,""),""))=0,"-",AVERAGE(IF($W$5:$W$204=$AH539,IF($G$5:$G$204=AS$523,$Y$5:$Y$204,""))))</f>
        <v>-</v>
      </c>
      <c r="AT539" s="132" t="str">
        <f t="array" ref="AT539">IF(COUNT(IF($W$5:$W$204=$AH539,IF($G$5:$G$204=AT$523,$Y$5:$Y$204,""),""))=0,"-",AVERAGE(IF($W$5:$W$204=$AH539,IF($G$5:$G$204=AT$523,$Y$5:$Y$204,""))))</f>
        <v>-</v>
      </c>
      <c r="AU539" s="364" t="str">
        <f t="array" ref="AU539">IF(AU517&gt;1,AVERAGE(IF($W$5:$W$204=$AH539,$Y$5:$Y$204,"-")),"-")</f>
        <v>-</v>
      </c>
      <c r="AV539" s="75"/>
      <c r="AW539" s="75"/>
      <c r="AX539" s="75"/>
      <c r="AY539" s="75"/>
      <c r="AZ539" s="75"/>
      <c r="BA539" s="75"/>
      <c r="BB539" s="75"/>
      <c r="BC539" s="75"/>
      <c r="BD539" s="75"/>
      <c r="BE539" s="75"/>
      <c r="BF539" s="75"/>
      <c r="BG539" s="75"/>
      <c r="BH539" s="75"/>
      <c r="BK539" s="251"/>
      <c r="BL539" s="251"/>
      <c r="BM539" s="251"/>
      <c r="BN539" s="251"/>
      <c r="BO539" s="251"/>
      <c r="BP539" s="251"/>
      <c r="BQ539" s="251"/>
      <c r="BR539" s="251"/>
      <c r="BS539" s="251"/>
      <c r="BT539" s="251"/>
      <c r="BU539" s="251"/>
      <c r="BV539" s="251"/>
      <c r="BW539" s="251"/>
      <c r="BX539" s="251"/>
      <c r="BY539" s="251"/>
      <c r="BZ539" s="251"/>
    </row>
    <row r="540" spans="1:78">
      <c r="A540" s="75"/>
      <c r="B540" s="75"/>
      <c r="C540" s="75"/>
      <c r="D540" s="75"/>
      <c r="E540" s="84"/>
      <c r="F540" s="84"/>
      <c r="G540" s="75"/>
      <c r="H540" s="85"/>
      <c r="I540" s="75"/>
      <c r="J540" s="75"/>
      <c r="K540" s="75"/>
      <c r="L540" s="75"/>
      <c r="M540" s="75"/>
      <c r="N540" s="75"/>
      <c r="O540" s="75"/>
      <c r="P540" s="75"/>
      <c r="Q540" s="75"/>
      <c r="R540" s="75"/>
      <c r="S540" s="75"/>
      <c r="T540" s="75"/>
      <c r="U540" s="75"/>
      <c r="V540" s="75"/>
      <c r="W540" s="76"/>
      <c r="X540" s="76"/>
      <c r="Y540" s="76"/>
      <c r="Z540" s="76"/>
      <c r="AA540" s="76"/>
      <c r="AB540" s="76"/>
      <c r="AC540" s="76"/>
      <c r="AD540" s="76"/>
      <c r="AE540" s="75"/>
      <c r="AF540" s="75"/>
      <c r="AG540" s="75"/>
      <c r="AH540" s="21">
        <v>15</v>
      </c>
      <c r="AI540" s="132" t="str">
        <f t="array" ref="AI540">IF(COUNT(IF($W$5:$W$204=$AH540,IF($G$5:$G$204=AI$523,$Y$5:$Y$204,""),""))=0,"-",AVERAGE(IF($W$5:$W$204=$AH540,IF($G$5:$G$204=AI$523,$Y$5:$Y$204,""))))</f>
        <v>-</v>
      </c>
      <c r="AJ540" s="132" t="str">
        <f t="array" ref="AJ540">IF(COUNT(IF($W$5:$W$204=$AH540,IF($G$5:$G$204=AJ$523,$Y$5:$Y$204,""),""))=0,"-",AVERAGE(IF($W$5:$W$204=$AH540,IF($G$5:$G$204=AJ$523,$Y$5:$Y$204,""))))</f>
        <v>-</v>
      </c>
      <c r="AK540" s="132" t="str">
        <f t="array" ref="AK540">IF(COUNT(IF($W$5:$W$204=$AH540,IF($G$5:$G$204=AK$523,$Y$5:$Y$204,""),""))=0,"-",AVERAGE(IF($W$5:$W$204=$AH540,IF($G$5:$G$204=AK$523,$Y$5:$Y$204,""))))</f>
        <v>-</v>
      </c>
      <c r="AL540" s="132" t="str">
        <f t="array" ref="AL540">IF(COUNT(IF($W$5:$W$204=$AH540,IF($G$5:$G$204=AL$523,$Y$5:$Y$204,""),""))=0,"-",AVERAGE(IF($W$5:$W$204=$AH540,IF($G$5:$G$204=AL$523,$Y$5:$Y$204,""))))</f>
        <v>-</v>
      </c>
      <c r="AM540" s="132" t="str">
        <f t="array" ref="AM540">IF(COUNT(IF($W$5:$W$204=$AH540,IF($G$5:$G$204=AM$523,$Y$5:$Y$204,""),""))=0,"-",AVERAGE(IF($W$5:$W$204=$AH540,IF($G$5:$G$204=AM$523,$Y$5:$Y$204,""))))</f>
        <v>-</v>
      </c>
      <c r="AN540" s="132" t="str">
        <f t="array" ref="AN540">IF(COUNT(IF($W$5:$W$204=$AH540,IF($G$5:$G$204=AN$523,$Y$5:$Y$204,""),""))=0,"-",AVERAGE(IF($W$5:$W$204=$AH540,IF($G$5:$G$204=AN$523,$Y$5:$Y$204,""))))</f>
        <v>-</v>
      </c>
      <c r="AO540" s="132" t="str">
        <f t="array" ref="AO540">IF(COUNT(IF($W$5:$W$204=$AH540,IF($G$5:$G$204=AO$523,$Y$5:$Y$204,""),""))=0,"-",AVERAGE(IF($W$5:$W$204=$AH540,IF($G$5:$G$204=AO$523,$Y$5:$Y$204,""))))</f>
        <v>-</v>
      </c>
      <c r="AP540" s="132" t="str">
        <f t="array" ref="AP540">IF(COUNT(IF($W$5:$W$204=$AH540,IF($G$5:$G$204=AP$523,$Y$5:$Y$204,""),""))=0,"-",AVERAGE(IF($W$5:$W$204=$AH540,IF($G$5:$G$204=AP$523,$Y$5:$Y$204,""))))</f>
        <v>-</v>
      </c>
      <c r="AQ540" s="132" t="str">
        <f t="array" ref="AQ540">IF(COUNT(IF($W$5:$W$204=$AH540,IF($G$5:$G$204=AQ$523,$Y$5:$Y$204,""),""))=0,"-",AVERAGE(IF($W$5:$W$204=$AH540,IF($G$5:$G$204=AQ$523,$Y$5:$Y$204,""))))</f>
        <v>-</v>
      </c>
      <c r="AR540" s="132" t="str">
        <f t="array" ref="AR540">IF(COUNT(IF($W$5:$W$204=$AH540,IF($G$5:$G$204=AR$523,$Y$5:$Y$204,""),""))=0,"-",AVERAGE(IF($W$5:$W$204=$AH540,IF($G$5:$G$204=AR$523,$Y$5:$Y$204,""))))</f>
        <v>-</v>
      </c>
      <c r="AS540" s="132" t="str">
        <f t="array" ref="AS540">IF(COUNT(IF($W$5:$W$204=$AH540,IF($G$5:$G$204=AS$523,$Y$5:$Y$204,""),""))=0,"-",AVERAGE(IF($W$5:$W$204=$AH540,IF($G$5:$G$204=AS$523,$Y$5:$Y$204,""))))</f>
        <v>-</v>
      </c>
      <c r="AT540" s="132" t="str">
        <f t="array" ref="AT540">IF(COUNT(IF($W$5:$W$204=$AH540,IF($G$5:$G$204=AT$523,$Y$5:$Y$204,""),""))=0,"-",AVERAGE(IF($W$5:$W$204=$AH540,IF($G$5:$G$204=AT$523,$Y$5:$Y$204,""))))</f>
        <v>-</v>
      </c>
      <c r="AU540" s="365" t="str">
        <f t="array" ref="AU540">IF(AU518&gt;1,AVERAGE(IF($W$5:$W$204=$AH540,$Y$5:$Y$204,"-")),"-")</f>
        <v>-</v>
      </c>
      <c r="AV540" s="75"/>
      <c r="AW540" s="75"/>
      <c r="AX540" s="75"/>
      <c r="AY540" s="75"/>
      <c r="AZ540" s="75"/>
      <c r="BA540" s="75"/>
      <c r="BB540" s="75"/>
      <c r="BC540" s="75"/>
      <c r="BD540" s="75"/>
      <c r="BE540" s="75"/>
      <c r="BF540" s="75"/>
      <c r="BG540" s="75"/>
      <c r="BH540" s="75"/>
      <c r="BK540" s="251"/>
      <c r="BL540" s="251"/>
      <c r="BM540" s="251"/>
      <c r="BN540" s="251"/>
      <c r="BO540" s="251"/>
      <c r="BP540" s="251"/>
      <c r="BQ540" s="251"/>
      <c r="BR540" s="251"/>
      <c r="BS540" s="251"/>
      <c r="BT540" s="251"/>
      <c r="BU540" s="251"/>
      <c r="BV540" s="251"/>
      <c r="BW540" s="251"/>
      <c r="BX540" s="251"/>
      <c r="BY540" s="251"/>
      <c r="BZ540" s="251"/>
    </row>
    <row r="541" spans="1:78">
      <c r="A541" s="75"/>
      <c r="B541" s="75"/>
      <c r="C541" s="75"/>
      <c r="D541" s="75"/>
      <c r="E541" s="84"/>
      <c r="F541" s="84"/>
      <c r="G541" s="75"/>
      <c r="H541" s="85"/>
      <c r="I541" s="75"/>
      <c r="J541" s="75"/>
      <c r="K541" s="75"/>
      <c r="L541" s="75"/>
      <c r="M541" s="75"/>
      <c r="N541" s="75"/>
      <c r="O541" s="75"/>
      <c r="P541" s="75"/>
      <c r="Q541" s="75"/>
      <c r="R541" s="75"/>
      <c r="S541" s="75"/>
      <c r="T541" s="75"/>
      <c r="U541" s="75"/>
      <c r="V541" s="75"/>
      <c r="W541" s="76"/>
      <c r="X541" s="76"/>
      <c r="Y541" s="76"/>
      <c r="Z541" s="76"/>
      <c r="AA541" s="76"/>
      <c r="AB541" s="76"/>
      <c r="AC541" s="76"/>
      <c r="AD541" s="76"/>
      <c r="AE541" s="75"/>
      <c r="AF541" s="75"/>
      <c r="AG541" s="75"/>
      <c r="AH541" s="139" t="s">
        <v>91</v>
      </c>
      <c r="AI541" s="129" t="str">
        <f t="shared" ref="AI541:AU541" si="114">IF(AI$519=0,"-",SUMPRODUCT(AI525:AI540,AI503:AI518)/AI519)</f>
        <v>-</v>
      </c>
      <c r="AJ541" s="131" t="str">
        <f t="shared" si="114"/>
        <v>-</v>
      </c>
      <c r="AK541" s="131" t="str">
        <f t="shared" si="114"/>
        <v>-</v>
      </c>
      <c r="AL541" s="131" t="str">
        <f t="shared" si="114"/>
        <v>-</v>
      </c>
      <c r="AM541" s="131" t="str">
        <f t="shared" si="114"/>
        <v>-</v>
      </c>
      <c r="AN541" s="131" t="str">
        <f t="shared" si="114"/>
        <v>-</v>
      </c>
      <c r="AO541" s="131" t="str">
        <f t="shared" si="114"/>
        <v>-</v>
      </c>
      <c r="AP541" s="131" t="str">
        <f t="shared" si="114"/>
        <v>-</v>
      </c>
      <c r="AQ541" s="131" t="str">
        <f t="shared" si="114"/>
        <v>-</v>
      </c>
      <c r="AR541" s="131" t="str">
        <f t="shared" si="114"/>
        <v>-</v>
      </c>
      <c r="AS541" s="131" t="str">
        <f t="shared" si="114"/>
        <v>-</v>
      </c>
      <c r="AT541" s="362" t="str">
        <f t="shared" si="114"/>
        <v>-</v>
      </c>
      <c r="AU541" s="521" t="str">
        <f t="shared" si="114"/>
        <v>-</v>
      </c>
      <c r="AV541" s="75"/>
      <c r="AW541" s="75"/>
      <c r="AX541" s="75"/>
      <c r="AY541" s="75"/>
      <c r="AZ541" s="75"/>
      <c r="BA541" s="75"/>
      <c r="BB541" s="75"/>
      <c r="BC541" s="75"/>
      <c r="BD541" s="75"/>
      <c r="BE541" s="75"/>
      <c r="BF541" s="75"/>
      <c r="BG541" s="75"/>
      <c r="BH541" s="75"/>
      <c r="BK541" s="251"/>
      <c r="BL541" s="251"/>
      <c r="BM541" s="251"/>
      <c r="BN541" s="251"/>
      <c r="BO541" s="251"/>
      <c r="BP541" s="251"/>
      <c r="BQ541" s="251"/>
      <c r="BR541" s="251"/>
      <c r="BS541" s="251"/>
      <c r="BT541" s="251"/>
      <c r="BU541" s="251"/>
      <c r="BV541" s="251"/>
      <c r="BW541" s="251"/>
      <c r="BX541" s="251"/>
      <c r="BY541" s="251"/>
      <c r="BZ541" s="251"/>
    </row>
    <row r="542" spans="1:78">
      <c r="A542" s="75"/>
      <c r="B542" s="75"/>
      <c r="C542" s="75"/>
      <c r="D542" s="75"/>
      <c r="E542" s="84"/>
      <c r="F542" s="84"/>
      <c r="G542" s="75"/>
      <c r="H542" s="85"/>
      <c r="I542" s="75"/>
      <c r="J542" s="75"/>
      <c r="K542" s="75"/>
      <c r="L542" s="75"/>
      <c r="M542" s="75"/>
      <c r="N542" s="75"/>
      <c r="O542" s="75"/>
      <c r="P542" s="75"/>
      <c r="Q542" s="75"/>
      <c r="R542" s="75"/>
      <c r="S542" s="75"/>
      <c r="T542" s="75"/>
      <c r="U542" s="75"/>
      <c r="V542" s="75"/>
      <c r="W542" s="76"/>
      <c r="X542" s="76"/>
      <c r="Y542" s="76"/>
      <c r="Z542" s="76"/>
      <c r="AA542" s="76"/>
      <c r="AB542" s="76"/>
      <c r="AC542" s="76"/>
      <c r="AD542" s="76"/>
      <c r="AE542" s="75"/>
      <c r="AF542" s="75"/>
      <c r="AG542" s="75"/>
      <c r="AH542" s="531" t="s">
        <v>128</v>
      </c>
      <c r="AI542" s="160"/>
      <c r="AJ542" s="204" t="s">
        <v>129</v>
      </c>
      <c r="AK542" s="160"/>
      <c r="AL542" s="160"/>
      <c r="AM542" s="160"/>
      <c r="AN542" s="160"/>
      <c r="AO542" s="160"/>
      <c r="AP542" s="160"/>
      <c r="AQ542" s="160"/>
      <c r="AR542" s="160"/>
      <c r="AS542" s="160"/>
      <c r="AT542" s="160"/>
      <c r="AU542" s="160"/>
      <c r="AV542" s="75"/>
      <c r="AW542" s="75"/>
      <c r="AX542" s="75"/>
      <c r="AY542" s="75"/>
      <c r="AZ542" s="75"/>
      <c r="BA542" s="75"/>
      <c r="BB542" s="75"/>
      <c r="BC542" s="75"/>
      <c r="BD542" s="75"/>
      <c r="BE542" s="75"/>
      <c r="BF542" s="75"/>
      <c r="BG542" s="75"/>
      <c r="BH542" s="75"/>
      <c r="BK542" s="251"/>
      <c r="BL542" s="251"/>
      <c r="BM542" s="251"/>
      <c r="BN542" s="251"/>
      <c r="BO542" s="251"/>
      <c r="BP542" s="251"/>
      <c r="BQ542" s="251"/>
      <c r="BR542" s="251"/>
      <c r="BS542" s="251"/>
      <c r="BT542" s="251"/>
      <c r="BU542" s="251"/>
      <c r="BV542" s="251"/>
      <c r="BW542" s="251"/>
      <c r="BX542" s="251"/>
      <c r="BY542" s="251"/>
      <c r="BZ542" s="251"/>
    </row>
    <row r="543" spans="1:78">
      <c r="A543" s="75"/>
      <c r="B543" s="75"/>
      <c r="C543" s="75"/>
      <c r="D543" s="75"/>
      <c r="E543" s="84"/>
      <c r="F543" s="84"/>
      <c r="G543" s="75"/>
      <c r="H543" s="85"/>
      <c r="I543" s="75"/>
      <c r="J543" s="75"/>
      <c r="K543" s="75"/>
      <c r="L543" s="75"/>
      <c r="M543" s="75"/>
      <c r="N543" s="75"/>
      <c r="O543" s="75"/>
      <c r="P543" s="75"/>
      <c r="Q543" s="75"/>
      <c r="R543" s="75"/>
      <c r="S543" s="75"/>
      <c r="T543" s="75"/>
      <c r="U543" s="75"/>
      <c r="V543" s="75"/>
      <c r="W543" s="76"/>
      <c r="X543" s="76"/>
      <c r="Y543" s="76"/>
      <c r="Z543" s="76"/>
      <c r="AA543" s="76"/>
      <c r="AB543" s="76"/>
      <c r="AC543" s="76"/>
      <c r="AD543" s="76"/>
      <c r="AE543" s="75"/>
      <c r="AF543" s="75"/>
      <c r="AG543" s="75"/>
      <c r="AH543" s="175"/>
      <c r="AI543" s="360"/>
      <c r="AJ543" s="360"/>
      <c r="AK543" s="360"/>
      <c r="AL543" s="360"/>
      <c r="AM543" s="360"/>
      <c r="AN543" s="360"/>
      <c r="AO543" s="360"/>
      <c r="AP543" s="360"/>
      <c r="AQ543" s="360"/>
      <c r="AR543" s="360"/>
      <c r="AS543" s="360"/>
      <c r="AT543" s="360"/>
      <c r="AU543" s="361"/>
      <c r="AV543" s="75"/>
      <c r="AW543" s="75"/>
      <c r="AX543" s="75"/>
      <c r="AY543" s="75"/>
      <c r="AZ543" s="75"/>
      <c r="BA543" s="75"/>
      <c r="BB543" s="75"/>
      <c r="BC543" s="75"/>
      <c r="BD543" s="75"/>
      <c r="BE543" s="75"/>
      <c r="BF543" s="75"/>
      <c r="BG543" s="75"/>
      <c r="BH543" s="75"/>
      <c r="BK543" s="251"/>
      <c r="BL543" s="251"/>
      <c r="BM543" s="251"/>
      <c r="BN543" s="251"/>
      <c r="BO543" s="251"/>
      <c r="BP543" s="251"/>
      <c r="BQ543" s="251"/>
      <c r="BR543" s="251"/>
      <c r="BS543" s="251"/>
      <c r="BT543" s="251"/>
      <c r="BU543" s="251"/>
      <c r="BV543" s="251"/>
      <c r="BW543" s="251"/>
      <c r="BX543" s="251"/>
      <c r="BY543" s="251"/>
      <c r="BZ543" s="251"/>
    </row>
    <row r="544" spans="1:78">
      <c r="A544" s="75"/>
      <c r="B544" s="75"/>
      <c r="C544" s="75"/>
      <c r="D544" s="75"/>
      <c r="E544" s="84"/>
      <c r="F544" s="84"/>
      <c r="G544" s="75"/>
      <c r="H544" s="85"/>
      <c r="I544" s="75"/>
      <c r="J544" s="75"/>
      <c r="K544" s="75"/>
      <c r="L544" s="75"/>
      <c r="M544" s="75"/>
      <c r="N544" s="75"/>
      <c r="O544" s="75"/>
      <c r="P544" s="75"/>
      <c r="Q544" s="75"/>
      <c r="R544" s="75"/>
      <c r="S544" s="75"/>
      <c r="T544" s="75"/>
      <c r="U544" s="75"/>
      <c r="V544" s="75"/>
      <c r="W544" s="76"/>
      <c r="X544" s="76"/>
      <c r="Y544" s="76"/>
      <c r="Z544" s="76"/>
      <c r="AA544" s="76"/>
      <c r="AB544" s="76"/>
      <c r="AC544" s="76"/>
      <c r="AD544" s="76"/>
      <c r="AE544" s="75"/>
      <c r="AF544" s="75"/>
      <c r="AG544" s="75"/>
      <c r="AH544" s="579" t="s">
        <v>29</v>
      </c>
      <c r="AI544" s="580"/>
      <c r="AJ544" s="580"/>
      <c r="AK544" s="580"/>
      <c r="AL544" s="581"/>
      <c r="AM544" s="163"/>
      <c r="AN544" s="160"/>
      <c r="AO544" s="160"/>
      <c r="AP544" s="160"/>
      <c r="AQ544" s="160"/>
      <c r="AR544" s="160"/>
      <c r="AS544" s="160"/>
      <c r="AT544" s="160"/>
      <c r="AU544" s="160"/>
      <c r="AV544" s="75"/>
      <c r="AW544" s="75"/>
      <c r="AX544" s="75"/>
      <c r="AY544" s="75"/>
      <c r="AZ544" s="75"/>
      <c r="BA544" s="75"/>
      <c r="BB544" s="75"/>
      <c r="BC544" s="75"/>
      <c r="BD544" s="75"/>
      <c r="BE544" s="75"/>
      <c r="BF544" s="75"/>
      <c r="BG544" s="75"/>
      <c r="BH544" s="75"/>
      <c r="BK544" s="251"/>
      <c r="BL544" s="251"/>
      <c r="BM544" s="251"/>
      <c r="BN544" s="251"/>
      <c r="BO544" s="251"/>
      <c r="BP544" s="251"/>
      <c r="BQ544" s="251"/>
      <c r="BR544" s="251"/>
      <c r="BS544" s="251"/>
      <c r="BT544" s="251"/>
      <c r="BU544" s="251"/>
      <c r="BV544" s="251"/>
      <c r="BW544" s="251"/>
      <c r="BX544" s="251"/>
      <c r="BY544" s="251"/>
      <c r="BZ544" s="251"/>
    </row>
    <row r="545" spans="1:78">
      <c r="A545" s="75"/>
      <c r="B545" s="75"/>
      <c r="C545" s="75"/>
      <c r="D545" s="75"/>
      <c r="E545" s="84"/>
      <c r="F545" s="84"/>
      <c r="G545" s="75"/>
      <c r="H545" s="85"/>
      <c r="I545" s="75"/>
      <c r="J545" s="75"/>
      <c r="K545" s="75"/>
      <c r="L545" s="75"/>
      <c r="M545" s="75"/>
      <c r="N545" s="75"/>
      <c r="O545" s="75"/>
      <c r="P545" s="75"/>
      <c r="Q545" s="75"/>
      <c r="R545" s="75"/>
      <c r="S545" s="75"/>
      <c r="T545" s="75"/>
      <c r="U545" s="75"/>
      <c r="V545" s="75"/>
      <c r="W545" s="76"/>
      <c r="X545" s="76"/>
      <c r="Y545" s="76"/>
      <c r="Z545" s="76"/>
      <c r="AA545" s="76"/>
      <c r="AB545" s="76"/>
      <c r="AC545" s="76"/>
      <c r="AD545" s="76"/>
      <c r="AE545" s="75"/>
      <c r="AF545" s="75"/>
      <c r="AG545" s="75"/>
      <c r="AH545" s="327" t="str">
        <f>$W$3</f>
        <v>MODAL</v>
      </c>
      <c r="AI545" s="124">
        <v>1</v>
      </c>
      <c r="AJ545" s="124">
        <v>2</v>
      </c>
      <c r="AK545" s="124">
        <v>3</v>
      </c>
      <c r="AL545" s="124">
        <v>4</v>
      </c>
      <c r="AM545" s="124">
        <v>5</v>
      </c>
      <c r="AN545" s="124">
        <v>6</v>
      </c>
      <c r="AO545" s="124">
        <v>7</v>
      </c>
      <c r="AP545" s="124">
        <v>8</v>
      </c>
      <c r="AQ545" s="124">
        <v>9</v>
      </c>
      <c r="AR545" s="124">
        <v>10</v>
      </c>
      <c r="AS545" s="124">
        <v>11</v>
      </c>
      <c r="AT545" s="125">
        <v>12</v>
      </c>
      <c r="AU545" s="336" t="s">
        <v>92</v>
      </c>
      <c r="AV545" s="75"/>
      <c r="AW545" s="75"/>
      <c r="AX545" s="75"/>
      <c r="AY545" s="75"/>
      <c r="AZ545" s="75"/>
      <c r="BA545" s="75"/>
      <c r="BB545" s="75"/>
      <c r="BC545" s="75"/>
      <c r="BD545" s="75"/>
      <c r="BE545" s="75"/>
      <c r="BF545" s="75"/>
      <c r="BG545" s="75"/>
      <c r="BH545" s="75"/>
      <c r="BK545" s="251"/>
      <c r="BL545" s="251"/>
      <c r="BM545" s="251"/>
      <c r="BN545" s="251"/>
      <c r="BO545" s="251"/>
      <c r="BP545" s="251"/>
      <c r="BQ545" s="251"/>
      <c r="BR545" s="251"/>
      <c r="BS545" s="251"/>
      <c r="BT545" s="251"/>
      <c r="BU545" s="251"/>
      <c r="BV545" s="251"/>
      <c r="BW545" s="251"/>
      <c r="BX545" s="251"/>
      <c r="BY545" s="251"/>
      <c r="BZ545" s="251"/>
    </row>
    <row r="546" spans="1:78">
      <c r="A546" s="75"/>
      <c r="B546" s="75"/>
      <c r="C546" s="75"/>
      <c r="D546" s="75"/>
      <c r="E546" s="84"/>
      <c r="F546" s="84"/>
      <c r="G546" s="75"/>
      <c r="H546" s="85"/>
      <c r="I546" s="75"/>
      <c r="J546" s="75"/>
      <c r="K546" s="75"/>
      <c r="L546" s="75"/>
      <c r="M546" s="75"/>
      <c r="N546" s="75"/>
      <c r="O546" s="75"/>
      <c r="P546" s="75"/>
      <c r="Q546" s="75"/>
      <c r="R546" s="75"/>
      <c r="S546" s="75"/>
      <c r="T546" s="75"/>
      <c r="U546" s="75"/>
      <c r="V546" s="75"/>
      <c r="W546" s="76"/>
      <c r="X546" s="76"/>
      <c r="Y546" s="76"/>
      <c r="Z546" s="76"/>
      <c r="AA546" s="76"/>
      <c r="AB546" s="76"/>
      <c r="AC546" s="76"/>
      <c r="AD546" s="76"/>
      <c r="AE546" s="75"/>
      <c r="AF546" s="75"/>
      <c r="AG546" s="75"/>
      <c r="AH546" s="367" t="str">
        <f>$W$4</f>
        <v>age</v>
      </c>
      <c r="AI546" s="369" t="str">
        <f>AI502</f>
        <v>Jan</v>
      </c>
      <c r="AJ546" s="370" t="str">
        <f t="shared" ref="AJ546:AT546" si="115">AJ502</f>
        <v>Feb</v>
      </c>
      <c r="AK546" s="370" t="str">
        <f t="shared" si="115"/>
        <v>Mar</v>
      </c>
      <c r="AL546" s="370" t="str">
        <f t="shared" si="115"/>
        <v>Apr</v>
      </c>
      <c r="AM546" s="370" t="str">
        <f t="shared" si="115"/>
        <v>May</v>
      </c>
      <c r="AN546" s="370" t="str">
        <f t="shared" si="115"/>
        <v>Jun</v>
      </c>
      <c r="AO546" s="370" t="str">
        <f t="shared" si="115"/>
        <v>Jul</v>
      </c>
      <c r="AP546" s="370" t="str">
        <f t="shared" si="115"/>
        <v>Aug</v>
      </c>
      <c r="AQ546" s="370" t="str">
        <f t="shared" si="115"/>
        <v>Sep</v>
      </c>
      <c r="AR546" s="370" t="str">
        <f t="shared" si="115"/>
        <v>Oct</v>
      </c>
      <c r="AS546" s="370" t="str">
        <f t="shared" si="115"/>
        <v>Nov</v>
      </c>
      <c r="AT546" s="371" t="str">
        <f t="shared" si="115"/>
        <v>Dec</v>
      </c>
      <c r="AU546" s="366" t="s">
        <v>93</v>
      </c>
      <c r="AV546" s="75"/>
      <c r="AW546" s="75"/>
      <c r="AX546" s="75"/>
      <c r="AY546" s="75"/>
      <c r="AZ546" s="75"/>
      <c r="BA546" s="75"/>
      <c r="BB546" s="75"/>
      <c r="BC546" s="75"/>
      <c r="BD546" s="75"/>
      <c r="BE546" s="75"/>
      <c r="BF546" s="75"/>
      <c r="BG546" s="75"/>
      <c r="BH546" s="75"/>
      <c r="BK546" s="251"/>
      <c r="BL546" s="251"/>
      <c r="BM546" s="251"/>
      <c r="BN546" s="251"/>
      <c r="BO546" s="251"/>
      <c r="BP546" s="251"/>
      <c r="BQ546" s="251"/>
      <c r="BR546" s="251"/>
      <c r="BS546" s="251"/>
      <c r="BT546" s="251"/>
      <c r="BU546" s="251"/>
      <c r="BV546" s="251"/>
      <c r="BW546" s="251"/>
      <c r="BX546" s="251"/>
      <c r="BY546" s="251"/>
      <c r="BZ546" s="251"/>
    </row>
    <row r="547" spans="1:78">
      <c r="A547" s="75"/>
      <c r="B547" s="75"/>
      <c r="C547" s="75"/>
      <c r="D547" s="75"/>
      <c r="E547" s="84"/>
      <c r="F547" s="84"/>
      <c r="G547" s="75"/>
      <c r="H547" s="85"/>
      <c r="I547" s="75"/>
      <c r="J547" s="75"/>
      <c r="K547" s="75"/>
      <c r="L547" s="75"/>
      <c r="M547" s="75"/>
      <c r="N547" s="75"/>
      <c r="O547" s="75"/>
      <c r="P547" s="75"/>
      <c r="Q547" s="75"/>
      <c r="R547" s="75"/>
      <c r="S547" s="75"/>
      <c r="T547" s="75"/>
      <c r="U547" s="75"/>
      <c r="V547" s="75"/>
      <c r="W547" s="76"/>
      <c r="X547" s="76"/>
      <c r="Y547" s="76"/>
      <c r="Z547" s="76"/>
      <c r="AA547" s="76"/>
      <c r="AB547" s="76"/>
      <c r="AC547" s="76"/>
      <c r="AD547" s="76"/>
      <c r="AE547" s="75"/>
      <c r="AF547" s="75"/>
      <c r="AG547" s="75"/>
      <c r="AH547" s="372">
        <v>0</v>
      </c>
      <c r="AI547" s="374" t="str">
        <f t="array" ref="AI547">IF(AI503="-","-",COUNT(IF($W$5:$W$204=$H$5:$V$204,IF($H$5:$V$204=$AH547,IF($G$5:$G$204=AI$501,$H$5:$V$204,""),""),""))/COUNT(IF($W$5:$W$204=$AH547,IF($G$5:$G$204=AI$501,$H$5:$V$204,""),"")))</f>
        <v>-</v>
      </c>
      <c r="AJ547" s="374" t="str">
        <f t="array" ref="AJ547">IF(AJ503="-","-",COUNT(IF($W$5:$W$204=$H$5:$V$204,IF($H$5:$V$204=$AH547,IF($G$5:$G$204=AJ$501,$H$5:$V$204,""),""),""))/COUNT(IF($W$5:$W$204=$AH547,IF($G$5:$G$204=AJ$501,$H$5:$V$204,""),"")))</f>
        <v>-</v>
      </c>
      <c r="AK547" s="374" t="str">
        <f t="array" ref="AK547">IF(AK503="-","-",COUNT(IF($W$5:$W$204=$H$5:$V$204,IF($H$5:$V$204=$AH547,IF($G$5:$G$204=AK$501,$H$5:$V$204,""),""),""))/COUNT(IF($W$5:$W$204=$AH547,IF($G$5:$G$204=AK$501,$H$5:$V$204,""),"")))</f>
        <v>-</v>
      </c>
      <c r="AL547" s="374" t="str">
        <f t="array" ref="AL547">IF(AL503="-","-",COUNT(IF($W$5:$W$204=$H$5:$V$204,IF($H$5:$V$204=$AH547,IF($G$5:$G$204=AL$501,$H$5:$V$204,""),""),""))/COUNT(IF($W$5:$W$204=$AH547,IF($G$5:$G$204=AL$501,$H$5:$V$204,""),"")))</f>
        <v>-</v>
      </c>
      <c r="AM547" s="374" t="str">
        <f t="array" ref="AM547">IF(AM503="-","-",COUNT(IF($W$5:$W$204=$H$5:$V$204,IF($H$5:$V$204=$AH547,IF($G$5:$G$204=AM$501,$H$5:$V$204,""),""),""))/COUNT(IF($W$5:$W$204=$AH547,IF($G$5:$G$204=AM$501,$H$5:$V$204,""),"")))</f>
        <v>-</v>
      </c>
      <c r="AN547" s="374" t="str">
        <f t="array" ref="AN547">IF(AN503="-","-",COUNT(IF($W$5:$W$204=$H$5:$V$204,IF($H$5:$V$204=$AH547,IF($G$5:$G$204=AN$501,$H$5:$V$204,""),""),""))/COUNT(IF($W$5:$W$204=$AH547,IF($G$5:$G$204=AN$501,$H$5:$V$204,""),"")))</f>
        <v>-</v>
      </c>
      <c r="AO547" s="374" t="str">
        <f t="array" ref="AO547">IF(AO503="-","-",COUNT(IF($W$5:$W$204=$H$5:$V$204,IF($H$5:$V$204=$AH547,IF($G$5:$G$204=AO$501,$H$5:$V$204,""),""),""))/COUNT(IF($W$5:$W$204=$AH547,IF($G$5:$G$204=AO$501,$H$5:$V$204,""),"")))</f>
        <v>-</v>
      </c>
      <c r="AP547" s="374" t="str">
        <f t="array" ref="AP547">IF(AP503="-","-",COUNT(IF($W$5:$W$204=$H$5:$V$204,IF($H$5:$V$204=$AH547,IF($G$5:$G$204=AP$501,$H$5:$V$204,""),""),""))/COUNT(IF($W$5:$W$204=$AH547,IF($G$5:$G$204=AP$501,$H$5:$V$204,""),"")))</f>
        <v>-</v>
      </c>
      <c r="AQ547" s="374" t="str">
        <f t="array" ref="AQ547">IF(AQ503="-","-",COUNT(IF($W$5:$W$204=$H$5:$V$204,IF($H$5:$V$204=$AH547,IF($G$5:$G$204=AQ$501,$H$5:$V$204,""),""),""))/COUNT(IF($W$5:$W$204=$AH547,IF($G$5:$G$204=AQ$501,$H$5:$V$204,""),"")))</f>
        <v>-</v>
      </c>
      <c r="AR547" s="374" t="str">
        <f t="array" ref="AR547">IF(AR503="-","-",COUNT(IF($W$5:$W$204=$H$5:$V$204,IF($H$5:$V$204=$AH547,IF($G$5:$G$204=AR$501,$H$5:$V$204,""),""),""))/COUNT(IF($W$5:$W$204=$AH547,IF($G$5:$G$204=AR$501,$H$5:$V$204,""),"")))</f>
        <v>-</v>
      </c>
      <c r="AS547" s="374" t="str">
        <f t="array" ref="AS547">IF(AS503="-","-",COUNT(IF($W$5:$W$204=$H$5:$V$204,IF($H$5:$V$204=$AH547,IF($G$5:$G$204=AS$501,$H$5:$V$204,""),""),""))/COUNT(IF($W$5:$W$204=$AH547,IF($G$5:$G$204=AS$501,$H$5:$V$204,""),"")))</f>
        <v>-</v>
      </c>
      <c r="AT547" s="374" t="str">
        <f t="array" ref="AT547">IF(AT503="-","-",COUNT(IF($W$5:$W$204=$H$5:$V$204,IF($H$5:$V$204=$AH547,IF($G$5:$G$204=AT$501,$H$5:$V$204,""),""),""))/COUNT(IF($W$5:$W$204=$AH547,IF($G$5:$G$204=AT$501,$H$5:$V$204,""),"")))</f>
        <v>-</v>
      </c>
      <c r="AU547" s="53" t="str">
        <f t="array" ref="AU547">IF(AU503=0,"-",COUNT(IF($W$5:$W$204=$H$5:$V$204,IF($H$5:$V$204=$AH547,$H$5:$V$204,""),""))/COUNT(IF($W$5:$W$204=$AH547,$H$5:$V$204,"")))</f>
        <v>-</v>
      </c>
      <c r="AV547" s="75"/>
      <c r="AW547" s="75"/>
      <c r="AX547" s="75"/>
      <c r="AY547" s="75"/>
      <c r="AZ547" s="75"/>
      <c r="BA547" s="75"/>
      <c r="BB547" s="75"/>
      <c r="BC547" s="75"/>
      <c r="BD547" s="75"/>
      <c r="BE547" s="75"/>
      <c r="BF547" s="75"/>
      <c r="BG547" s="75"/>
      <c r="BH547" s="75"/>
      <c r="BK547" s="251"/>
      <c r="BL547" s="251"/>
      <c r="BM547" s="251"/>
      <c r="BN547" s="251"/>
      <c r="BO547" s="251"/>
      <c r="BP547" s="251"/>
      <c r="BQ547" s="251"/>
      <c r="BR547" s="251"/>
      <c r="BS547" s="251"/>
      <c r="BT547" s="251"/>
      <c r="BU547" s="251"/>
      <c r="BV547" s="251"/>
      <c r="BW547" s="251"/>
      <c r="BX547" s="251"/>
      <c r="BY547" s="251"/>
      <c r="BZ547" s="251"/>
    </row>
    <row r="548" spans="1:78">
      <c r="A548" s="75"/>
      <c r="B548" s="75"/>
      <c r="C548" s="75"/>
      <c r="D548" s="75"/>
      <c r="E548" s="84"/>
      <c r="F548" s="84"/>
      <c r="G548" s="75"/>
      <c r="H548" s="85"/>
      <c r="I548" s="75"/>
      <c r="J548" s="75"/>
      <c r="K548" s="75"/>
      <c r="L548" s="75"/>
      <c r="M548" s="75"/>
      <c r="N548" s="75"/>
      <c r="O548" s="75"/>
      <c r="P548" s="75"/>
      <c r="Q548" s="75"/>
      <c r="R548" s="75"/>
      <c r="S548" s="75"/>
      <c r="T548" s="75"/>
      <c r="U548" s="75"/>
      <c r="V548" s="75"/>
      <c r="W548" s="76"/>
      <c r="X548" s="76"/>
      <c r="Y548" s="76"/>
      <c r="Z548" s="76"/>
      <c r="AA548" s="76"/>
      <c r="AB548" s="76"/>
      <c r="AC548" s="76"/>
      <c r="AD548" s="76"/>
      <c r="AE548" s="75"/>
      <c r="AF548" s="75"/>
      <c r="AG548" s="75"/>
      <c r="AH548" s="332">
        <v>1</v>
      </c>
      <c r="AI548" s="374" t="str">
        <f t="array" ref="AI548">IF(AI504="-","-",COUNT(IF($W$5:$W$204=$H$5:$V$204,IF($H$5:$V$204=$AH548,IF($G$5:$G$204=AI$501,$H$5:$V$204,""),""),""))/COUNT(IF($W$5:$W$204=$AH548,IF($G$5:$G$204=AI$501,$H$5:$V$204,""),"")))</f>
        <v>-</v>
      </c>
      <c r="AJ548" s="374" t="str">
        <f t="array" ref="AJ548">IF(AJ504="-","-",COUNT(IF($W$5:$W$204=$H$5:$V$204,IF($H$5:$V$204=$AH548,IF($G$5:$G$204=AJ$501,$H$5:$V$204,""),""),""))/COUNT(IF($W$5:$W$204=$AH548,IF($G$5:$G$204=AJ$501,$H$5:$V$204,""),"")))</f>
        <v>-</v>
      </c>
      <c r="AK548" s="374" t="str">
        <f t="array" ref="AK548">IF(AK504="-","-",COUNT(IF($W$5:$W$204=$H$5:$V$204,IF($H$5:$V$204=$AH548,IF($G$5:$G$204=AK$501,$H$5:$V$204,""),""),""))/COUNT(IF($W$5:$W$204=$AH548,IF($G$5:$G$204=AK$501,$H$5:$V$204,""),"")))</f>
        <v>-</v>
      </c>
      <c r="AL548" s="374" t="str">
        <f t="array" ref="AL548">IF(AL504="-","-",COUNT(IF($W$5:$W$204=$H$5:$V$204,IF($H$5:$V$204=$AH548,IF($G$5:$G$204=AL$501,$H$5:$V$204,""),""),""))/COUNT(IF($W$5:$W$204=$AH548,IF($G$5:$G$204=AL$501,$H$5:$V$204,""),"")))</f>
        <v>-</v>
      </c>
      <c r="AM548" s="374" t="str">
        <f t="array" ref="AM548">IF(AM504="-","-",COUNT(IF($W$5:$W$204=$H$5:$V$204,IF($H$5:$V$204=$AH548,IF($G$5:$G$204=AM$501,$H$5:$V$204,""),""),""))/COUNT(IF($W$5:$W$204=$AH548,IF($G$5:$G$204=AM$501,$H$5:$V$204,""),"")))</f>
        <v>-</v>
      </c>
      <c r="AN548" s="374" t="str">
        <f t="array" ref="AN548">IF(AN504="-","-",COUNT(IF($W$5:$W$204=$H$5:$V$204,IF($H$5:$V$204=$AH548,IF($G$5:$G$204=AN$501,$H$5:$V$204,""),""),""))/COUNT(IF($W$5:$W$204=$AH548,IF($G$5:$G$204=AN$501,$H$5:$V$204,""),"")))</f>
        <v>-</v>
      </c>
      <c r="AO548" s="374" t="str">
        <f t="array" ref="AO548">IF(AO504="-","-",COUNT(IF($W$5:$W$204=$H$5:$V$204,IF($H$5:$V$204=$AH548,IF($G$5:$G$204=AO$501,$H$5:$V$204,""),""),""))/COUNT(IF($W$5:$W$204=$AH548,IF($G$5:$G$204=AO$501,$H$5:$V$204,""),"")))</f>
        <v>-</v>
      </c>
      <c r="AP548" s="374" t="str">
        <f t="array" ref="AP548">IF(AP504="-","-",COUNT(IF($W$5:$W$204=$H$5:$V$204,IF($H$5:$V$204=$AH548,IF($G$5:$G$204=AP$501,$H$5:$V$204,""),""),""))/COUNT(IF($W$5:$W$204=$AH548,IF($G$5:$G$204=AP$501,$H$5:$V$204,""),"")))</f>
        <v>-</v>
      </c>
      <c r="AQ548" s="374" t="str">
        <f t="array" ref="AQ548">IF(AQ504="-","-",COUNT(IF($W$5:$W$204=$H$5:$V$204,IF($H$5:$V$204=$AH548,IF($G$5:$G$204=AQ$501,$H$5:$V$204,""),""),""))/COUNT(IF($W$5:$W$204=$AH548,IF($G$5:$G$204=AQ$501,$H$5:$V$204,""),"")))</f>
        <v>-</v>
      </c>
      <c r="AR548" s="374" t="str">
        <f t="array" ref="AR548">IF(AR504="-","-",COUNT(IF($W$5:$W$204=$H$5:$V$204,IF($H$5:$V$204=$AH548,IF($G$5:$G$204=AR$501,$H$5:$V$204,""),""),""))/COUNT(IF($W$5:$W$204=$AH548,IF($G$5:$G$204=AR$501,$H$5:$V$204,""),"")))</f>
        <v>-</v>
      </c>
      <c r="AS548" s="374" t="str">
        <f t="array" ref="AS548">IF(AS504="-","-",COUNT(IF($W$5:$W$204=$H$5:$V$204,IF($H$5:$V$204=$AH548,IF($G$5:$G$204=AS$501,$H$5:$V$204,""),""),""))/COUNT(IF($W$5:$W$204=$AH548,IF($G$5:$G$204=AS$501,$H$5:$V$204,""),"")))</f>
        <v>-</v>
      </c>
      <c r="AT548" s="374" t="str">
        <f t="array" ref="AT548">IF(AT504="-","-",COUNT(IF($W$5:$W$204=$H$5:$V$204,IF($H$5:$V$204=$AH548,IF($G$5:$G$204=AT$501,$H$5:$V$204,""),""),""))/COUNT(IF($W$5:$W$204=$AH548,IF($G$5:$G$204=AT$501,$H$5:$V$204,""),"")))</f>
        <v>-</v>
      </c>
      <c r="AU548" s="54" t="str">
        <f t="array" ref="AU548">IF(AU504=0,"-",COUNT(IF($W$5:$W$204=$H$5:$V$204,IF($H$5:$V$204=$AH548,$H$5:$V$204,""),""))/COUNT(IF($W$5:$W$204=$AH548,$H$5:$V$204,"")))</f>
        <v>-</v>
      </c>
      <c r="AV548" s="75"/>
      <c r="AW548" s="75"/>
      <c r="AX548" s="75"/>
      <c r="AY548" s="75"/>
      <c r="AZ548" s="75"/>
      <c r="BA548" s="75"/>
      <c r="BB548" s="75"/>
      <c r="BC548" s="75"/>
      <c r="BD548" s="75"/>
      <c r="BE548" s="75"/>
      <c r="BF548" s="75"/>
      <c r="BG548" s="75"/>
      <c r="BH548" s="75"/>
      <c r="BK548" s="251"/>
      <c r="BL548" s="251"/>
      <c r="BM548" s="251"/>
      <c r="BN548" s="251"/>
      <c r="BO548" s="251"/>
      <c r="BP548" s="251"/>
      <c r="BQ548" s="251"/>
      <c r="BR548" s="251"/>
      <c r="BS548" s="251"/>
      <c r="BT548" s="251"/>
      <c r="BU548" s="251"/>
      <c r="BV548" s="251"/>
      <c r="BW548" s="251"/>
      <c r="BX548" s="251"/>
      <c r="BY548" s="251"/>
      <c r="BZ548" s="251"/>
    </row>
    <row r="549" spans="1:78">
      <c r="A549" s="75"/>
      <c r="B549" s="75"/>
      <c r="C549" s="75"/>
      <c r="D549" s="75"/>
      <c r="E549" s="84"/>
      <c r="F549" s="84"/>
      <c r="G549" s="75"/>
      <c r="H549" s="85"/>
      <c r="I549" s="75"/>
      <c r="J549" s="75"/>
      <c r="K549" s="75"/>
      <c r="L549" s="75"/>
      <c r="M549" s="75"/>
      <c r="N549" s="75"/>
      <c r="O549" s="75"/>
      <c r="P549" s="75"/>
      <c r="Q549" s="75"/>
      <c r="R549" s="75"/>
      <c r="S549" s="75"/>
      <c r="T549" s="75"/>
      <c r="U549" s="75"/>
      <c r="V549" s="75"/>
      <c r="W549" s="76"/>
      <c r="X549" s="76"/>
      <c r="Y549" s="76"/>
      <c r="Z549" s="76"/>
      <c r="AA549" s="76"/>
      <c r="AB549" s="76"/>
      <c r="AC549" s="76"/>
      <c r="AD549" s="76"/>
      <c r="AE549" s="75"/>
      <c r="AF549" s="75"/>
      <c r="AG549" s="75"/>
      <c r="AH549" s="332">
        <v>2</v>
      </c>
      <c r="AI549" s="374" t="str">
        <f t="array" ref="AI549">IF(AI505="-","-",COUNT(IF($W$5:$W$204=$H$5:$V$204,IF($H$5:$V$204=$AH549,IF($G$5:$G$204=AI$501,$H$5:$V$204,""),""),""))/COUNT(IF($W$5:$W$204=$AH549,IF($G$5:$G$204=AI$501,$H$5:$V$204,""),"")))</f>
        <v>-</v>
      </c>
      <c r="AJ549" s="374" t="str">
        <f t="array" ref="AJ549">IF(AJ505="-","-",COUNT(IF($W$5:$W$204=$H$5:$V$204,IF($H$5:$V$204=$AH549,IF($G$5:$G$204=AJ$501,$H$5:$V$204,""),""),""))/COUNT(IF($W$5:$W$204=$AH549,IF($G$5:$G$204=AJ$501,$H$5:$V$204,""),"")))</f>
        <v>-</v>
      </c>
      <c r="AK549" s="374" t="str">
        <f t="array" ref="AK549">IF(AK505="-","-",COUNT(IF($W$5:$W$204=$H$5:$V$204,IF($H$5:$V$204=$AH549,IF($G$5:$G$204=AK$501,$H$5:$V$204,""),""),""))/COUNT(IF($W$5:$W$204=$AH549,IF($G$5:$G$204=AK$501,$H$5:$V$204,""),"")))</f>
        <v>-</v>
      </c>
      <c r="AL549" s="374" t="str">
        <f t="array" ref="AL549">IF(AL505="-","-",COUNT(IF($W$5:$W$204=$H$5:$V$204,IF($H$5:$V$204=$AH549,IF($G$5:$G$204=AL$501,$H$5:$V$204,""),""),""))/COUNT(IF($W$5:$W$204=$AH549,IF($G$5:$G$204=AL$501,$H$5:$V$204,""),"")))</f>
        <v>-</v>
      </c>
      <c r="AM549" s="374" t="str">
        <f t="array" ref="AM549">IF(AM505="-","-",COUNT(IF($W$5:$W$204=$H$5:$V$204,IF($H$5:$V$204=$AH549,IF($G$5:$G$204=AM$501,$H$5:$V$204,""),""),""))/COUNT(IF($W$5:$W$204=$AH549,IF($G$5:$G$204=AM$501,$H$5:$V$204,""),"")))</f>
        <v>-</v>
      </c>
      <c r="AN549" s="374" t="str">
        <f t="array" ref="AN549">IF(AN505="-","-",COUNT(IF($W$5:$W$204=$H$5:$V$204,IF($H$5:$V$204=$AH549,IF($G$5:$G$204=AN$501,$H$5:$V$204,""),""),""))/COUNT(IF($W$5:$W$204=$AH549,IF($G$5:$G$204=AN$501,$H$5:$V$204,""),"")))</f>
        <v>-</v>
      </c>
      <c r="AO549" s="374" t="str">
        <f t="array" ref="AO549">IF(AO505="-","-",COUNT(IF($W$5:$W$204=$H$5:$V$204,IF($H$5:$V$204=$AH549,IF($G$5:$G$204=AO$501,$H$5:$V$204,""),""),""))/COUNT(IF($W$5:$W$204=$AH549,IF($G$5:$G$204=AO$501,$H$5:$V$204,""),"")))</f>
        <v>-</v>
      </c>
      <c r="AP549" s="374" t="str">
        <f t="array" ref="AP549">IF(AP505="-","-",COUNT(IF($W$5:$W$204=$H$5:$V$204,IF($H$5:$V$204=$AH549,IF($G$5:$G$204=AP$501,$H$5:$V$204,""),""),""))/COUNT(IF($W$5:$W$204=$AH549,IF($G$5:$G$204=AP$501,$H$5:$V$204,""),"")))</f>
        <v>-</v>
      </c>
      <c r="AQ549" s="374" t="str">
        <f t="array" ref="AQ549">IF(AQ505="-","-",COUNT(IF($W$5:$W$204=$H$5:$V$204,IF($H$5:$V$204=$AH549,IF($G$5:$G$204=AQ$501,$H$5:$V$204,""),""),""))/COUNT(IF($W$5:$W$204=$AH549,IF($G$5:$G$204=AQ$501,$H$5:$V$204,""),"")))</f>
        <v>-</v>
      </c>
      <c r="AR549" s="374" t="str">
        <f t="array" ref="AR549">IF(AR505="-","-",COUNT(IF($W$5:$W$204=$H$5:$V$204,IF($H$5:$V$204=$AH549,IF($G$5:$G$204=AR$501,$H$5:$V$204,""),""),""))/COUNT(IF($W$5:$W$204=$AH549,IF($G$5:$G$204=AR$501,$H$5:$V$204,""),"")))</f>
        <v>-</v>
      </c>
      <c r="AS549" s="374" t="str">
        <f t="array" ref="AS549">IF(AS505="-","-",COUNT(IF($W$5:$W$204=$H$5:$V$204,IF($H$5:$V$204=$AH549,IF($G$5:$G$204=AS$501,$H$5:$V$204,""),""),""))/COUNT(IF($W$5:$W$204=$AH549,IF($G$5:$G$204=AS$501,$H$5:$V$204,""),"")))</f>
        <v>-</v>
      </c>
      <c r="AT549" s="374" t="str">
        <f t="array" ref="AT549">IF(AT505="-","-",COUNT(IF($W$5:$W$204=$H$5:$V$204,IF($H$5:$V$204=$AH549,IF($G$5:$G$204=AT$501,$H$5:$V$204,""),""),""))/COUNT(IF($W$5:$W$204=$AH549,IF($G$5:$G$204=AT$501,$H$5:$V$204,""),"")))</f>
        <v>-</v>
      </c>
      <c r="AU549" s="54" t="str">
        <f t="array" ref="AU549">IF(AU505=0,"-",COUNT(IF($W$5:$W$204=$H$5:$V$204,IF($H$5:$V$204=$AH549,$H$5:$V$204,""),""))/COUNT(IF($W$5:$W$204=$AH549,$H$5:$V$204,"")))</f>
        <v>-</v>
      </c>
      <c r="AV549" s="75"/>
      <c r="AW549" s="75"/>
      <c r="AX549" s="75"/>
      <c r="AY549" s="75"/>
      <c r="AZ549" s="75"/>
      <c r="BA549" s="75"/>
      <c r="BB549" s="75"/>
      <c r="BC549" s="75"/>
      <c r="BD549" s="75"/>
      <c r="BE549" s="75"/>
      <c r="BF549" s="75"/>
      <c r="BG549" s="75"/>
      <c r="BH549" s="75"/>
      <c r="BK549" s="251"/>
      <c r="BL549" s="251"/>
      <c r="BM549" s="251"/>
      <c r="BN549" s="251"/>
      <c r="BO549" s="251"/>
      <c r="BP549" s="251"/>
      <c r="BQ549" s="251"/>
      <c r="BR549" s="251"/>
      <c r="BS549" s="251"/>
      <c r="BT549" s="251"/>
      <c r="BU549" s="251"/>
      <c r="BV549" s="251"/>
      <c r="BW549" s="251"/>
      <c r="BX549" s="251"/>
      <c r="BY549" s="251"/>
      <c r="BZ549" s="251"/>
    </row>
    <row r="550" spans="1:78">
      <c r="A550" s="75"/>
      <c r="B550" s="75"/>
      <c r="C550" s="75"/>
      <c r="D550" s="75"/>
      <c r="E550" s="84"/>
      <c r="F550" s="84"/>
      <c r="G550" s="75"/>
      <c r="H550" s="85"/>
      <c r="I550" s="75"/>
      <c r="J550" s="75"/>
      <c r="K550" s="75"/>
      <c r="L550" s="75"/>
      <c r="M550" s="75"/>
      <c r="N550" s="75"/>
      <c r="O550" s="75"/>
      <c r="P550" s="75"/>
      <c r="Q550" s="75"/>
      <c r="R550" s="75"/>
      <c r="S550" s="75"/>
      <c r="T550" s="75"/>
      <c r="U550" s="75"/>
      <c r="V550" s="75"/>
      <c r="W550" s="76"/>
      <c r="X550" s="76"/>
      <c r="Y550" s="76"/>
      <c r="Z550" s="76"/>
      <c r="AA550" s="76"/>
      <c r="AB550" s="76"/>
      <c r="AC550" s="76"/>
      <c r="AD550" s="76"/>
      <c r="AE550" s="75"/>
      <c r="AF550" s="75"/>
      <c r="AG550" s="75"/>
      <c r="AH550" s="332">
        <v>3</v>
      </c>
      <c r="AI550" s="374" t="str">
        <f t="array" ref="AI550">IF(AI506="-","-",COUNT(IF($W$5:$W$204=$H$5:$V$204,IF($H$5:$V$204=$AH550,IF($G$5:$G$204=AI$501,$H$5:$V$204,""),""),""))/COUNT(IF($W$5:$W$204=$AH550,IF($G$5:$G$204=AI$501,$H$5:$V$204,""),"")))</f>
        <v>-</v>
      </c>
      <c r="AJ550" s="374" t="str">
        <f t="array" ref="AJ550">IF(AJ506="-","-",COUNT(IF($W$5:$W$204=$H$5:$V$204,IF($H$5:$V$204=$AH550,IF($G$5:$G$204=AJ$501,$H$5:$V$204,""),""),""))/COUNT(IF($W$5:$W$204=$AH550,IF($G$5:$G$204=AJ$501,$H$5:$V$204,""),"")))</f>
        <v>-</v>
      </c>
      <c r="AK550" s="374" t="str">
        <f t="array" ref="AK550">IF(AK506="-","-",COUNT(IF($W$5:$W$204=$H$5:$V$204,IF($H$5:$V$204=$AH550,IF($G$5:$G$204=AK$501,$H$5:$V$204,""),""),""))/COUNT(IF($W$5:$W$204=$AH550,IF($G$5:$G$204=AK$501,$H$5:$V$204,""),"")))</f>
        <v>-</v>
      </c>
      <c r="AL550" s="374" t="str">
        <f t="array" ref="AL550">IF(AL506="-","-",COUNT(IF($W$5:$W$204=$H$5:$V$204,IF($H$5:$V$204=$AH550,IF($G$5:$G$204=AL$501,$H$5:$V$204,""),""),""))/COUNT(IF($W$5:$W$204=$AH550,IF($G$5:$G$204=AL$501,$H$5:$V$204,""),"")))</f>
        <v>-</v>
      </c>
      <c r="AM550" s="374" t="str">
        <f t="array" ref="AM550">IF(AM506="-","-",COUNT(IF($W$5:$W$204=$H$5:$V$204,IF($H$5:$V$204=$AH550,IF($G$5:$G$204=AM$501,$H$5:$V$204,""),""),""))/COUNT(IF($W$5:$W$204=$AH550,IF($G$5:$G$204=AM$501,$H$5:$V$204,""),"")))</f>
        <v>-</v>
      </c>
      <c r="AN550" s="374" t="str">
        <f t="array" ref="AN550">IF(AN506="-","-",COUNT(IF($W$5:$W$204=$H$5:$V$204,IF($H$5:$V$204=$AH550,IF($G$5:$G$204=AN$501,$H$5:$V$204,""),""),""))/COUNT(IF($W$5:$W$204=$AH550,IF($G$5:$G$204=AN$501,$H$5:$V$204,""),"")))</f>
        <v>-</v>
      </c>
      <c r="AO550" s="374" t="str">
        <f t="array" ref="AO550">IF(AO506="-","-",COUNT(IF($W$5:$W$204=$H$5:$V$204,IF($H$5:$V$204=$AH550,IF($G$5:$G$204=AO$501,$H$5:$V$204,""),""),""))/COUNT(IF($W$5:$W$204=$AH550,IF($G$5:$G$204=AO$501,$H$5:$V$204,""),"")))</f>
        <v>-</v>
      </c>
      <c r="AP550" s="374" t="str">
        <f t="array" ref="AP550">IF(AP506="-","-",COUNT(IF($W$5:$W$204=$H$5:$V$204,IF($H$5:$V$204=$AH550,IF($G$5:$G$204=AP$501,$H$5:$V$204,""),""),""))/COUNT(IF($W$5:$W$204=$AH550,IF($G$5:$G$204=AP$501,$H$5:$V$204,""),"")))</f>
        <v>-</v>
      </c>
      <c r="AQ550" s="374" t="str">
        <f t="array" ref="AQ550">IF(AQ506="-","-",COUNT(IF($W$5:$W$204=$H$5:$V$204,IF($H$5:$V$204=$AH550,IF($G$5:$G$204=AQ$501,$H$5:$V$204,""),""),""))/COUNT(IF($W$5:$W$204=$AH550,IF($G$5:$G$204=AQ$501,$H$5:$V$204,""),"")))</f>
        <v>-</v>
      </c>
      <c r="AR550" s="374" t="str">
        <f t="array" ref="AR550">IF(AR506="-","-",COUNT(IF($W$5:$W$204=$H$5:$V$204,IF($H$5:$V$204=$AH550,IF($G$5:$G$204=AR$501,$H$5:$V$204,""),""),""))/COUNT(IF($W$5:$W$204=$AH550,IF($G$5:$G$204=AR$501,$H$5:$V$204,""),"")))</f>
        <v>-</v>
      </c>
      <c r="AS550" s="374" t="str">
        <f t="array" ref="AS550">IF(AS506="-","-",COUNT(IF($W$5:$W$204=$H$5:$V$204,IF($H$5:$V$204=$AH550,IF($G$5:$G$204=AS$501,$H$5:$V$204,""),""),""))/COUNT(IF($W$5:$W$204=$AH550,IF($G$5:$G$204=AS$501,$H$5:$V$204,""),"")))</f>
        <v>-</v>
      </c>
      <c r="AT550" s="374" t="str">
        <f t="array" ref="AT550">IF(AT506="-","-",COUNT(IF($W$5:$W$204=$H$5:$V$204,IF($H$5:$V$204=$AH550,IF($G$5:$G$204=AT$501,$H$5:$V$204,""),""),""))/COUNT(IF($W$5:$W$204=$AH550,IF($G$5:$G$204=AT$501,$H$5:$V$204,""),"")))</f>
        <v>-</v>
      </c>
      <c r="AU550" s="54" t="str">
        <f t="array" ref="AU550">IF(AU506=0,"-",COUNT(IF($W$5:$W$204=$H$5:$V$204,IF($H$5:$V$204=$AH550,$H$5:$V$204,""),""))/COUNT(IF($W$5:$W$204=$AH550,$H$5:$V$204,"")))</f>
        <v>-</v>
      </c>
      <c r="AV550" s="75"/>
      <c r="AW550" s="75"/>
      <c r="AX550" s="75"/>
      <c r="AY550" s="75"/>
      <c r="AZ550" s="75"/>
      <c r="BA550" s="75"/>
      <c r="BB550" s="75"/>
      <c r="BC550" s="75"/>
      <c r="BD550" s="75"/>
      <c r="BE550" s="75"/>
      <c r="BF550" s="75"/>
      <c r="BG550" s="75"/>
      <c r="BH550" s="75"/>
      <c r="BK550" s="251"/>
      <c r="BL550" s="251"/>
      <c r="BM550" s="251"/>
      <c r="BN550" s="251"/>
      <c r="BO550" s="251"/>
      <c r="BP550" s="251"/>
      <c r="BQ550" s="251"/>
      <c r="BR550" s="251"/>
      <c r="BS550" s="251"/>
      <c r="BT550" s="251"/>
      <c r="BU550" s="251"/>
      <c r="BV550" s="251"/>
      <c r="BW550" s="251"/>
      <c r="BX550" s="251"/>
      <c r="BY550" s="251"/>
      <c r="BZ550" s="251"/>
    </row>
    <row r="551" spans="1:78">
      <c r="A551" s="75"/>
      <c r="B551" s="75"/>
      <c r="C551" s="75"/>
      <c r="D551" s="75"/>
      <c r="E551" s="84"/>
      <c r="F551" s="84"/>
      <c r="G551" s="75"/>
      <c r="H551" s="85"/>
      <c r="I551" s="75"/>
      <c r="J551" s="75"/>
      <c r="K551" s="75"/>
      <c r="L551" s="75"/>
      <c r="M551" s="75"/>
      <c r="N551" s="75"/>
      <c r="O551" s="75"/>
      <c r="P551" s="75"/>
      <c r="Q551" s="75"/>
      <c r="R551" s="75"/>
      <c r="S551" s="75"/>
      <c r="T551" s="75"/>
      <c r="U551" s="75"/>
      <c r="V551" s="75"/>
      <c r="W551" s="76"/>
      <c r="X551" s="76"/>
      <c r="Y551" s="76"/>
      <c r="Z551" s="76"/>
      <c r="AA551" s="76"/>
      <c r="AB551" s="76"/>
      <c r="AC551" s="76"/>
      <c r="AD551" s="76"/>
      <c r="AE551" s="75"/>
      <c r="AF551" s="75"/>
      <c r="AG551" s="75"/>
      <c r="AH551" s="332">
        <v>4</v>
      </c>
      <c r="AI551" s="374" t="str">
        <f t="array" ref="AI551">IF(AI507="-","-",COUNT(IF($W$5:$W$204=$H$5:$V$204,IF($H$5:$V$204=$AH551,IF($G$5:$G$204=AI$501,$H$5:$V$204,""),""),""))/COUNT(IF($W$5:$W$204=$AH551,IF($G$5:$G$204=AI$501,$H$5:$V$204,""),"")))</f>
        <v>-</v>
      </c>
      <c r="AJ551" s="374" t="str">
        <f t="array" ref="AJ551">IF(AJ507="-","-",COUNT(IF($W$5:$W$204=$H$5:$V$204,IF($H$5:$V$204=$AH551,IF($G$5:$G$204=AJ$501,$H$5:$V$204,""),""),""))/COUNT(IF($W$5:$W$204=$AH551,IF($G$5:$G$204=AJ$501,$H$5:$V$204,""),"")))</f>
        <v>-</v>
      </c>
      <c r="AK551" s="374" t="str">
        <f t="array" ref="AK551">IF(AK507="-","-",COUNT(IF($W$5:$W$204=$H$5:$V$204,IF($H$5:$V$204=$AH551,IF($G$5:$G$204=AK$501,$H$5:$V$204,""),""),""))/COUNT(IF($W$5:$W$204=$AH551,IF($G$5:$G$204=AK$501,$H$5:$V$204,""),"")))</f>
        <v>-</v>
      </c>
      <c r="AL551" s="374" t="str">
        <f t="array" ref="AL551">IF(AL507="-","-",COUNT(IF($W$5:$W$204=$H$5:$V$204,IF($H$5:$V$204=$AH551,IF($G$5:$G$204=AL$501,$H$5:$V$204,""),""),""))/COUNT(IF($W$5:$W$204=$AH551,IF($G$5:$G$204=AL$501,$H$5:$V$204,""),"")))</f>
        <v>-</v>
      </c>
      <c r="AM551" s="374" t="str">
        <f t="array" ref="AM551">IF(AM507="-","-",COUNT(IF($W$5:$W$204=$H$5:$V$204,IF($H$5:$V$204=$AH551,IF($G$5:$G$204=AM$501,$H$5:$V$204,""),""),""))/COUNT(IF($W$5:$W$204=$AH551,IF($G$5:$G$204=AM$501,$H$5:$V$204,""),"")))</f>
        <v>-</v>
      </c>
      <c r="AN551" s="374" t="str">
        <f t="array" ref="AN551">IF(AN507="-","-",COUNT(IF($W$5:$W$204=$H$5:$V$204,IF($H$5:$V$204=$AH551,IF($G$5:$G$204=AN$501,$H$5:$V$204,""),""),""))/COUNT(IF($W$5:$W$204=$AH551,IF($G$5:$G$204=AN$501,$H$5:$V$204,""),"")))</f>
        <v>-</v>
      </c>
      <c r="AO551" s="374" t="str">
        <f t="array" ref="AO551">IF(AO507="-","-",COUNT(IF($W$5:$W$204=$H$5:$V$204,IF($H$5:$V$204=$AH551,IF($G$5:$G$204=AO$501,$H$5:$V$204,""),""),""))/COUNT(IF($W$5:$W$204=$AH551,IF($G$5:$G$204=AO$501,$H$5:$V$204,""),"")))</f>
        <v>-</v>
      </c>
      <c r="AP551" s="374" t="str">
        <f t="array" ref="AP551">IF(AP507="-","-",COUNT(IF($W$5:$W$204=$H$5:$V$204,IF($H$5:$V$204=$AH551,IF($G$5:$G$204=AP$501,$H$5:$V$204,""),""),""))/COUNT(IF($W$5:$W$204=$AH551,IF($G$5:$G$204=AP$501,$H$5:$V$204,""),"")))</f>
        <v>-</v>
      </c>
      <c r="AQ551" s="374" t="str">
        <f t="array" ref="AQ551">IF(AQ507="-","-",COUNT(IF($W$5:$W$204=$H$5:$V$204,IF($H$5:$V$204=$AH551,IF($G$5:$G$204=AQ$501,$H$5:$V$204,""),""),""))/COUNT(IF($W$5:$W$204=$AH551,IF($G$5:$G$204=AQ$501,$H$5:$V$204,""),"")))</f>
        <v>-</v>
      </c>
      <c r="AR551" s="374" t="str">
        <f t="array" ref="AR551">IF(AR507="-","-",COUNT(IF($W$5:$W$204=$H$5:$V$204,IF($H$5:$V$204=$AH551,IF($G$5:$G$204=AR$501,$H$5:$V$204,""),""),""))/COUNT(IF($W$5:$W$204=$AH551,IF($G$5:$G$204=AR$501,$H$5:$V$204,""),"")))</f>
        <v>-</v>
      </c>
      <c r="AS551" s="374" t="str">
        <f t="array" ref="AS551">IF(AS507="-","-",COUNT(IF($W$5:$W$204=$H$5:$V$204,IF($H$5:$V$204=$AH551,IF($G$5:$G$204=AS$501,$H$5:$V$204,""),""),""))/COUNT(IF($W$5:$W$204=$AH551,IF($G$5:$G$204=AS$501,$H$5:$V$204,""),"")))</f>
        <v>-</v>
      </c>
      <c r="AT551" s="374" t="str">
        <f t="array" ref="AT551">IF(AT507="-","-",COUNT(IF($W$5:$W$204=$H$5:$V$204,IF($H$5:$V$204=$AH551,IF($G$5:$G$204=AT$501,$H$5:$V$204,""),""),""))/COUNT(IF($W$5:$W$204=$AH551,IF($G$5:$G$204=AT$501,$H$5:$V$204,""),"")))</f>
        <v>-</v>
      </c>
      <c r="AU551" s="54" t="str">
        <f t="array" ref="AU551">IF(AU507=0,"-",COUNT(IF($W$5:$W$204=$H$5:$V$204,IF($H$5:$V$204=$AH551,$H$5:$V$204,""),""))/COUNT(IF($W$5:$W$204=$AH551,$H$5:$V$204,"")))</f>
        <v>-</v>
      </c>
      <c r="AV551" s="75"/>
      <c r="AW551" s="75"/>
      <c r="AX551" s="75"/>
      <c r="AY551" s="75"/>
      <c r="AZ551" s="75"/>
      <c r="BA551" s="75"/>
      <c r="BB551" s="75"/>
      <c r="BC551" s="75"/>
      <c r="BD551" s="75"/>
      <c r="BE551" s="75"/>
      <c r="BF551" s="75"/>
      <c r="BG551" s="75"/>
      <c r="BH551" s="75"/>
      <c r="BK551" s="251"/>
      <c r="BL551" s="251"/>
      <c r="BM551" s="251"/>
      <c r="BN551" s="251"/>
      <c r="BO551" s="251"/>
      <c r="BP551" s="251"/>
      <c r="BQ551" s="251"/>
      <c r="BR551" s="251"/>
      <c r="BS551" s="251"/>
      <c r="BT551" s="251"/>
      <c r="BU551" s="251"/>
      <c r="BV551" s="251"/>
      <c r="BW551" s="251"/>
      <c r="BX551" s="251"/>
      <c r="BY551" s="251"/>
      <c r="BZ551" s="251"/>
    </row>
    <row r="552" spans="1:78">
      <c r="A552" s="75"/>
      <c r="B552" s="75"/>
      <c r="C552" s="75"/>
      <c r="D552" s="75"/>
      <c r="E552" s="84"/>
      <c r="F552" s="84"/>
      <c r="G552" s="75"/>
      <c r="H552" s="85"/>
      <c r="I552" s="75"/>
      <c r="J552" s="75"/>
      <c r="K552" s="75"/>
      <c r="L552" s="75"/>
      <c r="M552" s="75"/>
      <c r="N552" s="75"/>
      <c r="O552" s="75"/>
      <c r="P552" s="75"/>
      <c r="Q552" s="75"/>
      <c r="R552" s="75"/>
      <c r="S552" s="75"/>
      <c r="T552" s="75"/>
      <c r="U552" s="75"/>
      <c r="V552" s="75"/>
      <c r="W552" s="76"/>
      <c r="X552" s="76"/>
      <c r="Y552" s="76"/>
      <c r="Z552" s="76"/>
      <c r="AA552" s="76"/>
      <c r="AB552" s="76"/>
      <c r="AC552" s="76"/>
      <c r="AD552" s="76"/>
      <c r="AE552" s="75"/>
      <c r="AF552" s="75"/>
      <c r="AG552" s="75"/>
      <c r="AH552" s="332">
        <v>5</v>
      </c>
      <c r="AI552" s="374" t="str">
        <f t="array" ref="AI552">IF(AI508="-","-",COUNT(IF($W$5:$W$204=$H$5:$V$204,IF($H$5:$V$204=$AH552,IF($G$5:$G$204=AI$501,$H$5:$V$204,""),""),""))/COUNT(IF($W$5:$W$204=$AH552,IF($G$5:$G$204=AI$501,$H$5:$V$204,""),"")))</f>
        <v>-</v>
      </c>
      <c r="AJ552" s="374" t="str">
        <f t="array" ref="AJ552">IF(AJ508="-","-",COUNT(IF($W$5:$W$204=$H$5:$V$204,IF($H$5:$V$204=$AH552,IF($G$5:$G$204=AJ$501,$H$5:$V$204,""),""),""))/COUNT(IF($W$5:$W$204=$AH552,IF($G$5:$G$204=AJ$501,$H$5:$V$204,""),"")))</f>
        <v>-</v>
      </c>
      <c r="AK552" s="374" t="str">
        <f t="array" ref="AK552">IF(AK508="-","-",COUNT(IF($W$5:$W$204=$H$5:$V$204,IF($H$5:$V$204=$AH552,IF($G$5:$G$204=AK$501,$H$5:$V$204,""),""),""))/COUNT(IF($W$5:$W$204=$AH552,IF($G$5:$G$204=AK$501,$H$5:$V$204,""),"")))</f>
        <v>-</v>
      </c>
      <c r="AL552" s="374" t="str">
        <f t="array" ref="AL552">IF(AL508="-","-",COUNT(IF($W$5:$W$204=$H$5:$V$204,IF($H$5:$V$204=$AH552,IF($G$5:$G$204=AL$501,$H$5:$V$204,""),""),""))/COUNT(IF($W$5:$W$204=$AH552,IF($G$5:$G$204=AL$501,$H$5:$V$204,""),"")))</f>
        <v>-</v>
      </c>
      <c r="AM552" s="374" t="str">
        <f t="array" ref="AM552">IF(AM508="-","-",COUNT(IF($W$5:$W$204=$H$5:$V$204,IF($H$5:$V$204=$AH552,IF($G$5:$G$204=AM$501,$H$5:$V$204,""),""),""))/COUNT(IF($W$5:$W$204=$AH552,IF($G$5:$G$204=AM$501,$H$5:$V$204,""),"")))</f>
        <v>-</v>
      </c>
      <c r="AN552" s="374" t="str">
        <f t="array" ref="AN552">IF(AN508="-","-",COUNT(IF($W$5:$W$204=$H$5:$V$204,IF($H$5:$V$204=$AH552,IF($G$5:$G$204=AN$501,$H$5:$V$204,""),""),""))/COUNT(IF($W$5:$W$204=$AH552,IF($G$5:$G$204=AN$501,$H$5:$V$204,""),"")))</f>
        <v>-</v>
      </c>
      <c r="AO552" s="374" t="str">
        <f t="array" ref="AO552">IF(AO508="-","-",COUNT(IF($W$5:$W$204=$H$5:$V$204,IF($H$5:$V$204=$AH552,IF($G$5:$G$204=AO$501,$H$5:$V$204,""),""),""))/COUNT(IF($W$5:$W$204=$AH552,IF($G$5:$G$204=AO$501,$H$5:$V$204,""),"")))</f>
        <v>-</v>
      </c>
      <c r="AP552" s="374" t="str">
        <f t="array" ref="AP552">IF(AP508="-","-",COUNT(IF($W$5:$W$204=$H$5:$V$204,IF($H$5:$V$204=$AH552,IF($G$5:$G$204=AP$501,$H$5:$V$204,""),""),""))/COUNT(IF($W$5:$W$204=$AH552,IF($G$5:$G$204=AP$501,$H$5:$V$204,""),"")))</f>
        <v>-</v>
      </c>
      <c r="AQ552" s="374" t="str">
        <f t="array" ref="AQ552">IF(AQ508="-","-",COUNT(IF($W$5:$W$204=$H$5:$V$204,IF($H$5:$V$204=$AH552,IF($G$5:$G$204=AQ$501,$H$5:$V$204,""),""),""))/COUNT(IF($W$5:$W$204=$AH552,IF($G$5:$G$204=AQ$501,$H$5:$V$204,""),"")))</f>
        <v>-</v>
      </c>
      <c r="AR552" s="374" t="str">
        <f t="array" ref="AR552">IF(AR508="-","-",COUNT(IF($W$5:$W$204=$H$5:$V$204,IF($H$5:$V$204=$AH552,IF($G$5:$G$204=AR$501,$H$5:$V$204,""),""),""))/COUNT(IF($W$5:$W$204=$AH552,IF($G$5:$G$204=AR$501,$H$5:$V$204,""),"")))</f>
        <v>-</v>
      </c>
      <c r="AS552" s="374" t="str">
        <f t="array" ref="AS552">IF(AS508="-","-",COUNT(IF($W$5:$W$204=$H$5:$V$204,IF($H$5:$V$204=$AH552,IF($G$5:$G$204=AS$501,$H$5:$V$204,""),""),""))/COUNT(IF($W$5:$W$204=$AH552,IF($G$5:$G$204=AS$501,$H$5:$V$204,""),"")))</f>
        <v>-</v>
      </c>
      <c r="AT552" s="374" t="str">
        <f t="array" ref="AT552">IF(AT508="-","-",COUNT(IF($W$5:$W$204=$H$5:$V$204,IF($H$5:$V$204=$AH552,IF($G$5:$G$204=AT$501,$H$5:$V$204,""),""),""))/COUNT(IF($W$5:$W$204=$AH552,IF($G$5:$G$204=AT$501,$H$5:$V$204,""),"")))</f>
        <v>-</v>
      </c>
      <c r="AU552" s="54" t="str">
        <f t="array" ref="AU552">IF(AU508=0,"-",COUNT(IF($W$5:$W$204=$H$5:$V$204,IF($H$5:$V$204=$AH552,$H$5:$V$204,""),""))/COUNT(IF($W$5:$W$204=$AH552,$H$5:$V$204,"")))</f>
        <v>-</v>
      </c>
      <c r="AV552" s="75"/>
      <c r="AW552" s="75"/>
      <c r="AX552" s="75"/>
      <c r="AY552" s="75"/>
      <c r="AZ552" s="75"/>
      <c r="BA552" s="75"/>
      <c r="BB552" s="75"/>
      <c r="BC552" s="75"/>
      <c r="BD552" s="75"/>
      <c r="BE552" s="75"/>
      <c r="BF552" s="75"/>
      <c r="BG552" s="75"/>
      <c r="BH552" s="75"/>
      <c r="BK552" s="251"/>
      <c r="BL552" s="251"/>
      <c r="BM552" s="251"/>
      <c r="BN552" s="251"/>
      <c r="BO552" s="251"/>
      <c r="BP552" s="251"/>
      <c r="BQ552" s="251"/>
      <c r="BR552" s="251"/>
      <c r="BS552" s="251"/>
      <c r="BT552" s="251"/>
      <c r="BU552" s="251"/>
      <c r="BV552" s="251"/>
      <c r="BW552" s="251"/>
      <c r="BX552" s="251"/>
      <c r="BY552" s="251"/>
      <c r="BZ552" s="251"/>
    </row>
    <row r="553" spans="1:78">
      <c r="A553" s="75"/>
      <c r="B553" s="75"/>
      <c r="C553" s="75"/>
      <c r="D553" s="75"/>
      <c r="E553" s="84"/>
      <c r="F553" s="84"/>
      <c r="G553" s="75"/>
      <c r="H553" s="85"/>
      <c r="I553" s="75"/>
      <c r="J553" s="75"/>
      <c r="K553" s="75"/>
      <c r="L553" s="75"/>
      <c r="M553" s="75"/>
      <c r="N553" s="75"/>
      <c r="O553" s="75"/>
      <c r="P553" s="75"/>
      <c r="Q553" s="75"/>
      <c r="R553" s="75"/>
      <c r="S553" s="75"/>
      <c r="T553" s="75"/>
      <c r="U553" s="75"/>
      <c r="V553" s="75"/>
      <c r="W553" s="76"/>
      <c r="X553" s="76"/>
      <c r="Y553" s="76"/>
      <c r="Z553" s="76"/>
      <c r="AA553" s="76"/>
      <c r="AB553" s="76"/>
      <c r="AC553" s="76"/>
      <c r="AD553" s="76"/>
      <c r="AE553" s="75"/>
      <c r="AF553" s="75"/>
      <c r="AG553" s="75"/>
      <c r="AH553" s="332">
        <v>6</v>
      </c>
      <c r="AI553" s="374" t="str">
        <f t="array" ref="AI553">IF(AI509="-","-",COUNT(IF($W$5:$W$204=$H$5:$V$204,IF($H$5:$V$204=$AH553,IF($G$5:$G$204=AI$501,$H$5:$V$204,""),""),""))/COUNT(IF($W$5:$W$204=$AH553,IF($G$5:$G$204=AI$501,$H$5:$V$204,""),"")))</f>
        <v>-</v>
      </c>
      <c r="AJ553" s="374" t="str">
        <f t="array" ref="AJ553">IF(AJ509="-","-",COUNT(IF($W$5:$W$204=$H$5:$V$204,IF($H$5:$V$204=$AH553,IF($G$5:$G$204=AJ$501,$H$5:$V$204,""),""),""))/COUNT(IF($W$5:$W$204=$AH553,IF($G$5:$G$204=AJ$501,$H$5:$V$204,""),"")))</f>
        <v>-</v>
      </c>
      <c r="AK553" s="374" t="str">
        <f t="array" ref="AK553">IF(AK509="-","-",COUNT(IF($W$5:$W$204=$H$5:$V$204,IF($H$5:$V$204=$AH553,IF($G$5:$G$204=AK$501,$H$5:$V$204,""),""),""))/COUNT(IF($W$5:$W$204=$AH553,IF($G$5:$G$204=AK$501,$H$5:$V$204,""),"")))</f>
        <v>-</v>
      </c>
      <c r="AL553" s="374" t="str">
        <f t="array" ref="AL553">IF(AL509="-","-",COUNT(IF($W$5:$W$204=$H$5:$V$204,IF($H$5:$V$204=$AH553,IF($G$5:$G$204=AL$501,$H$5:$V$204,""),""),""))/COUNT(IF($W$5:$W$204=$AH553,IF($G$5:$G$204=AL$501,$H$5:$V$204,""),"")))</f>
        <v>-</v>
      </c>
      <c r="AM553" s="374" t="str">
        <f t="array" ref="AM553">IF(AM509="-","-",COUNT(IF($W$5:$W$204=$H$5:$V$204,IF($H$5:$V$204=$AH553,IF($G$5:$G$204=AM$501,$H$5:$V$204,""),""),""))/COUNT(IF($W$5:$W$204=$AH553,IF($G$5:$G$204=AM$501,$H$5:$V$204,""),"")))</f>
        <v>-</v>
      </c>
      <c r="AN553" s="374" t="str">
        <f t="array" ref="AN553">IF(AN509="-","-",COUNT(IF($W$5:$W$204=$H$5:$V$204,IF($H$5:$V$204=$AH553,IF($G$5:$G$204=AN$501,$H$5:$V$204,""),""),""))/COUNT(IF($W$5:$W$204=$AH553,IF($G$5:$G$204=AN$501,$H$5:$V$204,""),"")))</f>
        <v>-</v>
      </c>
      <c r="AO553" s="374" t="str">
        <f t="array" ref="AO553">IF(AO509="-","-",COUNT(IF($W$5:$W$204=$H$5:$V$204,IF($H$5:$V$204=$AH553,IF($G$5:$G$204=AO$501,$H$5:$V$204,""),""),""))/COUNT(IF($W$5:$W$204=$AH553,IF($G$5:$G$204=AO$501,$H$5:$V$204,""),"")))</f>
        <v>-</v>
      </c>
      <c r="AP553" s="374" t="str">
        <f t="array" ref="AP553">IF(AP509="-","-",COUNT(IF($W$5:$W$204=$H$5:$V$204,IF($H$5:$V$204=$AH553,IF($G$5:$G$204=AP$501,$H$5:$V$204,""),""),""))/COUNT(IF($W$5:$W$204=$AH553,IF($G$5:$G$204=AP$501,$H$5:$V$204,""),"")))</f>
        <v>-</v>
      </c>
      <c r="AQ553" s="374" t="str">
        <f t="array" ref="AQ553">IF(AQ509="-","-",COUNT(IF($W$5:$W$204=$H$5:$V$204,IF($H$5:$V$204=$AH553,IF($G$5:$G$204=AQ$501,$H$5:$V$204,""),""),""))/COUNT(IF($W$5:$W$204=$AH553,IF($G$5:$G$204=AQ$501,$H$5:$V$204,""),"")))</f>
        <v>-</v>
      </c>
      <c r="AR553" s="374" t="str">
        <f t="array" ref="AR553">IF(AR509="-","-",COUNT(IF($W$5:$W$204=$H$5:$V$204,IF($H$5:$V$204=$AH553,IF($G$5:$G$204=AR$501,$H$5:$V$204,""),""),""))/COUNT(IF($W$5:$W$204=$AH553,IF($G$5:$G$204=AR$501,$H$5:$V$204,""),"")))</f>
        <v>-</v>
      </c>
      <c r="AS553" s="374" t="str">
        <f t="array" ref="AS553">IF(AS509="-","-",COUNT(IF($W$5:$W$204=$H$5:$V$204,IF($H$5:$V$204=$AH553,IF($G$5:$G$204=AS$501,$H$5:$V$204,""),""),""))/COUNT(IF($W$5:$W$204=$AH553,IF($G$5:$G$204=AS$501,$H$5:$V$204,""),"")))</f>
        <v>-</v>
      </c>
      <c r="AT553" s="374" t="str">
        <f t="array" ref="AT553">IF(AT509="-","-",COUNT(IF($W$5:$W$204=$H$5:$V$204,IF($H$5:$V$204=$AH553,IF($G$5:$G$204=AT$501,$H$5:$V$204,""),""),""))/COUNT(IF($W$5:$W$204=$AH553,IF($G$5:$G$204=AT$501,$H$5:$V$204,""),"")))</f>
        <v>-</v>
      </c>
      <c r="AU553" s="54" t="str">
        <f t="array" ref="AU553">IF(AU509=0,"-",COUNT(IF($W$5:$W$204=$H$5:$V$204,IF($H$5:$V$204=$AH553,$H$5:$V$204,""),""))/COUNT(IF($W$5:$W$204=$AH553,$H$5:$V$204,"")))</f>
        <v>-</v>
      </c>
      <c r="AV553" s="75"/>
      <c r="AW553" s="75"/>
      <c r="AX553" s="75"/>
      <c r="AY553" s="75"/>
      <c r="AZ553" s="75"/>
      <c r="BA553" s="75"/>
      <c r="BB553" s="75"/>
      <c r="BC553" s="75"/>
      <c r="BD553" s="75"/>
      <c r="BE553" s="75"/>
      <c r="BF553" s="75"/>
      <c r="BG553" s="75"/>
      <c r="BH553" s="75"/>
      <c r="BK553" s="251"/>
      <c r="BL553" s="251"/>
      <c r="BM553" s="251"/>
      <c r="BN553" s="251"/>
      <c r="BO553" s="251"/>
      <c r="BP553" s="251"/>
      <c r="BQ553" s="251"/>
      <c r="BR553" s="251"/>
      <c r="BS553" s="251"/>
      <c r="BT553" s="251"/>
      <c r="BU553" s="251"/>
      <c r="BV553" s="251"/>
      <c r="BW553" s="251"/>
      <c r="BX553" s="251"/>
      <c r="BY553" s="251"/>
      <c r="BZ553" s="251"/>
    </row>
    <row r="554" spans="1:78">
      <c r="A554" s="75"/>
      <c r="B554" s="75"/>
      <c r="C554" s="75"/>
      <c r="D554" s="75"/>
      <c r="E554" s="84"/>
      <c r="F554" s="84"/>
      <c r="G554" s="75"/>
      <c r="H554" s="85"/>
      <c r="I554" s="75"/>
      <c r="J554" s="75"/>
      <c r="K554" s="75"/>
      <c r="L554" s="75"/>
      <c r="M554" s="75"/>
      <c r="N554" s="75"/>
      <c r="O554" s="75"/>
      <c r="P554" s="75"/>
      <c r="Q554" s="75"/>
      <c r="R554" s="75"/>
      <c r="S554" s="75"/>
      <c r="T554" s="75"/>
      <c r="U554" s="75"/>
      <c r="V554" s="75"/>
      <c r="W554" s="76"/>
      <c r="X554" s="76"/>
      <c r="Y554" s="76"/>
      <c r="Z554" s="76"/>
      <c r="AA554" s="76"/>
      <c r="AB554" s="76"/>
      <c r="AC554" s="76"/>
      <c r="AD554" s="76"/>
      <c r="AE554" s="75"/>
      <c r="AF554" s="75"/>
      <c r="AG554" s="75"/>
      <c r="AH554" s="332">
        <v>7</v>
      </c>
      <c r="AI554" s="374" t="str">
        <f t="array" ref="AI554">IF(AI510="-","-",COUNT(IF($W$5:$W$204=$H$5:$V$204,IF($H$5:$V$204=$AH554,IF($G$5:$G$204=AI$501,$H$5:$V$204,""),""),""))/COUNT(IF($W$5:$W$204=$AH554,IF($G$5:$G$204=AI$501,$H$5:$V$204,""),"")))</f>
        <v>-</v>
      </c>
      <c r="AJ554" s="374" t="str">
        <f t="array" ref="AJ554">IF(AJ510="-","-",COUNT(IF($W$5:$W$204=$H$5:$V$204,IF($H$5:$V$204=$AH554,IF($G$5:$G$204=AJ$501,$H$5:$V$204,""),""),""))/COUNT(IF($W$5:$W$204=$AH554,IF($G$5:$G$204=AJ$501,$H$5:$V$204,""),"")))</f>
        <v>-</v>
      </c>
      <c r="AK554" s="374" t="str">
        <f t="array" ref="AK554">IF(AK510="-","-",COUNT(IF($W$5:$W$204=$H$5:$V$204,IF($H$5:$V$204=$AH554,IF($G$5:$G$204=AK$501,$H$5:$V$204,""),""),""))/COUNT(IF($W$5:$W$204=$AH554,IF($G$5:$G$204=AK$501,$H$5:$V$204,""),"")))</f>
        <v>-</v>
      </c>
      <c r="AL554" s="374" t="str">
        <f t="array" ref="AL554">IF(AL510="-","-",COUNT(IF($W$5:$W$204=$H$5:$V$204,IF($H$5:$V$204=$AH554,IF($G$5:$G$204=AL$501,$H$5:$V$204,""),""),""))/COUNT(IF($W$5:$W$204=$AH554,IF($G$5:$G$204=AL$501,$H$5:$V$204,""),"")))</f>
        <v>-</v>
      </c>
      <c r="AM554" s="374" t="str">
        <f t="array" ref="AM554">IF(AM510="-","-",COUNT(IF($W$5:$W$204=$H$5:$V$204,IF($H$5:$V$204=$AH554,IF($G$5:$G$204=AM$501,$H$5:$V$204,""),""),""))/COUNT(IF($W$5:$W$204=$AH554,IF($G$5:$G$204=AM$501,$H$5:$V$204,""),"")))</f>
        <v>-</v>
      </c>
      <c r="AN554" s="374" t="str">
        <f t="array" ref="AN554">IF(AN510="-","-",COUNT(IF($W$5:$W$204=$H$5:$V$204,IF($H$5:$V$204=$AH554,IF($G$5:$G$204=AN$501,$H$5:$V$204,""),""),""))/COUNT(IF($W$5:$W$204=$AH554,IF($G$5:$G$204=AN$501,$H$5:$V$204,""),"")))</f>
        <v>-</v>
      </c>
      <c r="AO554" s="374" t="str">
        <f t="array" ref="AO554">IF(AO510="-","-",COUNT(IF($W$5:$W$204=$H$5:$V$204,IF($H$5:$V$204=$AH554,IF($G$5:$G$204=AO$501,$H$5:$V$204,""),""),""))/COUNT(IF($W$5:$W$204=$AH554,IF($G$5:$G$204=AO$501,$H$5:$V$204,""),"")))</f>
        <v>-</v>
      </c>
      <c r="AP554" s="374" t="str">
        <f t="array" ref="AP554">IF(AP510="-","-",COUNT(IF($W$5:$W$204=$H$5:$V$204,IF($H$5:$V$204=$AH554,IF($G$5:$G$204=AP$501,$H$5:$V$204,""),""),""))/COUNT(IF($W$5:$W$204=$AH554,IF($G$5:$G$204=AP$501,$H$5:$V$204,""),"")))</f>
        <v>-</v>
      </c>
      <c r="AQ554" s="374" t="str">
        <f t="array" ref="AQ554">IF(AQ510="-","-",COUNT(IF($W$5:$W$204=$H$5:$V$204,IF($H$5:$V$204=$AH554,IF($G$5:$G$204=AQ$501,$H$5:$V$204,""),""),""))/COUNT(IF($W$5:$W$204=$AH554,IF($G$5:$G$204=AQ$501,$H$5:$V$204,""),"")))</f>
        <v>-</v>
      </c>
      <c r="AR554" s="374" t="str">
        <f t="array" ref="AR554">IF(AR510="-","-",COUNT(IF($W$5:$W$204=$H$5:$V$204,IF($H$5:$V$204=$AH554,IF($G$5:$G$204=AR$501,$H$5:$V$204,""),""),""))/COUNT(IF($W$5:$W$204=$AH554,IF($G$5:$G$204=AR$501,$H$5:$V$204,""),"")))</f>
        <v>-</v>
      </c>
      <c r="AS554" s="374" t="str">
        <f t="array" ref="AS554">IF(AS510="-","-",COUNT(IF($W$5:$W$204=$H$5:$V$204,IF($H$5:$V$204=$AH554,IF($G$5:$G$204=AS$501,$H$5:$V$204,""),""),""))/COUNT(IF($W$5:$W$204=$AH554,IF($G$5:$G$204=AS$501,$H$5:$V$204,""),"")))</f>
        <v>-</v>
      </c>
      <c r="AT554" s="374" t="str">
        <f t="array" ref="AT554">IF(AT510="-","-",COUNT(IF($W$5:$W$204=$H$5:$V$204,IF($H$5:$V$204=$AH554,IF($G$5:$G$204=AT$501,$H$5:$V$204,""),""),""))/COUNT(IF($W$5:$W$204=$AH554,IF($G$5:$G$204=AT$501,$H$5:$V$204,""),"")))</f>
        <v>-</v>
      </c>
      <c r="AU554" s="54" t="str">
        <f t="array" ref="AU554">IF(AU510=0,"-",COUNT(IF($W$5:$W$204=$H$5:$V$204,IF($H$5:$V$204=$AH554,$H$5:$V$204,""),""))/COUNT(IF($W$5:$W$204=$AH554,$H$5:$V$204,"")))</f>
        <v>-</v>
      </c>
      <c r="AV554" s="75"/>
      <c r="AW554" s="75"/>
      <c r="AX554" s="75"/>
      <c r="AY554" s="75"/>
      <c r="AZ554" s="75"/>
      <c r="BA554" s="75"/>
      <c r="BB554" s="75"/>
      <c r="BC554" s="75"/>
      <c r="BD554" s="75"/>
      <c r="BE554" s="75"/>
      <c r="BF554" s="75"/>
      <c r="BG554" s="75"/>
      <c r="BH554" s="75"/>
      <c r="BK554" s="251"/>
      <c r="BL554" s="251"/>
      <c r="BM554" s="251"/>
      <c r="BN554" s="251"/>
      <c r="BO554" s="251"/>
      <c r="BP554" s="251"/>
      <c r="BQ554" s="251"/>
      <c r="BR554" s="251"/>
      <c r="BS554" s="251"/>
      <c r="BT554" s="251"/>
      <c r="BU554" s="251"/>
      <c r="BV554" s="251"/>
      <c r="BW554" s="251"/>
      <c r="BX554" s="251"/>
      <c r="BY554" s="251"/>
      <c r="BZ554" s="251"/>
    </row>
    <row r="555" spans="1:78">
      <c r="A555" s="75"/>
      <c r="B555" s="75"/>
      <c r="C555" s="75"/>
      <c r="D555" s="75"/>
      <c r="E555" s="84"/>
      <c r="F555" s="84"/>
      <c r="G555" s="75"/>
      <c r="H555" s="85"/>
      <c r="I555" s="75"/>
      <c r="J555" s="75"/>
      <c r="K555" s="75"/>
      <c r="L555" s="75"/>
      <c r="M555" s="75"/>
      <c r="N555" s="75"/>
      <c r="O555" s="75"/>
      <c r="P555" s="75"/>
      <c r="Q555" s="75"/>
      <c r="R555" s="75"/>
      <c r="S555" s="75"/>
      <c r="T555" s="75"/>
      <c r="U555" s="75"/>
      <c r="V555" s="75"/>
      <c r="W555" s="76"/>
      <c r="X555" s="76"/>
      <c r="Y555" s="76"/>
      <c r="Z555" s="76"/>
      <c r="AA555" s="76"/>
      <c r="AB555" s="76"/>
      <c r="AC555" s="76"/>
      <c r="AD555" s="76"/>
      <c r="AE555" s="75"/>
      <c r="AF555" s="75"/>
      <c r="AG555" s="75"/>
      <c r="AH555" s="332">
        <v>8</v>
      </c>
      <c r="AI555" s="374" t="str">
        <f t="array" ref="AI555">IF(AI511="-","-",COUNT(IF($W$5:$W$204=$H$5:$V$204,IF($H$5:$V$204=$AH555,IF($G$5:$G$204=AI$501,$H$5:$V$204,""),""),""))/COUNT(IF($W$5:$W$204=$AH555,IF($G$5:$G$204=AI$501,$H$5:$V$204,""),"")))</f>
        <v>-</v>
      </c>
      <c r="AJ555" s="374" t="str">
        <f t="array" ref="AJ555">IF(AJ511="-","-",COUNT(IF($W$5:$W$204=$H$5:$V$204,IF($H$5:$V$204=$AH555,IF($G$5:$G$204=AJ$501,$H$5:$V$204,""),""),""))/COUNT(IF($W$5:$W$204=$AH555,IF($G$5:$G$204=AJ$501,$H$5:$V$204,""),"")))</f>
        <v>-</v>
      </c>
      <c r="AK555" s="374" t="str">
        <f t="array" ref="AK555">IF(AK511="-","-",COUNT(IF($W$5:$W$204=$H$5:$V$204,IF($H$5:$V$204=$AH555,IF($G$5:$G$204=AK$501,$H$5:$V$204,""),""),""))/COUNT(IF($W$5:$W$204=$AH555,IF($G$5:$G$204=AK$501,$H$5:$V$204,""),"")))</f>
        <v>-</v>
      </c>
      <c r="AL555" s="374" t="str">
        <f t="array" ref="AL555">IF(AL511="-","-",COUNT(IF($W$5:$W$204=$H$5:$V$204,IF($H$5:$V$204=$AH555,IF($G$5:$G$204=AL$501,$H$5:$V$204,""),""),""))/COUNT(IF($W$5:$W$204=$AH555,IF($G$5:$G$204=AL$501,$H$5:$V$204,""),"")))</f>
        <v>-</v>
      </c>
      <c r="AM555" s="374" t="str">
        <f t="array" ref="AM555">IF(AM511="-","-",COUNT(IF($W$5:$W$204=$H$5:$V$204,IF($H$5:$V$204=$AH555,IF($G$5:$G$204=AM$501,$H$5:$V$204,""),""),""))/COUNT(IF($W$5:$W$204=$AH555,IF($G$5:$G$204=AM$501,$H$5:$V$204,""),"")))</f>
        <v>-</v>
      </c>
      <c r="AN555" s="374" t="str">
        <f t="array" ref="AN555">IF(AN511="-","-",COUNT(IF($W$5:$W$204=$H$5:$V$204,IF($H$5:$V$204=$AH555,IF($G$5:$G$204=AN$501,$H$5:$V$204,""),""),""))/COUNT(IF($W$5:$W$204=$AH555,IF($G$5:$G$204=AN$501,$H$5:$V$204,""),"")))</f>
        <v>-</v>
      </c>
      <c r="AO555" s="374" t="str">
        <f t="array" ref="AO555">IF(AO511="-","-",COUNT(IF($W$5:$W$204=$H$5:$V$204,IF($H$5:$V$204=$AH555,IF($G$5:$G$204=AO$501,$H$5:$V$204,""),""),""))/COUNT(IF($W$5:$W$204=$AH555,IF($G$5:$G$204=AO$501,$H$5:$V$204,""),"")))</f>
        <v>-</v>
      </c>
      <c r="AP555" s="374" t="str">
        <f t="array" ref="AP555">IF(AP511="-","-",COUNT(IF($W$5:$W$204=$H$5:$V$204,IF($H$5:$V$204=$AH555,IF($G$5:$G$204=AP$501,$H$5:$V$204,""),""),""))/COUNT(IF($W$5:$W$204=$AH555,IF($G$5:$G$204=AP$501,$H$5:$V$204,""),"")))</f>
        <v>-</v>
      </c>
      <c r="AQ555" s="374" t="str">
        <f t="array" ref="AQ555">IF(AQ511="-","-",COUNT(IF($W$5:$W$204=$H$5:$V$204,IF($H$5:$V$204=$AH555,IF($G$5:$G$204=AQ$501,$H$5:$V$204,""),""),""))/COUNT(IF($W$5:$W$204=$AH555,IF($G$5:$G$204=AQ$501,$H$5:$V$204,""),"")))</f>
        <v>-</v>
      </c>
      <c r="AR555" s="374" t="str">
        <f t="array" ref="AR555">IF(AR511="-","-",COUNT(IF($W$5:$W$204=$H$5:$V$204,IF($H$5:$V$204=$AH555,IF($G$5:$G$204=AR$501,$H$5:$V$204,""),""),""))/COUNT(IF($W$5:$W$204=$AH555,IF($G$5:$G$204=AR$501,$H$5:$V$204,""),"")))</f>
        <v>-</v>
      </c>
      <c r="AS555" s="374" t="str">
        <f t="array" ref="AS555">IF(AS511="-","-",COUNT(IF($W$5:$W$204=$H$5:$V$204,IF($H$5:$V$204=$AH555,IF($G$5:$G$204=AS$501,$H$5:$V$204,""),""),""))/COUNT(IF($W$5:$W$204=$AH555,IF($G$5:$G$204=AS$501,$H$5:$V$204,""),"")))</f>
        <v>-</v>
      </c>
      <c r="AT555" s="374" t="str">
        <f t="array" ref="AT555">IF(AT511="-","-",COUNT(IF($W$5:$W$204=$H$5:$V$204,IF($H$5:$V$204=$AH555,IF($G$5:$G$204=AT$501,$H$5:$V$204,""),""),""))/COUNT(IF($W$5:$W$204=$AH555,IF($G$5:$G$204=AT$501,$H$5:$V$204,""),"")))</f>
        <v>-</v>
      </c>
      <c r="AU555" s="54" t="str">
        <f t="array" ref="AU555">IF(AU511=0,"-",COUNT(IF($W$5:$W$204=$H$5:$V$204,IF($H$5:$V$204=$AH555,$H$5:$V$204,""),""))/COUNT(IF($W$5:$W$204=$AH555,$H$5:$V$204,"")))</f>
        <v>-</v>
      </c>
      <c r="AV555" s="75"/>
      <c r="AW555" s="75"/>
      <c r="AX555" s="75"/>
      <c r="AY555" s="75"/>
      <c r="AZ555" s="75"/>
      <c r="BA555" s="75"/>
      <c r="BB555" s="75"/>
      <c r="BC555" s="75"/>
      <c r="BD555" s="75"/>
      <c r="BE555" s="75"/>
      <c r="BF555" s="75"/>
      <c r="BG555" s="75"/>
      <c r="BH555" s="75"/>
      <c r="BK555" s="251"/>
      <c r="BL555" s="251"/>
      <c r="BM555" s="251"/>
      <c r="BN555" s="251"/>
      <c r="BO555" s="251"/>
      <c r="BP555" s="251"/>
      <c r="BQ555" s="251"/>
      <c r="BR555" s="251"/>
      <c r="BS555" s="251"/>
      <c r="BT555" s="251"/>
      <c r="BU555" s="251"/>
      <c r="BV555" s="251"/>
      <c r="BW555" s="251"/>
      <c r="BX555" s="251"/>
      <c r="BY555" s="251"/>
      <c r="BZ555" s="251"/>
    </row>
    <row r="556" spans="1:78">
      <c r="A556" s="75"/>
      <c r="B556" s="75"/>
      <c r="C556" s="75"/>
      <c r="D556" s="75"/>
      <c r="E556" s="84"/>
      <c r="F556" s="84"/>
      <c r="G556" s="75"/>
      <c r="H556" s="85"/>
      <c r="I556" s="75"/>
      <c r="J556" s="75"/>
      <c r="K556" s="75"/>
      <c r="L556" s="75"/>
      <c r="M556" s="75"/>
      <c r="N556" s="75"/>
      <c r="O556" s="75"/>
      <c r="P556" s="75"/>
      <c r="Q556" s="75"/>
      <c r="R556" s="75"/>
      <c r="S556" s="75"/>
      <c r="T556" s="75"/>
      <c r="U556" s="75"/>
      <c r="V556" s="75"/>
      <c r="W556" s="76"/>
      <c r="X556" s="76"/>
      <c r="Y556" s="76"/>
      <c r="Z556" s="76"/>
      <c r="AA556" s="76"/>
      <c r="AB556" s="76"/>
      <c r="AC556" s="76"/>
      <c r="AD556" s="76"/>
      <c r="AE556" s="75"/>
      <c r="AF556" s="75"/>
      <c r="AG556" s="75"/>
      <c r="AH556" s="332">
        <v>9</v>
      </c>
      <c r="AI556" s="374" t="str">
        <f t="array" ref="AI556">IF(AI512="-","-",COUNT(IF($W$5:$W$204=$H$5:$V$204,IF($H$5:$V$204=$AH556,IF($G$5:$G$204=AI$501,$H$5:$V$204,""),""),""))/COUNT(IF($W$5:$W$204=$AH556,IF($G$5:$G$204=AI$501,$H$5:$V$204,""),"")))</f>
        <v>-</v>
      </c>
      <c r="AJ556" s="374" t="str">
        <f t="array" ref="AJ556">IF(AJ512="-","-",COUNT(IF($W$5:$W$204=$H$5:$V$204,IF($H$5:$V$204=$AH556,IF($G$5:$G$204=AJ$501,$H$5:$V$204,""),""),""))/COUNT(IF($W$5:$W$204=$AH556,IF($G$5:$G$204=AJ$501,$H$5:$V$204,""),"")))</f>
        <v>-</v>
      </c>
      <c r="AK556" s="374" t="str">
        <f t="array" ref="AK556">IF(AK512="-","-",COUNT(IF($W$5:$W$204=$H$5:$V$204,IF($H$5:$V$204=$AH556,IF($G$5:$G$204=AK$501,$H$5:$V$204,""),""),""))/COUNT(IF($W$5:$W$204=$AH556,IF($G$5:$G$204=AK$501,$H$5:$V$204,""),"")))</f>
        <v>-</v>
      </c>
      <c r="AL556" s="374" t="str">
        <f t="array" ref="AL556">IF(AL512="-","-",COUNT(IF($W$5:$W$204=$H$5:$V$204,IF($H$5:$V$204=$AH556,IF($G$5:$G$204=AL$501,$H$5:$V$204,""),""),""))/COUNT(IF($W$5:$W$204=$AH556,IF($G$5:$G$204=AL$501,$H$5:$V$204,""),"")))</f>
        <v>-</v>
      </c>
      <c r="AM556" s="374" t="str">
        <f t="array" ref="AM556">IF(AM512="-","-",COUNT(IF($W$5:$W$204=$H$5:$V$204,IF($H$5:$V$204=$AH556,IF($G$5:$G$204=AM$501,$H$5:$V$204,""),""),""))/COUNT(IF($W$5:$W$204=$AH556,IF($G$5:$G$204=AM$501,$H$5:$V$204,""),"")))</f>
        <v>-</v>
      </c>
      <c r="AN556" s="374" t="str">
        <f t="array" ref="AN556">IF(AN512="-","-",COUNT(IF($W$5:$W$204=$H$5:$V$204,IF($H$5:$V$204=$AH556,IF($G$5:$G$204=AN$501,$H$5:$V$204,""),""),""))/COUNT(IF($W$5:$W$204=$AH556,IF($G$5:$G$204=AN$501,$H$5:$V$204,""),"")))</f>
        <v>-</v>
      </c>
      <c r="AO556" s="374" t="str">
        <f t="array" ref="AO556">IF(AO512="-","-",COUNT(IF($W$5:$W$204=$H$5:$V$204,IF($H$5:$V$204=$AH556,IF($G$5:$G$204=AO$501,$H$5:$V$204,""),""),""))/COUNT(IF($W$5:$W$204=$AH556,IF($G$5:$G$204=AO$501,$H$5:$V$204,""),"")))</f>
        <v>-</v>
      </c>
      <c r="AP556" s="374" t="str">
        <f t="array" ref="AP556">IF(AP512="-","-",COUNT(IF($W$5:$W$204=$H$5:$V$204,IF($H$5:$V$204=$AH556,IF($G$5:$G$204=AP$501,$H$5:$V$204,""),""),""))/COUNT(IF($W$5:$W$204=$AH556,IF($G$5:$G$204=AP$501,$H$5:$V$204,""),"")))</f>
        <v>-</v>
      </c>
      <c r="AQ556" s="374" t="str">
        <f t="array" ref="AQ556">IF(AQ512="-","-",COUNT(IF($W$5:$W$204=$H$5:$V$204,IF($H$5:$V$204=$AH556,IF($G$5:$G$204=AQ$501,$H$5:$V$204,""),""),""))/COUNT(IF($W$5:$W$204=$AH556,IF($G$5:$G$204=AQ$501,$H$5:$V$204,""),"")))</f>
        <v>-</v>
      </c>
      <c r="AR556" s="374" t="str">
        <f t="array" ref="AR556">IF(AR512="-","-",COUNT(IF($W$5:$W$204=$H$5:$V$204,IF($H$5:$V$204=$AH556,IF($G$5:$G$204=AR$501,$H$5:$V$204,""),""),""))/COUNT(IF($W$5:$W$204=$AH556,IF($G$5:$G$204=AR$501,$H$5:$V$204,""),"")))</f>
        <v>-</v>
      </c>
      <c r="AS556" s="374" t="str">
        <f t="array" ref="AS556">IF(AS512="-","-",COUNT(IF($W$5:$W$204=$H$5:$V$204,IF($H$5:$V$204=$AH556,IF($G$5:$G$204=AS$501,$H$5:$V$204,""),""),""))/COUNT(IF($W$5:$W$204=$AH556,IF($G$5:$G$204=AS$501,$H$5:$V$204,""),"")))</f>
        <v>-</v>
      </c>
      <c r="AT556" s="374" t="str">
        <f t="array" ref="AT556">IF(AT512="-","-",COUNT(IF($W$5:$W$204=$H$5:$V$204,IF($H$5:$V$204=$AH556,IF($G$5:$G$204=AT$501,$H$5:$V$204,""),""),""))/COUNT(IF($W$5:$W$204=$AH556,IF($G$5:$G$204=AT$501,$H$5:$V$204,""),"")))</f>
        <v>-</v>
      </c>
      <c r="AU556" s="54" t="str">
        <f t="array" ref="AU556">IF(AU512=0,"-",COUNT(IF($W$5:$W$204=$H$5:$V$204,IF($H$5:$V$204=$AH556,$H$5:$V$204,""),""))/COUNT(IF($W$5:$W$204=$AH556,$H$5:$V$204,"")))</f>
        <v>-</v>
      </c>
      <c r="AV556" s="75"/>
      <c r="AW556" s="75"/>
      <c r="AX556" s="75"/>
      <c r="AY556" s="75"/>
      <c r="AZ556" s="75"/>
      <c r="BA556" s="75"/>
      <c r="BB556" s="75"/>
      <c r="BC556" s="75"/>
      <c r="BD556" s="75"/>
      <c r="BE556" s="75"/>
      <c r="BF556" s="75"/>
      <c r="BG556" s="75"/>
      <c r="BH556" s="75"/>
      <c r="BK556" s="251"/>
      <c r="BL556" s="251"/>
      <c r="BM556" s="251"/>
      <c r="BN556" s="251"/>
      <c r="BO556" s="251"/>
      <c r="BP556" s="251"/>
      <c r="BQ556" s="251"/>
      <c r="BR556" s="251"/>
      <c r="BS556" s="251"/>
      <c r="BT556" s="251"/>
      <c r="BU556" s="251"/>
      <c r="BV556" s="251"/>
      <c r="BW556" s="251"/>
      <c r="BX556" s="251"/>
      <c r="BY556" s="251"/>
      <c r="BZ556" s="251"/>
    </row>
    <row r="557" spans="1:78">
      <c r="A557" s="75"/>
      <c r="B557" s="75"/>
      <c r="C557" s="75"/>
      <c r="D557" s="75"/>
      <c r="E557" s="84"/>
      <c r="F557" s="84"/>
      <c r="G557" s="75"/>
      <c r="H557" s="85"/>
      <c r="I557" s="75"/>
      <c r="J557" s="75"/>
      <c r="K557" s="75"/>
      <c r="L557" s="75"/>
      <c r="M557" s="75"/>
      <c r="N557" s="75"/>
      <c r="O557" s="75"/>
      <c r="P557" s="75"/>
      <c r="Q557" s="75"/>
      <c r="R557" s="75"/>
      <c r="S557" s="75"/>
      <c r="T557" s="75"/>
      <c r="U557" s="75"/>
      <c r="V557" s="75"/>
      <c r="W557" s="76"/>
      <c r="X557" s="76"/>
      <c r="Y557" s="76"/>
      <c r="Z557" s="76"/>
      <c r="AA557" s="76"/>
      <c r="AB557" s="76"/>
      <c r="AC557" s="76"/>
      <c r="AD557" s="76"/>
      <c r="AE557" s="75"/>
      <c r="AF557" s="75"/>
      <c r="AG557" s="75"/>
      <c r="AH557" s="332">
        <v>10</v>
      </c>
      <c r="AI557" s="374" t="str">
        <f t="array" ref="AI557">IF(AI513="-","-",COUNT(IF($W$5:$W$204=$H$5:$V$204,IF($H$5:$V$204=$AH557,IF($G$5:$G$204=AI$501,$H$5:$V$204,""),""),""))/COUNT(IF($W$5:$W$204=$AH557,IF($G$5:$G$204=AI$501,$H$5:$V$204,""),"")))</f>
        <v>-</v>
      </c>
      <c r="AJ557" s="374" t="str">
        <f t="array" ref="AJ557">IF(AJ513="-","-",COUNT(IF($W$5:$W$204=$H$5:$V$204,IF($H$5:$V$204=$AH557,IF($G$5:$G$204=AJ$501,$H$5:$V$204,""),""),""))/COUNT(IF($W$5:$W$204=$AH557,IF($G$5:$G$204=AJ$501,$H$5:$V$204,""),"")))</f>
        <v>-</v>
      </c>
      <c r="AK557" s="374" t="str">
        <f t="array" ref="AK557">IF(AK513="-","-",COUNT(IF($W$5:$W$204=$H$5:$V$204,IF($H$5:$V$204=$AH557,IF($G$5:$G$204=AK$501,$H$5:$V$204,""),""),""))/COUNT(IF($W$5:$W$204=$AH557,IF($G$5:$G$204=AK$501,$H$5:$V$204,""),"")))</f>
        <v>-</v>
      </c>
      <c r="AL557" s="374" t="str">
        <f t="array" ref="AL557">IF(AL513="-","-",COUNT(IF($W$5:$W$204=$H$5:$V$204,IF($H$5:$V$204=$AH557,IF($G$5:$G$204=AL$501,$H$5:$V$204,""),""),""))/COUNT(IF($W$5:$W$204=$AH557,IF($G$5:$G$204=AL$501,$H$5:$V$204,""),"")))</f>
        <v>-</v>
      </c>
      <c r="AM557" s="374" t="str">
        <f t="array" ref="AM557">IF(AM513="-","-",COUNT(IF($W$5:$W$204=$H$5:$V$204,IF($H$5:$V$204=$AH557,IF($G$5:$G$204=AM$501,$H$5:$V$204,""),""),""))/COUNT(IF($W$5:$W$204=$AH557,IF($G$5:$G$204=AM$501,$H$5:$V$204,""),"")))</f>
        <v>-</v>
      </c>
      <c r="AN557" s="374" t="str">
        <f t="array" ref="AN557">IF(AN513="-","-",COUNT(IF($W$5:$W$204=$H$5:$V$204,IF($H$5:$V$204=$AH557,IF($G$5:$G$204=AN$501,$H$5:$V$204,""),""),""))/COUNT(IF($W$5:$W$204=$AH557,IF($G$5:$G$204=AN$501,$H$5:$V$204,""),"")))</f>
        <v>-</v>
      </c>
      <c r="AO557" s="374" t="str">
        <f t="array" ref="AO557">IF(AO513="-","-",COUNT(IF($W$5:$W$204=$H$5:$V$204,IF($H$5:$V$204=$AH557,IF($G$5:$G$204=AO$501,$H$5:$V$204,""),""),""))/COUNT(IF($W$5:$W$204=$AH557,IF($G$5:$G$204=AO$501,$H$5:$V$204,""),"")))</f>
        <v>-</v>
      </c>
      <c r="AP557" s="374" t="str">
        <f t="array" ref="AP557">IF(AP513="-","-",COUNT(IF($W$5:$W$204=$H$5:$V$204,IF($H$5:$V$204=$AH557,IF($G$5:$G$204=AP$501,$H$5:$V$204,""),""),""))/COUNT(IF($W$5:$W$204=$AH557,IF($G$5:$G$204=AP$501,$H$5:$V$204,""),"")))</f>
        <v>-</v>
      </c>
      <c r="AQ557" s="374" t="str">
        <f t="array" ref="AQ557">IF(AQ513="-","-",COUNT(IF($W$5:$W$204=$H$5:$V$204,IF($H$5:$V$204=$AH557,IF($G$5:$G$204=AQ$501,$H$5:$V$204,""),""),""))/COUNT(IF($W$5:$W$204=$AH557,IF($G$5:$G$204=AQ$501,$H$5:$V$204,""),"")))</f>
        <v>-</v>
      </c>
      <c r="AR557" s="374" t="str">
        <f t="array" ref="AR557">IF(AR513="-","-",COUNT(IF($W$5:$W$204=$H$5:$V$204,IF($H$5:$V$204=$AH557,IF($G$5:$G$204=AR$501,$H$5:$V$204,""),""),""))/COUNT(IF($W$5:$W$204=$AH557,IF($G$5:$G$204=AR$501,$H$5:$V$204,""),"")))</f>
        <v>-</v>
      </c>
      <c r="AS557" s="374" t="str">
        <f t="array" ref="AS557">IF(AS513="-","-",COUNT(IF($W$5:$W$204=$H$5:$V$204,IF($H$5:$V$204=$AH557,IF($G$5:$G$204=AS$501,$H$5:$V$204,""),""),""))/COUNT(IF($W$5:$W$204=$AH557,IF($G$5:$G$204=AS$501,$H$5:$V$204,""),"")))</f>
        <v>-</v>
      </c>
      <c r="AT557" s="374" t="str">
        <f t="array" ref="AT557">IF(AT513="-","-",COUNT(IF($W$5:$W$204=$H$5:$V$204,IF($H$5:$V$204=$AH557,IF($G$5:$G$204=AT$501,$H$5:$V$204,""),""),""))/COUNT(IF($W$5:$W$204=$AH557,IF($G$5:$G$204=AT$501,$H$5:$V$204,""),"")))</f>
        <v>-</v>
      </c>
      <c r="AU557" s="54" t="str">
        <f t="array" ref="AU557">IF(AU513=0,"-",COUNT(IF($W$5:$W$204=$H$5:$V$204,IF($H$5:$V$204=$AH557,$H$5:$V$204,""),""))/COUNT(IF($W$5:$W$204=$AH557,$H$5:$V$204,"")))</f>
        <v>-</v>
      </c>
      <c r="AV557" s="75"/>
      <c r="AW557" s="75"/>
      <c r="AX557" s="75"/>
      <c r="AY557" s="75"/>
      <c r="AZ557" s="75"/>
      <c r="BA557" s="75"/>
      <c r="BB557" s="75"/>
      <c r="BC557" s="75"/>
      <c r="BD557" s="75"/>
      <c r="BE557" s="75"/>
      <c r="BF557" s="75"/>
      <c r="BG557" s="75"/>
      <c r="BH557" s="75"/>
      <c r="BK557" s="251"/>
      <c r="BL557" s="251"/>
      <c r="BM557" s="251"/>
      <c r="BN557" s="251"/>
      <c r="BO557" s="251"/>
      <c r="BP557" s="251"/>
      <c r="BQ557" s="251"/>
      <c r="BR557" s="251"/>
      <c r="BS557" s="251"/>
      <c r="BT557" s="251"/>
      <c r="BU557" s="251"/>
      <c r="BV557" s="251"/>
      <c r="BW557" s="251"/>
      <c r="BX557" s="251"/>
      <c r="BY557" s="251"/>
      <c r="BZ557" s="251"/>
    </row>
    <row r="558" spans="1:78">
      <c r="A558" s="75"/>
      <c r="B558" s="75"/>
      <c r="C558" s="75"/>
      <c r="D558" s="75"/>
      <c r="E558" s="84"/>
      <c r="F558" s="84"/>
      <c r="G558" s="75"/>
      <c r="H558" s="85"/>
      <c r="I558" s="75"/>
      <c r="J558" s="75"/>
      <c r="K558" s="75"/>
      <c r="L558" s="75"/>
      <c r="M558" s="75"/>
      <c r="N558" s="75"/>
      <c r="O558" s="75"/>
      <c r="P558" s="75"/>
      <c r="Q558" s="75"/>
      <c r="R558" s="75"/>
      <c r="S558" s="75"/>
      <c r="T558" s="75"/>
      <c r="U558" s="75"/>
      <c r="V558" s="75"/>
      <c r="W558" s="76"/>
      <c r="X558" s="76"/>
      <c r="Y558" s="76"/>
      <c r="Z558" s="76"/>
      <c r="AA558" s="76"/>
      <c r="AB558" s="76"/>
      <c r="AC558" s="76"/>
      <c r="AD558" s="76"/>
      <c r="AE558" s="75"/>
      <c r="AF558" s="75"/>
      <c r="AG558" s="75"/>
      <c r="AH558" s="332">
        <v>11</v>
      </c>
      <c r="AI558" s="374" t="str">
        <f t="array" ref="AI558">IF(AI514="-","-",COUNT(IF($W$5:$W$204=$H$5:$V$204,IF($H$5:$V$204=$AH558,IF($G$5:$G$204=AI$501,$H$5:$V$204,""),""),""))/COUNT(IF($W$5:$W$204=$AH558,IF($G$5:$G$204=AI$501,$H$5:$V$204,""),"")))</f>
        <v>-</v>
      </c>
      <c r="AJ558" s="374" t="str">
        <f t="array" ref="AJ558">IF(AJ514="-","-",COUNT(IF($W$5:$W$204=$H$5:$V$204,IF($H$5:$V$204=$AH558,IF($G$5:$G$204=AJ$501,$H$5:$V$204,""),""),""))/COUNT(IF($W$5:$W$204=$AH558,IF($G$5:$G$204=AJ$501,$H$5:$V$204,""),"")))</f>
        <v>-</v>
      </c>
      <c r="AK558" s="374" t="str">
        <f t="array" ref="AK558">IF(AK514="-","-",COUNT(IF($W$5:$W$204=$H$5:$V$204,IF($H$5:$V$204=$AH558,IF($G$5:$G$204=AK$501,$H$5:$V$204,""),""),""))/COUNT(IF($W$5:$W$204=$AH558,IF($G$5:$G$204=AK$501,$H$5:$V$204,""),"")))</f>
        <v>-</v>
      </c>
      <c r="AL558" s="374" t="str">
        <f t="array" ref="AL558">IF(AL514="-","-",COUNT(IF($W$5:$W$204=$H$5:$V$204,IF($H$5:$V$204=$AH558,IF($G$5:$G$204=AL$501,$H$5:$V$204,""),""),""))/COUNT(IF($W$5:$W$204=$AH558,IF($G$5:$G$204=AL$501,$H$5:$V$204,""),"")))</f>
        <v>-</v>
      </c>
      <c r="AM558" s="374" t="str">
        <f t="array" ref="AM558">IF(AM514="-","-",COUNT(IF($W$5:$W$204=$H$5:$V$204,IF($H$5:$V$204=$AH558,IF($G$5:$G$204=AM$501,$H$5:$V$204,""),""),""))/COUNT(IF($W$5:$W$204=$AH558,IF($G$5:$G$204=AM$501,$H$5:$V$204,""),"")))</f>
        <v>-</v>
      </c>
      <c r="AN558" s="374" t="str">
        <f t="array" ref="AN558">IF(AN514="-","-",COUNT(IF($W$5:$W$204=$H$5:$V$204,IF($H$5:$V$204=$AH558,IF($G$5:$G$204=AN$501,$H$5:$V$204,""),""),""))/COUNT(IF($W$5:$W$204=$AH558,IF($G$5:$G$204=AN$501,$H$5:$V$204,""),"")))</f>
        <v>-</v>
      </c>
      <c r="AO558" s="374" t="str">
        <f t="array" ref="AO558">IF(AO514="-","-",COUNT(IF($W$5:$W$204=$H$5:$V$204,IF($H$5:$V$204=$AH558,IF($G$5:$G$204=AO$501,$H$5:$V$204,""),""),""))/COUNT(IF($W$5:$W$204=$AH558,IF($G$5:$G$204=AO$501,$H$5:$V$204,""),"")))</f>
        <v>-</v>
      </c>
      <c r="AP558" s="374" t="str">
        <f t="array" ref="AP558">IF(AP514="-","-",COUNT(IF($W$5:$W$204=$H$5:$V$204,IF($H$5:$V$204=$AH558,IF($G$5:$G$204=AP$501,$H$5:$V$204,""),""),""))/COUNT(IF($W$5:$W$204=$AH558,IF($G$5:$G$204=AP$501,$H$5:$V$204,""),"")))</f>
        <v>-</v>
      </c>
      <c r="AQ558" s="374" t="str">
        <f t="array" ref="AQ558">IF(AQ514="-","-",COUNT(IF($W$5:$W$204=$H$5:$V$204,IF($H$5:$V$204=$AH558,IF($G$5:$G$204=AQ$501,$H$5:$V$204,""),""),""))/COUNT(IF($W$5:$W$204=$AH558,IF($G$5:$G$204=AQ$501,$H$5:$V$204,""),"")))</f>
        <v>-</v>
      </c>
      <c r="AR558" s="374" t="str">
        <f t="array" ref="AR558">IF(AR514="-","-",COUNT(IF($W$5:$W$204=$H$5:$V$204,IF($H$5:$V$204=$AH558,IF($G$5:$G$204=AR$501,$H$5:$V$204,""),""),""))/COUNT(IF($W$5:$W$204=$AH558,IF($G$5:$G$204=AR$501,$H$5:$V$204,""),"")))</f>
        <v>-</v>
      </c>
      <c r="AS558" s="374" t="str">
        <f t="array" ref="AS558">IF(AS514="-","-",COUNT(IF($W$5:$W$204=$H$5:$V$204,IF($H$5:$V$204=$AH558,IF($G$5:$G$204=AS$501,$H$5:$V$204,""),""),""))/COUNT(IF($W$5:$W$204=$AH558,IF($G$5:$G$204=AS$501,$H$5:$V$204,""),"")))</f>
        <v>-</v>
      </c>
      <c r="AT558" s="374" t="str">
        <f t="array" ref="AT558">IF(AT514="-","-",COUNT(IF($W$5:$W$204=$H$5:$V$204,IF($H$5:$V$204=$AH558,IF($G$5:$G$204=AT$501,$H$5:$V$204,""),""),""))/COUNT(IF($W$5:$W$204=$AH558,IF($G$5:$G$204=AT$501,$H$5:$V$204,""),"")))</f>
        <v>-</v>
      </c>
      <c r="AU558" s="54" t="str">
        <f t="array" ref="AU558">IF(AU514=0,"-",COUNT(IF($W$5:$W$204=$H$5:$V$204,IF($H$5:$V$204=$AH558,$H$5:$V$204,""),""))/COUNT(IF($W$5:$W$204=$AH558,$H$5:$V$204,"")))</f>
        <v>-</v>
      </c>
      <c r="AV558" s="75"/>
      <c r="AW558" s="75"/>
      <c r="AX558" s="75"/>
      <c r="AY558" s="75"/>
      <c r="AZ558" s="75"/>
      <c r="BA558" s="75"/>
      <c r="BB558" s="75"/>
      <c r="BC558" s="75"/>
      <c r="BD558" s="75"/>
      <c r="BE558" s="75"/>
      <c r="BF558" s="75"/>
      <c r="BG558" s="75"/>
      <c r="BH558" s="75"/>
      <c r="BK558" s="251"/>
      <c r="BL558" s="251"/>
      <c r="BM558" s="251"/>
      <c r="BN558" s="251"/>
      <c r="BO558" s="251"/>
      <c r="BP558" s="251"/>
      <c r="BQ558" s="251"/>
      <c r="BR558" s="251"/>
      <c r="BS558" s="251"/>
      <c r="BT558" s="251"/>
      <c r="BU558" s="251"/>
      <c r="BV558" s="251"/>
      <c r="BW558" s="251"/>
      <c r="BX558" s="251"/>
      <c r="BY558" s="251"/>
      <c r="BZ558" s="251"/>
    </row>
    <row r="559" spans="1:78">
      <c r="A559" s="75"/>
      <c r="B559" s="75"/>
      <c r="C559" s="75"/>
      <c r="D559" s="75"/>
      <c r="E559" s="84"/>
      <c r="F559" s="84"/>
      <c r="G559" s="75"/>
      <c r="H559" s="85"/>
      <c r="I559" s="75"/>
      <c r="J559" s="75"/>
      <c r="K559" s="75"/>
      <c r="L559" s="75"/>
      <c r="M559" s="75"/>
      <c r="N559" s="75"/>
      <c r="O559" s="75"/>
      <c r="P559" s="75"/>
      <c r="Q559" s="75"/>
      <c r="R559" s="75"/>
      <c r="S559" s="75"/>
      <c r="T559" s="75"/>
      <c r="U559" s="75"/>
      <c r="V559" s="75"/>
      <c r="W559" s="76"/>
      <c r="X559" s="76"/>
      <c r="Y559" s="76"/>
      <c r="Z559" s="76"/>
      <c r="AA559" s="76"/>
      <c r="AB559" s="76"/>
      <c r="AC559" s="76"/>
      <c r="AD559" s="76"/>
      <c r="AE559" s="75"/>
      <c r="AF559" s="75"/>
      <c r="AG559" s="75"/>
      <c r="AH559" s="332">
        <v>12</v>
      </c>
      <c r="AI559" s="374" t="str">
        <f t="array" ref="AI559">IF(AI515="-","-",COUNT(IF($W$5:$W$204=$H$5:$V$204,IF($H$5:$V$204=$AH559,IF($G$5:$G$204=AI$501,$H$5:$V$204,""),""),""))/COUNT(IF($W$5:$W$204=$AH559,IF($G$5:$G$204=AI$501,$H$5:$V$204,""),"")))</f>
        <v>-</v>
      </c>
      <c r="AJ559" s="374" t="str">
        <f t="array" ref="AJ559">IF(AJ515="-","-",COUNT(IF($W$5:$W$204=$H$5:$V$204,IF($H$5:$V$204=$AH559,IF($G$5:$G$204=AJ$501,$H$5:$V$204,""),""),""))/COUNT(IF($W$5:$W$204=$AH559,IF($G$5:$G$204=AJ$501,$H$5:$V$204,""),"")))</f>
        <v>-</v>
      </c>
      <c r="AK559" s="374" t="str">
        <f t="array" ref="AK559">IF(AK515="-","-",COUNT(IF($W$5:$W$204=$H$5:$V$204,IF($H$5:$V$204=$AH559,IF($G$5:$G$204=AK$501,$H$5:$V$204,""),""),""))/COUNT(IF($W$5:$W$204=$AH559,IF($G$5:$G$204=AK$501,$H$5:$V$204,""),"")))</f>
        <v>-</v>
      </c>
      <c r="AL559" s="374" t="str">
        <f t="array" ref="AL559">IF(AL515="-","-",COUNT(IF($W$5:$W$204=$H$5:$V$204,IF($H$5:$V$204=$AH559,IF($G$5:$G$204=AL$501,$H$5:$V$204,""),""),""))/COUNT(IF($W$5:$W$204=$AH559,IF($G$5:$G$204=AL$501,$H$5:$V$204,""),"")))</f>
        <v>-</v>
      </c>
      <c r="AM559" s="374" t="str">
        <f t="array" ref="AM559">IF(AM515="-","-",COUNT(IF($W$5:$W$204=$H$5:$V$204,IF($H$5:$V$204=$AH559,IF($G$5:$G$204=AM$501,$H$5:$V$204,""),""),""))/COUNT(IF($W$5:$W$204=$AH559,IF($G$5:$G$204=AM$501,$H$5:$V$204,""),"")))</f>
        <v>-</v>
      </c>
      <c r="AN559" s="374" t="str">
        <f t="array" ref="AN559">IF(AN515="-","-",COUNT(IF($W$5:$W$204=$H$5:$V$204,IF($H$5:$V$204=$AH559,IF($G$5:$G$204=AN$501,$H$5:$V$204,""),""),""))/COUNT(IF($W$5:$W$204=$AH559,IF($G$5:$G$204=AN$501,$H$5:$V$204,""),"")))</f>
        <v>-</v>
      </c>
      <c r="AO559" s="374" t="str">
        <f t="array" ref="AO559">IF(AO515="-","-",COUNT(IF($W$5:$W$204=$H$5:$V$204,IF($H$5:$V$204=$AH559,IF($G$5:$G$204=AO$501,$H$5:$V$204,""),""),""))/COUNT(IF($W$5:$W$204=$AH559,IF($G$5:$G$204=AO$501,$H$5:$V$204,""),"")))</f>
        <v>-</v>
      </c>
      <c r="AP559" s="374" t="str">
        <f t="array" ref="AP559">IF(AP515="-","-",COUNT(IF($W$5:$W$204=$H$5:$V$204,IF($H$5:$V$204=$AH559,IF($G$5:$G$204=AP$501,$H$5:$V$204,""),""),""))/COUNT(IF($W$5:$W$204=$AH559,IF($G$5:$G$204=AP$501,$H$5:$V$204,""),"")))</f>
        <v>-</v>
      </c>
      <c r="AQ559" s="374" t="str">
        <f t="array" ref="AQ559">IF(AQ515="-","-",COUNT(IF($W$5:$W$204=$H$5:$V$204,IF($H$5:$V$204=$AH559,IF($G$5:$G$204=AQ$501,$H$5:$V$204,""),""),""))/COUNT(IF($W$5:$W$204=$AH559,IF($G$5:$G$204=AQ$501,$H$5:$V$204,""),"")))</f>
        <v>-</v>
      </c>
      <c r="AR559" s="374" t="str">
        <f t="array" ref="AR559">IF(AR515="-","-",COUNT(IF($W$5:$W$204=$H$5:$V$204,IF($H$5:$V$204=$AH559,IF($G$5:$G$204=AR$501,$H$5:$V$204,""),""),""))/COUNT(IF($W$5:$W$204=$AH559,IF($G$5:$G$204=AR$501,$H$5:$V$204,""),"")))</f>
        <v>-</v>
      </c>
      <c r="AS559" s="374" t="str">
        <f t="array" ref="AS559">IF(AS515="-","-",COUNT(IF($W$5:$W$204=$H$5:$V$204,IF($H$5:$V$204=$AH559,IF($G$5:$G$204=AS$501,$H$5:$V$204,""),""),""))/COUNT(IF($W$5:$W$204=$AH559,IF($G$5:$G$204=AS$501,$H$5:$V$204,""),"")))</f>
        <v>-</v>
      </c>
      <c r="AT559" s="374" t="str">
        <f t="array" ref="AT559">IF(AT515="-","-",COUNT(IF($W$5:$W$204=$H$5:$V$204,IF($H$5:$V$204=$AH559,IF($G$5:$G$204=AT$501,$H$5:$V$204,""),""),""))/COUNT(IF($W$5:$W$204=$AH559,IF($G$5:$G$204=AT$501,$H$5:$V$204,""),"")))</f>
        <v>-</v>
      </c>
      <c r="AU559" s="54" t="str">
        <f t="array" ref="AU559">IF(AU515=0,"-",COUNT(IF($W$5:$W$204=$H$5:$V$204,IF($H$5:$V$204=$AH559,$H$5:$V$204,""),""))/COUNT(IF($W$5:$W$204=$AH559,$H$5:$V$204,"")))</f>
        <v>-</v>
      </c>
      <c r="AV559" s="75"/>
      <c r="AW559" s="75"/>
      <c r="AX559" s="75"/>
      <c r="AY559" s="75"/>
      <c r="AZ559" s="75"/>
      <c r="BA559" s="75"/>
      <c r="BB559" s="75"/>
      <c r="BC559" s="75"/>
      <c r="BD559" s="75"/>
      <c r="BE559" s="75"/>
      <c r="BF559" s="75"/>
      <c r="BG559" s="75"/>
      <c r="BH559" s="75"/>
      <c r="BK559" s="251"/>
      <c r="BL559" s="251"/>
      <c r="BM559" s="251"/>
      <c r="BN559" s="251"/>
      <c r="BO559" s="251"/>
      <c r="BP559" s="251"/>
      <c r="BQ559" s="251"/>
      <c r="BR559" s="251"/>
      <c r="BS559" s="251"/>
      <c r="BT559" s="251"/>
      <c r="BU559" s="251"/>
      <c r="BV559" s="251"/>
      <c r="BW559" s="251"/>
      <c r="BX559" s="251"/>
      <c r="BY559" s="251"/>
      <c r="BZ559" s="251"/>
    </row>
    <row r="560" spans="1:78">
      <c r="A560" s="75"/>
      <c r="B560" s="75"/>
      <c r="C560" s="75"/>
      <c r="D560" s="75"/>
      <c r="E560" s="84"/>
      <c r="F560" s="84"/>
      <c r="G560" s="75"/>
      <c r="H560" s="85"/>
      <c r="I560" s="75"/>
      <c r="J560" s="75"/>
      <c r="K560" s="75"/>
      <c r="L560" s="75"/>
      <c r="M560" s="75"/>
      <c r="N560" s="75"/>
      <c r="O560" s="75"/>
      <c r="P560" s="75"/>
      <c r="Q560" s="75"/>
      <c r="R560" s="75"/>
      <c r="S560" s="75"/>
      <c r="T560" s="75"/>
      <c r="U560" s="75"/>
      <c r="V560" s="75"/>
      <c r="W560" s="76"/>
      <c r="X560" s="76"/>
      <c r="Y560" s="76"/>
      <c r="Z560" s="76"/>
      <c r="AA560" s="76"/>
      <c r="AB560" s="76"/>
      <c r="AC560" s="76"/>
      <c r="AD560" s="76"/>
      <c r="AE560" s="75"/>
      <c r="AF560" s="75"/>
      <c r="AG560" s="75"/>
      <c r="AH560" s="332">
        <v>13</v>
      </c>
      <c r="AI560" s="374" t="str">
        <f t="array" ref="AI560">IF(AI516="-","-",COUNT(IF($W$5:$W$204=$H$5:$V$204,IF($H$5:$V$204=$AH560,IF($G$5:$G$204=AI$501,$H$5:$V$204,""),""),""))/COUNT(IF($W$5:$W$204=$AH560,IF($G$5:$G$204=AI$501,$H$5:$V$204,""),"")))</f>
        <v>-</v>
      </c>
      <c r="AJ560" s="374" t="str">
        <f t="array" ref="AJ560">IF(AJ516="-","-",COUNT(IF($W$5:$W$204=$H$5:$V$204,IF($H$5:$V$204=$AH560,IF($G$5:$G$204=AJ$501,$H$5:$V$204,""),""),""))/COUNT(IF($W$5:$W$204=$AH560,IF($G$5:$G$204=AJ$501,$H$5:$V$204,""),"")))</f>
        <v>-</v>
      </c>
      <c r="AK560" s="374" t="str">
        <f t="array" ref="AK560">IF(AK516="-","-",COUNT(IF($W$5:$W$204=$H$5:$V$204,IF($H$5:$V$204=$AH560,IF($G$5:$G$204=AK$501,$H$5:$V$204,""),""),""))/COUNT(IF($W$5:$W$204=$AH560,IF($G$5:$G$204=AK$501,$H$5:$V$204,""),"")))</f>
        <v>-</v>
      </c>
      <c r="AL560" s="374" t="str">
        <f t="array" ref="AL560">IF(AL516="-","-",COUNT(IF($W$5:$W$204=$H$5:$V$204,IF($H$5:$V$204=$AH560,IF($G$5:$G$204=AL$501,$H$5:$V$204,""),""),""))/COUNT(IF($W$5:$W$204=$AH560,IF($G$5:$G$204=AL$501,$H$5:$V$204,""),"")))</f>
        <v>-</v>
      </c>
      <c r="AM560" s="374" t="str">
        <f t="array" ref="AM560">IF(AM516="-","-",COUNT(IF($W$5:$W$204=$H$5:$V$204,IF($H$5:$V$204=$AH560,IF($G$5:$G$204=AM$501,$H$5:$V$204,""),""),""))/COUNT(IF($W$5:$W$204=$AH560,IF($G$5:$G$204=AM$501,$H$5:$V$204,""),"")))</f>
        <v>-</v>
      </c>
      <c r="AN560" s="374" t="str">
        <f t="array" ref="AN560">IF(AN516="-","-",COUNT(IF($W$5:$W$204=$H$5:$V$204,IF($H$5:$V$204=$AH560,IF($G$5:$G$204=AN$501,$H$5:$V$204,""),""),""))/COUNT(IF($W$5:$W$204=$AH560,IF($G$5:$G$204=AN$501,$H$5:$V$204,""),"")))</f>
        <v>-</v>
      </c>
      <c r="AO560" s="374" t="str">
        <f t="array" ref="AO560">IF(AO516="-","-",COUNT(IF($W$5:$W$204=$H$5:$V$204,IF($H$5:$V$204=$AH560,IF($G$5:$G$204=AO$501,$H$5:$V$204,""),""),""))/COUNT(IF($W$5:$W$204=$AH560,IF($G$5:$G$204=AO$501,$H$5:$V$204,""),"")))</f>
        <v>-</v>
      </c>
      <c r="AP560" s="374" t="str">
        <f t="array" ref="AP560">IF(AP516="-","-",COUNT(IF($W$5:$W$204=$H$5:$V$204,IF($H$5:$V$204=$AH560,IF($G$5:$G$204=AP$501,$H$5:$V$204,""),""),""))/COUNT(IF($W$5:$W$204=$AH560,IF($G$5:$G$204=AP$501,$H$5:$V$204,""),"")))</f>
        <v>-</v>
      </c>
      <c r="AQ560" s="374" t="str">
        <f t="array" ref="AQ560">IF(AQ516="-","-",COUNT(IF($W$5:$W$204=$H$5:$V$204,IF($H$5:$V$204=$AH560,IF($G$5:$G$204=AQ$501,$H$5:$V$204,""),""),""))/COUNT(IF($W$5:$W$204=$AH560,IF($G$5:$G$204=AQ$501,$H$5:$V$204,""),"")))</f>
        <v>-</v>
      </c>
      <c r="AR560" s="374" t="str">
        <f t="array" ref="AR560">IF(AR516="-","-",COUNT(IF($W$5:$W$204=$H$5:$V$204,IF($H$5:$V$204=$AH560,IF($G$5:$G$204=AR$501,$H$5:$V$204,""),""),""))/COUNT(IF($W$5:$W$204=$AH560,IF($G$5:$G$204=AR$501,$H$5:$V$204,""),"")))</f>
        <v>-</v>
      </c>
      <c r="AS560" s="374" t="str">
        <f t="array" ref="AS560">IF(AS516="-","-",COUNT(IF($W$5:$W$204=$H$5:$V$204,IF($H$5:$V$204=$AH560,IF($G$5:$G$204=AS$501,$H$5:$V$204,""),""),""))/COUNT(IF($W$5:$W$204=$AH560,IF($G$5:$G$204=AS$501,$H$5:$V$204,""),"")))</f>
        <v>-</v>
      </c>
      <c r="AT560" s="374" t="str">
        <f t="array" ref="AT560">IF(AT516="-","-",COUNT(IF($W$5:$W$204=$H$5:$V$204,IF($H$5:$V$204=$AH560,IF($G$5:$G$204=AT$501,$H$5:$V$204,""),""),""))/COUNT(IF($W$5:$W$204=$AH560,IF($G$5:$G$204=AT$501,$H$5:$V$204,""),"")))</f>
        <v>-</v>
      </c>
      <c r="AU560" s="54" t="str">
        <f t="array" ref="AU560">IF(AU516=0,"-",COUNT(IF($W$5:$W$204=$H$5:$V$204,IF($H$5:$V$204=$AH560,$H$5:$V$204,""),""))/COUNT(IF($W$5:$W$204=$AH560,$H$5:$V$204,"")))</f>
        <v>-</v>
      </c>
      <c r="AV560" s="75"/>
      <c r="AW560" s="75"/>
      <c r="AX560" s="75"/>
      <c r="AY560" s="75"/>
      <c r="AZ560" s="75"/>
      <c r="BA560" s="75"/>
      <c r="BB560" s="75"/>
      <c r="BC560" s="75"/>
      <c r="BD560" s="75"/>
      <c r="BE560" s="75"/>
      <c r="BF560" s="75"/>
      <c r="BG560" s="75"/>
      <c r="BH560" s="75"/>
      <c r="BK560" s="251"/>
      <c r="BL560" s="251"/>
      <c r="BM560" s="251"/>
      <c r="BN560" s="251"/>
      <c r="BO560" s="251"/>
      <c r="BP560" s="251"/>
      <c r="BQ560" s="251"/>
      <c r="BR560" s="251"/>
      <c r="BS560" s="251"/>
      <c r="BT560" s="251"/>
      <c r="BU560" s="251"/>
      <c r="BV560" s="251"/>
      <c r="BW560" s="251"/>
      <c r="BX560" s="251"/>
      <c r="BY560" s="251"/>
      <c r="BZ560" s="251"/>
    </row>
    <row r="561" spans="1:78">
      <c r="A561" s="75"/>
      <c r="B561" s="75"/>
      <c r="C561" s="75"/>
      <c r="D561" s="75"/>
      <c r="E561" s="84"/>
      <c r="F561" s="84"/>
      <c r="G561" s="75"/>
      <c r="H561" s="85"/>
      <c r="I561" s="75"/>
      <c r="J561" s="75"/>
      <c r="K561" s="75"/>
      <c r="L561" s="75"/>
      <c r="M561" s="75"/>
      <c r="N561" s="75"/>
      <c r="O561" s="75"/>
      <c r="P561" s="75"/>
      <c r="Q561" s="75"/>
      <c r="R561" s="75"/>
      <c r="S561" s="75"/>
      <c r="T561" s="75"/>
      <c r="U561" s="75"/>
      <c r="V561" s="75"/>
      <c r="W561" s="76"/>
      <c r="X561" s="76"/>
      <c r="Y561" s="76"/>
      <c r="Z561" s="76"/>
      <c r="AA561" s="76"/>
      <c r="AB561" s="76"/>
      <c r="AC561" s="76"/>
      <c r="AD561" s="76"/>
      <c r="AE561" s="75"/>
      <c r="AF561" s="75"/>
      <c r="AG561" s="75"/>
      <c r="AH561" s="332">
        <v>14</v>
      </c>
      <c r="AI561" s="374" t="str">
        <f t="array" ref="AI561">IF(AI517="-","-",COUNT(IF($W$5:$W$204=$H$5:$V$204,IF($H$5:$V$204=$AH561,IF($G$5:$G$204=AI$501,$H$5:$V$204,""),""),""))/COUNT(IF($W$5:$W$204=$AH561,IF($G$5:$G$204=AI$501,$H$5:$V$204,""),"")))</f>
        <v>-</v>
      </c>
      <c r="AJ561" s="374" t="str">
        <f t="array" ref="AJ561">IF(AJ517="-","-",COUNT(IF($W$5:$W$204=$H$5:$V$204,IF($H$5:$V$204=$AH561,IF($G$5:$G$204=AJ$501,$H$5:$V$204,""),""),""))/COUNT(IF($W$5:$W$204=$AH561,IF($G$5:$G$204=AJ$501,$H$5:$V$204,""),"")))</f>
        <v>-</v>
      </c>
      <c r="AK561" s="374" t="str">
        <f t="array" ref="AK561">IF(AK517="-","-",COUNT(IF($W$5:$W$204=$H$5:$V$204,IF($H$5:$V$204=$AH561,IF($G$5:$G$204=AK$501,$H$5:$V$204,""),""),""))/COUNT(IF($W$5:$W$204=$AH561,IF($G$5:$G$204=AK$501,$H$5:$V$204,""),"")))</f>
        <v>-</v>
      </c>
      <c r="AL561" s="374" t="str">
        <f t="array" ref="AL561">IF(AL517="-","-",COUNT(IF($W$5:$W$204=$H$5:$V$204,IF($H$5:$V$204=$AH561,IF($G$5:$G$204=AL$501,$H$5:$V$204,""),""),""))/COUNT(IF($W$5:$W$204=$AH561,IF($G$5:$G$204=AL$501,$H$5:$V$204,""),"")))</f>
        <v>-</v>
      </c>
      <c r="AM561" s="374" t="str">
        <f t="array" ref="AM561">IF(AM517="-","-",COUNT(IF($W$5:$W$204=$H$5:$V$204,IF($H$5:$V$204=$AH561,IF($G$5:$G$204=AM$501,$H$5:$V$204,""),""),""))/COUNT(IF($W$5:$W$204=$AH561,IF($G$5:$G$204=AM$501,$H$5:$V$204,""),"")))</f>
        <v>-</v>
      </c>
      <c r="AN561" s="374" t="str">
        <f t="array" ref="AN561">IF(AN517="-","-",COUNT(IF($W$5:$W$204=$H$5:$V$204,IF($H$5:$V$204=$AH561,IF($G$5:$G$204=AN$501,$H$5:$V$204,""),""),""))/COUNT(IF($W$5:$W$204=$AH561,IF($G$5:$G$204=AN$501,$H$5:$V$204,""),"")))</f>
        <v>-</v>
      </c>
      <c r="AO561" s="374" t="str">
        <f t="array" ref="AO561">IF(AO517="-","-",COUNT(IF($W$5:$W$204=$H$5:$V$204,IF($H$5:$V$204=$AH561,IF($G$5:$G$204=AO$501,$H$5:$V$204,""),""),""))/COUNT(IF($W$5:$W$204=$AH561,IF($G$5:$G$204=AO$501,$H$5:$V$204,""),"")))</f>
        <v>-</v>
      </c>
      <c r="AP561" s="374" t="str">
        <f t="array" ref="AP561">IF(AP517="-","-",COUNT(IF($W$5:$W$204=$H$5:$V$204,IF($H$5:$V$204=$AH561,IF($G$5:$G$204=AP$501,$H$5:$V$204,""),""),""))/COUNT(IF($W$5:$W$204=$AH561,IF($G$5:$G$204=AP$501,$H$5:$V$204,""),"")))</f>
        <v>-</v>
      </c>
      <c r="AQ561" s="374" t="str">
        <f t="array" ref="AQ561">IF(AQ517="-","-",COUNT(IF($W$5:$W$204=$H$5:$V$204,IF($H$5:$V$204=$AH561,IF($G$5:$G$204=AQ$501,$H$5:$V$204,""),""),""))/COUNT(IF($W$5:$W$204=$AH561,IF($G$5:$G$204=AQ$501,$H$5:$V$204,""),"")))</f>
        <v>-</v>
      </c>
      <c r="AR561" s="374" t="str">
        <f t="array" ref="AR561">IF(AR517="-","-",COUNT(IF($W$5:$W$204=$H$5:$V$204,IF($H$5:$V$204=$AH561,IF($G$5:$G$204=AR$501,$H$5:$V$204,""),""),""))/COUNT(IF($W$5:$W$204=$AH561,IF($G$5:$G$204=AR$501,$H$5:$V$204,""),"")))</f>
        <v>-</v>
      </c>
      <c r="AS561" s="374" t="str">
        <f t="array" ref="AS561">IF(AS517="-","-",COUNT(IF($W$5:$W$204=$H$5:$V$204,IF($H$5:$V$204=$AH561,IF($G$5:$G$204=AS$501,$H$5:$V$204,""),""),""))/COUNT(IF($W$5:$W$204=$AH561,IF($G$5:$G$204=AS$501,$H$5:$V$204,""),"")))</f>
        <v>-</v>
      </c>
      <c r="AT561" s="374" t="str">
        <f t="array" ref="AT561">IF(AT517="-","-",COUNT(IF($W$5:$W$204=$H$5:$V$204,IF($H$5:$V$204=$AH561,IF($G$5:$G$204=AT$501,$H$5:$V$204,""),""),""))/COUNT(IF($W$5:$W$204=$AH561,IF($G$5:$G$204=AT$501,$H$5:$V$204,""),"")))</f>
        <v>-</v>
      </c>
      <c r="AU561" s="54" t="str">
        <f t="array" ref="AU561">IF(AU517=0,"-",COUNT(IF($W$5:$W$204=$H$5:$V$204,IF($H$5:$V$204=$AH561,$H$5:$V$204,""),""))/COUNT(IF($W$5:$W$204=$AH561,$H$5:$V$204,"")))</f>
        <v>-</v>
      </c>
      <c r="AV561" s="75"/>
      <c r="AW561" s="75"/>
      <c r="AX561" s="75"/>
      <c r="AY561" s="75"/>
      <c r="AZ561" s="75"/>
      <c r="BA561" s="75"/>
      <c r="BB561" s="75"/>
      <c r="BC561" s="75"/>
      <c r="BD561" s="75"/>
      <c r="BE561" s="75"/>
      <c r="BF561" s="75"/>
      <c r="BG561" s="75"/>
      <c r="BH561" s="75"/>
      <c r="BK561" s="251"/>
      <c r="BL561" s="251"/>
      <c r="BM561" s="251"/>
      <c r="BN561" s="251"/>
      <c r="BO561" s="251"/>
      <c r="BP561" s="251"/>
      <c r="BQ561" s="251"/>
      <c r="BR561" s="251"/>
      <c r="BS561" s="251"/>
      <c r="BT561" s="251"/>
      <c r="BU561" s="251"/>
      <c r="BV561" s="251"/>
      <c r="BW561" s="251"/>
      <c r="BX561" s="251"/>
      <c r="BY561" s="251"/>
      <c r="BZ561" s="251"/>
    </row>
    <row r="562" spans="1:78">
      <c r="A562" s="75"/>
      <c r="B562" s="75"/>
      <c r="C562" s="75"/>
      <c r="D562" s="75"/>
      <c r="E562" s="84"/>
      <c r="F562" s="84"/>
      <c r="G562" s="75"/>
      <c r="H562" s="85"/>
      <c r="I562" s="75"/>
      <c r="J562" s="75"/>
      <c r="K562" s="75"/>
      <c r="L562" s="75"/>
      <c r="M562" s="75"/>
      <c r="N562" s="75"/>
      <c r="O562" s="75"/>
      <c r="P562" s="75"/>
      <c r="Q562" s="75"/>
      <c r="R562" s="75"/>
      <c r="S562" s="75"/>
      <c r="T562" s="75"/>
      <c r="U562" s="75"/>
      <c r="V562" s="75"/>
      <c r="W562" s="76"/>
      <c r="X562" s="76"/>
      <c r="Y562" s="76"/>
      <c r="Z562" s="76"/>
      <c r="AA562" s="76"/>
      <c r="AB562" s="76"/>
      <c r="AC562" s="76"/>
      <c r="AD562" s="76"/>
      <c r="AE562" s="75"/>
      <c r="AF562" s="75"/>
      <c r="AG562" s="75"/>
      <c r="AH562" s="373">
        <v>15</v>
      </c>
      <c r="AI562" s="374" t="str">
        <f t="array" ref="AI562">IF(AI518="-","-",COUNT(IF($W$5:$W$204=$H$5:$V$204,IF($H$5:$V$204=$AH562,IF($G$5:$G$204=AI$501,$H$5:$V$204,""),""),""))/COUNT(IF($W$5:$W$204=$AH562,IF($G$5:$G$204=AI$501,$H$5:$V$204,""),"")))</f>
        <v>-</v>
      </c>
      <c r="AJ562" s="374" t="str">
        <f t="array" ref="AJ562">IF(AJ518="-","-",COUNT(IF($W$5:$W$204=$H$5:$V$204,IF($H$5:$V$204=$AH562,IF($G$5:$G$204=AJ$501,$H$5:$V$204,""),""),""))/COUNT(IF($W$5:$W$204=$AH562,IF($G$5:$G$204=AJ$501,$H$5:$V$204,""),"")))</f>
        <v>-</v>
      </c>
      <c r="AK562" s="374" t="str">
        <f t="array" ref="AK562">IF(AK518="-","-",COUNT(IF($W$5:$W$204=$H$5:$V$204,IF($H$5:$V$204=$AH562,IF($G$5:$G$204=AK$501,$H$5:$V$204,""),""),""))/COUNT(IF($W$5:$W$204=$AH562,IF($G$5:$G$204=AK$501,$H$5:$V$204,""),"")))</f>
        <v>-</v>
      </c>
      <c r="AL562" s="374" t="str">
        <f t="array" ref="AL562">IF(AL518="-","-",COUNT(IF($W$5:$W$204=$H$5:$V$204,IF($H$5:$V$204=$AH562,IF($G$5:$G$204=AL$501,$H$5:$V$204,""),""),""))/COUNT(IF($W$5:$W$204=$AH562,IF($G$5:$G$204=AL$501,$H$5:$V$204,""),"")))</f>
        <v>-</v>
      </c>
      <c r="AM562" s="374" t="str">
        <f t="array" ref="AM562">IF(AM518="-","-",COUNT(IF($W$5:$W$204=$H$5:$V$204,IF($H$5:$V$204=$AH562,IF($G$5:$G$204=AM$501,$H$5:$V$204,""),""),""))/COUNT(IF($W$5:$W$204=$AH562,IF($G$5:$G$204=AM$501,$H$5:$V$204,""),"")))</f>
        <v>-</v>
      </c>
      <c r="AN562" s="374" t="str">
        <f t="array" ref="AN562">IF(AN518="-","-",COUNT(IF($W$5:$W$204=$H$5:$V$204,IF($H$5:$V$204=$AH562,IF($G$5:$G$204=AN$501,$H$5:$V$204,""),""),""))/COUNT(IF($W$5:$W$204=$AH562,IF($G$5:$G$204=AN$501,$H$5:$V$204,""),"")))</f>
        <v>-</v>
      </c>
      <c r="AO562" s="374" t="str">
        <f t="array" ref="AO562">IF(AO518="-","-",COUNT(IF($W$5:$W$204=$H$5:$V$204,IF($H$5:$V$204=$AH562,IF($G$5:$G$204=AO$501,$H$5:$V$204,""),""),""))/COUNT(IF($W$5:$W$204=$AH562,IF($G$5:$G$204=AO$501,$H$5:$V$204,""),"")))</f>
        <v>-</v>
      </c>
      <c r="AP562" s="374" t="str">
        <f t="array" ref="AP562">IF(AP518="-","-",COUNT(IF($W$5:$W$204=$H$5:$V$204,IF($H$5:$V$204=$AH562,IF($G$5:$G$204=AP$501,$H$5:$V$204,""),""),""))/COUNT(IF($W$5:$W$204=$AH562,IF($G$5:$G$204=AP$501,$H$5:$V$204,""),"")))</f>
        <v>-</v>
      </c>
      <c r="AQ562" s="374" t="str">
        <f t="array" ref="AQ562">IF(AQ518="-","-",COUNT(IF($W$5:$W$204=$H$5:$V$204,IF($H$5:$V$204=$AH562,IF($G$5:$G$204=AQ$501,$H$5:$V$204,""),""),""))/COUNT(IF($W$5:$W$204=$AH562,IF($G$5:$G$204=AQ$501,$H$5:$V$204,""),"")))</f>
        <v>-</v>
      </c>
      <c r="AR562" s="374" t="str">
        <f t="array" ref="AR562">IF(AR518="-","-",COUNT(IF($W$5:$W$204=$H$5:$V$204,IF($H$5:$V$204=$AH562,IF($G$5:$G$204=AR$501,$H$5:$V$204,""),""),""))/COUNT(IF($W$5:$W$204=$AH562,IF($G$5:$G$204=AR$501,$H$5:$V$204,""),"")))</f>
        <v>-</v>
      </c>
      <c r="AS562" s="374" t="str">
        <f t="array" ref="AS562">IF(AS518="-","-",COUNT(IF($W$5:$W$204=$H$5:$V$204,IF($H$5:$V$204=$AH562,IF($G$5:$G$204=AS$501,$H$5:$V$204,""),""),""))/COUNT(IF($W$5:$W$204=$AH562,IF($G$5:$G$204=AS$501,$H$5:$V$204,""),"")))</f>
        <v>-</v>
      </c>
      <c r="AT562" s="374" t="str">
        <f t="array" ref="AT562">IF(AT518="-","-",COUNT(IF($W$5:$W$204=$H$5:$V$204,IF($H$5:$V$204=$AH562,IF($G$5:$G$204=AT$501,$H$5:$V$204,""),""),""))/COUNT(IF($W$5:$W$204=$AH562,IF($G$5:$G$204=AT$501,$H$5:$V$204,""),"")))</f>
        <v>-</v>
      </c>
      <c r="AU562" s="54" t="str">
        <f t="array" ref="AU562">IF(AU518=0,"-",COUNT(IF($W$5:$W$204=$H$5:$V$204,IF($H$5:$V$204=$AH562,$H$5:$V$204,""),""))/COUNT(IF($W$5:$W$204=$AH562,$H$5:$V$204,"")))</f>
        <v>-</v>
      </c>
      <c r="AV562" s="75"/>
      <c r="AW562" s="75"/>
      <c r="AX562" s="75"/>
      <c r="AY562" s="75"/>
      <c r="AZ562" s="75"/>
      <c r="BA562" s="75"/>
      <c r="BB562" s="75"/>
      <c r="BC562" s="75"/>
      <c r="BD562" s="75"/>
      <c r="BE562" s="75"/>
      <c r="BF562" s="75"/>
      <c r="BG562" s="75"/>
      <c r="BH562" s="75"/>
      <c r="BK562" s="251"/>
      <c r="BL562" s="251"/>
      <c r="BM562" s="251"/>
      <c r="BN562" s="251"/>
      <c r="BO562" s="251"/>
      <c r="BP562" s="251"/>
      <c r="BQ562" s="251"/>
      <c r="BR562" s="251"/>
      <c r="BS562" s="251"/>
      <c r="BT562" s="251"/>
      <c r="BU562" s="251"/>
      <c r="BV562" s="251"/>
      <c r="BW562" s="251"/>
      <c r="BX562" s="251"/>
      <c r="BY562" s="251"/>
      <c r="BZ562" s="251"/>
    </row>
    <row r="563" spans="1:78">
      <c r="A563" s="75"/>
      <c r="B563" s="75"/>
      <c r="C563" s="75"/>
      <c r="D563" s="75"/>
      <c r="E563" s="84"/>
      <c r="F563" s="84"/>
      <c r="G563" s="75"/>
      <c r="H563" s="85"/>
      <c r="I563" s="75"/>
      <c r="J563" s="75"/>
      <c r="K563" s="75"/>
      <c r="L563" s="75"/>
      <c r="M563" s="75"/>
      <c r="N563" s="75"/>
      <c r="O563" s="75"/>
      <c r="P563" s="75"/>
      <c r="Q563" s="75"/>
      <c r="R563" s="75"/>
      <c r="S563" s="75"/>
      <c r="T563" s="75"/>
      <c r="U563" s="75"/>
      <c r="V563" s="75"/>
      <c r="W563" s="76"/>
      <c r="X563" s="76"/>
      <c r="Y563" s="76"/>
      <c r="Z563" s="76"/>
      <c r="AA563" s="76"/>
      <c r="AB563" s="76"/>
      <c r="AC563" s="76"/>
      <c r="AD563" s="76"/>
      <c r="AE563" s="75"/>
      <c r="AF563" s="75"/>
      <c r="AG563" s="75"/>
      <c r="AH563" s="337" t="s">
        <v>91</v>
      </c>
      <c r="AI563" s="400" t="str">
        <f t="shared" ref="AI563:AU563" si="116">IF(AI519=0,"-",SUMPRODUCT(AI547:AI562,AI503:AI518)/AI519)</f>
        <v>-</v>
      </c>
      <c r="AJ563" s="401" t="str">
        <f t="shared" si="116"/>
        <v>-</v>
      </c>
      <c r="AK563" s="401" t="str">
        <f t="shared" si="116"/>
        <v>-</v>
      </c>
      <c r="AL563" s="401" t="str">
        <f t="shared" si="116"/>
        <v>-</v>
      </c>
      <c r="AM563" s="401" t="str">
        <f t="shared" si="116"/>
        <v>-</v>
      </c>
      <c r="AN563" s="401" t="str">
        <f t="shared" si="116"/>
        <v>-</v>
      </c>
      <c r="AO563" s="401" t="str">
        <f t="shared" si="116"/>
        <v>-</v>
      </c>
      <c r="AP563" s="401" t="str">
        <f t="shared" si="116"/>
        <v>-</v>
      </c>
      <c r="AQ563" s="401" t="str">
        <f t="shared" si="116"/>
        <v>-</v>
      </c>
      <c r="AR563" s="401" t="str">
        <f t="shared" si="116"/>
        <v>-</v>
      </c>
      <c r="AS563" s="401" t="str">
        <f t="shared" si="116"/>
        <v>-</v>
      </c>
      <c r="AT563" s="402" t="str">
        <f t="shared" si="116"/>
        <v>-</v>
      </c>
      <c r="AU563" s="525" t="str">
        <f t="shared" si="116"/>
        <v>-</v>
      </c>
      <c r="AV563" s="77"/>
      <c r="AW563" s="75"/>
      <c r="AX563" s="75"/>
      <c r="AY563" s="75"/>
      <c r="AZ563" s="75"/>
      <c r="BA563" s="75"/>
      <c r="BB563" s="75"/>
      <c r="BC563" s="75"/>
      <c r="BD563" s="75"/>
      <c r="BE563" s="75"/>
      <c r="BF563" s="75"/>
      <c r="BG563" s="75"/>
      <c r="BH563" s="75"/>
      <c r="BK563" s="251"/>
      <c r="BL563" s="251"/>
      <c r="BM563" s="251"/>
      <c r="BN563" s="251"/>
      <c r="BO563" s="251"/>
      <c r="BP563" s="251"/>
      <c r="BQ563" s="251"/>
      <c r="BR563" s="251"/>
      <c r="BS563" s="251"/>
      <c r="BT563" s="251"/>
      <c r="BU563" s="251"/>
      <c r="BV563" s="251"/>
      <c r="BW563" s="251"/>
      <c r="BX563" s="251"/>
      <c r="BY563" s="251"/>
      <c r="BZ563" s="251"/>
    </row>
    <row r="564" spans="1:78">
      <c r="A564" s="75"/>
      <c r="B564" s="75"/>
      <c r="C564" s="75"/>
      <c r="D564" s="75"/>
      <c r="E564" s="84"/>
      <c r="F564" s="84"/>
      <c r="G564" s="75"/>
      <c r="H564" s="85"/>
      <c r="I564" s="75"/>
      <c r="J564" s="75"/>
      <c r="K564" s="75"/>
      <c r="L564" s="75"/>
      <c r="M564" s="75"/>
      <c r="N564" s="75"/>
      <c r="O564" s="75"/>
      <c r="P564" s="75"/>
      <c r="Q564" s="75"/>
      <c r="R564" s="75"/>
      <c r="S564" s="75"/>
      <c r="T564" s="75"/>
      <c r="U564" s="75"/>
      <c r="V564" s="75"/>
      <c r="W564" s="76"/>
      <c r="X564" s="76"/>
      <c r="Y564" s="76"/>
      <c r="Z564" s="76"/>
      <c r="AA564" s="76"/>
      <c r="AB564" s="76"/>
      <c r="AC564" s="76"/>
      <c r="AD564" s="76"/>
      <c r="AE564" s="75"/>
      <c r="AF564" s="75"/>
      <c r="AG564" s="75"/>
      <c r="AH564" s="524" t="s">
        <v>128</v>
      </c>
      <c r="AI564" s="196"/>
      <c r="AJ564" s="196"/>
      <c r="AK564" s="196"/>
      <c r="AL564" s="196"/>
      <c r="AM564" s="196"/>
      <c r="AN564" s="196"/>
      <c r="AO564" s="196"/>
      <c r="AP564" s="196"/>
      <c r="AQ564" s="196"/>
      <c r="AR564" s="196"/>
      <c r="AS564" s="196"/>
      <c r="AT564" s="196"/>
      <c r="AU564" s="361"/>
      <c r="AV564" s="75"/>
      <c r="AW564" s="75"/>
      <c r="AX564" s="75"/>
      <c r="AY564" s="75"/>
      <c r="AZ564" s="75"/>
      <c r="BA564" s="75"/>
      <c r="BB564" s="75"/>
      <c r="BC564" s="75"/>
      <c r="BD564" s="75"/>
      <c r="BE564" s="75"/>
      <c r="BF564" s="75"/>
      <c r="BG564" s="75"/>
      <c r="BH564" s="75"/>
      <c r="BK564" s="251"/>
      <c r="BL564" s="251"/>
      <c r="BM564" s="251"/>
      <c r="BN564" s="251"/>
      <c r="BO564" s="251"/>
      <c r="BP564" s="251"/>
      <c r="BQ564" s="251"/>
      <c r="BR564" s="251"/>
      <c r="BS564" s="251"/>
      <c r="BT564" s="251"/>
      <c r="BU564" s="251"/>
      <c r="BV564" s="251"/>
      <c r="BW564" s="251"/>
      <c r="BX564" s="251"/>
      <c r="BY564" s="251"/>
      <c r="BZ564" s="251"/>
    </row>
    <row r="565" spans="1:78">
      <c r="A565" s="75"/>
      <c r="B565" s="75"/>
      <c r="C565" s="75"/>
      <c r="D565" s="75"/>
      <c r="E565" s="84"/>
      <c r="F565" s="84"/>
      <c r="G565" s="75"/>
      <c r="H565" s="85"/>
      <c r="I565" s="75"/>
      <c r="J565" s="75"/>
      <c r="K565" s="75"/>
      <c r="L565" s="75"/>
      <c r="M565" s="75"/>
      <c r="N565" s="75"/>
      <c r="O565" s="75"/>
      <c r="P565" s="75"/>
      <c r="Q565" s="75"/>
      <c r="R565" s="75"/>
      <c r="S565" s="75"/>
      <c r="T565" s="75"/>
      <c r="U565" s="75"/>
      <c r="V565" s="75"/>
      <c r="W565" s="76"/>
      <c r="X565" s="76"/>
      <c r="Y565" s="76"/>
      <c r="Z565" s="76"/>
      <c r="AA565" s="76"/>
      <c r="AB565" s="76"/>
      <c r="AC565" s="76"/>
      <c r="AD565" s="76"/>
      <c r="AE565" s="75"/>
      <c r="AF565" s="75"/>
      <c r="AG565" s="75"/>
      <c r="AH565" s="160"/>
      <c r="AI565" s="160"/>
      <c r="AJ565" s="160"/>
      <c r="AK565" s="160"/>
      <c r="AL565" s="160"/>
      <c r="AM565" s="160"/>
      <c r="AN565" s="160"/>
      <c r="AO565" s="160"/>
      <c r="AP565" s="160"/>
      <c r="AQ565" s="160"/>
      <c r="AR565" s="160"/>
      <c r="AS565" s="160"/>
      <c r="AT565" s="160"/>
      <c r="AU565" s="160"/>
      <c r="AV565" s="75"/>
      <c r="AW565" s="75"/>
      <c r="AX565" s="75"/>
      <c r="AY565" s="75"/>
      <c r="AZ565" s="75"/>
      <c r="BA565" s="75"/>
      <c r="BB565" s="75"/>
      <c r="BC565" s="75"/>
      <c r="BD565" s="75"/>
      <c r="BE565" s="75"/>
      <c r="BF565" s="75"/>
      <c r="BG565" s="75"/>
      <c r="BH565" s="75"/>
      <c r="BK565" s="251"/>
      <c r="BL565" s="251"/>
      <c r="BM565" s="251"/>
      <c r="BN565" s="251"/>
      <c r="BO565" s="251"/>
      <c r="BP565" s="251"/>
      <c r="BQ565" s="251"/>
      <c r="BR565" s="251"/>
      <c r="BS565" s="251"/>
      <c r="BT565" s="251"/>
      <c r="BU565" s="251"/>
      <c r="BV565" s="251"/>
      <c r="BW565" s="251"/>
      <c r="BX565" s="251"/>
    </row>
    <row r="566" spans="1:78">
      <c r="A566" s="75"/>
      <c r="B566" s="75"/>
      <c r="C566" s="75"/>
      <c r="D566" s="75"/>
      <c r="E566" s="84"/>
      <c r="F566" s="84"/>
      <c r="G566" s="75"/>
      <c r="H566" s="85"/>
      <c r="I566" s="75"/>
      <c r="J566" s="75"/>
      <c r="K566" s="75"/>
      <c r="L566" s="75"/>
      <c r="M566" s="75"/>
      <c r="N566" s="75"/>
      <c r="O566" s="75"/>
      <c r="P566" s="75"/>
      <c r="Q566" s="75"/>
      <c r="R566" s="75"/>
      <c r="S566" s="75"/>
      <c r="T566" s="75"/>
      <c r="U566" s="75"/>
      <c r="V566" s="75"/>
      <c r="W566" s="76"/>
      <c r="X566" s="76"/>
      <c r="Y566" s="76"/>
      <c r="Z566" s="76"/>
      <c r="AA566" s="76"/>
      <c r="AB566" s="76"/>
      <c r="AC566" s="76"/>
      <c r="AD566" s="76"/>
      <c r="AE566" s="75"/>
      <c r="AF566" s="75"/>
      <c r="AG566" s="75"/>
      <c r="AH566" s="579" t="str">
        <f>IF(W3="modal","RELATIVE BIAS","ABSOLUTE BIAS")</f>
        <v>RELATIVE BIAS</v>
      </c>
      <c r="AI566" s="580"/>
      <c r="AJ566" s="581"/>
      <c r="AK566" s="160"/>
      <c r="AL566" s="160"/>
      <c r="AM566" s="160"/>
      <c r="AN566" s="160"/>
      <c r="AO566" s="160"/>
      <c r="AP566" s="160"/>
      <c r="AQ566" s="160"/>
      <c r="AR566" s="160"/>
      <c r="AS566" s="160"/>
      <c r="AT566" s="160"/>
      <c r="AU566" s="160"/>
      <c r="AV566" s="75"/>
      <c r="AW566" s="74"/>
      <c r="AX566" s="75"/>
      <c r="AY566" s="75"/>
      <c r="AZ566" s="75"/>
      <c r="BA566" s="75"/>
      <c r="BB566" s="75"/>
      <c r="BC566" s="75"/>
      <c r="BD566" s="75"/>
      <c r="BE566" s="75"/>
      <c r="BF566" s="75"/>
      <c r="BG566" s="75"/>
      <c r="BH566" s="75"/>
      <c r="BK566" s="251"/>
      <c r="BL566" s="251"/>
      <c r="BM566" s="251"/>
      <c r="BN566" s="251"/>
      <c r="BO566" s="251"/>
      <c r="BP566" s="251"/>
      <c r="BQ566" s="251"/>
      <c r="BR566" s="251"/>
      <c r="BS566" s="251"/>
      <c r="BT566" s="251"/>
      <c r="BU566" s="251"/>
      <c r="BV566" s="251"/>
      <c r="BW566" s="251"/>
      <c r="BX566" s="251"/>
    </row>
    <row r="567" spans="1:78">
      <c r="A567" s="75"/>
      <c r="B567" s="75"/>
      <c r="C567" s="75"/>
      <c r="D567" s="75"/>
      <c r="E567" s="84"/>
      <c r="F567" s="84"/>
      <c r="G567" s="75"/>
      <c r="H567" s="85"/>
      <c r="I567" s="75"/>
      <c r="J567" s="75"/>
      <c r="K567" s="75"/>
      <c r="L567" s="75"/>
      <c r="M567" s="75"/>
      <c r="N567" s="75"/>
      <c r="O567" s="75"/>
      <c r="P567" s="75"/>
      <c r="Q567" s="75"/>
      <c r="R567" s="75"/>
      <c r="S567" s="75"/>
      <c r="T567" s="75"/>
      <c r="U567" s="75"/>
      <c r="V567" s="75"/>
      <c r="W567" s="76"/>
      <c r="X567" s="76"/>
      <c r="Y567" s="76"/>
      <c r="Z567" s="76"/>
      <c r="AA567" s="76"/>
      <c r="AB567" s="76"/>
      <c r="AC567" s="76"/>
      <c r="AD567" s="76"/>
      <c r="AE567" s="75"/>
      <c r="AF567" s="75"/>
      <c r="AG567" s="75"/>
      <c r="AH567" s="55" t="str">
        <f>$W$3</f>
        <v>MODAL</v>
      </c>
      <c r="AI567" s="124">
        <v>1</v>
      </c>
      <c r="AJ567" s="124">
        <v>2</v>
      </c>
      <c r="AK567" s="124">
        <v>3</v>
      </c>
      <c r="AL567" s="124">
        <v>4</v>
      </c>
      <c r="AM567" s="124">
        <v>5</v>
      </c>
      <c r="AN567" s="124">
        <v>6</v>
      </c>
      <c r="AO567" s="124">
        <v>7</v>
      </c>
      <c r="AP567" s="124">
        <v>8</v>
      </c>
      <c r="AQ567" s="124">
        <v>9</v>
      </c>
      <c r="AR567" s="124">
        <v>10</v>
      </c>
      <c r="AS567" s="124">
        <v>11</v>
      </c>
      <c r="AT567" s="125">
        <v>12</v>
      </c>
      <c r="AU567" s="121" t="s">
        <v>37</v>
      </c>
      <c r="AV567" s="75"/>
      <c r="AW567" s="74"/>
      <c r="AX567" s="75"/>
      <c r="AY567" s="75"/>
      <c r="AZ567" s="75"/>
      <c r="BA567" s="75"/>
      <c r="BB567" s="75"/>
      <c r="BC567" s="75"/>
      <c r="BD567" s="75"/>
      <c r="BE567" s="75"/>
      <c r="BF567" s="75"/>
      <c r="BG567" s="75"/>
      <c r="BH567" s="75"/>
      <c r="BK567" s="251"/>
      <c r="BL567" s="251"/>
      <c r="BM567" s="251"/>
      <c r="BN567" s="251"/>
      <c r="BO567" s="251"/>
      <c r="BP567" s="251"/>
      <c r="BQ567" s="251"/>
      <c r="BR567" s="251"/>
      <c r="BS567" s="251"/>
      <c r="BT567" s="251"/>
      <c r="BU567" s="251"/>
      <c r="BV567" s="251"/>
      <c r="BW567" s="251"/>
      <c r="BX567" s="251"/>
    </row>
    <row r="568" spans="1:78">
      <c r="A568" s="75"/>
      <c r="B568" s="75"/>
      <c r="C568" s="75"/>
      <c r="D568" s="75"/>
      <c r="E568" s="84"/>
      <c r="F568" s="84"/>
      <c r="G568" s="75"/>
      <c r="H568" s="85"/>
      <c r="I568" s="75"/>
      <c r="J568" s="75"/>
      <c r="K568" s="75"/>
      <c r="L568" s="75"/>
      <c r="M568" s="75"/>
      <c r="N568" s="75"/>
      <c r="O568" s="75"/>
      <c r="P568" s="75"/>
      <c r="Q568" s="75"/>
      <c r="R568" s="75"/>
      <c r="S568" s="75"/>
      <c r="T568" s="75"/>
      <c r="U568" s="75"/>
      <c r="V568" s="75"/>
      <c r="W568" s="76"/>
      <c r="X568" s="76"/>
      <c r="Y568" s="76"/>
      <c r="Z568" s="76"/>
      <c r="AA568" s="76"/>
      <c r="AB568" s="76"/>
      <c r="AC568" s="76"/>
      <c r="AD568" s="76"/>
      <c r="AE568" s="75"/>
      <c r="AF568" s="75"/>
      <c r="AG568" s="75"/>
      <c r="AH568" s="40" t="str">
        <f>$W$4</f>
        <v>age</v>
      </c>
      <c r="AI568" s="120" t="s">
        <v>47</v>
      </c>
      <c r="AJ568" s="123" t="s">
        <v>48</v>
      </c>
      <c r="AK568" s="123" t="s">
        <v>49</v>
      </c>
      <c r="AL568" s="123" t="s">
        <v>50</v>
      </c>
      <c r="AM568" s="123" t="s">
        <v>46</v>
      </c>
      <c r="AN568" s="123" t="s">
        <v>51</v>
      </c>
      <c r="AO568" s="123" t="s">
        <v>52</v>
      </c>
      <c r="AP568" s="123" t="s">
        <v>53</v>
      </c>
      <c r="AQ568" s="123" t="s">
        <v>54</v>
      </c>
      <c r="AR568" s="123" t="s">
        <v>55</v>
      </c>
      <c r="AS568" s="123" t="s">
        <v>44</v>
      </c>
      <c r="AT568" s="70" t="s">
        <v>45</v>
      </c>
      <c r="AU568" s="347" t="s">
        <v>89</v>
      </c>
      <c r="AV568" s="75"/>
      <c r="AW568" s="74"/>
      <c r="AX568" s="75"/>
      <c r="AY568" s="75"/>
      <c r="AZ568" s="75"/>
      <c r="BA568" s="75"/>
      <c r="BB568" s="75"/>
      <c r="BC568" s="75"/>
      <c r="BD568" s="75"/>
      <c r="BE568" s="75"/>
      <c r="BF568" s="75"/>
      <c r="BG568" s="75"/>
      <c r="BH568" s="75"/>
      <c r="BK568" s="251"/>
      <c r="BL568" s="251"/>
      <c r="BM568" s="251"/>
      <c r="BN568" s="251"/>
      <c r="BO568" s="251"/>
      <c r="BP568" s="251"/>
      <c r="BQ568" s="251"/>
      <c r="BR568" s="251"/>
      <c r="BS568" s="251"/>
      <c r="BT568" s="251"/>
      <c r="BU568" s="251"/>
      <c r="BV568" s="251"/>
      <c r="BW568" s="251"/>
      <c r="BX568" s="251"/>
    </row>
    <row r="569" spans="1:78">
      <c r="A569" s="75"/>
      <c r="B569" s="75"/>
      <c r="C569" s="75"/>
      <c r="D569" s="75"/>
      <c r="E569" s="84"/>
      <c r="F569" s="84"/>
      <c r="G569" s="75"/>
      <c r="H569" s="85"/>
      <c r="I569" s="75"/>
      <c r="J569" s="75"/>
      <c r="K569" s="75"/>
      <c r="L569" s="75"/>
      <c r="M569" s="75"/>
      <c r="N569" s="75"/>
      <c r="O569" s="75"/>
      <c r="P569" s="75"/>
      <c r="Q569" s="75"/>
      <c r="R569" s="75"/>
      <c r="S569" s="75"/>
      <c r="T569" s="75"/>
      <c r="U569" s="75"/>
      <c r="V569" s="75"/>
      <c r="W569" s="76"/>
      <c r="X569" s="76"/>
      <c r="Y569" s="76"/>
      <c r="Z569" s="76"/>
      <c r="AA569" s="76"/>
      <c r="AB569" s="76"/>
      <c r="AC569" s="76"/>
      <c r="AD569" s="76"/>
      <c r="AE569" s="75"/>
      <c r="AF569" s="75"/>
      <c r="AG569" s="75"/>
      <c r="AH569" s="72">
        <v>0</v>
      </c>
      <c r="AI569" s="343" t="str">
        <f t="array" ref="AI569">IF(COUNT(IF($W$5:$W$204=$AH569,IF($G$5:$G$204=AI$567,$W$5:$W$204,""),""))=0,"-",AVERAGE(IF($W$5:$W$204=$AH569,IF($G$5:$G$204=AI$567,$H$5:$V$204,"")))-$AH569)</f>
        <v>-</v>
      </c>
      <c r="AJ569" s="343" t="str">
        <f t="array" ref="AJ569">IF(COUNT(IF($W$5:$W$204=$AH569,IF($G$5:$G$204=AJ$567,$W$5:$W$204,""),""))=0,"-",AVERAGE(IF($W$5:$W$204=$AH569,IF($G$5:$G$204=AJ$567,$H$5:$V$204,"")))-$AH569)</f>
        <v>-</v>
      </c>
      <c r="AK569" s="343" t="str">
        <f t="array" ref="AK569">IF(COUNT(IF($W$5:$W$204=$AH569,IF($G$5:$G$204=AK$567,$W$5:$W$204,""),""))=0,"-",AVERAGE(IF($W$5:$W$204=$AH569,IF($G$5:$G$204=AK$567,$H$5:$V$204,"")))-$AH569)</f>
        <v>-</v>
      </c>
      <c r="AL569" s="343" t="str">
        <f t="array" ref="AL569">IF(COUNT(IF($W$5:$W$204=$AH569,IF($G$5:$G$204=AL$567,$W$5:$W$204,""),""))=0,"-",AVERAGE(IF($W$5:$W$204=$AH569,IF($G$5:$G$204=AL$567,$H$5:$V$204,"")))-$AH569)</f>
        <v>-</v>
      </c>
      <c r="AM569" s="343" t="str">
        <f t="array" ref="AM569">IF(COUNT(IF($W$5:$W$204=$AH569,IF($G$5:$G$204=AM$567,$W$5:$W$204,""),""))=0,"-",AVERAGE(IF($W$5:$W$204=$AH569,IF($G$5:$G$204=AM$567,$H$5:$V$204,"")))-$AH569)</f>
        <v>-</v>
      </c>
      <c r="AN569" s="343" t="str">
        <f t="array" ref="AN569">IF(COUNT(IF($W$5:$W$204=$AH569,IF($G$5:$G$204=AN$567,$W$5:$W$204,""),""))=0,"-",AVERAGE(IF($W$5:$W$204=$AH569,IF($G$5:$G$204=AN$567,$H$5:$V$204,"")))-$AH569)</f>
        <v>-</v>
      </c>
      <c r="AO569" s="343" t="str">
        <f t="array" ref="AO569">IF(COUNT(IF($W$5:$W$204=$AH569,IF($G$5:$G$204=AO$567,$W$5:$W$204,""),""))=0,"-",AVERAGE(IF($W$5:$W$204=$AH569,IF($G$5:$G$204=AO$567,$H$5:$V$204,"")))-$AH569)</f>
        <v>-</v>
      </c>
      <c r="AP569" s="343" t="str">
        <f t="array" ref="AP569">IF(COUNT(IF($W$5:$W$204=$AH569,IF($G$5:$G$204=AP$567,$W$5:$W$204,""),""))=0,"-",AVERAGE(IF($W$5:$W$204=$AH569,IF($G$5:$G$204=AP$567,$H$5:$V$204,"")))-$AH569)</f>
        <v>-</v>
      </c>
      <c r="AQ569" s="343" t="str">
        <f t="array" ref="AQ569">IF(COUNT(IF($W$5:$W$204=$AH569,IF($G$5:$G$204=AQ$567,$W$5:$W$204,""),""))=0,"-",AVERAGE(IF($W$5:$W$204=$AH569,IF($G$5:$G$204=AQ$567,$H$5:$V$204,"")))-$AH569)</f>
        <v>-</v>
      </c>
      <c r="AR569" s="343" t="str">
        <f t="array" ref="AR569">IF(COUNT(IF($W$5:$W$204=$AH569,IF($G$5:$G$204=AR$567,$W$5:$W$204,""),""))=0,"-",AVERAGE(IF($W$5:$W$204=$AH569,IF($G$5:$G$204=AR$567,$H$5:$V$204,"")))-$AH569)</f>
        <v>-</v>
      </c>
      <c r="AS569" s="343" t="str">
        <f t="array" ref="AS569">IF(COUNT(IF($W$5:$W$204=$AH569,IF($G$5:$G$204=AS$567,$W$5:$W$204,""),""))=0,"-",AVERAGE(IF($W$5:$W$204=$AH569,IF($G$5:$G$204=AS$567,$H$5:$V$204,"")))-$AH569)</f>
        <v>-</v>
      </c>
      <c r="AT569" s="343" t="str">
        <f t="array" ref="AT569">IF(COUNT(IF($W$5:$W$204=$AH569,IF($G$5:$G$204=AT$567,$W$5:$W$204,""),""))=0,"-",AVERAGE(IF($W$5:$W$204=$AH569,IF($G$5:$G$204=AT$567,$H$5:$V$204,"")))-$AH569)</f>
        <v>-</v>
      </c>
      <c r="AU569" s="397" t="str">
        <f t="array" ref="AU569">IF(COUNT(AI569:AT569)=0,"-",AVERAGE(IF($W$5:$W$204=$AH569,$H$5:$V$204,""))-$AH569)</f>
        <v>-</v>
      </c>
      <c r="AV569" s="75"/>
      <c r="AW569" s="74"/>
      <c r="AX569" s="75"/>
      <c r="AY569" s="75"/>
      <c r="AZ569" s="75"/>
      <c r="BA569" s="75"/>
      <c r="BB569" s="75"/>
      <c r="BC569" s="75"/>
      <c r="BD569" s="75"/>
      <c r="BE569" s="75"/>
      <c r="BF569" s="75"/>
      <c r="BG569" s="75"/>
      <c r="BH569" s="75"/>
      <c r="BK569" s="251"/>
      <c r="BL569" s="251"/>
      <c r="BM569" s="251"/>
      <c r="BN569" s="251"/>
      <c r="BO569" s="251"/>
      <c r="BP569" s="251"/>
      <c r="BQ569" s="251"/>
      <c r="BR569" s="251"/>
      <c r="BS569" s="251"/>
      <c r="BT569" s="251"/>
      <c r="BU569" s="251"/>
      <c r="BV569" s="251"/>
      <c r="BW569" s="251"/>
      <c r="BX569" s="251"/>
    </row>
    <row r="570" spans="1:78">
      <c r="A570" s="75"/>
      <c r="B570" s="75"/>
      <c r="C570" s="75"/>
      <c r="D570" s="75"/>
      <c r="E570" s="84"/>
      <c r="F570" s="84"/>
      <c r="G570" s="75"/>
      <c r="H570" s="85"/>
      <c r="I570" s="75"/>
      <c r="J570" s="75"/>
      <c r="K570" s="75"/>
      <c r="L570" s="75"/>
      <c r="M570" s="75"/>
      <c r="N570" s="75"/>
      <c r="O570" s="75"/>
      <c r="P570" s="75"/>
      <c r="Q570" s="75"/>
      <c r="R570" s="75"/>
      <c r="S570" s="75"/>
      <c r="T570" s="75"/>
      <c r="U570" s="75"/>
      <c r="V570" s="75"/>
      <c r="W570" s="76"/>
      <c r="X570" s="76"/>
      <c r="Y570" s="76"/>
      <c r="Z570" s="76"/>
      <c r="AA570" s="76"/>
      <c r="AB570" s="76"/>
      <c r="AC570" s="76"/>
      <c r="AD570" s="76"/>
      <c r="AE570" s="75"/>
      <c r="AF570" s="75"/>
      <c r="AG570" s="75"/>
      <c r="AH570" s="21">
        <v>1</v>
      </c>
      <c r="AI570" s="343" t="str">
        <f t="array" ref="AI570">IF(COUNT(IF($W$5:$W$204=$AH570,IF($G$5:$G$204=AI$567,$W$5:$W$204,""),""))=0,"-",AVERAGE(IF($W$5:$W$204=$AH570,IF($G$5:$G$204=AI$567,$H$5:$V$204,"")))-$AH570)</f>
        <v>-</v>
      </c>
      <c r="AJ570" s="343" t="str">
        <f t="array" ref="AJ570">IF(COUNT(IF($W$5:$W$204=$AH570,IF($G$5:$G$204=AJ$567,$W$5:$W$204,""),""))=0,"-",AVERAGE(IF($W$5:$W$204=$AH570,IF($G$5:$G$204=AJ$567,$H$5:$V$204,"")))-$AH570)</f>
        <v>-</v>
      </c>
      <c r="AK570" s="343" t="str">
        <f t="array" ref="AK570">IF(COUNT(IF($W$5:$W$204=$AH570,IF($G$5:$G$204=AK$567,$W$5:$W$204,""),""))=0,"-",AVERAGE(IF($W$5:$W$204=$AH570,IF($G$5:$G$204=AK$567,$H$5:$V$204,"")))-$AH570)</f>
        <v>-</v>
      </c>
      <c r="AL570" s="343" t="str">
        <f t="array" ref="AL570">IF(COUNT(IF($W$5:$W$204=$AH570,IF($G$5:$G$204=AL$567,$W$5:$W$204,""),""))=0,"-",AVERAGE(IF($W$5:$W$204=$AH570,IF($G$5:$G$204=AL$567,$H$5:$V$204,"")))-$AH570)</f>
        <v>-</v>
      </c>
      <c r="AM570" s="343" t="str">
        <f t="array" ref="AM570">IF(COUNT(IF($W$5:$W$204=$AH570,IF($G$5:$G$204=AM$567,$W$5:$W$204,""),""))=0,"-",AVERAGE(IF($W$5:$W$204=$AH570,IF($G$5:$G$204=AM$567,$H$5:$V$204,"")))-$AH570)</f>
        <v>-</v>
      </c>
      <c r="AN570" s="343" t="str">
        <f t="array" ref="AN570">IF(COUNT(IF($W$5:$W$204=$AH570,IF($G$5:$G$204=AN$567,$W$5:$W$204,""),""))=0,"-",AVERAGE(IF($W$5:$W$204=$AH570,IF($G$5:$G$204=AN$567,$H$5:$V$204,"")))-$AH570)</f>
        <v>-</v>
      </c>
      <c r="AO570" s="343" t="str">
        <f t="array" ref="AO570">IF(COUNT(IF($W$5:$W$204=$AH570,IF($G$5:$G$204=AO$567,$W$5:$W$204,""),""))=0,"-",AVERAGE(IF($W$5:$W$204=$AH570,IF($G$5:$G$204=AO$567,$H$5:$V$204,"")))-$AH570)</f>
        <v>-</v>
      </c>
      <c r="AP570" s="343" t="str">
        <f t="array" ref="AP570">IF(COUNT(IF($W$5:$W$204=$AH570,IF($G$5:$G$204=AP$567,$W$5:$W$204,""),""))=0,"-",AVERAGE(IF($W$5:$W$204=$AH570,IF($G$5:$G$204=AP$567,$H$5:$V$204,"")))-$AH570)</f>
        <v>-</v>
      </c>
      <c r="AQ570" s="343" t="str">
        <f t="array" ref="AQ570">IF(COUNT(IF($W$5:$W$204=$AH570,IF($G$5:$G$204=AQ$567,$W$5:$W$204,""),""))=0,"-",AVERAGE(IF($W$5:$W$204=$AH570,IF($G$5:$G$204=AQ$567,$H$5:$V$204,"")))-$AH570)</f>
        <v>-</v>
      </c>
      <c r="AR570" s="343" t="str">
        <f t="array" ref="AR570">IF(COUNT(IF($W$5:$W$204=$AH570,IF($G$5:$G$204=AR$567,$W$5:$W$204,""),""))=0,"-",AVERAGE(IF($W$5:$W$204=$AH570,IF($G$5:$G$204=AR$567,$H$5:$V$204,"")))-$AH570)</f>
        <v>-</v>
      </c>
      <c r="AS570" s="343" t="str">
        <f t="array" ref="AS570">IF(COUNT(IF($W$5:$W$204=$AH570,IF($G$5:$G$204=AS$567,$W$5:$W$204,""),""))=0,"-",AVERAGE(IF($W$5:$W$204=$AH570,IF($G$5:$G$204=AS$567,$H$5:$V$204,"")))-$AH570)</f>
        <v>-</v>
      </c>
      <c r="AT570" s="343" t="str">
        <f t="array" ref="AT570">IF(COUNT(IF($W$5:$W$204=$AH570,IF($G$5:$G$204=AT$567,$W$5:$W$204,""),""))=0,"-",AVERAGE(IF($W$5:$W$204=$AH570,IF($G$5:$G$204=AT$567,$H$5:$V$204,"")))-$AH570)</f>
        <v>-</v>
      </c>
      <c r="AU570" s="398" t="str">
        <f t="array" ref="AU570">IF(COUNT(AI570:AT570)=0,"-",AVERAGE(IF($W$5:$W$204=$AH570,$H$5:$V$204,""))-$AH570)</f>
        <v>-</v>
      </c>
      <c r="AV570" s="75"/>
      <c r="AW570" s="74"/>
      <c r="AX570" s="75"/>
      <c r="AY570" s="75"/>
      <c r="AZ570" s="75"/>
      <c r="BA570" s="75"/>
      <c r="BB570" s="75"/>
      <c r="BC570" s="75"/>
      <c r="BD570" s="75"/>
      <c r="BE570" s="75"/>
      <c r="BF570" s="75"/>
      <c r="BG570" s="75"/>
      <c r="BH570" s="75"/>
      <c r="BK570" s="251"/>
      <c r="BL570" s="251"/>
      <c r="BM570" s="251"/>
      <c r="BN570" s="251"/>
      <c r="BO570" s="251"/>
      <c r="BP570" s="251"/>
      <c r="BQ570" s="251"/>
      <c r="BR570" s="251"/>
      <c r="BS570" s="251"/>
      <c r="BT570" s="251"/>
      <c r="BU570" s="251"/>
      <c r="BV570" s="251"/>
      <c r="BW570" s="251"/>
      <c r="BX570" s="251"/>
    </row>
    <row r="571" spans="1:78">
      <c r="A571" s="75"/>
      <c r="B571" s="75"/>
      <c r="C571" s="75"/>
      <c r="D571" s="75"/>
      <c r="E571" s="84"/>
      <c r="F571" s="84"/>
      <c r="G571" s="75"/>
      <c r="H571" s="85"/>
      <c r="I571" s="75"/>
      <c r="J571" s="75"/>
      <c r="K571" s="75"/>
      <c r="L571" s="75"/>
      <c r="M571" s="75"/>
      <c r="N571" s="75"/>
      <c r="O571" s="75"/>
      <c r="P571" s="75"/>
      <c r="Q571" s="75"/>
      <c r="R571" s="75"/>
      <c r="S571" s="75"/>
      <c r="T571" s="75"/>
      <c r="U571" s="75"/>
      <c r="V571" s="75"/>
      <c r="W571" s="76"/>
      <c r="X571" s="76"/>
      <c r="Y571" s="76"/>
      <c r="Z571" s="76"/>
      <c r="AA571" s="76"/>
      <c r="AB571" s="76"/>
      <c r="AC571" s="76"/>
      <c r="AD571" s="76"/>
      <c r="AE571" s="75"/>
      <c r="AF571" s="75"/>
      <c r="AG571" s="75"/>
      <c r="AH571" s="21">
        <v>2</v>
      </c>
      <c r="AI571" s="343" t="str">
        <f t="array" ref="AI571">IF(COUNT(IF($W$5:$W$204=$AH571,IF($G$5:$G$204=AI$567,$W$5:$W$204,""),""))=0,"-",AVERAGE(IF($W$5:$W$204=$AH571,IF($G$5:$G$204=AI$567,$H$5:$V$204,"")))-$AH571)</f>
        <v>-</v>
      </c>
      <c r="AJ571" s="343" t="str">
        <f t="array" ref="AJ571">IF(COUNT(IF($W$5:$W$204=$AH571,IF($G$5:$G$204=AJ$567,$W$5:$W$204,""),""))=0,"-",AVERAGE(IF($W$5:$W$204=$AH571,IF($G$5:$G$204=AJ$567,$H$5:$V$204,"")))-$AH571)</f>
        <v>-</v>
      </c>
      <c r="AK571" s="343" t="str">
        <f t="array" ref="AK571">IF(COUNT(IF($W$5:$W$204=$AH571,IF($G$5:$G$204=AK$567,$W$5:$W$204,""),""))=0,"-",AVERAGE(IF($W$5:$W$204=$AH571,IF($G$5:$G$204=AK$567,$H$5:$V$204,"")))-$AH571)</f>
        <v>-</v>
      </c>
      <c r="AL571" s="343" t="str">
        <f t="array" ref="AL571">IF(COUNT(IF($W$5:$W$204=$AH571,IF($G$5:$G$204=AL$567,$W$5:$W$204,""),""))=0,"-",AVERAGE(IF($W$5:$W$204=$AH571,IF($G$5:$G$204=AL$567,$H$5:$V$204,"")))-$AH571)</f>
        <v>-</v>
      </c>
      <c r="AM571" s="343" t="str">
        <f t="array" ref="AM571">IF(COUNT(IF($W$5:$W$204=$AH571,IF($G$5:$G$204=AM$567,$W$5:$W$204,""),""))=0,"-",AVERAGE(IF($W$5:$W$204=$AH571,IF($G$5:$G$204=AM$567,$H$5:$V$204,"")))-$AH571)</f>
        <v>-</v>
      </c>
      <c r="AN571" s="343" t="str">
        <f t="array" ref="AN571">IF(COUNT(IF($W$5:$W$204=$AH571,IF($G$5:$G$204=AN$567,$W$5:$W$204,""),""))=0,"-",AVERAGE(IF($W$5:$W$204=$AH571,IF($G$5:$G$204=AN$567,$H$5:$V$204,"")))-$AH571)</f>
        <v>-</v>
      </c>
      <c r="AO571" s="343" t="str">
        <f t="array" ref="AO571">IF(COUNT(IF($W$5:$W$204=$AH571,IF($G$5:$G$204=AO$567,$W$5:$W$204,""),""))=0,"-",AVERAGE(IF($W$5:$W$204=$AH571,IF($G$5:$G$204=AO$567,$H$5:$V$204,"")))-$AH571)</f>
        <v>-</v>
      </c>
      <c r="AP571" s="343" t="str">
        <f t="array" ref="AP571">IF(COUNT(IF($W$5:$W$204=$AH571,IF($G$5:$G$204=AP$567,$W$5:$W$204,""),""))=0,"-",AVERAGE(IF($W$5:$W$204=$AH571,IF($G$5:$G$204=AP$567,$H$5:$V$204,"")))-$AH571)</f>
        <v>-</v>
      </c>
      <c r="AQ571" s="343" t="str">
        <f t="array" ref="AQ571">IF(COUNT(IF($W$5:$W$204=$AH571,IF($G$5:$G$204=AQ$567,$W$5:$W$204,""),""))=0,"-",AVERAGE(IF($W$5:$W$204=$AH571,IF($G$5:$G$204=AQ$567,$H$5:$V$204,"")))-$AH571)</f>
        <v>-</v>
      </c>
      <c r="AR571" s="343" t="str">
        <f t="array" ref="AR571">IF(COUNT(IF($W$5:$W$204=$AH571,IF($G$5:$G$204=AR$567,$W$5:$W$204,""),""))=0,"-",AVERAGE(IF($W$5:$W$204=$AH571,IF($G$5:$G$204=AR$567,$H$5:$V$204,"")))-$AH571)</f>
        <v>-</v>
      </c>
      <c r="AS571" s="343" t="str">
        <f t="array" ref="AS571">IF(COUNT(IF($W$5:$W$204=$AH571,IF($G$5:$G$204=AS$567,$W$5:$W$204,""),""))=0,"-",AVERAGE(IF($W$5:$W$204=$AH571,IF($G$5:$G$204=AS$567,$H$5:$V$204,"")))-$AH571)</f>
        <v>-</v>
      </c>
      <c r="AT571" s="343" t="str">
        <f t="array" ref="AT571">IF(COUNT(IF($W$5:$W$204=$AH571,IF($G$5:$G$204=AT$567,$W$5:$W$204,""),""))=0,"-",AVERAGE(IF($W$5:$W$204=$AH571,IF($G$5:$G$204=AT$567,$H$5:$V$204,"")))-$AH571)</f>
        <v>-</v>
      </c>
      <c r="AU571" s="398" t="str">
        <f t="array" ref="AU571">IF(COUNT(AI571:AT571)=0,"-",AVERAGE(IF($W$5:$W$204=$AH571,$H$5:$V$204,""))-$AH571)</f>
        <v>-</v>
      </c>
      <c r="AV571" s="75"/>
      <c r="AW571" s="74"/>
      <c r="AX571" s="75"/>
      <c r="AY571" s="75"/>
      <c r="AZ571" s="75"/>
      <c r="BA571" s="75"/>
      <c r="BB571" s="75"/>
      <c r="BC571" s="75"/>
      <c r="BD571" s="75"/>
      <c r="BE571" s="75"/>
      <c r="BF571" s="75"/>
      <c r="BG571" s="75"/>
      <c r="BH571" s="75"/>
      <c r="BK571" s="251"/>
      <c r="BL571" s="251"/>
      <c r="BM571" s="251"/>
      <c r="BN571" s="251"/>
      <c r="BO571" s="251"/>
      <c r="BP571" s="251"/>
      <c r="BQ571" s="251"/>
      <c r="BR571" s="251"/>
      <c r="BS571" s="251"/>
      <c r="BT571" s="251"/>
      <c r="BU571" s="251"/>
      <c r="BV571" s="251"/>
      <c r="BW571" s="251"/>
      <c r="BX571" s="251"/>
    </row>
    <row r="572" spans="1:78">
      <c r="A572" s="75"/>
      <c r="B572" s="75"/>
      <c r="C572" s="75"/>
      <c r="D572" s="75"/>
      <c r="E572" s="84"/>
      <c r="F572" s="84"/>
      <c r="G572" s="75"/>
      <c r="H572" s="85"/>
      <c r="I572" s="75"/>
      <c r="J572" s="75"/>
      <c r="K572" s="75"/>
      <c r="L572" s="75"/>
      <c r="M572" s="75"/>
      <c r="N572" s="75"/>
      <c r="O572" s="75"/>
      <c r="P572" s="75"/>
      <c r="Q572" s="75"/>
      <c r="R572" s="75"/>
      <c r="S572" s="75"/>
      <c r="T572" s="75"/>
      <c r="U572" s="75"/>
      <c r="V572" s="75"/>
      <c r="W572" s="76"/>
      <c r="X572" s="76"/>
      <c r="Y572" s="76"/>
      <c r="Z572" s="76"/>
      <c r="AA572" s="76"/>
      <c r="AB572" s="76"/>
      <c r="AC572" s="76"/>
      <c r="AD572" s="76"/>
      <c r="AE572" s="75"/>
      <c r="AF572" s="75"/>
      <c r="AG572" s="75"/>
      <c r="AH572" s="21">
        <v>3</v>
      </c>
      <c r="AI572" s="343" t="str">
        <f t="array" ref="AI572">IF(COUNT(IF($W$5:$W$204=$AH572,IF($G$5:$G$204=AI$567,$W$5:$W$204,""),""))=0,"-",AVERAGE(IF($W$5:$W$204=$AH572,IF($G$5:$G$204=AI$567,$H$5:$V$204,"")))-$AH572)</f>
        <v>-</v>
      </c>
      <c r="AJ572" s="343" t="str">
        <f t="array" ref="AJ572">IF(COUNT(IF($W$5:$W$204=$AH572,IF($G$5:$G$204=AJ$567,$W$5:$W$204,""),""))=0,"-",AVERAGE(IF($W$5:$W$204=$AH572,IF($G$5:$G$204=AJ$567,$H$5:$V$204,"")))-$AH572)</f>
        <v>-</v>
      </c>
      <c r="AK572" s="343" t="str">
        <f t="array" ref="AK572">IF(COUNT(IF($W$5:$W$204=$AH572,IF($G$5:$G$204=AK$567,$W$5:$W$204,""),""))=0,"-",AVERAGE(IF($W$5:$W$204=$AH572,IF($G$5:$G$204=AK$567,$H$5:$V$204,"")))-$AH572)</f>
        <v>-</v>
      </c>
      <c r="AL572" s="343" t="str">
        <f t="array" ref="AL572">IF(COUNT(IF($W$5:$W$204=$AH572,IF($G$5:$G$204=AL$567,$W$5:$W$204,""),""))=0,"-",AVERAGE(IF($W$5:$W$204=$AH572,IF($G$5:$G$204=AL$567,$H$5:$V$204,"")))-$AH572)</f>
        <v>-</v>
      </c>
      <c r="AM572" s="343" t="str">
        <f t="array" ref="AM572">IF(COUNT(IF($W$5:$W$204=$AH572,IF($G$5:$G$204=AM$567,$W$5:$W$204,""),""))=0,"-",AVERAGE(IF($W$5:$W$204=$AH572,IF($G$5:$G$204=AM$567,$H$5:$V$204,"")))-$AH572)</f>
        <v>-</v>
      </c>
      <c r="AN572" s="343" t="str">
        <f t="array" ref="AN572">IF(COUNT(IF($W$5:$W$204=$AH572,IF($G$5:$G$204=AN$567,$W$5:$W$204,""),""))=0,"-",AVERAGE(IF($W$5:$W$204=$AH572,IF($G$5:$G$204=AN$567,$H$5:$V$204,"")))-$AH572)</f>
        <v>-</v>
      </c>
      <c r="AO572" s="343" t="str">
        <f t="array" ref="AO572">IF(COUNT(IF($W$5:$W$204=$AH572,IF($G$5:$G$204=AO$567,$W$5:$W$204,""),""))=0,"-",AVERAGE(IF($W$5:$W$204=$AH572,IF($G$5:$G$204=AO$567,$H$5:$V$204,"")))-$AH572)</f>
        <v>-</v>
      </c>
      <c r="AP572" s="343" t="str">
        <f t="array" ref="AP572">IF(COUNT(IF($W$5:$W$204=$AH572,IF($G$5:$G$204=AP$567,$W$5:$W$204,""),""))=0,"-",AVERAGE(IF($W$5:$W$204=$AH572,IF($G$5:$G$204=AP$567,$H$5:$V$204,"")))-$AH572)</f>
        <v>-</v>
      </c>
      <c r="AQ572" s="343" t="str">
        <f t="array" ref="AQ572">IF(COUNT(IF($W$5:$W$204=$AH572,IF($G$5:$G$204=AQ$567,$W$5:$W$204,""),""))=0,"-",AVERAGE(IF($W$5:$W$204=$AH572,IF($G$5:$G$204=AQ$567,$H$5:$V$204,"")))-$AH572)</f>
        <v>-</v>
      </c>
      <c r="AR572" s="343" t="str">
        <f t="array" ref="AR572">IF(COUNT(IF($W$5:$W$204=$AH572,IF($G$5:$G$204=AR$567,$W$5:$W$204,""),""))=0,"-",AVERAGE(IF($W$5:$W$204=$AH572,IF($G$5:$G$204=AR$567,$H$5:$V$204,"")))-$AH572)</f>
        <v>-</v>
      </c>
      <c r="AS572" s="343" t="str">
        <f t="array" ref="AS572">IF(COUNT(IF($W$5:$W$204=$AH572,IF($G$5:$G$204=AS$567,$W$5:$W$204,""),""))=0,"-",AVERAGE(IF($W$5:$W$204=$AH572,IF($G$5:$G$204=AS$567,$H$5:$V$204,"")))-$AH572)</f>
        <v>-</v>
      </c>
      <c r="AT572" s="343" t="str">
        <f t="array" ref="AT572">IF(COUNT(IF($W$5:$W$204=$AH572,IF($G$5:$G$204=AT$567,$W$5:$W$204,""),""))=0,"-",AVERAGE(IF($W$5:$W$204=$AH572,IF($G$5:$G$204=AT$567,$H$5:$V$204,"")))-$AH572)</f>
        <v>-</v>
      </c>
      <c r="AU572" s="398" t="str">
        <f t="array" ref="AU572">IF(COUNT(AI572:AT572)=0,"-",AVERAGE(IF($W$5:$W$204=$AH572,$H$5:$V$204,""))-$AH572)</f>
        <v>-</v>
      </c>
      <c r="AV572" s="75"/>
      <c r="AW572" s="74"/>
      <c r="AX572" s="75"/>
      <c r="AY572" s="75"/>
      <c r="AZ572" s="75"/>
      <c r="BA572" s="75"/>
      <c r="BB572" s="75"/>
      <c r="BC572" s="75"/>
      <c r="BD572" s="75"/>
      <c r="BE572" s="75"/>
      <c r="BF572" s="75"/>
      <c r="BG572" s="75"/>
      <c r="BH572" s="75"/>
      <c r="BK572" s="251"/>
      <c r="BL572" s="251"/>
      <c r="BM572" s="251"/>
      <c r="BN572" s="251"/>
      <c r="BO572" s="251"/>
      <c r="BP572" s="251"/>
      <c r="BQ572" s="251"/>
      <c r="BR572" s="251"/>
      <c r="BS572" s="251"/>
      <c r="BT572" s="251"/>
      <c r="BU572" s="251"/>
      <c r="BV572" s="251"/>
      <c r="BW572" s="251"/>
      <c r="BX572" s="251"/>
    </row>
    <row r="573" spans="1:78">
      <c r="A573" s="75"/>
      <c r="B573" s="75"/>
      <c r="C573" s="75"/>
      <c r="D573" s="75"/>
      <c r="E573" s="84"/>
      <c r="F573" s="84"/>
      <c r="G573" s="75"/>
      <c r="H573" s="85"/>
      <c r="I573" s="75"/>
      <c r="J573" s="75"/>
      <c r="K573" s="75"/>
      <c r="L573" s="75"/>
      <c r="M573" s="75"/>
      <c r="N573" s="75"/>
      <c r="O573" s="75"/>
      <c r="P573" s="75"/>
      <c r="Q573" s="75"/>
      <c r="R573" s="75"/>
      <c r="S573" s="75"/>
      <c r="T573" s="75"/>
      <c r="U573" s="75"/>
      <c r="V573" s="75"/>
      <c r="W573" s="76"/>
      <c r="X573" s="76"/>
      <c r="Y573" s="76"/>
      <c r="Z573" s="76"/>
      <c r="AA573" s="76"/>
      <c r="AB573" s="76"/>
      <c r="AC573" s="76"/>
      <c r="AD573" s="76"/>
      <c r="AE573" s="75"/>
      <c r="AF573" s="75"/>
      <c r="AG573" s="75"/>
      <c r="AH573" s="21">
        <v>4</v>
      </c>
      <c r="AI573" s="343" t="str">
        <f t="array" ref="AI573">IF(COUNT(IF($W$5:$W$204=$AH573,IF($G$5:$G$204=AI$567,$W$5:$W$204,""),""))=0,"-",AVERAGE(IF($W$5:$W$204=$AH573,IF($G$5:$G$204=AI$567,$H$5:$V$204,"")))-$AH573)</f>
        <v>-</v>
      </c>
      <c r="AJ573" s="343" t="str">
        <f t="array" ref="AJ573">IF(COUNT(IF($W$5:$W$204=$AH573,IF($G$5:$G$204=AJ$567,$W$5:$W$204,""),""))=0,"-",AVERAGE(IF($W$5:$W$204=$AH573,IF($G$5:$G$204=AJ$567,$H$5:$V$204,"")))-$AH573)</f>
        <v>-</v>
      </c>
      <c r="AK573" s="343" t="str">
        <f t="array" ref="AK573">IF(COUNT(IF($W$5:$W$204=$AH573,IF($G$5:$G$204=AK$567,$W$5:$W$204,""),""))=0,"-",AVERAGE(IF($W$5:$W$204=$AH573,IF($G$5:$G$204=AK$567,$H$5:$V$204,"")))-$AH573)</f>
        <v>-</v>
      </c>
      <c r="AL573" s="343" t="str">
        <f t="array" ref="AL573">IF(COUNT(IF($W$5:$W$204=$AH573,IF($G$5:$G$204=AL$567,$W$5:$W$204,""),""))=0,"-",AVERAGE(IF($W$5:$W$204=$AH573,IF($G$5:$G$204=AL$567,$H$5:$V$204,"")))-$AH573)</f>
        <v>-</v>
      </c>
      <c r="AM573" s="343" t="str">
        <f t="array" ref="AM573">IF(COUNT(IF($W$5:$W$204=$AH573,IF($G$5:$G$204=AM$567,$W$5:$W$204,""),""))=0,"-",AVERAGE(IF($W$5:$W$204=$AH573,IF($G$5:$G$204=AM$567,$H$5:$V$204,"")))-$AH573)</f>
        <v>-</v>
      </c>
      <c r="AN573" s="343" t="str">
        <f t="array" ref="AN573">IF(COUNT(IF($W$5:$W$204=$AH573,IF($G$5:$G$204=AN$567,$W$5:$W$204,""),""))=0,"-",AVERAGE(IF($W$5:$W$204=$AH573,IF($G$5:$G$204=AN$567,$H$5:$V$204,"")))-$AH573)</f>
        <v>-</v>
      </c>
      <c r="AO573" s="343" t="str">
        <f t="array" ref="AO573">IF(COUNT(IF($W$5:$W$204=$AH573,IF($G$5:$G$204=AO$567,$W$5:$W$204,""),""))=0,"-",AVERAGE(IF($W$5:$W$204=$AH573,IF($G$5:$G$204=AO$567,$H$5:$V$204,"")))-$AH573)</f>
        <v>-</v>
      </c>
      <c r="AP573" s="343" t="str">
        <f t="array" ref="AP573">IF(COUNT(IF($W$5:$W$204=$AH573,IF($G$5:$G$204=AP$567,$W$5:$W$204,""),""))=0,"-",AVERAGE(IF($W$5:$W$204=$AH573,IF($G$5:$G$204=AP$567,$H$5:$V$204,"")))-$AH573)</f>
        <v>-</v>
      </c>
      <c r="AQ573" s="343" t="str">
        <f t="array" ref="AQ573">IF(COUNT(IF($W$5:$W$204=$AH573,IF($G$5:$G$204=AQ$567,$W$5:$W$204,""),""))=0,"-",AVERAGE(IF($W$5:$W$204=$AH573,IF($G$5:$G$204=AQ$567,$H$5:$V$204,"")))-$AH573)</f>
        <v>-</v>
      </c>
      <c r="AR573" s="343" t="str">
        <f t="array" ref="AR573">IF(COUNT(IF($W$5:$W$204=$AH573,IF($G$5:$G$204=AR$567,$W$5:$W$204,""),""))=0,"-",AVERAGE(IF($W$5:$W$204=$AH573,IF($G$5:$G$204=AR$567,$H$5:$V$204,"")))-$AH573)</f>
        <v>-</v>
      </c>
      <c r="AS573" s="343" t="str">
        <f t="array" ref="AS573">IF(COUNT(IF($W$5:$W$204=$AH573,IF($G$5:$G$204=AS$567,$W$5:$W$204,""),""))=0,"-",AVERAGE(IF($W$5:$W$204=$AH573,IF($G$5:$G$204=AS$567,$H$5:$V$204,"")))-$AH573)</f>
        <v>-</v>
      </c>
      <c r="AT573" s="343" t="str">
        <f t="array" ref="AT573">IF(COUNT(IF($W$5:$W$204=$AH573,IF($G$5:$G$204=AT$567,$W$5:$W$204,""),""))=0,"-",AVERAGE(IF($W$5:$W$204=$AH573,IF($G$5:$G$204=AT$567,$H$5:$V$204,"")))-$AH573)</f>
        <v>-</v>
      </c>
      <c r="AU573" s="398" t="str">
        <f t="array" ref="AU573">IF(COUNT(AI573:AT573)=0,"-",AVERAGE(IF($W$5:$W$204=$AH573,$H$5:$V$204,""))-$AH573)</f>
        <v>-</v>
      </c>
      <c r="AV573" s="75"/>
      <c r="AW573" s="74"/>
      <c r="AX573" s="75"/>
      <c r="AY573" s="75"/>
      <c r="AZ573" s="75"/>
      <c r="BA573" s="75"/>
      <c r="BB573" s="75"/>
      <c r="BC573" s="75"/>
      <c r="BD573" s="75"/>
      <c r="BE573" s="75"/>
      <c r="BF573" s="75"/>
      <c r="BG573" s="75"/>
      <c r="BH573" s="75"/>
      <c r="BK573" s="251"/>
      <c r="BL573" s="251"/>
      <c r="BM573" s="251"/>
      <c r="BN573" s="251"/>
      <c r="BO573" s="251"/>
      <c r="BP573" s="251"/>
      <c r="BQ573" s="251"/>
      <c r="BR573" s="251"/>
      <c r="BS573" s="251"/>
      <c r="BT573" s="251"/>
      <c r="BU573" s="251"/>
      <c r="BV573" s="251"/>
      <c r="BW573" s="251"/>
      <c r="BX573" s="251"/>
    </row>
    <row r="574" spans="1:78">
      <c r="A574" s="75"/>
      <c r="B574" s="75"/>
      <c r="C574" s="75"/>
      <c r="D574" s="75"/>
      <c r="E574" s="84"/>
      <c r="F574" s="84"/>
      <c r="G574" s="75"/>
      <c r="H574" s="85"/>
      <c r="I574" s="75"/>
      <c r="J574" s="75"/>
      <c r="K574" s="75"/>
      <c r="L574" s="75"/>
      <c r="M574" s="75"/>
      <c r="N574" s="75"/>
      <c r="O574" s="75"/>
      <c r="P574" s="75"/>
      <c r="Q574" s="75"/>
      <c r="R574" s="75"/>
      <c r="S574" s="75"/>
      <c r="T574" s="75"/>
      <c r="U574" s="75"/>
      <c r="V574" s="75"/>
      <c r="W574" s="76"/>
      <c r="X574" s="76"/>
      <c r="Y574" s="76"/>
      <c r="Z574" s="76"/>
      <c r="AA574" s="76"/>
      <c r="AB574" s="76"/>
      <c r="AC574" s="76"/>
      <c r="AD574" s="76"/>
      <c r="AE574" s="75"/>
      <c r="AF574" s="75"/>
      <c r="AG574" s="75"/>
      <c r="AH574" s="21">
        <v>5</v>
      </c>
      <c r="AI574" s="343" t="str">
        <f t="array" ref="AI574">IF(COUNT(IF($W$5:$W$204=$AH574,IF($G$5:$G$204=AI$567,$W$5:$W$204,""),""))=0,"-",AVERAGE(IF($W$5:$W$204=$AH574,IF($G$5:$G$204=AI$567,$H$5:$V$204,"")))-$AH574)</f>
        <v>-</v>
      </c>
      <c r="AJ574" s="343" t="str">
        <f t="array" ref="AJ574">IF(COUNT(IF($W$5:$W$204=$AH574,IF($G$5:$G$204=AJ$567,$W$5:$W$204,""),""))=0,"-",AVERAGE(IF($W$5:$W$204=$AH574,IF($G$5:$G$204=AJ$567,$H$5:$V$204,"")))-$AH574)</f>
        <v>-</v>
      </c>
      <c r="AK574" s="343" t="str">
        <f t="array" ref="AK574">IF(COUNT(IF($W$5:$W$204=$AH574,IF($G$5:$G$204=AK$567,$W$5:$W$204,""),""))=0,"-",AVERAGE(IF($W$5:$W$204=$AH574,IF($G$5:$G$204=AK$567,$H$5:$V$204,"")))-$AH574)</f>
        <v>-</v>
      </c>
      <c r="AL574" s="343" t="str">
        <f t="array" ref="AL574">IF(COUNT(IF($W$5:$W$204=$AH574,IF($G$5:$G$204=AL$567,$W$5:$W$204,""),""))=0,"-",AVERAGE(IF($W$5:$W$204=$AH574,IF($G$5:$G$204=AL$567,$H$5:$V$204,"")))-$AH574)</f>
        <v>-</v>
      </c>
      <c r="AM574" s="343" t="str">
        <f t="array" ref="AM574">IF(COUNT(IF($W$5:$W$204=$AH574,IF($G$5:$G$204=AM$567,$W$5:$W$204,""),""))=0,"-",AVERAGE(IF($W$5:$W$204=$AH574,IF($G$5:$G$204=AM$567,$H$5:$V$204,"")))-$AH574)</f>
        <v>-</v>
      </c>
      <c r="AN574" s="343" t="str">
        <f t="array" ref="AN574">IF(COUNT(IF($W$5:$W$204=$AH574,IF($G$5:$G$204=AN$567,$W$5:$W$204,""),""))=0,"-",AVERAGE(IF($W$5:$W$204=$AH574,IF($G$5:$G$204=AN$567,$H$5:$V$204,"")))-$AH574)</f>
        <v>-</v>
      </c>
      <c r="AO574" s="343" t="str">
        <f t="array" ref="AO574">IF(COUNT(IF($W$5:$W$204=$AH574,IF($G$5:$G$204=AO$567,$W$5:$W$204,""),""))=0,"-",AVERAGE(IF($W$5:$W$204=$AH574,IF($G$5:$G$204=AO$567,$H$5:$V$204,"")))-$AH574)</f>
        <v>-</v>
      </c>
      <c r="AP574" s="343" t="str">
        <f t="array" ref="AP574">IF(COUNT(IF($W$5:$W$204=$AH574,IF($G$5:$G$204=AP$567,$W$5:$W$204,""),""))=0,"-",AVERAGE(IF($W$5:$W$204=$AH574,IF($G$5:$G$204=AP$567,$H$5:$V$204,"")))-$AH574)</f>
        <v>-</v>
      </c>
      <c r="AQ574" s="343" t="str">
        <f t="array" ref="AQ574">IF(COUNT(IF($W$5:$W$204=$AH574,IF($G$5:$G$204=AQ$567,$W$5:$W$204,""),""))=0,"-",AVERAGE(IF($W$5:$W$204=$AH574,IF($G$5:$G$204=AQ$567,$H$5:$V$204,"")))-$AH574)</f>
        <v>-</v>
      </c>
      <c r="AR574" s="343" t="str">
        <f t="array" ref="AR574">IF(COUNT(IF($W$5:$W$204=$AH574,IF($G$5:$G$204=AR$567,$W$5:$W$204,""),""))=0,"-",AVERAGE(IF($W$5:$W$204=$AH574,IF($G$5:$G$204=AR$567,$H$5:$V$204,"")))-$AH574)</f>
        <v>-</v>
      </c>
      <c r="AS574" s="343" t="str">
        <f t="array" ref="AS574">IF(COUNT(IF($W$5:$W$204=$AH574,IF($G$5:$G$204=AS$567,$W$5:$W$204,""),""))=0,"-",AVERAGE(IF($W$5:$W$204=$AH574,IF($G$5:$G$204=AS$567,$H$5:$V$204,"")))-$AH574)</f>
        <v>-</v>
      </c>
      <c r="AT574" s="343" t="str">
        <f t="array" ref="AT574">IF(COUNT(IF($W$5:$W$204=$AH574,IF($G$5:$G$204=AT$567,$W$5:$W$204,""),""))=0,"-",AVERAGE(IF($W$5:$W$204=$AH574,IF($G$5:$G$204=AT$567,$H$5:$V$204,"")))-$AH574)</f>
        <v>-</v>
      </c>
      <c r="AU574" s="398" t="str">
        <f t="array" ref="AU574">IF(COUNT(AI574:AT574)=0,"-",AVERAGE(IF($W$5:$W$204=$AH574,$H$5:$V$204,""))-$AH574)</f>
        <v>-</v>
      </c>
      <c r="AV574" s="75"/>
      <c r="AW574" s="74"/>
      <c r="AX574" s="75"/>
      <c r="AY574" s="75"/>
      <c r="AZ574" s="75"/>
      <c r="BA574" s="75"/>
      <c r="BB574" s="75"/>
      <c r="BC574" s="75"/>
      <c r="BD574" s="75"/>
      <c r="BE574" s="75"/>
      <c r="BF574" s="75"/>
      <c r="BG574" s="75"/>
      <c r="BH574" s="75"/>
      <c r="BK574" s="251"/>
      <c r="BL574" s="251"/>
      <c r="BM574" s="251"/>
      <c r="BN574" s="251"/>
      <c r="BO574" s="251"/>
      <c r="BP574" s="251"/>
      <c r="BQ574" s="251"/>
      <c r="BR574" s="251"/>
      <c r="BS574" s="251"/>
      <c r="BT574" s="251"/>
      <c r="BU574" s="251"/>
      <c r="BV574" s="251"/>
      <c r="BW574" s="251"/>
      <c r="BX574" s="251"/>
    </row>
    <row r="575" spans="1:78">
      <c r="A575" s="75"/>
      <c r="B575" s="75"/>
      <c r="C575" s="75"/>
      <c r="D575" s="75"/>
      <c r="E575" s="84"/>
      <c r="F575" s="84"/>
      <c r="G575" s="75"/>
      <c r="H575" s="85"/>
      <c r="I575" s="75"/>
      <c r="J575" s="75"/>
      <c r="K575" s="75"/>
      <c r="L575" s="75"/>
      <c r="M575" s="75"/>
      <c r="N575" s="75"/>
      <c r="O575" s="75"/>
      <c r="P575" s="75"/>
      <c r="Q575" s="75"/>
      <c r="R575" s="75"/>
      <c r="S575" s="75"/>
      <c r="T575" s="75"/>
      <c r="U575" s="75"/>
      <c r="V575" s="75"/>
      <c r="W575" s="76"/>
      <c r="X575" s="76"/>
      <c r="Y575" s="76"/>
      <c r="Z575" s="76"/>
      <c r="AA575" s="76"/>
      <c r="AB575" s="76"/>
      <c r="AC575" s="76"/>
      <c r="AD575" s="76"/>
      <c r="AE575" s="75"/>
      <c r="AF575" s="75"/>
      <c r="AG575" s="75"/>
      <c r="AH575" s="21">
        <v>6</v>
      </c>
      <c r="AI575" s="343" t="str">
        <f t="array" ref="AI575">IF(COUNT(IF($W$5:$W$204=$AH575,IF($G$5:$G$204=AI$567,$W$5:$W$204,""),""))=0,"-",AVERAGE(IF($W$5:$W$204=$AH575,IF($G$5:$G$204=AI$567,$H$5:$V$204,"")))-$AH575)</f>
        <v>-</v>
      </c>
      <c r="AJ575" s="343" t="str">
        <f t="array" ref="AJ575">IF(COUNT(IF($W$5:$W$204=$AH575,IF($G$5:$G$204=AJ$567,$W$5:$W$204,""),""))=0,"-",AVERAGE(IF($W$5:$W$204=$AH575,IF($G$5:$G$204=AJ$567,$H$5:$V$204,"")))-$AH575)</f>
        <v>-</v>
      </c>
      <c r="AK575" s="343" t="str">
        <f t="array" ref="AK575">IF(COUNT(IF($W$5:$W$204=$AH575,IF($G$5:$G$204=AK$567,$W$5:$W$204,""),""))=0,"-",AVERAGE(IF($W$5:$W$204=$AH575,IF($G$5:$G$204=AK$567,$H$5:$V$204,"")))-$AH575)</f>
        <v>-</v>
      </c>
      <c r="AL575" s="343" t="str">
        <f t="array" ref="AL575">IF(COUNT(IF($W$5:$W$204=$AH575,IF($G$5:$G$204=AL$567,$W$5:$W$204,""),""))=0,"-",AVERAGE(IF($W$5:$W$204=$AH575,IF($G$5:$G$204=AL$567,$H$5:$V$204,"")))-$AH575)</f>
        <v>-</v>
      </c>
      <c r="AM575" s="343" t="str">
        <f t="array" ref="AM575">IF(COUNT(IF($W$5:$W$204=$AH575,IF($G$5:$G$204=AM$567,$W$5:$W$204,""),""))=0,"-",AVERAGE(IF($W$5:$W$204=$AH575,IF($G$5:$G$204=AM$567,$H$5:$V$204,"")))-$AH575)</f>
        <v>-</v>
      </c>
      <c r="AN575" s="343" t="str">
        <f t="array" ref="AN575">IF(COUNT(IF($W$5:$W$204=$AH575,IF($G$5:$G$204=AN$567,$W$5:$W$204,""),""))=0,"-",AVERAGE(IF($W$5:$W$204=$AH575,IF($G$5:$G$204=AN$567,$H$5:$V$204,"")))-$AH575)</f>
        <v>-</v>
      </c>
      <c r="AO575" s="343" t="str">
        <f t="array" ref="AO575">IF(COUNT(IF($W$5:$W$204=$AH575,IF($G$5:$G$204=AO$567,$W$5:$W$204,""),""))=0,"-",AVERAGE(IF($W$5:$W$204=$AH575,IF($G$5:$G$204=AO$567,$H$5:$V$204,"")))-$AH575)</f>
        <v>-</v>
      </c>
      <c r="AP575" s="343" t="str">
        <f t="array" ref="AP575">IF(COUNT(IF($W$5:$W$204=$AH575,IF($G$5:$G$204=AP$567,$W$5:$W$204,""),""))=0,"-",AVERAGE(IF($W$5:$W$204=$AH575,IF($G$5:$G$204=AP$567,$H$5:$V$204,"")))-$AH575)</f>
        <v>-</v>
      </c>
      <c r="AQ575" s="343" t="str">
        <f t="array" ref="AQ575">IF(COUNT(IF($W$5:$W$204=$AH575,IF($G$5:$G$204=AQ$567,$W$5:$W$204,""),""))=0,"-",AVERAGE(IF($W$5:$W$204=$AH575,IF($G$5:$G$204=AQ$567,$H$5:$V$204,"")))-$AH575)</f>
        <v>-</v>
      </c>
      <c r="AR575" s="343" t="str">
        <f t="array" ref="AR575">IF(COUNT(IF($W$5:$W$204=$AH575,IF($G$5:$G$204=AR$567,$W$5:$W$204,""),""))=0,"-",AVERAGE(IF($W$5:$W$204=$AH575,IF($G$5:$G$204=AR$567,$H$5:$V$204,"")))-$AH575)</f>
        <v>-</v>
      </c>
      <c r="AS575" s="343" t="str">
        <f t="array" ref="AS575">IF(COUNT(IF($W$5:$W$204=$AH575,IF($G$5:$G$204=AS$567,$W$5:$W$204,""),""))=0,"-",AVERAGE(IF($W$5:$W$204=$AH575,IF($G$5:$G$204=AS$567,$H$5:$V$204,"")))-$AH575)</f>
        <v>-</v>
      </c>
      <c r="AT575" s="343" t="str">
        <f t="array" ref="AT575">IF(COUNT(IF($W$5:$W$204=$AH575,IF($G$5:$G$204=AT$567,$W$5:$W$204,""),""))=0,"-",AVERAGE(IF($W$5:$W$204=$AH575,IF($G$5:$G$204=AT$567,$H$5:$V$204,"")))-$AH575)</f>
        <v>-</v>
      </c>
      <c r="AU575" s="398" t="str">
        <f t="array" ref="AU575">IF(COUNT(AI575:AT575)=0,"-",AVERAGE(IF($W$5:$W$204=$AH575,$H$5:$V$204,""))-$AH575)</f>
        <v>-</v>
      </c>
      <c r="AV575" s="75"/>
      <c r="AW575" s="74"/>
      <c r="AX575" s="75"/>
      <c r="AY575" s="75"/>
      <c r="AZ575" s="75"/>
      <c r="BA575" s="75"/>
      <c r="BB575" s="75"/>
      <c r="BC575" s="75"/>
      <c r="BD575" s="75"/>
      <c r="BE575" s="75"/>
      <c r="BF575" s="75"/>
      <c r="BG575" s="75"/>
      <c r="BH575" s="75"/>
      <c r="BK575" s="251"/>
      <c r="BL575" s="251"/>
      <c r="BM575" s="251"/>
      <c r="BN575" s="251"/>
      <c r="BO575" s="251"/>
      <c r="BP575" s="251"/>
      <c r="BQ575" s="251"/>
      <c r="BR575" s="251"/>
      <c r="BS575" s="251"/>
      <c r="BT575" s="251"/>
      <c r="BU575" s="251"/>
      <c r="BV575" s="251"/>
      <c r="BW575" s="251"/>
      <c r="BX575" s="251"/>
    </row>
    <row r="576" spans="1:78">
      <c r="A576" s="75"/>
      <c r="B576" s="75"/>
      <c r="C576" s="75"/>
      <c r="D576" s="75"/>
      <c r="E576" s="84"/>
      <c r="F576" s="84"/>
      <c r="G576" s="75"/>
      <c r="H576" s="85"/>
      <c r="I576" s="75"/>
      <c r="J576" s="75"/>
      <c r="K576" s="75"/>
      <c r="L576" s="75"/>
      <c r="M576" s="75"/>
      <c r="N576" s="75"/>
      <c r="O576" s="75"/>
      <c r="P576" s="75"/>
      <c r="Q576" s="75"/>
      <c r="R576" s="75"/>
      <c r="S576" s="75"/>
      <c r="T576" s="75"/>
      <c r="U576" s="75"/>
      <c r="V576" s="75"/>
      <c r="W576" s="76"/>
      <c r="X576" s="76"/>
      <c r="Y576" s="76"/>
      <c r="Z576" s="76"/>
      <c r="AA576" s="76"/>
      <c r="AB576" s="76"/>
      <c r="AC576" s="76"/>
      <c r="AD576" s="76"/>
      <c r="AE576" s="75"/>
      <c r="AF576" s="75"/>
      <c r="AG576" s="75"/>
      <c r="AH576" s="21">
        <v>7</v>
      </c>
      <c r="AI576" s="343" t="str">
        <f t="array" ref="AI576">IF(COUNT(IF($W$5:$W$204=$AH576,IF($G$5:$G$204=AI$567,$W$5:$W$204,""),""))=0,"-",AVERAGE(IF($W$5:$W$204=$AH576,IF($G$5:$G$204=AI$567,$H$5:$V$204,"")))-$AH576)</f>
        <v>-</v>
      </c>
      <c r="AJ576" s="343" t="str">
        <f t="array" ref="AJ576">IF(COUNT(IF($W$5:$W$204=$AH576,IF($G$5:$G$204=AJ$567,$W$5:$W$204,""),""))=0,"-",AVERAGE(IF($W$5:$W$204=$AH576,IF($G$5:$G$204=AJ$567,$H$5:$V$204,"")))-$AH576)</f>
        <v>-</v>
      </c>
      <c r="AK576" s="343" t="str">
        <f t="array" ref="AK576">IF(COUNT(IF($W$5:$W$204=$AH576,IF($G$5:$G$204=AK$567,$W$5:$W$204,""),""))=0,"-",AVERAGE(IF($W$5:$W$204=$AH576,IF($G$5:$G$204=AK$567,$H$5:$V$204,"")))-$AH576)</f>
        <v>-</v>
      </c>
      <c r="AL576" s="343" t="str">
        <f t="array" ref="AL576">IF(COUNT(IF($W$5:$W$204=$AH576,IF($G$5:$G$204=AL$567,$W$5:$W$204,""),""))=0,"-",AVERAGE(IF($W$5:$W$204=$AH576,IF($G$5:$G$204=AL$567,$H$5:$V$204,"")))-$AH576)</f>
        <v>-</v>
      </c>
      <c r="AM576" s="343" t="str">
        <f t="array" ref="AM576">IF(COUNT(IF($W$5:$W$204=$AH576,IF($G$5:$G$204=AM$567,$W$5:$W$204,""),""))=0,"-",AVERAGE(IF($W$5:$W$204=$AH576,IF($G$5:$G$204=AM$567,$H$5:$V$204,"")))-$AH576)</f>
        <v>-</v>
      </c>
      <c r="AN576" s="343" t="str">
        <f t="array" ref="AN576">IF(COUNT(IF($W$5:$W$204=$AH576,IF($G$5:$G$204=AN$567,$W$5:$W$204,""),""))=0,"-",AVERAGE(IF($W$5:$W$204=$AH576,IF($G$5:$G$204=AN$567,$H$5:$V$204,"")))-$AH576)</f>
        <v>-</v>
      </c>
      <c r="AO576" s="343" t="str">
        <f t="array" ref="AO576">IF(COUNT(IF($W$5:$W$204=$AH576,IF($G$5:$G$204=AO$567,$W$5:$W$204,""),""))=0,"-",AVERAGE(IF($W$5:$W$204=$AH576,IF($G$5:$G$204=AO$567,$H$5:$V$204,"")))-$AH576)</f>
        <v>-</v>
      </c>
      <c r="AP576" s="343" t="str">
        <f t="array" ref="AP576">IF(COUNT(IF($W$5:$W$204=$AH576,IF($G$5:$G$204=AP$567,$W$5:$W$204,""),""))=0,"-",AVERAGE(IF($W$5:$W$204=$AH576,IF($G$5:$G$204=AP$567,$H$5:$V$204,"")))-$AH576)</f>
        <v>-</v>
      </c>
      <c r="AQ576" s="343" t="str">
        <f t="array" ref="AQ576">IF(COUNT(IF($W$5:$W$204=$AH576,IF($G$5:$G$204=AQ$567,$W$5:$W$204,""),""))=0,"-",AVERAGE(IF($W$5:$W$204=$AH576,IF($G$5:$G$204=AQ$567,$H$5:$V$204,"")))-$AH576)</f>
        <v>-</v>
      </c>
      <c r="AR576" s="343" t="str">
        <f t="array" ref="AR576">IF(COUNT(IF($W$5:$W$204=$AH576,IF($G$5:$G$204=AR$567,$W$5:$W$204,""),""))=0,"-",AVERAGE(IF($W$5:$W$204=$AH576,IF($G$5:$G$204=AR$567,$H$5:$V$204,"")))-$AH576)</f>
        <v>-</v>
      </c>
      <c r="AS576" s="343" t="str">
        <f t="array" ref="AS576">IF(COUNT(IF($W$5:$W$204=$AH576,IF($G$5:$G$204=AS$567,$W$5:$W$204,""),""))=0,"-",AVERAGE(IF($W$5:$W$204=$AH576,IF($G$5:$G$204=AS$567,$H$5:$V$204,"")))-$AH576)</f>
        <v>-</v>
      </c>
      <c r="AT576" s="343" t="str">
        <f t="array" ref="AT576">IF(COUNT(IF($W$5:$W$204=$AH576,IF($G$5:$G$204=AT$567,$W$5:$W$204,""),""))=0,"-",AVERAGE(IF($W$5:$W$204=$AH576,IF($G$5:$G$204=AT$567,$H$5:$V$204,"")))-$AH576)</f>
        <v>-</v>
      </c>
      <c r="AU576" s="398" t="str">
        <f t="array" ref="AU576">IF(COUNT(AI576:AT576)=0,"-",AVERAGE(IF($W$5:$W$204=$AH576,$H$5:$V$204,""))-$AH576)</f>
        <v>-</v>
      </c>
      <c r="AV576" s="75"/>
      <c r="AW576" s="74"/>
      <c r="AX576" s="75"/>
      <c r="AY576" s="75"/>
      <c r="AZ576" s="75"/>
      <c r="BA576" s="75"/>
      <c r="BB576" s="75"/>
      <c r="BC576" s="75"/>
      <c r="BD576" s="75"/>
      <c r="BE576" s="75"/>
      <c r="BF576" s="75"/>
      <c r="BG576" s="75"/>
      <c r="BH576" s="75"/>
      <c r="BK576" s="251"/>
      <c r="BL576" s="251"/>
      <c r="BM576" s="251"/>
      <c r="BN576" s="251"/>
      <c r="BO576" s="251"/>
      <c r="BP576" s="251"/>
      <c r="BQ576" s="251"/>
      <c r="BR576" s="251"/>
      <c r="BS576" s="251"/>
      <c r="BT576" s="251"/>
      <c r="BU576" s="251"/>
      <c r="BV576" s="251"/>
      <c r="BW576" s="251"/>
      <c r="BX576" s="251"/>
    </row>
    <row r="577" spans="1:76">
      <c r="A577" s="75"/>
      <c r="B577" s="75"/>
      <c r="C577" s="75"/>
      <c r="D577" s="75"/>
      <c r="E577" s="84"/>
      <c r="F577" s="84"/>
      <c r="G577" s="75"/>
      <c r="H577" s="85"/>
      <c r="I577" s="75"/>
      <c r="J577" s="75"/>
      <c r="K577" s="75"/>
      <c r="L577" s="75"/>
      <c r="M577" s="75"/>
      <c r="N577" s="75"/>
      <c r="O577" s="75"/>
      <c r="P577" s="75"/>
      <c r="Q577" s="75"/>
      <c r="R577" s="75"/>
      <c r="S577" s="75"/>
      <c r="T577" s="75"/>
      <c r="U577" s="75"/>
      <c r="V577" s="75"/>
      <c r="W577" s="76"/>
      <c r="X577" s="76"/>
      <c r="Y577" s="76"/>
      <c r="Z577" s="76"/>
      <c r="AA577" s="76"/>
      <c r="AB577" s="76"/>
      <c r="AC577" s="76"/>
      <c r="AD577" s="76"/>
      <c r="AE577" s="75"/>
      <c r="AF577" s="75"/>
      <c r="AG577" s="75"/>
      <c r="AH577" s="21">
        <v>8</v>
      </c>
      <c r="AI577" s="343" t="str">
        <f t="array" ref="AI577">IF(COUNT(IF($W$5:$W$204=$AH577,IF($G$5:$G$204=AI$567,$W$5:$W$204,""),""))=0,"-",AVERAGE(IF($W$5:$W$204=$AH577,IF($G$5:$G$204=AI$567,$H$5:$V$204,"")))-$AH577)</f>
        <v>-</v>
      </c>
      <c r="AJ577" s="343" t="str">
        <f t="array" ref="AJ577">IF(COUNT(IF($W$5:$W$204=$AH577,IF($G$5:$G$204=AJ$567,$W$5:$W$204,""),""))=0,"-",AVERAGE(IF($W$5:$W$204=$AH577,IF($G$5:$G$204=AJ$567,$H$5:$V$204,"")))-$AH577)</f>
        <v>-</v>
      </c>
      <c r="AK577" s="343" t="str">
        <f t="array" ref="AK577">IF(COUNT(IF($W$5:$W$204=$AH577,IF($G$5:$G$204=AK$567,$W$5:$W$204,""),""))=0,"-",AVERAGE(IF($W$5:$W$204=$AH577,IF($G$5:$G$204=AK$567,$H$5:$V$204,"")))-$AH577)</f>
        <v>-</v>
      </c>
      <c r="AL577" s="343" t="str">
        <f t="array" ref="AL577">IF(COUNT(IF($W$5:$W$204=$AH577,IF($G$5:$G$204=AL$567,$W$5:$W$204,""),""))=0,"-",AVERAGE(IF($W$5:$W$204=$AH577,IF($G$5:$G$204=AL$567,$H$5:$V$204,"")))-$AH577)</f>
        <v>-</v>
      </c>
      <c r="AM577" s="343" t="str">
        <f t="array" ref="AM577">IF(COUNT(IF($W$5:$W$204=$AH577,IF($G$5:$G$204=AM$567,$W$5:$W$204,""),""))=0,"-",AVERAGE(IF($W$5:$W$204=$AH577,IF($G$5:$G$204=AM$567,$H$5:$V$204,"")))-$AH577)</f>
        <v>-</v>
      </c>
      <c r="AN577" s="343" t="str">
        <f t="array" ref="AN577">IF(COUNT(IF($W$5:$W$204=$AH577,IF($G$5:$G$204=AN$567,$W$5:$W$204,""),""))=0,"-",AVERAGE(IF($W$5:$W$204=$AH577,IF($G$5:$G$204=AN$567,$H$5:$V$204,"")))-$AH577)</f>
        <v>-</v>
      </c>
      <c r="AO577" s="343" t="str">
        <f t="array" ref="AO577">IF(COUNT(IF($W$5:$W$204=$AH577,IF($G$5:$G$204=AO$567,$W$5:$W$204,""),""))=0,"-",AVERAGE(IF($W$5:$W$204=$AH577,IF($G$5:$G$204=AO$567,$H$5:$V$204,"")))-$AH577)</f>
        <v>-</v>
      </c>
      <c r="AP577" s="343" t="str">
        <f t="array" ref="AP577">IF(COUNT(IF($W$5:$W$204=$AH577,IF($G$5:$G$204=AP$567,$W$5:$W$204,""),""))=0,"-",AVERAGE(IF($W$5:$W$204=$AH577,IF($G$5:$G$204=AP$567,$H$5:$V$204,"")))-$AH577)</f>
        <v>-</v>
      </c>
      <c r="AQ577" s="343" t="str">
        <f t="array" ref="AQ577">IF(COUNT(IF($W$5:$W$204=$AH577,IF($G$5:$G$204=AQ$567,$W$5:$W$204,""),""))=0,"-",AVERAGE(IF($W$5:$W$204=$AH577,IF($G$5:$G$204=AQ$567,$H$5:$V$204,"")))-$AH577)</f>
        <v>-</v>
      </c>
      <c r="AR577" s="343" t="str">
        <f t="array" ref="AR577">IF(COUNT(IF($W$5:$W$204=$AH577,IF($G$5:$G$204=AR$567,$W$5:$W$204,""),""))=0,"-",AVERAGE(IF($W$5:$W$204=$AH577,IF($G$5:$G$204=AR$567,$H$5:$V$204,"")))-$AH577)</f>
        <v>-</v>
      </c>
      <c r="AS577" s="343" t="str">
        <f t="array" ref="AS577">IF(COUNT(IF($W$5:$W$204=$AH577,IF($G$5:$G$204=AS$567,$W$5:$W$204,""),""))=0,"-",AVERAGE(IF($W$5:$W$204=$AH577,IF($G$5:$G$204=AS$567,$H$5:$V$204,"")))-$AH577)</f>
        <v>-</v>
      </c>
      <c r="AT577" s="343" t="str">
        <f t="array" ref="AT577">IF(COUNT(IF($W$5:$W$204=$AH577,IF($G$5:$G$204=AT$567,$W$5:$W$204,""),""))=0,"-",AVERAGE(IF($W$5:$W$204=$AH577,IF($G$5:$G$204=AT$567,$H$5:$V$204,"")))-$AH577)</f>
        <v>-</v>
      </c>
      <c r="AU577" s="398" t="str">
        <f t="array" ref="AU577">IF(COUNT(AI577:AT577)=0,"-",AVERAGE(IF($W$5:$W$204=$AH577,$H$5:$V$204,""))-$AH577)</f>
        <v>-</v>
      </c>
      <c r="AV577" s="75"/>
      <c r="AW577" s="74"/>
      <c r="AX577" s="75"/>
      <c r="AY577" s="75"/>
      <c r="AZ577" s="75"/>
      <c r="BA577" s="75"/>
      <c r="BB577" s="75"/>
      <c r="BC577" s="75"/>
      <c r="BD577" s="75"/>
      <c r="BE577" s="75"/>
      <c r="BF577" s="75"/>
      <c r="BG577" s="75"/>
      <c r="BH577" s="75"/>
      <c r="BK577" s="251"/>
      <c r="BL577" s="251"/>
      <c r="BM577" s="251"/>
      <c r="BN577" s="251"/>
      <c r="BO577" s="251"/>
      <c r="BP577" s="251"/>
      <c r="BQ577" s="251"/>
      <c r="BR577" s="251"/>
      <c r="BS577" s="251"/>
      <c r="BT577" s="251"/>
      <c r="BU577" s="251"/>
      <c r="BV577" s="251"/>
      <c r="BW577" s="251"/>
      <c r="BX577" s="251"/>
    </row>
    <row r="578" spans="1:76">
      <c r="A578" s="75"/>
      <c r="B578" s="75"/>
      <c r="C578" s="75"/>
      <c r="D578" s="75"/>
      <c r="E578" s="84"/>
      <c r="F578" s="84"/>
      <c r="G578" s="75"/>
      <c r="H578" s="85"/>
      <c r="I578" s="75"/>
      <c r="J578" s="75"/>
      <c r="K578" s="75"/>
      <c r="L578" s="75"/>
      <c r="M578" s="75"/>
      <c r="N578" s="75"/>
      <c r="O578" s="75"/>
      <c r="P578" s="75"/>
      <c r="Q578" s="75"/>
      <c r="R578" s="75"/>
      <c r="S578" s="75"/>
      <c r="T578" s="75"/>
      <c r="U578" s="75"/>
      <c r="V578" s="75"/>
      <c r="W578" s="76"/>
      <c r="X578" s="76"/>
      <c r="Y578" s="76"/>
      <c r="Z578" s="76"/>
      <c r="AA578" s="76"/>
      <c r="AB578" s="76"/>
      <c r="AC578" s="76"/>
      <c r="AD578" s="76"/>
      <c r="AE578" s="75"/>
      <c r="AF578" s="75"/>
      <c r="AG578" s="75"/>
      <c r="AH578" s="21">
        <v>9</v>
      </c>
      <c r="AI578" s="343" t="str">
        <f t="array" ref="AI578">IF(COUNT(IF($W$5:$W$204=$AH578,IF($G$5:$G$204=AI$567,$W$5:$W$204,""),""))=0,"-",AVERAGE(IF($W$5:$W$204=$AH578,IF($G$5:$G$204=AI$567,$H$5:$V$204,"")))-$AH578)</f>
        <v>-</v>
      </c>
      <c r="AJ578" s="343" t="str">
        <f t="array" ref="AJ578">IF(COUNT(IF($W$5:$W$204=$AH578,IF($G$5:$G$204=AJ$567,$W$5:$W$204,""),""))=0,"-",AVERAGE(IF($W$5:$W$204=$AH578,IF($G$5:$G$204=AJ$567,$H$5:$V$204,"")))-$AH578)</f>
        <v>-</v>
      </c>
      <c r="AK578" s="343" t="str">
        <f t="array" ref="AK578">IF(COUNT(IF($W$5:$W$204=$AH578,IF($G$5:$G$204=AK$567,$W$5:$W$204,""),""))=0,"-",AVERAGE(IF($W$5:$W$204=$AH578,IF($G$5:$G$204=AK$567,$H$5:$V$204,"")))-$AH578)</f>
        <v>-</v>
      </c>
      <c r="AL578" s="343" t="str">
        <f t="array" ref="AL578">IF(COUNT(IF($W$5:$W$204=$AH578,IF($G$5:$G$204=AL$567,$W$5:$W$204,""),""))=0,"-",AVERAGE(IF($W$5:$W$204=$AH578,IF($G$5:$G$204=AL$567,$H$5:$V$204,"")))-$AH578)</f>
        <v>-</v>
      </c>
      <c r="AM578" s="343" t="str">
        <f t="array" ref="AM578">IF(COUNT(IF($W$5:$W$204=$AH578,IF($G$5:$G$204=AM$567,$W$5:$W$204,""),""))=0,"-",AVERAGE(IF($W$5:$W$204=$AH578,IF($G$5:$G$204=AM$567,$H$5:$V$204,"")))-$AH578)</f>
        <v>-</v>
      </c>
      <c r="AN578" s="343" t="str">
        <f t="array" ref="AN578">IF(COUNT(IF($W$5:$W$204=$AH578,IF($G$5:$G$204=AN$567,$W$5:$W$204,""),""))=0,"-",AVERAGE(IF($W$5:$W$204=$AH578,IF($G$5:$G$204=AN$567,$H$5:$V$204,"")))-$AH578)</f>
        <v>-</v>
      </c>
      <c r="AO578" s="343" t="str">
        <f t="array" ref="AO578">IF(COUNT(IF($W$5:$W$204=$AH578,IF($G$5:$G$204=AO$567,$W$5:$W$204,""),""))=0,"-",AVERAGE(IF($W$5:$W$204=$AH578,IF($G$5:$G$204=AO$567,$H$5:$V$204,"")))-$AH578)</f>
        <v>-</v>
      </c>
      <c r="AP578" s="343" t="str">
        <f t="array" ref="AP578">IF(COUNT(IF($W$5:$W$204=$AH578,IF($G$5:$G$204=AP$567,$W$5:$W$204,""),""))=0,"-",AVERAGE(IF($W$5:$W$204=$AH578,IF($G$5:$G$204=AP$567,$H$5:$V$204,"")))-$AH578)</f>
        <v>-</v>
      </c>
      <c r="AQ578" s="343" t="str">
        <f t="array" ref="AQ578">IF(COUNT(IF($W$5:$W$204=$AH578,IF($G$5:$G$204=AQ$567,$W$5:$W$204,""),""))=0,"-",AVERAGE(IF($W$5:$W$204=$AH578,IF($G$5:$G$204=AQ$567,$H$5:$V$204,"")))-$AH578)</f>
        <v>-</v>
      </c>
      <c r="AR578" s="343" t="str">
        <f t="array" ref="AR578">IF(COUNT(IF($W$5:$W$204=$AH578,IF($G$5:$G$204=AR$567,$W$5:$W$204,""),""))=0,"-",AVERAGE(IF($W$5:$W$204=$AH578,IF($G$5:$G$204=AR$567,$H$5:$V$204,"")))-$AH578)</f>
        <v>-</v>
      </c>
      <c r="AS578" s="343" t="str">
        <f t="array" ref="AS578">IF(COUNT(IF($W$5:$W$204=$AH578,IF($G$5:$G$204=AS$567,$W$5:$W$204,""),""))=0,"-",AVERAGE(IF($W$5:$W$204=$AH578,IF($G$5:$G$204=AS$567,$H$5:$V$204,"")))-$AH578)</f>
        <v>-</v>
      </c>
      <c r="AT578" s="343" t="str">
        <f t="array" ref="AT578">IF(COUNT(IF($W$5:$W$204=$AH578,IF($G$5:$G$204=AT$567,$W$5:$W$204,""),""))=0,"-",AVERAGE(IF($W$5:$W$204=$AH578,IF($G$5:$G$204=AT$567,$H$5:$V$204,"")))-$AH578)</f>
        <v>-</v>
      </c>
      <c r="AU578" s="398" t="str">
        <f t="array" ref="AU578">IF(COUNT(AI578:AT578)=0,"-",AVERAGE(IF($W$5:$W$204=$AH578,$H$5:$V$204,""))-$AH578)</f>
        <v>-</v>
      </c>
      <c r="AV578" s="75"/>
      <c r="AW578" s="74"/>
      <c r="AX578" s="75"/>
      <c r="AY578" s="75"/>
      <c r="AZ578" s="75"/>
      <c r="BA578" s="75"/>
      <c r="BB578" s="75"/>
      <c r="BC578" s="75"/>
      <c r="BD578" s="75"/>
      <c r="BE578" s="75"/>
      <c r="BF578" s="75"/>
      <c r="BG578" s="75"/>
      <c r="BH578" s="75"/>
      <c r="BK578" s="251"/>
      <c r="BL578" s="251"/>
      <c r="BM578" s="251"/>
      <c r="BN578" s="251"/>
      <c r="BO578" s="251"/>
      <c r="BP578" s="251"/>
      <c r="BQ578" s="251"/>
      <c r="BR578" s="251"/>
      <c r="BS578" s="251"/>
      <c r="BT578" s="251"/>
      <c r="BU578" s="251"/>
      <c r="BV578" s="251"/>
      <c r="BW578" s="251"/>
      <c r="BX578" s="251"/>
    </row>
    <row r="579" spans="1:76">
      <c r="A579" s="75"/>
      <c r="B579" s="75"/>
      <c r="C579" s="75"/>
      <c r="D579" s="75"/>
      <c r="E579" s="84"/>
      <c r="F579" s="84"/>
      <c r="G579" s="75"/>
      <c r="H579" s="85"/>
      <c r="I579" s="75"/>
      <c r="J579" s="75"/>
      <c r="K579" s="75"/>
      <c r="L579" s="75"/>
      <c r="M579" s="75"/>
      <c r="N579" s="75"/>
      <c r="O579" s="75"/>
      <c r="P579" s="75"/>
      <c r="Q579" s="75"/>
      <c r="R579" s="75"/>
      <c r="S579" s="75"/>
      <c r="T579" s="75"/>
      <c r="U579" s="75"/>
      <c r="V579" s="75"/>
      <c r="W579" s="76"/>
      <c r="X579" s="76"/>
      <c r="Y579" s="76"/>
      <c r="Z579" s="76"/>
      <c r="AA579" s="76"/>
      <c r="AB579" s="76"/>
      <c r="AC579" s="76"/>
      <c r="AD579" s="76"/>
      <c r="AE579" s="75"/>
      <c r="AF579" s="75"/>
      <c r="AG579" s="75"/>
      <c r="AH579" s="21">
        <v>10</v>
      </c>
      <c r="AI579" s="343" t="str">
        <f t="array" ref="AI579">IF(COUNT(IF($W$5:$W$204=$AH579,IF($G$5:$G$204=AI$567,$W$5:$W$204,""),""))=0,"-",AVERAGE(IF($W$5:$W$204=$AH579,IF($G$5:$G$204=AI$567,$H$5:$V$204,"")))-$AH579)</f>
        <v>-</v>
      </c>
      <c r="AJ579" s="343" t="str">
        <f t="array" ref="AJ579">IF(COUNT(IF($W$5:$W$204=$AH579,IF($G$5:$G$204=AJ$567,$W$5:$W$204,""),""))=0,"-",AVERAGE(IF($W$5:$W$204=$AH579,IF($G$5:$G$204=AJ$567,$H$5:$V$204,"")))-$AH579)</f>
        <v>-</v>
      </c>
      <c r="AK579" s="343" t="str">
        <f t="array" ref="AK579">IF(COUNT(IF($W$5:$W$204=$AH579,IF($G$5:$G$204=AK$567,$W$5:$W$204,""),""))=0,"-",AVERAGE(IF($W$5:$W$204=$AH579,IF($G$5:$G$204=AK$567,$H$5:$V$204,"")))-$AH579)</f>
        <v>-</v>
      </c>
      <c r="AL579" s="343" t="str">
        <f t="array" ref="AL579">IF(COUNT(IF($W$5:$W$204=$AH579,IF($G$5:$G$204=AL$567,$W$5:$W$204,""),""))=0,"-",AVERAGE(IF($W$5:$W$204=$AH579,IF($G$5:$G$204=AL$567,$H$5:$V$204,"")))-$AH579)</f>
        <v>-</v>
      </c>
      <c r="AM579" s="343" t="str">
        <f t="array" ref="AM579">IF(COUNT(IF($W$5:$W$204=$AH579,IF($G$5:$G$204=AM$567,$W$5:$W$204,""),""))=0,"-",AVERAGE(IF($W$5:$W$204=$AH579,IF($G$5:$G$204=AM$567,$H$5:$V$204,"")))-$AH579)</f>
        <v>-</v>
      </c>
      <c r="AN579" s="343" t="str">
        <f t="array" ref="AN579">IF(COUNT(IF($W$5:$W$204=$AH579,IF($G$5:$G$204=AN$567,$W$5:$W$204,""),""))=0,"-",AVERAGE(IF($W$5:$W$204=$AH579,IF($G$5:$G$204=AN$567,$H$5:$V$204,"")))-$AH579)</f>
        <v>-</v>
      </c>
      <c r="AO579" s="343" t="str">
        <f t="array" ref="AO579">IF(COUNT(IF($W$5:$W$204=$AH579,IF($G$5:$G$204=AO$567,$W$5:$W$204,""),""))=0,"-",AVERAGE(IF($W$5:$W$204=$AH579,IF($G$5:$G$204=AO$567,$H$5:$V$204,"")))-$AH579)</f>
        <v>-</v>
      </c>
      <c r="AP579" s="343" t="str">
        <f t="array" ref="AP579">IF(COUNT(IF($W$5:$W$204=$AH579,IF($G$5:$G$204=AP$567,$W$5:$W$204,""),""))=0,"-",AVERAGE(IF($W$5:$W$204=$AH579,IF($G$5:$G$204=AP$567,$H$5:$V$204,"")))-$AH579)</f>
        <v>-</v>
      </c>
      <c r="AQ579" s="343" t="str">
        <f t="array" ref="AQ579">IF(COUNT(IF($W$5:$W$204=$AH579,IF($G$5:$G$204=AQ$567,$W$5:$W$204,""),""))=0,"-",AVERAGE(IF($W$5:$W$204=$AH579,IF($G$5:$G$204=AQ$567,$H$5:$V$204,"")))-$AH579)</f>
        <v>-</v>
      </c>
      <c r="AR579" s="343" t="str">
        <f t="array" ref="AR579">IF(COUNT(IF($W$5:$W$204=$AH579,IF($G$5:$G$204=AR$567,$W$5:$W$204,""),""))=0,"-",AVERAGE(IF($W$5:$W$204=$AH579,IF($G$5:$G$204=AR$567,$H$5:$V$204,"")))-$AH579)</f>
        <v>-</v>
      </c>
      <c r="AS579" s="343" t="str">
        <f t="array" ref="AS579">IF(COUNT(IF($W$5:$W$204=$AH579,IF($G$5:$G$204=AS$567,$W$5:$W$204,""),""))=0,"-",AVERAGE(IF($W$5:$W$204=$AH579,IF($G$5:$G$204=AS$567,$H$5:$V$204,"")))-$AH579)</f>
        <v>-</v>
      </c>
      <c r="AT579" s="343" t="str">
        <f t="array" ref="AT579">IF(COUNT(IF($W$5:$W$204=$AH579,IF($G$5:$G$204=AT$567,$W$5:$W$204,""),""))=0,"-",AVERAGE(IF($W$5:$W$204=$AH579,IF($G$5:$G$204=AT$567,$H$5:$V$204,"")))-$AH579)</f>
        <v>-</v>
      </c>
      <c r="AU579" s="398" t="str">
        <f t="array" ref="AU579">IF(COUNT(AI579:AT579)=0,"-",AVERAGE(IF($W$5:$W$204=$AH579,$H$5:$V$204,""))-$AH579)</f>
        <v>-</v>
      </c>
      <c r="AV579" s="75"/>
      <c r="AW579" s="74"/>
      <c r="AX579" s="75"/>
      <c r="AY579" s="75"/>
      <c r="AZ579" s="75"/>
      <c r="BA579" s="75"/>
      <c r="BB579" s="75"/>
      <c r="BC579" s="75"/>
      <c r="BD579" s="75"/>
      <c r="BE579" s="75"/>
      <c r="BF579" s="75"/>
      <c r="BG579" s="75"/>
      <c r="BH579" s="75"/>
      <c r="BK579" s="251"/>
      <c r="BL579" s="251"/>
      <c r="BM579" s="251"/>
      <c r="BN579" s="251"/>
      <c r="BO579" s="251"/>
      <c r="BP579" s="251"/>
      <c r="BQ579" s="251"/>
      <c r="BR579" s="251"/>
      <c r="BS579" s="251"/>
      <c r="BT579" s="251"/>
      <c r="BU579" s="251"/>
      <c r="BV579" s="251"/>
      <c r="BW579" s="251"/>
      <c r="BX579" s="251"/>
    </row>
    <row r="580" spans="1:76">
      <c r="A580" s="75"/>
      <c r="B580" s="75"/>
      <c r="C580" s="75"/>
      <c r="D580" s="75"/>
      <c r="E580" s="84"/>
      <c r="F580" s="84"/>
      <c r="G580" s="75"/>
      <c r="H580" s="85"/>
      <c r="I580" s="75"/>
      <c r="J580" s="75"/>
      <c r="K580" s="75"/>
      <c r="L580" s="75"/>
      <c r="M580" s="75"/>
      <c r="N580" s="75"/>
      <c r="O580" s="75"/>
      <c r="P580" s="75"/>
      <c r="Q580" s="75"/>
      <c r="R580" s="75"/>
      <c r="S580" s="75"/>
      <c r="T580" s="75"/>
      <c r="U580" s="75"/>
      <c r="V580" s="75"/>
      <c r="W580" s="76"/>
      <c r="X580" s="76"/>
      <c r="Y580" s="76"/>
      <c r="Z580" s="76"/>
      <c r="AA580" s="76"/>
      <c r="AB580" s="76"/>
      <c r="AC580" s="76"/>
      <c r="AD580" s="76"/>
      <c r="AE580" s="75"/>
      <c r="AF580" s="75"/>
      <c r="AG580" s="75"/>
      <c r="AH580" s="21">
        <v>11</v>
      </c>
      <c r="AI580" s="343" t="str">
        <f t="array" ref="AI580">IF(COUNT(IF($W$5:$W$204=$AH580,IF($G$5:$G$204=AI$567,$W$5:$W$204,""),""))=0,"-",AVERAGE(IF($W$5:$W$204=$AH580,IF($G$5:$G$204=AI$567,$H$5:$V$204,"")))-$AH580)</f>
        <v>-</v>
      </c>
      <c r="AJ580" s="343" t="str">
        <f t="array" ref="AJ580">IF(COUNT(IF($W$5:$W$204=$AH580,IF($G$5:$G$204=AJ$567,$W$5:$W$204,""),""))=0,"-",AVERAGE(IF($W$5:$W$204=$AH580,IF($G$5:$G$204=AJ$567,$H$5:$V$204,"")))-$AH580)</f>
        <v>-</v>
      </c>
      <c r="AK580" s="343" t="str">
        <f t="array" ref="AK580">IF(COUNT(IF($W$5:$W$204=$AH580,IF($G$5:$G$204=AK$567,$W$5:$W$204,""),""))=0,"-",AVERAGE(IF($W$5:$W$204=$AH580,IF($G$5:$G$204=AK$567,$H$5:$V$204,"")))-$AH580)</f>
        <v>-</v>
      </c>
      <c r="AL580" s="343" t="str">
        <f t="array" ref="AL580">IF(COUNT(IF($W$5:$W$204=$AH580,IF($G$5:$G$204=AL$567,$W$5:$W$204,""),""))=0,"-",AVERAGE(IF($W$5:$W$204=$AH580,IF($G$5:$G$204=AL$567,$H$5:$V$204,"")))-$AH580)</f>
        <v>-</v>
      </c>
      <c r="AM580" s="343" t="str">
        <f t="array" ref="AM580">IF(COUNT(IF($W$5:$W$204=$AH580,IF($G$5:$G$204=AM$567,$W$5:$W$204,""),""))=0,"-",AVERAGE(IF($W$5:$W$204=$AH580,IF($G$5:$G$204=AM$567,$H$5:$V$204,"")))-$AH580)</f>
        <v>-</v>
      </c>
      <c r="AN580" s="343" t="str">
        <f t="array" ref="AN580">IF(COUNT(IF($W$5:$W$204=$AH580,IF($G$5:$G$204=AN$567,$W$5:$W$204,""),""))=0,"-",AVERAGE(IF($W$5:$W$204=$AH580,IF($G$5:$G$204=AN$567,$H$5:$V$204,"")))-$AH580)</f>
        <v>-</v>
      </c>
      <c r="AO580" s="343" t="str">
        <f t="array" ref="AO580">IF(COUNT(IF($W$5:$W$204=$AH580,IF($G$5:$G$204=AO$567,$W$5:$W$204,""),""))=0,"-",AVERAGE(IF($W$5:$W$204=$AH580,IF($G$5:$G$204=AO$567,$H$5:$V$204,"")))-$AH580)</f>
        <v>-</v>
      </c>
      <c r="AP580" s="343" t="str">
        <f t="array" ref="AP580">IF(COUNT(IF($W$5:$W$204=$AH580,IF($G$5:$G$204=AP$567,$W$5:$W$204,""),""))=0,"-",AVERAGE(IF($W$5:$W$204=$AH580,IF($G$5:$G$204=AP$567,$H$5:$V$204,"")))-$AH580)</f>
        <v>-</v>
      </c>
      <c r="AQ580" s="343" t="str">
        <f t="array" ref="AQ580">IF(COUNT(IF($W$5:$W$204=$AH580,IF($G$5:$G$204=AQ$567,$W$5:$W$204,""),""))=0,"-",AVERAGE(IF($W$5:$W$204=$AH580,IF($G$5:$G$204=AQ$567,$H$5:$V$204,"")))-$AH580)</f>
        <v>-</v>
      </c>
      <c r="AR580" s="343" t="str">
        <f t="array" ref="AR580">IF(COUNT(IF($W$5:$W$204=$AH580,IF($G$5:$G$204=AR$567,$W$5:$W$204,""),""))=0,"-",AVERAGE(IF($W$5:$W$204=$AH580,IF($G$5:$G$204=AR$567,$H$5:$V$204,"")))-$AH580)</f>
        <v>-</v>
      </c>
      <c r="AS580" s="343" t="str">
        <f t="array" ref="AS580">IF(COUNT(IF($W$5:$W$204=$AH580,IF($G$5:$G$204=AS$567,$W$5:$W$204,""),""))=0,"-",AVERAGE(IF($W$5:$W$204=$AH580,IF($G$5:$G$204=AS$567,$H$5:$V$204,"")))-$AH580)</f>
        <v>-</v>
      </c>
      <c r="AT580" s="343" t="str">
        <f t="array" ref="AT580">IF(COUNT(IF($W$5:$W$204=$AH580,IF($G$5:$G$204=AT$567,$W$5:$W$204,""),""))=0,"-",AVERAGE(IF($W$5:$W$204=$AH580,IF($G$5:$G$204=AT$567,$H$5:$V$204,"")))-$AH580)</f>
        <v>-</v>
      </c>
      <c r="AU580" s="398" t="str">
        <f t="array" ref="AU580">IF(COUNT(AI580:AT580)=0,"-",AVERAGE(IF($W$5:$W$204=$AH580,$H$5:$V$204,""))-$AH580)</f>
        <v>-</v>
      </c>
      <c r="AV580" s="75"/>
      <c r="AW580" s="74"/>
      <c r="AX580" s="75"/>
      <c r="AY580" s="75"/>
      <c r="AZ580" s="75"/>
      <c r="BA580" s="75"/>
      <c r="BB580" s="75"/>
      <c r="BC580" s="75"/>
      <c r="BD580" s="75"/>
      <c r="BE580" s="75"/>
      <c r="BF580" s="75"/>
      <c r="BG580" s="75"/>
      <c r="BH580" s="75"/>
      <c r="BK580" s="251"/>
      <c r="BL580" s="251"/>
      <c r="BM580" s="251"/>
      <c r="BN580" s="251"/>
      <c r="BO580" s="251"/>
      <c r="BP580" s="251"/>
      <c r="BQ580" s="251"/>
      <c r="BR580" s="251"/>
      <c r="BS580" s="251"/>
      <c r="BT580" s="251"/>
      <c r="BU580" s="251"/>
      <c r="BV580" s="251"/>
      <c r="BW580" s="251"/>
      <c r="BX580" s="251"/>
    </row>
    <row r="581" spans="1:76">
      <c r="A581" s="75"/>
      <c r="B581" s="75"/>
      <c r="C581" s="75"/>
      <c r="D581" s="75"/>
      <c r="E581" s="84"/>
      <c r="F581" s="84"/>
      <c r="G581" s="75"/>
      <c r="H581" s="85"/>
      <c r="I581" s="75"/>
      <c r="J581" s="75"/>
      <c r="K581" s="75"/>
      <c r="L581" s="75"/>
      <c r="M581" s="75"/>
      <c r="N581" s="75"/>
      <c r="O581" s="75"/>
      <c r="P581" s="75"/>
      <c r="Q581" s="75"/>
      <c r="R581" s="75"/>
      <c r="S581" s="75"/>
      <c r="T581" s="75"/>
      <c r="U581" s="75"/>
      <c r="V581" s="75"/>
      <c r="W581" s="76"/>
      <c r="X581" s="76"/>
      <c r="Y581" s="76"/>
      <c r="Z581" s="76"/>
      <c r="AA581" s="76"/>
      <c r="AB581" s="76"/>
      <c r="AC581" s="76"/>
      <c r="AD581" s="76"/>
      <c r="AE581" s="75"/>
      <c r="AF581" s="75"/>
      <c r="AG581" s="75"/>
      <c r="AH581" s="21">
        <v>12</v>
      </c>
      <c r="AI581" s="343" t="str">
        <f t="array" ref="AI581">IF(COUNT(IF($W$5:$W$204=$AH581,IF($G$5:$G$204=AI$567,$W$5:$W$204,""),""))=0,"-",AVERAGE(IF($W$5:$W$204=$AH581,IF($G$5:$G$204=AI$567,$H$5:$V$204,"")))-$AH581)</f>
        <v>-</v>
      </c>
      <c r="AJ581" s="343" t="str">
        <f t="array" ref="AJ581">IF(COUNT(IF($W$5:$W$204=$AH581,IF($G$5:$G$204=AJ$567,$W$5:$W$204,""),""))=0,"-",AVERAGE(IF($W$5:$W$204=$AH581,IF($G$5:$G$204=AJ$567,$H$5:$V$204,"")))-$AH581)</f>
        <v>-</v>
      </c>
      <c r="AK581" s="343" t="str">
        <f t="array" ref="AK581">IF(COUNT(IF($W$5:$W$204=$AH581,IF($G$5:$G$204=AK$567,$W$5:$W$204,""),""))=0,"-",AVERAGE(IF($W$5:$W$204=$AH581,IF($G$5:$G$204=AK$567,$H$5:$V$204,"")))-$AH581)</f>
        <v>-</v>
      </c>
      <c r="AL581" s="343" t="str">
        <f t="array" ref="AL581">IF(COUNT(IF($W$5:$W$204=$AH581,IF($G$5:$G$204=AL$567,$W$5:$W$204,""),""))=0,"-",AVERAGE(IF($W$5:$W$204=$AH581,IF($G$5:$G$204=AL$567,$H$5:$V$204,"")))-$AH581)</f>
        <v>-</v>
      </c>
      <c r="AM581" s="343" t="str">
        <f t="array" ref="AM581">IF(COUNT(IF($W$5:$W$204=$AH581,IF($G$5:$G$204=AM$567,$W$5:$W$204,""),""))=0,"-",AVERAGE(IF($W$5:$W$204=$AH581,IF($G$5:$G$204=AM$567,$H$5:$V$204,"")))-$AH581)</f>
        <v>-</v>
      </c>
      <c r="AN581" s="343" t="str">
        <f t="array" ref="AN581">IF(COUNT(IF($W$5:$W$204=$AH581,IF($G$5:$G$204=AN$567,$W$5:$W$204,""),""))=0,"-",AVERAGE(IF($W$5:$W$204=$AH581,IF($G$5:$G$204=AN$567,$H$5:$V$204,"")))-$AH581)</f>
        <v>-</v>
      </c>
      <c r="AO581" s="343" t="str">
        <f t="array" ref="AO581">IF(COUNT(IF($W$5:$W$204=$AH581,IF($G$5:$G$204=AO$567,$W$5:$W$204,""),""))=0,"-",AVERAGE(IF($W$5:$W$204=$AH581,IF($G$5:$G$204=AO$567,$H$5:$V$204,"")))-$AH581)</f>
        <v>-</v>
      </c>
      <c r="AP581" s="343" t="str">
        <f t="array" ref="AP581">IF(COUNT(IF($W$5:$W$204=$AH581,IF($G$5:$G$204=AP$567,$W$5:$W$204,""),""))=0,"-",AVERAGE(IF($W$5:$W$204=$AH581,IF($G$5:$G$204=AP$567,$H$5:$V$204,"")))-$AH581)</f>
        <v>-</v>
      </c>
      <c r="AQ581" s="343" t="str">
        <f t="array" ref="AQ581">IF(COUNT(IF($W$5:$W$204=$AH581,IF($G$5:$G$204=AQ$567,$W$5:$W$204,""),""))=0,"-",AVERAGE(IF($W$5:$W$204=$AH581,IF($G$5:$G$204=AQ$567,$H$5:$V$204,"")))-$AH581)</f>
        <v>-</v>
      </c>
      <c r="AR581" s="343" t="str">
        <f t="array" ref="AR581">IF(COUNT(IF($W$5:$W$204=$AH581,IF($G$5:$G$204=AR$567,$W$5:$W$204,""),""))=0,"-",AVERAGE(IF($W$5:$W$204=$AH581,IF($G$5:$G$204=AR$567,$H$5:$V$204,"")))-$AH581)</f>
        <v>-</v>
      </c>
      <c r="AS581" s="343" t="str">
        <f t="array" ref="AS581">IF(COUNT(IF($W$5:$W$204=$AH581,IF($G$5:$G$204=AS$567,$W$5:$W$204,""),""))=0,"-",AVERAGE(IF($W$5:$W$204=$AH581,IF($G$5:$G$204=AS$567,$H$5:$V$204,"")))-$AH581)</f>
        <v>-</v>
      </c>
      <c r="AT581" s="343" t="str">
        <f t="array" ref="AT581">IF(COUNT(IF($W$5:$W$204=$AH581,IF($G$5:$G$204=AT$567,$W$5:$W$204,""),""))=0,"-",AVERAGE(IF($W$5:$W$204=$AH581,IF($G$5:$G$204=AT$567,$H$5:$V$204,"")))-$AH581)</f>
        <v>-</v>
      </c>
      <c r="AU581" s="398" t="str">
        <f t="array" ref="AU581">IF(COUNT(AI581:AT581)=0,"-",AVERAGE(IF($W$5:$W$204=$AH581,$H$5:$V$204,""))-$AH581)</f>
        <v>-</v>
      </c>
      <c r="AV581" s="75"/>
      <c r="AW581" s="74"/>
      <c r="AX581" s="75"/>
      <c r="AY581" s="75"/>
      <c r="AZ581" s="75"/>
      <c r="BA581" s="75"/>
      <c r="BB581" s="75"/>
      <c r="BC581" s="75"/>
      <c r="BD581" s="75"/>
      <c r="BE581" s="75"/>
      <c r="BF581" s="75"/>
      <c r="BG581" s="75"/>
      <c r="BH581" s="75"/>
      <c r="BK581" s="251"/>
      <c r="BL581" s="251"/>
      <c r="BM581" s="251"/>
      <c r="BN581" s="251"/>
      <c r="BO581" s="251"/>
      <c r="BP581" s="251"/>
      <c r="BQ581" s="251"/>
      <c r="BR581" s="251"/>
      <c r="BS581" s="251"/>
      <c r="BT581" s="251"/>
      <c r="BU581" s="251"/>
      <c r="BV581" s="251"/>
      <c r="BW581" s="251"/>
      <c r="BX581" s="251"/>
    </row>
    <row r="582" spans="1:76">
      <c r="A582" s="75"/>
      <c r="B582" s="75"/>
      <c r="C582" s="75"/>
      <c r="D582" s="75"/>
      <c r="E582" s="84"/>
      <c r="F582" s="84"/>
      <c r="G582" s="75"/>
      <c r="H582" s="85"/>
      <c r="I582" s="75"/>
      <c r="J582" s="75"/>
      <c r="K582" s="75"/>
      <c r="L582" s="75"/>
      <c r="M582" s="75"/>
      <c r="N582" s="75"/>
      <c r="O582" s="75"/>
      <c r="P582" s="75"/>
      <c r="Q582" s="75"/>
      <c r="R582" s="75"/>
      <c r="S582" s="75"/>
      <c r="T582" s="75"/>
      <c r="U582" s="75"/>
      <c r="V582" s="75"/>
      <c r="W582" s="76"/>
      <c r="X582" s="76"/>
      <c r="Y582" s="76"/>
      <c r="Z582" s="76"/>
      <c r="AA582" s="76"/>
      <c r="AB582" s="76"/>
      <c r="AC582" s="76"/>
      <c r="AD582" s="76"/>
      <c r="AE582" s="75"/>
      <c r="AF582" s="75"/>
      <c r="AG582" s="75"/>
      <c r="AH582" s="21">
        <v>13</v>
      </c>
      <c r="AI582" s="343" t="str">
        <f t="array" ref="AI582">IF(COUNT(IF($W$5:$W$204=$AH582,IF($G$5:$G$204=AI$567,$W$5:$W$204,""),""))=0,"-",AVERAGE(IF($W$5:$W$204=$AH582,IF($G$5:$G$204=AI$567,$H$5:$V$204,"")))-$AH582)</f>
        <v>-</v>
      </c>
      <c r="AJ582" s="343" t="str">
        <f t="array" ref="AJ582">IF(COUNT(IF($W$5:$W$204=$AH582,IF($G$5:$G$204=AJ$567,$W$5:$W$204,""),""))=0,"-",AVERAGE(IF($W$5:$W$204=$AH582,IF($G$5:$G$204=AJ$567,$H$5:$V$204,"")))-$AH582)</f>
        <v>-</v>
      </c>
      <c r="AK582" s="343" t="str">
        <f t="array" ref="AK582">IF(COUNT(IF($W$5:$W$204=$AH582,IF($G$5:$G$204=AK$567,$W$5:$W$204,""),""))=0,"-",AVERAGE(IF($W$5:$W$204=$AH582,IF($G$5:$G$204=AK$567,$H$5:$V$204,"")))-$AH582)</f>
        <v>-</v>
      </c>
      <c r="AL582" s="343" t="str">
        <f t="array" ref="AL582">IF(COUNT(IF($W$5:$W$204=$AH582,IF($G$5:$G$204=AL$567,$W$5:$W$204,""),""))=0,"-",AVERAGE(IF($W$5:$W$204=$AH582,IF($G$5:$G$204=AL$567,$H$5:$V$204,"")))-$AH582)</f>
        <v>-</v>
      </c>
      <c r="AM582" s="343" t="str">
        <f t="array" ref="AM582">IF(COUNT(IF($W$5:$W$204=$AH582,IF($G$5:$G$204=AM$567,$W$5:$W$204,""),""))=0,"-",AVERAGE(IF($W$5:$W$204=$AH582,IF($G$5:$G$204=AM$567,$H$5:$V$204,"")))-$AH582)</f>
        <v>-</v>
      </c>
      <c r="AN582" s="343" t="str">
        <f t="array" ref="AN582">IF(COUNT(IF($W$5:$W$204=$AH582,IF($G$5:$G$204=AN$567,$W$5:$W$204,""),""))=0,"-",AVERAGE(IF($W$5:$W$204=$AH582,IF($G$5:$G$204=AN$567,$H$5:$V$204,"")))-$AH582)</f>
        <v>-</v>
      </c>
      <c r="AO582" s="343" t="str">
        <f t="array" ref="AO582">IF(COUNT(IF($W$5:$W$204=$AH582,IF($G$5:$G$204=AO$567,$W$5:$W$204,""),""))=0,"-",AVERAGE(IF($W$5:$W$204=$AH582,IF($G$5:$G$204=AO$567,$H$5:$V$204,"")))-$AH582)</f>
        <v>-</v>
      </c>
      <c r="AP582" s="343" t="str">
        <f t="array" ref="AP582">IF(COUNT(IF($W$5:$W$204=$AH582,IF($G$5:$G$204=AP$567,$W$5:$W$204,""),""))=0,"-",AVERAGE(IF($W$5:$W$204=$AH582,IF($G$5:$G$204=AP$567,$H$5:$V$204,"")))-$AH582)</f>
        <v>-</v>
      </c>
      <c r="AQ582" s="343" t="str">
        <f t="array" ref="AQ582">IF(COUNT(IF($W$5:$W$204=$AH582,IF($G$5:$G$204=AQ$567,$W$5:$W$204,""),""))=0,"-",AVERAGE(IF($W$5:$W$204=$AH582,IF($G$5:$G$204=AQ$567,$H$5:$V$204,"")))-$AH582)</f>
        <v>-</v>
      </c>
      <c r="AR582" s="343" t="str">
        <f t="array" ref="AR582">IF(COUNT(IF($W$5:$W$204=$AH582,IF($G$5:$G$204=AR$567,$W$5:$W$204,""),""))=0,"-",AVERAGE(IF($W$5:$W$204=$AH582,IF($G$5:$G$204=AR$567,$H$5:$V$204,"")))-$AH582)</f>
        <v>-</v>
      </c>
      <c r="AS582" s="343" t="str">
        <f t="array" ref="AS582">IF(COUNT(IF($W$5:$W$204=$AH582,IF($G$5:$G$204=AS$567,$W$5:$W$204,""),""))=0,"-",AVERAGE(IF($W$5:$W$204=$AH582,IF($G$5:$G$204=AS$567,$H$5:$V$204,"")))-$AH582)</f>
        <v>-</v>
      </c>
      <c r="AT582" s="343" t="str">
        <f t="array" ref="AT582">IF(COUNT(IF($W$5:$W$204=$AH582,IF($G$5:$G$204=AT$567,$W$5:$W$204,""),""))=0,"-",AVERAGE(IF($W$5:$W$204=$AH582,IF($G$5:$G$204=AT$567,$H$5:$V$204,"")))-$AH582)</f>
        <v>-</v>
      </c>
      <c r="AU582" s="398" t="str">
        <f t="array" ref="AU582">IF(COUNT(AI582:AT582)=0,"-",AVERAGE(IF($W$5:$W$204=$AH582,$H$5:$V$204,""))-$AH582)</f>
        <v>-</v>
      </c>
      <c r="AV582" s="75"/>
      <c r="AW582" s="74"/>
      <c r="AX582" s="75"/>
      <c r="AY582" s="75"/>
      <c r="AZ582" s="75"/>
      <c r="BA582" s="75"/>
      <c r="BB582" s="75"/>
      <c r="BC582" s="75"/>
      <c r="BD582" s="75"/>
      <c r="BE582" s="75"/>
      <c r="BF582" s="75"/>
      <c r="BG582" s="75"/>
      <c r="BH582" s="75"/>
      <c r="BK582" s="251"/>
      <c r="BL582" s="251"/>
      <c r="BM582" s="251"/>
      <c r="BN582" s="251"/>
      <c r="BO582" s="251"/>
      <c r="BP582" s="251"/>
      <c r="BQ582" s="251"/>
      <c r="BR582" s="251"/>
      <c r="BS582" s="251"/>
      <c r="BT582" s="251"/>
      <c r="BU582" s="251"/>
      <c r="BV582" s="251"/>
      <c r="BW582" s="251"/>
      <c r="BX582" s="251"/>
    </row>
    <row r="583" spans="1:76">
      <c r="A583" s="75"/>
      <c r="B583" s="75"/>
      <c r="C583" s="75"/>
      <c r="D583" s="75"/>
      <c r="E583" s="84"/>
      <c r="F583" s="84"/>
      <c r="G583" s="75"/>
      <c r="H583" s="85"/>
      <c r="I583" s="75"/>
      <c r="J583" s="75"/>
      <c r="K583" s="75"/>
      <c r="L583" s="75"/>
      <c r="M583" s="75"/>
      <c r="N583" s="75"/>
      <c r="O583" s="75"/>
      <c r="P583" s="75"/>
      <c r="Q583" s="75"/>
      <c r="R583" s="75"/>
      <c r="S583" s="75"/>
      <c r="T583" s="75"/>
      <c r="U583" s="75"/>
      <c r="V583" s="75"/>
      <c r="W583" s="76"/>
      <c r="X583" s="76"/>
      <c r="Y583" s="76"/>
      <c r="Z583" s="76"/>
      <c r="AA583" s="76"/>
      <c r="AB583" s="76"/>
      <c r="AC583" s="76"/>
      <c r="AD583" s="76"/>
      <c r="AE583" s="75"/>
      <c r="AF583" s="75"/>
      <c r="AG583" s="75"/>
      <c r="AH583" s="21">
        <v>14</v>
      </c>
      <c r="AI583" s="343" t="str">
        <f t="array" ref="AI583">IF(COUNT(IF($W$5:$W$204=$AH583,IF($G$5:$G$204=AI$567,$W$5:$W$204,""),""))=0,"-",AVERAGE(IF($W$5:$W$204=$AH583,IF($G$5:$G$204=AI$567,$H$5:$V$204,"")))-$AH583)</f>
        <v>-</v>
      </c>
      <c r="AJ583" s="343" t="str">
        <f t="array" ref="AJ583">IF(COUNT(IF($W$5:$W$204=$AH583,IF($G$5:$G$204=AJ$567,$W$5:$W$204,""),""))=0,"-",AVERAGE(IF($W$5:$W$204=$AH583,IF($G$5:$G$204=AJ$567,$H$5:$V$204,"")))-$AH583)</f>
        <v>-</v>
      </c>
      <c r="AK583" s="343" t="str">
        <f t="array" ref="AK583">IF(COUNT(IF($W$5:$W$204=$AH583,IF($G$5:$G$204=AK$567,$W$5:$W$204,""),""))=0,"-",AVERAGE(IF($W$5:$W$204=$AH583,IF($G$5:$G$204=AK$567,$H$5:$V$204,"")))-$AH583)</f>
        <v>-</v>
      </c>
      <c r="AL583" s="343" t="str">
        <f t="array" ref="AL583">IF(COUNT(IF($W$5:$W$204=$AH583,IF($G$5:$G$204=AL$567,$W$5:$W$204,""),""))=0,"-",AVERAGE(IF($W$5:$W$204=$AH583,IF($G$5:$G$204=AL$567,$H$5:$V$204,"")))-$AH583)</f>
        <v>-</v>
      </c>
      <c r="AM583" s="343" t="str">
        <f t="array" ref="AM583">IF(COUNT(IF($W$5:$W$204=$AH583,IF($G$5:$G$204=AM$567,$W$5:$W$204,""),""))=0,"-",AVERAGE(IF($W$5:$W$204=$AH583,IF($G$5:$G$204=AM$567,$H$5:$V$204,"")))-$AH583)</f>
        <v>-</v>
      </c>
      <c r="AN583" s="343" t="str">
        <f t="array" ref="AN583">IF(COUNT(IF($W$5:$W$204=$AH583,IF($G$5:$G$204=AN$567,$W$5:$W$204,""),""))=0,"-",AVERAGE(IF($W$5:$W$204=$AH583,IF($G$5:$G$204=AN$567,$H$5:$V$204,"")))-$AH583)</f>
        <v>-</v>
      </c>
      <c r="AO583" s="343" t="str">
        <f t="array" ref="AO583">IF(COUNT(IF($W$5:$W$204=$AH583,IF($G$5:$G$204=AO$567,$W$5:$W$204,""),""))=0,"-",AVERAGE(IF($W$5:$W$204=$AH583,IF($G$5:$G$204=AO$567,$H$5:$V$204,"")))-$AH583)</f>
        <v>-</v>
      </c>
      <c r="AP583" s="343" t="str">
        <f t="array" ref="AP583">IF(COUNT(IF($W$5:$W$204=$AH583,IF($G$5:$G$204=AP$567,$W$5:$W$204,""),""))=0,"-",AVERAGE(IF($W$5:$W$204=$AH583,IF($G$5:$G$204=AP$567,$H$5:$V$204,"")))-$AH583)</f>
        <v>-</v>
      </c>
      <c r="AQ583" s="343" t="str">
        <f t="array" ref="AQ583">IF(COUNT(IF($W$5:$W$204=$AH583,IF($G$5:$G$204=AQ$567,$W$5:$W$204,""),""))=0,"-",AVERAGE(IF($W$5:$W$204=$AH583,IF($G$5:$G$204=AQ$567,$H$5:$V$204,"")))-$AH583)</f>
        <v>-</v>
      </c>
      <c r="AR583" s="343" t="str">
        <f t="array" ref="AR583">IF(COUNT(IF($W$5:$W$204=$AH583,IF($G$5:$G$204=AR$567,$W$5:$W$204,""),""))=0,"-",AVERAGE(IF($W$5:$W$204=$AH583,IF($G$5:$G$204=AR$567,$H$5:$V$204,"")))-$AH583)</f>
        <v>-</v>
      </c>
      <c r="AS583" s="343" t="str">
        <f t="array" ref="AS583">IF(COUNT(IF($W$5:$W$204=$AH583,IF($G$5:$G$204=AS$567,$W$5:$W$204,""),""))=0,"-",AVERAGE(IF($W$5:$W$204=$AH583,IF($G$5:$G$204=AS$567,$H$5:$V$204,"")))-$AH583)</f>
        <v>-</v>
      </c>
      <c r="AT583" s="343" t="str">
        <f t="array" ref="AT583">IF(COUNT(IF($W$5:$W$204=$AH583,IF($G$5:$G$204=AT$567,$W$5:$W$204,""),""))=0,"-",AVERAGE(IF($W$5:$W$204=$AH583,IF($G$5:$G$204=AT$567,$H$5:$V$204,"")))-$AH583)</f>
        <v>-</v>
      </c>
      <c r="AU583" s="398" t="str">
        <f t="array" ref="AU583">IF(COUNT(AI583:AT583)=0,"-",AVERAGE(IF($W$5:$W$204=$AH583,$H$5:$V$204,""))-$AH583)</f>
        <v>-</v>
      </c>
      <c r="AV583" s="75"/>
      <c r="AW583" s="74"/>
      <c r="AX583" s="75"/>
      <c r="AY583" s="75"/>
      <c r="AZ583" s="75"/>
      <c r="BA583" s="75"/>
      <c r="BB583" s="75"/>
      <c r="BC583" s="75"/>
      <c r="BD583" s="75"/>
      <c r="BE583" s="75"/>
      <c r="BF583" s="75"/>
      <c r="BG583" s="75"/>
      <c r="BH583" s="75"/>
      <c r="BK583" s="251"/>
      <c r="BL583" s="251"/>
      <c r="BM583" s="251"/>
      <c r="BN583" s="251"/>
      <c r="BO583" s="251"/>
      <c r="BP583" s="251"/>
      <c r="BQ583" s="251"/>
      <c r="BR583" s="251"/>
      <c r="BS583" s="251"/>
      <c r="BT583" s="251"/>
      <c r="BU583" s="251"/>
      <c r="BV583" s="251"/>
      <c r="BW583" s="251"/>
      <c r="BX583" s="251"/>
    </row>
    <row r="584" spans="1:76">
      <c r="A584" s="75"/>
      <c r="B584" s="75"/>
      <c r="C584" s="75"/>
      <c r="D584" s="75"/>
      <c r="E584" s="84"/>
      <c r="F584" s="84"/>
      <c r="G584" s="75"/>
      <c r="H584" s="85"/>
      <c r="I584" s="75"/>
      <c r="J584" s="75"/>
      <c r="K584" s="75"/>
      <c r="L584" s="75"/>
      <c r="M584" s="75"/>
      <c r="N584" s="75"/>
      <c r="O584" s="75"/>
      <c r="P584" s="75"/>
      <c r="Q584" s="75"/>
      <c r="R584" s="75"/>
      <c r="S584" s="75"/>
      <c r="T584" s="75"/>
      <c r="U584" s="75"/>
      <c r="V584" s="75"/>
      <c r="W584" s="76"/>
      <c r="X584" s="76"/>
      <c r="Y584" s="76"/>
      <c r="Z584" s="76"/>
      <c r="AA584" s="76"/>
      <c r="AB584" s="76"/>
      <c r="AC584" s="76"/>
      <c r="AD584" s="76"/>
      <c r="AE584" s="75"/>
      <c r="AF584" s="75"/>
      <c r="AG584" s="75"/>
      <c r="AH584" s="21">
        <v>15</v>
      </c>
      <c r="AI584" s="343" t="str">
        <f t="array" ref="AI584">IF(COUNT(IF($W$5:$W$204=$AH584,IF($G$5:$G$204=AI$567,$W$5:$W$204,""),""))=0,"-",AVERAGE(IF($W$5:$W$204=$AH584,IF($G$5:$G$204=AI$567,$H$5:$V$204,"")))-$AH584)</f>
        <v>-</v>
      </c>
      <c r="AJ584" s="343" t="str">
        <f t="array" ref="AJ584">IF(COUNT(IF($W$5:$W$204=$AH584,IF($G$5:$G$204=AJ$567,$W$5:$W$204,""),""))=0,"-",AVERAGE(IF($W$5:$W$204=$AH584,IF($G$5:$G$204=AJ$567,$H$5:$V$204,"")))-$AH584)</f>
        <v>-</v>
      </c>
      <c r="AK584" s="343" t="str">
        <f t="array" ref="AK584">IF(COUNT(IF($W$5:$W$204=$AH584,IF($G$5:$G$204=AK$567,$W$5:$W$204,""),""))=0,"-",AVERAGE(IF($W$5:$W$204=$AH584,IF($G$5:$G$204=AK$567,$H$5:$V$204,"")))-$AH584)</f>
        <v>-</v>
      </c>
      <c r="AL584" s="343" t="str">
        <f t="array" ref="AL584">IF(COUNT(IF($W$5:$W$204=$AH584,IF($G$5:$G$204=AL$567,$W$5:$W$204,""),""))=0,"-",AVERAGE(IF($W$5:$W$204=$AH584,IF($G$5:$G$204=AL$567,$H$5:$V$204,"")))-$AH584)</f>
        <v>-</v>
      </c>
      <c r="AM584" s="343" t="str">
        <f t="array" ref="AM584">IF(COUNT(IF($W$5:$W$204=$AH584,IF($G$5:$G$204=AM$567,$W$5:$W$204,""),""))=0,"-",AVERAGE(IF($W$5:$W$204=$AH584,IF($G$5:$G$204=AM$567,$H$5:$V$204,"")))-$AH584)</f>
        <v>-</v>
      </c>
      <c r="AN584" s="343" t="str">
        <f t="array" ref="AN584">IF(COUNT(IF($W$5:$W$204=$AH584,IF($G$5:$G$204=AN$567,$W$5:$W$204,""),""))=0,"-",AVERAGE(IF($W$5:$W$204=$AH584,IF($G$5:$G$204=AN$567,$H$5:$V$204,"")))-$AH584)</f>
        <v>-</v>
      </c>
      <c r="AO584" s="343" t="str">
        <f t="array" ref="AO584">IF(COUNT(IF($W$5:$W$204=$AH584,IF($G$5:$G$204=AO$567,$W$5:$W$204,""),""))=0,"-",AVERAGE(IF($W$5:$W$204=$AH584,IF($G$5:$G$204=AO$567,$H$5:$V$204,"")))-$AH584)</f>
        <v>-</v>
      </c>
      <c r="AP584" s="343" t="str">
        <f t="array" ref="AP584">IF(COUNT(IF($W$5:$W$204=$AH584,IF($G$5:$G$204=AP$567,$W$5:$W$204,""),""))=0,"-",AVERAGE(IF($W$5:$W$204=$AH584,IF($G$5:$G$204=AP$567,$H$5:$V$204,"")))-$AH584)</f>
        <v>-</v>
      </c>
      <c r="AQ584" s="343" t="str">
        <f t="array" ref="AQ584">IF(COUNT(IF($W$5:$W$204=$AH584,IF($G$5:$G$204=AQ$567,$W$5:$W$204,""),""))=0,"-",AVERAGE(IF($W$5:$W$204=$AH584,IF($G$5:$G$204=AQ$567,$H$5:$V$204,"")))-$AH584)</f>
        <v>-</v>
      </c>
      <c r="AR584" s="343" t="str">
        <f t="array" ref="AR584">IF(COUNT(IF($W$5:$W$204=$AH584,IF($G$5:$G$204=AR$567,$W$5:$W$204,""),""))=0,"-",AVERAGE(IF($W$5:$W$204=$AH584,IF($G$5:$G$204=AR$567,$H$5:$V$204,"")))-$AH584)</f>
        <v>-</v>
      </c>
      <c r="AS584" s="343" t="str">
        <f t="array" ref="AS584">IF(COUNT(IF($W$5:$W$204=$AH584,IF($G$5:$G$204=AS$567,$W$5:$W$204,""),""))=0,"-",AVERAGE(IF($W$5:$W$204=$AH584,IF($G$5:$G$204=AS$567,$H$5:$V$204,"")))-$AH584)</f>
        <v>-</v>
      </c>
      <c r="AT584" s="343" t="str">
        <f t="array" ref="AT584">IF(COUNT(IF($W$5:$W$204=$AH584,IF($G$5:$G$204=AT$567,$W$5:$W$204,""),""))=0,"-",AVERAGE(IF($W$5:$W$204=$AH584,IF($G$5:$G$204=AT$567,$H$5:$V$204,"")))-$AH584)</f>
        <v>-</v>
      </c>
      <c r="AU584" s="399" t="str">
        <f t="array" ref="AU584">IF(COUNT(AI584:AT584)=0,"-",AVERAGE(IF($W$5:$W$204=$AH584,$H$5:$V$204,""))-$AH584)</f>
        <v>-</v>
      </c>
      <c r="AV584" s="75"/>
      <c r="AW584" s="74"/>
      <c r="AX584" s="75"/>
      <c r="AY584" s="75"/>
      <c r="AZ584" s="75"/>
      <c r="BA584" s="75"/>
      <c r="BB584" s="75"/>
      <c r="BC584" s="75"/>
      <c r="BD584" s="75"/>
      <c r="BE584" s="75"/>
      <c r="BF584" s="75"/>
      <c r="BG584" s="75"/>
      <c r="BH584" s="75"/>
      <c r="BK584" s="251"/>
      <c r="BL584" s="251"/>
      <c r="BM584" s="251"/>
      <c r="BN584" s="251"/>
      <c r="BO584" s="251"/>
      <c r="BP584" s="251"/>
      <c r="BQ584" s="251"/>
      <c r="BR584" s="251"/>
      <c r="BS584" s="251"/>
      <c r="BT584" s="251"/>
      <c r="BU584" s="251"/>
      <c r="BV584" s="251"/>
      <c r="BW584" s="251"/>
      <c r="BX584" s="251"/>
    </row>
    <row r="585" spans="1:76">
      <c r="A585" s="75"/>
      <c r="B585" s="75"/>
      <c r="C585" s="75"/>
      <c r="D585" s="75"/>
      <c r="E585" s="84"/>
      <c r="F585" s="84"/>
      <c r="G585" s="75"/>
      <c r="H585" s="85"/>
      <c r="I585" s="75"/>
      <c r="J585" s="75"/>
      <c r="K585" s="75"/>
      <c r="L585" s="75"/>
      <c r="M585" s="75"/>
      <c r="N585" s="75"/>
      <c r="O585" s="75"/>
      <c r="P585" s="75"/>
      <c r="Q585" s="75"/>
      <c r="R585" s="75"/>
      <c r="S585" s="75"/>
      <c r="T585" s="75"/>
      <c r="U585" s="75"/>
      <c r="V585" s="75"/>
      <c r="W585" s="76"/>
      <c r="X585" s="76"/>
      <c r="Y585" s="76"/>
      <c r="Z585" s="76"/>
      <c r="AA585" s="76"/>
      <c r="AB585" s="76"/>
      <c r="AC585" s="76"/>
      <c r="AD585" s="76"/>
      <c r="AE585" s="75"/>
      <c r="AF585" s="75"/>
      <c r="AG585" s="75"/>
      <c r="AH585" s="348" t="s">
        <v>37</v>
      </c>
      <c r="AI585" s="344" t="str">
        <f t="shared" ref="AI585:AU585" si="117">IF(AI$519=0,"-",SUMPRODUCT(AI569:AI584,AI503:AI518)/AI519)</f>
        <v>-</v>
      </c>
      <c r="AJ585" s="345" t="str">
        <f t="shared" si="117"/>
        <v>-</v>
      </c>
      <c r="AK585" s="345" t="str">
        <f t="shared" si="117"/>
        <v>-</v>
      </c>
      <c r="AL585" s="345" t="str">
        <f t="shared" si="117"/>
        <v>-</v>
      </c>
      <c r="AM585" s="345" t="str">
        <f t="shared" si="117"/>
        <v>-</v>
      </c>
      <c r="AN585" s="345" t="str">
        <f t="shared" si="117"/>
        <v>-</v>
      </c>
      <c r="AO585" s="345" t="str">
        <f t="shared" si="117"/>
        <v>-</v>
      </c>
      <c r="AP585" s="345" t="str">
        <f t="shared" si="117"/>
        <v>-</v>
      </c>
      <c r="AQ585" s="345" t="str">
        <f t="shared" si="117"/>
        <v>-</v>
      </c>
      <c r="AR585" s="345" t="str">
        <f t="shared" si="117"/>
        <v>-</v>
      </c>
      <c r="AS585" s="345" t="str">
        <f t="shared" si="117"/>
        <v>-</v>
      </c>
      <c r="AT585" s="346" t="str">
        <f t="shared" si="117"/>
        <v>-</v>
      </c>
      <c r="AU585" s="522" t="str">
        <f t="shared" si="117"/>
        <v>-</v>
      </c>
      <c r="AV585" s="375"/>
      <c r="AW585" s="74"/>
      <c r="AX585" s="75"/>
      <c r="AY585" s="75"/>
      <c r="AZ585" s="75"/>
      <c r="BA585" s="75"/>
      <c r="BB585" s="75"/>
      <c r="BC585" s="75"/>
      <c r="BD585" s="75"/>
      <c r="BE585" s="75"/>
      <c r="BF585" s="75"/>
      <c r="BG585" s="75"/>
      <c r="BH585" s="75"/>
      <c r="BK585" s="251"/>
      <c r="BL585" s="251"/>
      <c r="BM585" s="251"/>
      <c r="BN585" s="251"/>
      <c r="BO585" s="251"/>
      <c r="BP585" s="251"/>
      <c r="BQ585" s="251"/>
      <c r="BR585" s="251"/>
      <c r="BS585" s="251"/>
      <c r="BT585" s="251"/>
      <c r="BU585" s="251"/>
      <c r="BV585" s="251"/>
      <c r="BW585" s="251"/>
      <c r="BX585" s="251"/>
    </row>
    <row r="586" spans="1:76">
      <c r="A586" s="75"/>
      <c r="B586" s="75"/>
      <c r="C586" s="75"/>
      <c r="D586" s="75"/>
      <c r="E586" s="84"/>
      <c r="F586" s="84"/>
      <c r="G586" s="75"/>
      <c r="H586" s="85"/>
      <c r="I586" s="75"/>
      <c r="J586" s="75"/>
      <c r="K586" s="75"/>
      <c r="L586" s="75"/>
      <c r="M586" s="75"/>
      <c r="N586" s="75"/>
      <c r="O586" s="75"/>
      <c r="P586" s="75"/>
      <c r="Q586" s="75"/>
      <c r="R586" s="75"/>
      <c r="S586" s="75"/>
      <c r="T586" s="75"/>
      <c r="U586" s="75"/>
      <c r="V586" s="75"/>
      <c r="W586" s="76"/>
      <c r="X586" s="76"/>
      <c r="Y586" s="76"/>
      <c r="Z586" s="76"/>
      <c r="AA586" s="76"/>
      <c r="AB586" s="76"/>
      <c r="AC586" s="76"/>
      <c r="AD586" s="76"/>
      <c r="AE586" s="75"/>
      <c r="AF586" s="75"/>
      <c r="AG586" s="75"/>
      <c r="AH586" s="204" t="s">
        <v>128</v>
      </c>
      <c r="AI586" s="160"/>
      <c r="AJ586" s="160"/>
      <c r="AK586" s="160"/>
      <c r="AL586" s="160"/>
      <c r="AM586" s="160"/>
      <c r="AN586" s="160"/>
      <c r="AO586" s="160"/>
      <c r="AP586" s="160"/>
      <c r="AQ586" s="160"/>
      <c r="AR586" s="160"/>
      <c r="AS586" s="160"/>
      <c r="AT586" s="160"/>
      <c r="AU586" s="160"/>
      <c r="AV586" s="75"/>
      <c r="AW586" s="74"/>
      <c r="AX586" s="75"/>
      <c r="AY586" s="75"/>
      <c r="AZ586" s="75"/>
      <c r="BA586" s="75"/>
      <c r="BB586" s="75"/>
      <c r="BC586" s="75"/>
      <c r="BD586" s="75"/>
      <c r="BE586" s="75"/>
      <c r="BF586" s="75"/>
      <c r="BG586" s="75"/>
      <c r="BH586" s="75"/>
      <c r="BK586" s="251"/>
      <c r="BL586" s="251"/>
      <c r="BM586" s="251"/>
      <c r="BN586" s="251"/>
      <c r="BO586" s="251"/>
      <c r="BP586" s="251"/>
      <c r="BQ586" s="251"/>
      <c r="BR586" s="251"/>
      <c r="BS586" s="251"/>
      <c r="BT586" s="251"/>
      <c r="BU586" s="251"/>
      <c r="BV586" s="251"/>
      <c r="BW586" s="251"/>
      <c r="BX586" s="251"/>
    </row>
    <row r="587" spans="1:76">
      <c r="A587" s="75"/>
      <c r="B587" s="75"/>
      <c r="C587" s="75"/>
      <c r="D587" s="75"/>
      <c r="E587" s="84"/>
      <c r="F587" s="84"/>
      <c r="G587" s="75"/>
      <c r="H587" s="85"/>
      <c r="I587" s="75"/>
      <c r="J587" s="75"/>
      <c r="K587" s="75"/>
      <c r="L587" s="75"/>
      <c r="M587" s="75"/>
      <c r="N587" s="75"/>
      <c r="O587" s="75"/>
      <c r="P587" s="75"/>
      <c r="Q587" s="75"/>
      <c r="R587" s="75"/>
      <c r="S587" s="75"/>
      <c r="T587" s="75"/>
      <c r="U587" s="75"/>
      <c r="V587" s="75"/>
      <c r="W587" s="76"/>
      <c r="X587" s="76"/>
      <c r="Y587" s="76"/>
      <c r="Z587" s="76"/>
      <c r="AA587" s="76"/>
      <c r="AB587" s="76"/>
      <c r="AC587" s="76"/>
      <c r="AD587" s="76"/>
      <c r="AE587" s="75"/>
      <c r="AF587" s="75"/>
      <c r="AG587" s="75"/>
      <c r="AH587" s="75"/>
      <c r="AI587" s="75"/>
      <c r="AJ587" s="75"/>
      <c r="AK587" s="75"/>
      <c r="AL587" s="75"/>
      <c r="AM587" s="75"/>
      <c r="AN587" s="75"/>
      <c r="AO587" s="75"/>
      <c r="AP587" s="75"/>
      <c r="AQ587" s="75"/>
      <c r="AR587" s="75"/>
      <c r="AS587" s="75"/>
      <c r="AT587" s="75"/>
      <c r="AU587" s="75"/>
      <c r="AV587" s="75"/>
      <c r="AW587" s="75"/>
      <c r="AX587" s="75"/>
      <c r="AY587" s="75"/>
      <c r="AZ587" s="75"/>
      <c r="BA587" s="75"/>
      <c r="BB587" s="75"/>
      <c r="BC587" s="75"/>
      <c r="BD587" s="75"/>
      <c r="BE587" s="75"/>
      <c r="BF587" s="75"/>
      <c r="BG587" s="75"/>
      <c r="BH587" s="75"/>
      <c r="BK587" s="251"/>
      <c r="BL587" s="251"/>
      <c r="BM587" s="251"/>
      <c r="BN587" s="251"/>
      <c r="BO587" s="251"/>
      <c r="BP587" s="251"/>
      <c r="BQ587" s="251"/>
      <c r="BR587" s="251"/>
      <c r="BS587" s="251"/>
      <c r="BT587" s="251"/>
      <c r="BU587" s="251"/>
      <c r="BV587" s="251"/>
      <c r="BW587" s="251"/>
      <c r="BX587" s="251"/>
    </row>
    <row r="588" spans="1:76">
      <c r="A588" s="75"/>
      <c r="B588" s="75"/>
      <c r="C588" s="75"/>
      <c r="D588" s="75"/>
      <c r="E588" s="84"/>
      <c r="F588" s="84"/>
      <c r="G588" s="75"/>
      <c r="H588" s="85"/>
      <c r="I588" s="75"/>
      <c r="J588" s="75"/>
      <c r="K588" s="75"/>
      <c r="L588" s="75"/>
      <c r="M588" s="75"/>
      <c r="N588" s="75"/>
      <c r="O588" s="75"/>
      <c r="P588" s="75"/>
      <c r="Q588" s="75"/>
      <c r="R588" s="75"/>
      <c r="S588" s="75"/>
      <c r="T588" s="75"/>
      <c r="U588" s="75"/>
      <c r="V588" s="75"/>
      <c r="W588" s="76"/>
      <c r="X588" s="76"/>
      <c r="Y588" s="76"/>
      <c r="Z588" s="76"/>
      <c r="AA588" s="76"/>
      <c r="AB588" s="76"/>
      <c r="AC588" s="76"/>
      <c r="AD588" s="76"/>
      <c r="AE588" s="75"/>
      <c r="AF588" s="75"/>
      <c r="AG588" s="75"/>
      <c r="AH588" s="75"/>
      <c r="AI588" s="75"/>
      <c r="AJ588" s="75"/>
      <c r="AK588" s="75"/>
      <c r="AL588" s="75"/>
      <c r="AM588" s="75"/>
      <c r="AN588" s="75"/>
      <c r="AO588" s="75"/>
      <c r="AP588" s="75"/>
      <c r="AQ588" s="75"/>
      <c r="AR588" s="75"/>
      <c r="AS588" s="75"/>
      <c r="AT588" s="75"/>
      <c r="AU588" s="75"/>
      <c r="AV588" s="75"/>
      <c r="AW588" s="75"/>
      <c r="AX588" s="75"/>
      <c r="AY588" s="75"/>
      <c r="AZ588" s="75"/>
      <c r="BA588" s="75"/>
      <c r="BB588" s="75"/>
      <c r="BC588" s="75"/>
      <c r="BD588" s="75"/>
      <c r="BE588" s="75"/>
      <c r="BF588" s="75"/>
      <c r="BG588" s="75"/>
      <c r="BH588" s="75"/>
      <c r="BV588" s="251"/>
      <c r="BW588" s="251"/>
      <c r="BX588" s="251"/>
    </row>
    <row r="589" spans="1:76" ht="17.399999999999999">
      <c r="A589" s="75"/>
      <c r="B589" s="75"/>
      <c r="C589" s="75"/>
      <c r="D589" s="75"/>
      <c r="E589" s="84"/>
      <c r="F589" s="84"/>
      <c r="G589" s="75"/>
      <c r="H589" s="85"/>
      <c r="I589" s="75"/>
      <c r="J589" s="75"/>
      <c r="K589" s="75"/>
      <c r="L589" s="75"/>
      <c r="M589" s="75"/>
      <c r="N589" s="75"/>
      <c r="O589" s="75"/>
      <c r="P589" s="75"/>
      <c r="Q589" s="75"/>
      <c r="R589" s="75"/>
      <c r="S589" s="75"/>
      <c r="T589" s="75"/>
      <c r="U589" s="75"/>
      <c r="V589" s="75"/>
      <c r="W589" s="76"/>
      <c r="X589" s="76"/>
      <c r="Y589" s="76"/>
      <c r="Z589" s="76"/>
      <c r="AA589" s="76"/>
      <c r="AB589" s="76"/>
      <c r="AC589" s="76"/>
      <c r="AD589" s="76"/>
      <c r="AE589" s="75"/>
      <c r="AF589" s="75"/>
      <c r="AG589" s="75"/>
      <c r="AH589" s="149">
        <f>$D$1</f>
        <v>0</v>
      </c>
      <c r="AI589" s="149"/>
      <c r="AJ589" s="202"/>
      <c r="AK589" s="156"/>
      <c r="AL589" s="156"/>
      <c r="AM589" s="156"/>
      <c r="AN589" s="156"/>
      <c r="AO589" s="156"/>
      <c r="AP589" s="156"/>
      <c r="AQ589" s="156"/>
      <c r="AR589" s="156"/>
      <c r="AS589" s="156"/>
      <c r="AT589" s="156"/>
      <c r="AU589" s="156"/>
      <c r="AV589" s="75"/>
      <c r="AW589" s="74"/>
      <c r="AX589" s="75"/>
      <c r="AY589" s="75"/>
      <c r="AZ589" s="75"/>
      <c r="BA589" s="75"/>
      <c r="BB589" s="75"/>
      <c r="BC589" s="75"/>
      <c r="BD589" s="75"/>
      <c r="BE589" s="75"/>
      <c r="BF589" s="75"/>
      <c r="BG589" s="75"/>
      <c r="BH589" s="75"/>
      <c r="BV589" s="251"/>
      <c r="BW589" s="251"/>
      <c r="BX589" s="251"/>
    </row>
    <row r="590" spans="1:76" ht="12.75" customHeight="1">
      <c r="A590" s="268"/>
      <c r="B590" s="268"/>
      <c r="C590" s="268"/>
      <c r="D590" s="268"/>
      <c r="E590" s="490"/>
      <c r="F590" s="490"/>
      <c r="G590" s="268"/>
      <c r="H590" s="491"/>
      <c r="I590" s="268"/>
      <c r="J590" s="268"/>
      <c r="K590" s="268"/>
      <c r="L590" s="268"/>
      <c r="M590" s="268"/>
      <c r="N590" s="268"/>
      <c r="O590" s="268"/>
      <c r="P590" s="268"/>
      <c r="Q590" s="268"/>
      <c r="R590" s="268"/>
      <c r="S590" s="268"/>
      <c r="T590" s="268"/>
      <c r="U590" s="268"/>
      <c r="V590" s="268"/>
      <c r="W590" s="275"/>
      <c r="X590" s="275"/>
      <c r="Y590" s="275"/>
      <c r="Z590" s="275"/>
      <c r="AA590" s="275"/>
      <c r="AB590" s="275"/>
      <c r="AC590" s="275"/>
      <c r="AD590" s="275"/>
      <c r="AE590" s="268"/>
      <c r="AF590" s="268"/>
      <c r="AG590" s="75"/>
      <c r="AH590" s="203"/>
      <c r="AI590" s="203"/>
      <c r="AJ590" s="203"/>
      <c r="AK590" s="156"/>
      <c r="AL590" s="156"/>
      <c r="AM590" s="156"/>
      <c r="AN590" s="156"/>
      <c r="AO590" s="156"/>
      <c r="AP590" s="156"/>
      <c r="AQ590" s="156"/>
      <c r="AR590" s="156"/>
      <c r="AS590" s="156"/>
      <c r="AT590" s="156"/>
      <c r="AU590" s="156"/>
      <c r="AV590" s="75"/>
      <c r="AW590" s="74"/>
      <c r="AX590" s="75"/>
      <c r="AY590" s="75"/>
      <c r="AZ590" s="75"/>
      <c r="BA590" s="75"/>
      <c r="BB590" s="75"/>
      <c r="BC590" s="75"/>
      <c r="BD590" s="75"/>
      <c r="BE590" s="75"/>
      <c r="BF590" s="75"/>
      <c r="BG590" s="75"/>
      <c r="BH590" s="75"/>
      <c r="BV590" s="251"/>
      <c r="BW590" s="251"/>
      <c r="BX590" s="251"/>
    </row>
    <row r="591" spans="1:76" ht="17.399999999999999">
      <c r="A591" s="551" t="s">
        <v>137</v>
      </c>
      <c r="B591" s="268"/>
      <c r="C591" s="492"/>
      <c r="D591" s="493" t="s">
        <v>118</v>
      </c>
      <c r="E591" s="494"/>
      <c r="F591" s="493" t="s">
        <v>118</v>
      </c>
      <c r="G591" s="492"/>
      <c r="H591" s="493" t="s">
        <v>118</v>
      </c>
      <c r="I591" s="492"/>
      <c r="J591" s="493" t="s">
        <v>118</v>
      </c>
      <c r="K591" s="492"/>
      <c r="L591" s="493" t="s">
        <v>118</v>
      </c>
      <c r="M591" s="492"/>
      <c r="N591" s="493" t="s">
        <v>118</v>
      </c>
      <c r="O591" s="492"/>
      <c r="P591" s="493" t="s">
        <v>118</v>
      </c>
      <c r="Q591" s="492"/>
      <c r="R591" s="493" t="s">
        <v>118</v>
      </c>
      <c r="S591" s="492"/>
      <c r="T591" s="493" t="s">
        <v>118</v>
      </c>
      <c r="U591" s="492"/>
      <c r="V591" s="493" t="s">
        <v>118</v>
      </c>
      <c r="W591" s="495"/>
      <c r="X591" s="493" t="s">
        <v>118</v>
      </c>
      <c r="Y591" s="495"/>
      <c r="Z591" s="493" t="s">
        <v>118</v>
      </c>
      <c r="AA591" s="495"/>
      <c r="AB591" s="493" t="s">
        <v>118</v>
      </c>
      <c r="AC591" s="495"/>
      <c r="AD591" s="495"/>
      <c r="AE591" s="493" t="s">
        <v>118</v>
      </c>
      <c r="AF591" s="492"/>
      <c r="AG591" s="75"/>
      <c r="AH591" s="149" t="s">
        <v>83</v>
      </c>
      <c r="AI591" s="203"/>
      <c r="AJ591" s="203" t="str">
        <f>IF(W3="modal","Otoliths read, CV's, percentage agreement and RELATIVE bias by stratum and MODAL age.","Otoliths read, CV's, percentage agreement and ABSOLUTE bias by stratum and ACTUAL age.")</f>
        <v>Otoliths read, CV's, percentage agreement and RELATIVE bias by stratum and MODAL age.</v>
      </c>
      <c r="AK591" s="156"/>
      <c r="AL591" s="156"/>
      <c r="AM591" s="156"/>
      <c r="AN591" s="156"/>
      <c r="AO591" s="156"/>
      <c r="AP591" s="156"/>
      <c r="AQ591" s="156"/>
      <c r="AR591" s="156"/>
      <c r="AS591" s="156"/>
      <c r="AT591" s="156"/>
      <c r="AU591" s="156"/>
      <c r="AV591" s="75"/>
      <c r="AW591" s="74"/>
      <c r="AX591" s="75"/>
      <c r="AY591" s="75"/>
      <c r="AZ591" s="75"/>
      <c r="BA591" s="75"/>
      <c r="BB591" s="75"/>
      <c r="BC591" s="75"/>
      <c r="BD591" s="75"/>
      <c r="BE591" s="75"/>
      <c r="BF591" s="75"/>
      <c r="BG591" s="75"/>
      <c r="BH591" s="75"/>
      <c r="BV591" s="251"/>
      <c r="BW591" s="251"/>
      <c r="BX591" s="251"/>
    </row>
    <row r="592" spans="1:76" ht="15">
      <c r="A592" s="268"/>
      <c r="B592" s="268"/>
      <c r="C592" s="268"/>
      <c r="D592" s="268"/>
      <c r="E592" s="490"/>
      <c r="F592" s="490"/>
      <c r="G592" s="268"/>
      <c r="H592" s="491"/>
      <c r="I592" s="268"/>
      <c r="J592" s="268"/>
      <c r="K592" s="268"/>
      <c r="L592" s="268"/>
      <c r="M592" s="268"/>
      <c r="N592" s="268"/>
      <c r="O592" s="268"/>
      <c r="P592" s="268"/>
      <c r="Q592" s="268"/>
      <c r="R592" s="268"/>
      <c r="S592" s="268"/>
      <c r="T592" s="268"/>
      <c r="U592" s="268"/>
      <c r="V592" s="268"/>
      <c r="W592" s="268"/>
      <c r="X592" s="268"/>
      <c r="Y592" s="268"/>
      <c r="Z592" s="268"/>
      <c r="AA592" s="268"/>
      <c r="AB592" s="268"/>
      <c r="AC592" s="268"/>
      <c r="AD592" s="268"/>
      <c r="AE592" s="268"/>
      <c r="AF592" s="268"/>
      <c r="AG592" s="75"/>
      <c r="AH592" s="203"/>
      <c r="AI592" s="203"/>
      <c r="AJ592" s="203"/>
      <c r="AK592" s="156"/>
      <c r="AL592" s="156"/>
      <c r="AM592" s="156"/>
      <c r="AN592" s="156"/>
      <c r="AO592" s="156"/>
      <c r="AP592" s="156"/>
      <c r="AQ592" s="156"/>
      <c r="AR592" s="156"/>
      <c r="AS592" s="156"/>
      <c r="AT592" s="156"/>
      <c r="AU592" s="156"/>
      <c r="AV592" s="75"/>
      <c r="AW592" s="74"/>
      <c r="AX592" s="75"/>
      <c r="AY592" s="75"/>
      <c r="AZ592" s="75"/>
      <c r="BA592" s="75"/>
      <c r="BB592" s="75"/>
      <c r="BC592" s="75"/>
      <c r="BD592" s="75"/>
      <c r="BE592" s="75"/>
      <c r="BF592" s="75"/>
      <c r="BG592" s="75"/>
      <c r="BH592" s="75"/>
      <c r="BV592" s="251"/>
      <c r="BW592" s="251"/>
      <c r="BX592" s="251"/>
    </row>
    <row r="593" spans="1:78" ht="15.6">
      <c r="A593" s="75"/>
      <c r="B593" s="75"/>
      <c r="C593" s="75"/>
      <c r="D593" s="75"/>
      <c r="E593" s="84"/>
      <c r="F593" s="84"/>
      <c r="G593" s="75"/>
      <c r="H593" s="85"/>
      <c r="I593" s="75"/>
      <c r="J593" s="75"/>
      <c r="K593" s="75"/>
      <c r="L593" s="75"/>
      <c r="M593" s="75"/>
      <c r="N593" s="75"/>
      <c r="O593" s="75"/>
      <c r="P593" s="75"/>
      <c r="Q593" s="75"/>
      <c r="R593" s="75"/>
      <c r="S593" s="75"/>
      <c r="T593" s="75"/>
      <c r="U593" s="75"/>
      <c r="V593" s="75"/>
      <c r="W593" s="76"/>
      <c r="X593" s="76"/>
      <c r="Y593" s="76"/>
      <c r="Z593" s="76"/>
      <c r="AA593" s="76"/>
      <c r="AB593" s="76"/>
      <c r="AC593" s="76"/>
      <c r="AD593" s="76"/>
      <c r="AE593" s="75"/>
      <c r="AF593" s="75"/>
      <c r="AG593" s="75"/>
      <c r="AH593" s="589" t="s">
        <v>90</v>
      </c>
      <c r="AI593" s="590"/>
      <c r="AJ593" s="590"/>
      <c r="AK593" s="591"/>
      <c r="AL593" s="156"/>
      <c r="AM593" s="156"/>
      <c r="AN593" s="156"/>
      <c r="AO593" s="156"/>
      <c r="AP593" s="156"/>
      <c r="AQ593" s="156"/>
      <c r="AR593" s="156"/>
      <c r="AS593" s="156"/>
      <c r="AT593" s="156"/>
      <c r="AU593" s="156"/>
      <c r="AV593" s="75"/>
      <c r="AW593" s="74"/>
      <c r="AX593" s="75"/>
      <c r="AY593" s="75"/>
      <c r="AZ593" s="75"/>
      <c r="BA593" s="75"/>
      <c r="BB593" s="75"/>
      <c r="BC593" s="75"/>
      <c r="BD593" s="75"/>
      <c r="BE593" s="75"/>
      <c r="BF593" s="75"/>
      <c r="BG593" s="75"/>
      <c r="BH593" s="75"/>
      <c r="BV593" s="251"/>
      <c r="BW593" s="251"/>
      <c r="BX593" s="251"/>
    </row>
    <row r="594" spans="1:78">
      <c r="A594" s="75"/>
      <c r="B594" s="75"/>
      <c r="C594" s="75"/>
      <c r="D594" s="75"/>
      <c r="E594" s="84"/>
      <c r="F594" s="84"/>
      <c r="G594" s="75"/>
      <c r="H594" s="85"/>
      <c r="I594" s="75"/>
      <c r="J594" s="75"/>
      <c r="K594" s="75"/>
      <c r="L594" s="75"/>
      <c r="M594" s="75"/>
      <c r="N594" s="75"/>
      <c r="O594" s="75"/>
      <c r="P594" s="75"/>
      <c r="Q594" s="75"/>
      <c r="R594" s="75"/>
      <c r="S594" s="75"/>
      <c r="T594" s="75"/>
      <c r="U594" s="75"/>
      <c r="V594" s="75"/>
      <c r="W594" s="76"/>
      <c r="X594" s="76"/>
      <c r="Y594" s="76"/>
      <c r="Z594" s="76"/>
      <c r="AA594" s="76"/>
      <c r="AB594" s="76"/>
      <c r="AC594" s="76"/>
      <c r="AD594" s="76"/>
      <c r="AE594" s="75"/>
      <c r="AF594" s="75"/>
      <c r="AG594" s="75"/>
      <c r="AH594" s="200" t="str">
        <f>$W$3</f>
        <v>MODAL</v>
      </c>
      <c r="AI594" s="338"/>
      <c r="AJ594" s="338"/>
      <c r="AK594" s="338"/>
      <c r="AL594" s="338"/>
      <c r="AM594" s="338"/>
      <c r="AN594" s="338" t="s">
        <v>87</v>
      </c>
      <c r="AO594" s="338"/>
      <c r="AP594" s="338"/>
      <c r="AQ594" s="338"/>
      <c r="AR594" s="338"/>
      <c r="AS594" s="338"/>
      <c r="AT594" s="339"/>
      <c r="AU594" s="300" t="s">
        <v>57</v>
      </c>
      <c r="AV594" s="211"/>
      <c r="AW594" s="268"/>
      <c r="AX594" s="268"/>
      <c r="AY594" s="268"/>
      <c r="AZ594" s="75"/>
      <c r="BA594" s="75"/>
      <c r="BB594" s="75"/>
      <c r="BC594" s="75"/>
      <c r="BD594" s="75"/>
      <c r="BE594" s="75"/>
      <c r="BF594" s="75"/>
      <c r="BG594" s="75"/>
      <c r="BH594" s="75"/>
      <c r="BU594" s="251"/>
      <c r="BV594" s="251"/>
      <c r="BW594" s="251"/>
      <c r="BZ594" s="2"/>
    </row>
    <row r="595" spans="1:78">
      <c r="A595" s="75"/>
      <c r="B595" s="75"/>
      <c r="C595" s="75"/>
      <c r="D595" s="75"/>
      <c r="E595" s="84"/>
      <c r="F595" s="84"/>
      <c r="G595" s="75"/>
      <c r="H595" s="85"/>
      <c r="I595" s="75"/>
      <c r="J595" s="75"/>
      <c r="K595" s="75"/>
      <c r="L595" s="75"/>
      <c r="M595" s="75"/>
      <c r="N595" s="75"/>
      <c r="O595" s="75"/>
      <c r="P595" s="75"/>
      <c r="Q595" s="75"/>
      <c r="R595" s="75"/>
      <c r="S595" s="75"/>
      <c r="T595" s="75"/>
      <c r="U595" s="75"/>
      <c r="V595" s="75"/>
      <c r="W595" s="76"/>
      <c r="X595" s="76"/>
      <c r="Y595" s="76"/>
      <c r="Z595" s="76"/>
      <c r="AA595" s="76"/>
      <c r="AB595" s="76"/>
      <c r="AC595" s="76"/>
      <c r="AD595" s="76"/>
      <c r="AE595" s="75"/>
      <c r="AF595" s="75"/>
      <c r="AG595" s="75"/>
      <c r="AH595" s="201" t="str">
        <f>$W$4</f>
        <v>age</v>
      </c>
      <c r="AI595" s="352" t="s">
        <v>144</v>
      </c>
      <c r="AJ595" s="353" t="s">
        <v>145</v>
      </c>
      <c r="AK595" s="353" t="s">
        <v>95</v>
      </c>
      <c r="AL595" s="353" t="s">
        <v>96</v>
      </c>
      <c r="AM595" s="353" t="s">
        <v>97</v>
      </c>
      <c r="AN595" s="353" t="s">
        <v>98</v>
      </c>
      <c r="AO595" s="353" t="s">
        <v>99</v>
      </c>
      <c r="AP595" s="353" t="s">
        <v>100</v>
      </c>
      <c r="AQ595" s="353" t="s">
        <v>101</v>
      </c>
      <c r="AR595" s="353" t="s">
        <v>102</v>
      </c>
      <c r="AS595" s="353" t="s">
        <v>103</v>
      </c>
      <c r="AT595" s="354" t="s">
        <v>104</v>
      </c>
      <c r="AU595" s="301" t="s">
        <v>56</v>
      </c>
      <c r="AV595" s="211"/>
      <c r="AW595" s="268"/>
      <c r="AX595" s="268"/>
      <c r="AY595" s="268"/>
      <c r="AZ595" s="75"/>
      <c r="BA595" s="75"/>
      <c r="BB595" s="75"/>
      <c r="BC595" s="75"/>
      <c r="BD595" s="75"/>
      <c r="BE595" s="75"/>
      <c r="BF595" s="75"/>
      <c r="BG595" s="75"/>
      <c r="BH595" s="75"/>
      <c r="BU595" s="251"/>
      <c r="BV595" s="251"/>
      <c r="BW595" s="251"/>
      <c r="BZ595" s="2"/>
    </row>
    <row r="596" spans="1:78">
      <c r="A596" s="75"/>
      <c r="B596" s="75"/>
      <c r="C596" s="75"/>
      <c r="D596" s="75"/>
      <c r="E596" s="84"/>
      <c r="F596" s="84"/>
      <c r="G596" s="75"/>
      <c r="H596" s="85"/>
      <c r="I596" s="75"/>
      <c r="J596" s="75"/>
      <c r="K596" s="75"/>
      <c r="L596" s="75"/>
      <c r="M596" s="75"/>
      <c r="N596" s="75"/>
      <c r="O596" s="75"/>
      <c r="P596" s="75"/>
      <c r="Q596" s="75"/>
      <c r="R596" s="75"/>
      <c r="S596" s="75"/>
      <c r="T596" s="75"/>
      <c r="U596" s="75"/>
      <c r="V596" s="75"/>
      <c r="W596" s="76"/>
      <c r="X596" s="76"/>
      <c r="Y596" s="76"/>
      <c r="Z596" s="76"/>
      <c r="AA596" s="76"/>
      <c r="AB596" s="76"/>
      <c r="AC596" s="76"/>
      <c r="AD596" s="76"/>
      <c r="AE596" s="75"/>
      <c r="AF596" s="75"/>
      <c r="AG596" s="75"/>
      <c r="AH596" s="330">
        <v>0</v>
      </c>
      <c r="AI596" s="133" t="str">
        <f t="array" ref="AI596">IF(COUNT(IF($W$5:$W$204=$AH596,IF($A$5:$A$204=AI$595,$Y$5:$Y$204,"-")))=0,"-",COUNT(IF($W$5:$W$204=$AH596,IF($A$5:$A$204=AI$595,$Y$5:$Y$204,"-"))))</f>
        <v>-</v>
      </c>
      <c r="AJ596" s="133" t="str">
        <f t="array" ref="AJ596">IF(COUNT(IF($W$5:$W$204=$AH596,IF($A$5:$A$204=AJ$595,$Y$5:$Y$204,"-")))=0,"-",COUNT(IF($W$5:$W$204=$AH596,IF($A$5:$A$204=AJ$595,$Y$5:$Y$204,"-"))))</f>
        <v>-</v>
      </c>
      <c r="AK596" s="133" t="str">
        <f t="array" ref="AK596">IF(COUNT(IF($W$5:$W$204=$AH596,IF($A$5:$A$204=AK$595,$Y$5:$Y$204,"-")))=0,"-",COUNT(IF($W$5:$W$204=$AH596,IF($A$5:$A$204=AK$595,$Y$5:$Y$204,"-"))))</f>
        <v>-</v>
      </c>
      <c r="AL596" s="133" t="str">
        <f t="array" ref="AL596">IF(COUNT(IF($W$5:$W$204=$AH596,IF($A$5:$A$204=AL$595,$Y$5:$Y$204,"-")))=0,"-",COUNT(IF($W$5:$W$204=$AH596,IF($A$5:$A$204=AL$595,$Y$5:$Y$204,"-"))))</f>
        <v>-</v>
      </c>
      <c r="AM596" s="133" t="str">
        <f t="array" ref="AM596">IF(COUNT(IF($W$5:$W$204=$AH596,IF($A$5:$A$204=AM$595,$Y$5:$Y$204,"-")))=0,"-",COUNT(IF($W$5:$W$204=$AH596,IF($A$5:$A$204=AM$595,$Y$5:$Y$204,"-"))))</f>
        <v>-</v>
      </c>
      <c r="AN596" s="133" t="str">
        <f t="array" ref="AN596">IF(COUNT(IF($W$5:$W$204=$AH596,IF($A$5:$A$204=AN$595,$Y$5:$Y$204,"-")))=0,"-",COUNT(IF($W$5:$W$204=$AH596,IF($A$5:$A$204=AN$595,$Y$5:$Y$204,"-"))))</f>
        <v>-</v>
      </c>
      <c r="AO596" s="133" t="str">
        <f t="array" ref="AO596">IF(COUNT(IF($W$5:$W$204=$AH596,IF($A$5:$A$204=AO$595,$Y$5:$Y$204,"-")))=0,"-",COUNT(IF($W$5:$W$204=$AH596,IF($A$5:$A$204=AO$595,$Y$5:$Y$204,"-"))))</f>
        <v>-</v>
      </c>
      <c r="AP596" s="133" t="str">
        <f t="array" ref="AP596">IF(COUNT(IF($W$5:$W$204=$AH596,IF($A$5:$A$204=AP$595,$Y$5:$Y$204,"-")))=0,"-",COUNT(IF($W$5:$W$204=$AH596,IF($A$5:$A$204=AP$595,$Y$5:$Y$204,"-"))))</f>
        <v>-</v>
      </c>
      <c r="AQ596" s="133" t="str">
        <f t="array" ref="AQ596">IF(COUNT(IF($W$5:$W$204=$AH596,IF($A$5:$A$204=AQ$595,$Y$5:$Y$204,"-")))=0,"-",COUNT(IF($W$5:$W$204=$AH596,IF($A$5:$A$204=AQ$595,$Y$5:$Y$204,"-"))))</f>
        <v>-</v>
      </c>
      <c r="AR596" s="133" t="str">
        <f t="array" ref="AR596">IF(COUNT(IF($W$5:$W$204=$AH596,IF($A$5:$A$204=AR$595,$Y$5:$Y$204,"-")))=0,"-",COUNT(IF($W$5:$W$204=$AH596,IF($A$5:$A$204=AR$595,$Y$5:$Y$204,"-"))))</f>
        <v>-</v>
      </c>
      <c r="AS596" s="133" t="str">
        <f t="array" ref="AS596">IF(COUNT(IF($W$5:$W$204=$AH596,IF($A$5:$A$204=AS$595,$Y$5:$Y$204,"-")))=0,"-",COUNT(IF($W$5:$W$204=$AH596,IF($A$5:$A$204=AS$595,$Y$5:$Y$204,"-"))))</f>
        <v>-</v>
      </c>
      <c r="AT596" s="133" t="str">
        <f t="array" ref="AT596">IF(COUNT(IF($W$5:$W$204=$AH596,IF($A$5:$A$204=AT$595,$Y$5:$Y$204,"-")))=0,"-",COUNT(IF($W$5:$W$204=$AH596,IF($A$5:$A$204=AT$595,$Y$5:$Y$204,"-"))))</f>
        <v>-</v>
      </c>
      <c r="AU596" s="331">
        <f>SUM(AI596:AT596)</f>
        <v>0</v>
      </c>
      <c r="AV596" s="211"/>
      <c r="AW596" s="268"/>
      <c r="AX596" s="268"/>
      <c r="AY596" s="268"/>
      <c r="AZ596" s="75"/>
      <c r="BA596" s="75"/>
      <c r="BB596" s="75"/>
      <c r="BC596" s="75"/>
      <c r="BD596" s="75"/>
      <c r="BE596" s="75"/>
      <c r="BF596" s="75"/>
      <c r="BG596" s="75"/>
      <c r="BH596" s="75"/>
      <c r="BU596" s="251"/>
      <c r="BV596" s="251"/>
      <c r="BW596" s="251"/>
      <c r="BZ596" s="2"/>
    </row>
    <row r="597" spans="1:78">
      <c r="A597" s="75"/>
      <c r="B597" s="75"/>
      <c r="C597" s="75"/>
      <c r="D597" s="75"/>
      <c r="E597" s="84"/>
      <c r="F597" s="84"/>
      <c r="G597" s="75"/>
      <c r="H597" s="85"/>
      <c r="I597" s="75"/>
      <c r="J597" s="75"/>
      <c r="K597" s="75"/>
      <c r="L597" s="75"/>
      <c r="M597" s="75"/>
      <c r="N597" s="75"/>
      <c r="O597" s="75"/>
      <c r="P597" s="75"/>
      <c r="Q597" s="75"/>
      <c r="R597" s="75"/>
      <c r="S597" s="75"/>
      <c r="T597" s="75"/>
      <c r="U597" s="75"/>
      <c r="V597" s="75"/>
      <c r="W597" s="76"/>
      <c r="X597" s="76"/>
      <c r="Y597" s="76"/>
      <c r="Z597" s="76"/>
      <c r="AA597" s="76"/>
      <c r="AB597" s="76"/>
      <c r="AC597" s="76"/>
      <c r="AD597" s="76"/>
      <c r="AE597" s="75"/>
      <c r="AF597" s="75"/>
      <c r="AG597" s="75"/>
      <c r="AH597" s="332">
        <v>1</v>
      </c>
      <c r="AI597" s="133" t="str">
        <f t="array" ref="AI597">IF(COUNT(IF($W$5:$W$204=$AH597,IF($A$5:$A$204=AI$595,$Y$5:$Y$204,"-")))=0,"-",COUNT(IF($W$5:$W$204=$AH597,IF($A$5:$A$204=AI$595,$Y$5:$Y$204,"-"))))</f>
        <v>-</v>
      </c>
      <c r="AJ597" s="133" t="str">
        <f t="array" ref="AJ597">IF(COUNT(IF($W$5:$W$204=$AH597,IF($A$5:$A$204=AJ$595,$Y$5:$Y$204,"-")))=0,"-",COUNT(IF($W$5:$W$204=$AH597,IF($A$5:$A$204=AJ$595,$Y$5:$Y$204,"-"))))</f>
        <v>-</v>
      </c>
      <c r="AK597" s="133" t="str">
        <f t="array" ref="AK597">IF(COUNT(IF($W$5:$W$204=$AH597,IF($A$5:$A$204=AK$595,$Y$5:$Y$204,"-")))=0,"-",COUNT(IF($W$5:$W$204=$AH597,IF($A$5:$A$204=AK$595,$Y$5:$Y$204,"-"))))</f>
        <v>-</v>
      </c>
      <c r="AL597" s="133" t="str">
        <f t="array" ref="AL597">IF(COUNT(IF($W$5:$W$204=$AH597,IF($A$5:$A$204=AL$595,$Y$5:$Y$204,"-")))=0,"-",COUNT(IF($W$5:$W$204=$AH597,IF($A$5:$A$204=AL$595,$Y$5:$Y$204,"-"))))</f>
        <v>-</v>
      </c>
      <c r="AM597" s="133" t="str">
        <f t="array" ref="AM597">IF(COUNT(IF($W$5:$W$204=$AH597,IF($A$5:$A$204=AM$595,$Y$5:$Y$204,"-")))=0,"-",COUNT(IF($W$5:$W$204=$AH597,IF($A$5:$A$204=AM$595,$Y$5:$Y$204,"-"))))</f>
        <v>-</v>
      </c>
      <c r="AN597" s="133" t="str">
        <f t="array" ref="AN597">IF(COUNT(IF($W$5:$W$204=$AH597,IF($A$5:$A$204=AN$595,$Y$5:$Y$204,"-")))=0,"-",COUNT(IF($W$5:$W$204=$AH597,IF($A$5:$A$204=AN$595,$Y$5:$Y$204,"-"))))</f>
        <v>-</v>
      </c>
      <c r="AO597" s="133" t="str">
        <f t="array" ref="AO597">IF(COUNT(IF($W$5:$W$204=$AH597,IF($A$5:$A$204=AO$595,$Y$5:$Y$204,"-")))=0,"-",COUNT(IF($W$5:$W$204=$AH597,IF($A$5:$A$204=AO$595,$Y$5:$Y$204,"-"))))</f>
        <v>-</v>
      </c>
      <c r="AP597" s="133" t="str">
        <f t="array" ref="AP597">IF(COUNT(IF($W$5:$W$204=$AH597,IF($A$5:$A$204=AP$595,$Y$5:$Y$204,"-")))=0,"-",COUNT(IF($W$5:$W$204=$AH597,IF($A$5:$A$204=AP$595,$Y$5:$Y$204,"-"))))</f>
        <v>-</v>
      </c>
      <c r="AQ597" s="133" t="str">
        <f t="array" ref="AQ597">IF(COUNT(IF($W$5:$W$204=$AH597,IF($A$5:$A$204=AQ$595,$Y$5:$Y$204,"-")))=0,"-",COUNT(IF($W$5:$W$204=$AH597,IF($A$5:$A$204=AQ$595,$Y$5:$Y$204,"-"))))</f>
        <v>-</v>
      </c>
      <c r="AR597" s="133" t="str">
        <f t="array" ref="AR597">IF(COUNT(IF($W$5:$W$204=$AH597,IF($A$5:$A$204=AR$595,$Y$5:$Y$204,"-")))=0,"-",COUNT(IF($W$5:$W$204=$AH597,IF($A$5:$A$204=AR$595,$Y$5:$Y$204,"-"))))</f>
        <v>-</v>
      </c>
      <c r="AS597" s="133" t="str">
        <f t="array" ref="AS597">IF(COUNT(IF($W$5:$W$204=$AH597,IF($A$5:$A$204=AS$595,$Y$5:$Y$204,"-")))=0,"-",COUNT(IF($W$5:$W$204=$AH597,IF($A$5:$A$204=AS$595,$Y$5:$Y$204,"-"))))</f>
        <v>-</v>
      </c>
      <c r="AT597" s="133" t="str">
        <f t="array" ref="AT597">IF(COUNT(IF($W$5:$W$204=$AH597,IF($A$5:$A$204=AT$595,$Y$5:$Y$204,"-")))=0,"-",COUNT(IF($W$5:$W$204=$AH597,IF($A$5:$A$204=AT$595,$Y$5:$Y$204,"-"))))</f>
        <v>-</v>
      </c>
      <c r="AU597" s="333">
        <f t="shared" ref="AU597:AU611" si="118">SUM(AI597:AT597)</f>
        <v>0</v>
      </c>
      <c r="AV597" s="211"/>
      <c r="AW597" s="268"/>
      <c r="AX597" s="268"/>
      <c r="AY597" s="268"/>
      <c r="AZ597" s="75"/>
      <c r="BA597" s="75"/>
      <c r="BB597" s="75"/>
      <c r="BC597" s="75"/>
      <c r="BD597" s="75"/>
      <c r="BE597" s="75"/>
      <c r="BF597" s="75"/>
      <c r="BG597" s="75"/>
      <c r="BH597" s="75"/>
      <c r="BU597" s="251"/>
      <c r="BV597" s="251"/>
      <c r="BW597" s="251"/>
      <c r="BZ597" s="2"/>
    </row>
    <row r="598" spans="1:78">
      <c r="A598" s="75"/>
      <c r="B598" s="75"/>
      <c r="C598" s="75"/>
      <c r="D598" s="75"/>
      <c r="E598" s="84"/>
      <c r="F598" s="84"/>
      <c r="G598" s="75"/>
      <c r="H598" s="85"/>
      <c r="I598" s="75"/>
      <c r="J598" s="75"/>
      <c r="K598" s="75"/>
      <c r="L598" s="75"/>
      <c r="M598" s="75"/>
      <c r="N598" s="75"/>
      <c r="O598" s="75"/>
      <c r="P598" s="75"/>
      <c r="Q598" s="75"/>
      <c r="R598" s="75"/>
      <c r="S598" s="75"/>
      <c r="T598" s="75"/>
      <c r="U598" s="75"/>
      <c r="V598" s="75"/>
      <c r="W598" s="76"/>
      <c r="X598" s="76"/>
      <c r="Y598" s="76"/>
      <c r="Z598" s="76"/>
      <c r="AA598" s="76"/>
      <c r="AB598" s="76"/>
      <c r="AC598" s="76"/>
      <c r="AD598" s="76"/>
      <c r="AE598" s="75"/>
      <c r="AF598" s="75"/>
      <c r="AG598" s="75"/>
      <c r="AH598" s="332">
        <v>2</v>
      </c>
      <c r="AI598" s="133" t="str">
        <f t="array" ref="AI598">IF(COUNT(IF($W$5:$W$204=$AH598,IF($A$5:$A$204=AI$595,$Y$5:$Y$204,"-")))=0,"-",COUNT(IF($W$5:$W$204=$AH598,IF($A$5:$A$204=AI$595,$Y$5:$Y$204,"-"))))</f>
        <v>-</v>
      </c>
      <c r="AJ598" s="133" t="str">
        <f t="array" ref="AJ598">IF(COUNT(IF($W$5:$W$204=$AH598,IF($A$5:$A$204=AJ$595,$Y$5:$Y$204,"-")))=0,"-",COUNT(IF($W$5:$W$204=$AH598,IF($A$5:$A$204=AJ$595,$Y$5:$Y$204,"-"))))</f>
        <v>-</v>
      </c>
      <c r="AK598" s="133" t="str">
        <f t="array" ref="AK598">IF(COUNT(IF($W$5:$W$204=$AH598,IF($A$5:$A$204=AK$595,$Y$5:$Y$204,"-")))=0,"-",COUNT(IF($W$5:$W$204=$AH598,IF($A$5:$A$204=AK$595,$Y$5:$Y$204,"-"))))</f>
        <v>-</v>
      </c>
      <c r="AL598" s="133" t="str">
        <f t="array" ref="AL598">IF(COUNT(IF($W$5:$W$204=$AH598,IF($A$5:$A$204=AL$595,$Y$5:$Y$204,"-")))=0,"-",COUNT(IF($W$5:$W$204=$AH598,IF($A$5:$A$204=AL$595,$Y$5:$Y$204,"-"))))</f>
        <v>-</v>
      </c>
      <c r="AM598" s="133" t="str">
        <f t="array" ref="AM598">IF(COUNT(IF($W$5:$W$204=$AH598,IF($A$5:$A$204=AM$595,$Y$5:$Y$204,"-")))=0,"-",COUNT(IF($W$5:$W$204=$AH598,IF($A$5:$A$204=AM$595,$Y$5:$Y$204,"-"))))</f>
        <v>-</v>
      </c>
      <c r="AN598" s="133" t="str">
        <f t="array" ref="AN598">IF(COUNT(IF($W$5:$W$204=$AH598,IF($A$5:$A$204=AN$595,$Y$5:$Y$204,"-")))=0,"-",COUNT(IF($W$5:$W$204=$AH598,IF($A$5:$A$204=AN$595,$Y$5:$Y$204,"-"))))</f>
        <v>-</v>
      </c>
      <c r="AO598" s="133" t="str">
        <f t="array" ref="AO598">IF(COUNT(IF($W$5:$W$204=$AH598,IF($A$5:$A$204=AO$595,$Y$5:$Y$204,"-")))=0,"-",COUNT(IF($W$5:$W$204=$AH598,IF($A$5:$A$204=AO$595,$Y$5:$Y$204,"-"))))</f>
        <v>-</v>
      </c>
      <c r="AP598" s="133" t="str">
        <f t="array" ref="AP598">IF(COUNT(IF($W$5:$W$204=$AH598,IF($A$5:$A$204=AP$595,$Y$5:$Y$204,"-")))=0,"-",COUNT(IF($W$5:$W$204=$AH598,IF($A$5:$A$204=AP$595,$Y$5:$Y$204,"-"))))</f>
        <v>-</v>
      </c>
      <c r="AQ598" s="133" t="str">
        <f t="array" ref="AQ598">IF(COUNT(IF($W$5:$W$204=$AH598,IF($A$5:$A$204=AQ$595,$Y$5:$Y$204,"-")))=0,"-",COUNT(IF($W$5:$W$204=$AH598,IF($A$5:$A$204=AQ$595,$Y$5:$Y$204,"-"))))</f>
        <v>-</v>
      </c>
      <c r="AR598" s="133" t="str">
        <f t="array" ref="AR598">IF(COUNT(IF($W$5:$W$204=$AH598,IF($A$5:$A$204=AR$595,$Y$5:$Y$204,"-")))=0,"-",COUNT(IF($W$5:$W$204=$AH598,IF($A$5:$A$204=AR$595,$Y$5:$Y$204,"-"))))</f>
        <v>-</v>
      </c>
      <c r="AS598" s="133" t="str">
        <f t="array" ref="AS598">IF(COUNT(IF($W$5:$W$204=$AH598,IF($A$5:$A$204=AS$595,$Y$5:$Y$204,"-")))=0,"-",COUNT(IF($W$5:$W$204=$AH598,IF($A$5:$A$204=AS$595,$Y$5:$Y$204,"-"))))</f>
        <v>-</v>
      </c>
      <c r="AT598" s="133" t="str">
        <f t="array" ref="AT598">IF(COUNT(IF($W$5:$W$204=$AH598,IF($A$5:$A$204=AT$595,$Y$5:$Y$204,"-")))=0,"-",COUNT(IF($W$5:$W$204=$AH598,IF($A$5:$A$204=AT$595,$Y$5:$Y$204,"-"))))</f>
        <v>-</v>
      </c>
      <c r="AU598" s="333">
        <f t="shared" si="118"/>
        <v>0</v>
      </c>
      <c r="AV598" s="211"/>
      <c r="AW598" s="268"/>
      <c r="AX598" s="268"/>
      <c r="AY598" s="268"/>
      <c r="AZ598" s="75"/>
      <c r="BA598" s="75"/>
      <c r="BB598" s="75"/>
      <c r="BC598" s="75"/>
      <c r="BD598" s="75"/>
      <c r="BE598" s="75"/>
      <c r="BF598" s="75"/>
      <c r="BG598" s="75"/>
      <c r="BH598" s="75"/>
      <c r="BU598" s="251"/>
      <c r="BV598" s="251"/>
      <c r="BW598" s="251"/>
      <c r="BZ598" s="2"/>
    </row>
    <row r="599" spans="1:78">
      <c r="A599" s="75"/>
      <c r="B599" s="75"/>
      <c r="C599" s="75"/>
      <c r="D599" s="75"/>
      <c r="E599" s="84"/>
      <c r="F599" s="84"/>
      <c r="G599" s="75"/>
      <c r="H599" s="85"/>
      <c r="I599" s="75"/>
      <c r="J599" s="75"/>
      <c r="K599" s="75"/>
      <c r="L599" s="75"/>
      <c r="M599" s="75"/>
      <c r="N599" s="75"/>
      <c r="O599" s="75"/>
      <c r="P599" s="75"/>
      <c r="Q599" s="75"/>
      <c r="R599" s="75"/>
      <c r="S599" s="75"/>
      <c r="T599" s="75"/>
      <c r="U599" s="75"/>
      <c r="V599" s="75"/>
      <c r="W599" s="76"/>
      <c r="X599" s="76"/>
      <c r="Y599" s="76"/>
      <c r="Z599" s="76"/>
      <c r="AA599" s="76"/>
      <c r="AB599" s="76"/>
      <c r="AC599" s="76"/>
      <c r="AD599" s="76"/>
      <c r="AE599" s="75"/>
      <c r="AF599" s="75"/>
      <c r="AG599" s="75"/>
      <c r="AH599" s="332">
        <v>3</v>
      </c>
      <c r="AI599" s="133" t="str">
        <f t="array" ref="AI599">IF(COUNT(IF($W$5:$W$204=$AH599,IF($A$5:$A$204=AI$595,$Y$5:$Y$204,"-")))=0,"-",COUNT(IF($W$5:$W$204=$AH599,IF($A$5:$A$204=AI$595,$Y$5:$Y$204,"-"))))</f>
        <v>-</v>
      </c>
      <c r="AJ599" s="133" t="str">
        <f t="array" ref="AJ599">IF(COUNT(IF($W$5:$W$204=$AH599,IF($A$5:$A$204=AJ$595,$Y$5:$Y$204,"-")))=0,"-",COUNT(IF($W$5:$W$204=$AH599,IF($A$5:$A$204=AJ$595,$Y$5:$Y$204,"-"))))</f>
        <v>-</v>
      </c>
      <c r="AK599" s="133" t="str">
        <f t="array" ref="AK599">IF(COUNT(IF($W$5:$W$204=$AH599,IF($A$5:$A$204=AK$595,$Y$5:$Y$204,"-")))=0,"-",COUNT(IF($W$5:$W$204=$AH599,IF($A$5:$A$204=AK$595,$Y$5:$Y$204,"-"))))</f>
        <v>-</v>
      </c>
      <c r="AL599" s="133" t="str">
        <f t="array" ref="AL599">IF(COUNT(IF($W$5:$W$204=$AH599,IF($A$5:$A$204=AL$595,$Y$5:$Y$204,"-")))=0,"-",COUNT(IF($W$5:$W$204=$AH599,IF($A$5:$A$204=AL$595,$Y$5:$Y$204,"-"))))</f>
        <v>-</v>
      </c>
      <c r="AM599" s="133" t="str">
        <f t="array" ref="AM599">IF(COUNT(IF($W$5:$W$204=$AH599,IF($A$5:$A$204=AM$595,$Y$5:$Y$204,"-")))=0,"-",COUNT(IF($W$5:$W$204=$AH599,IF($A$5:$A$204=AM$595,$Y$5:$Y$204,"-"))))</f>
        <v>-</v>
      </c>
      <c r="AN599" s="133" t="str">
        <f t="array" ref="AN599">IF(COUNT(IF($W$5:$W$204=$AH599,IF($A$5:$A$204=AN$595,$Y$5:$Y$204,"-")))=0,"-",COUNT(IF($W$5:$W$204=$AH599,IF($A$5:$A$204=AN$595,$Y$5:$Y$204,"-"))))</f>
        <v>-</v>
      </c>
      <c r="AO599" s="133" t="str">
        <f t="array" ref="AO599">IF(COUNT(IF($W$5:$W$204=$AH599,IF($A$5:$A$204=AO$595,$Y$5:$Y$204,"-")))=0,"-",COUNT(IF($W$5:$W$204=$AH599,IF($A$5:$A$204=AO$595,$Y$5:$Y$204,"-"))))</f>
        <v>-</v>
      </c>
      <c r="AP599" s="133" t="str">
        <f t="array" ref="AP599">IF(COUNT(IF($W$5:$W$204=$AH599,IF($A$5:$A$204=AP$595,$Y$5:$Y$204,"-")))=0,"-",COUNT(IF($W$5:$W$204=$AH599,IF($A$5:$A$204=AP$595,$Y$5:$Y$204,"-"))))</f>
        <v>-</v>
      </c>
      <c r="AQ599" s="133" t="str">
        <f t="array" ref="AQ599">IF(COUNT(IF($W$5:$W$204=$AH599,IF($A$5:$A$204=AQ$595,$Y$5:$Y$204,"-")))=0,"-",COUNT(IF($W$5:$W$204=$AH599,IF($A$5:$A$204=AQ$595,$Y$5:$Y$204,"-"))))</f>
        <v>-</v>
      </c>
      <c r="AR599" s="133" t="str">
        <f t="array" ref="AR599">IF(COUNT(IF($W$5:$W$204=$AH599,IF($A$5:$A$204=AR$595,$Y$5:$Y$204,"-")))=0,"-",COUNT(IF($W$5:$W$204=$AH599,IF($A$5:$A$204=AR$595,$Y$5:$Y$204,"-"))))</f>
        <v>-</v>
      </c>
      <c r="AS599" s="133" t="str">
        <f t="array" ref="AS599">IF(COUNT(IF($W$5:$W$204=$AH599,IF($A$5:$A$204=AS$595,$Y$5:$Y$204,"-")))=0,"-",COUNT(IF($W$5:$W$204=$AH599,IF($A$5:$A$204=AS$595,$Y$5:$Y$204,"-"))))</f>
        <v>-</v>
      </c>
      <c r="AT599" s="133" t="str">
        <f t="array" ref="AT599">IF(COUNT(IF($W$5:$W$204=$AH599,IF($A$5:$A$204=AT$595,$Y$5:$Y$204,"-")))=0,"-",COUNT(IF($W$5:$W$204=$AH599,IF($A$5:$A$204=AT$595,$Y$5:$Y$204,"-"))))</f>
        <v>-</v>
      </c>
      <c r="AU599" s="333">
        <f t="shared" si="118"/>
        <v>0</v>
      </c>
      <c r="AV599" s="211"/>
      <c r="AW599" s="268"/>
      <c r="AX599" s="268"/>
      <c r="AY599" s="268"/>
      <c r="AZ599" s="75"/>
      <c r="BA599" s="75"/>
      <c r="BB599" s="75"/>
      <c r="BC599" s="75"/>
      <c r="BD599" s="75"/>
      <c r="BE599" s="75"/>
      <c r="BF599" s="75"/>
      <c r="BG599" s="75"/>
      <c r="BH599" s="75"/>
      <c r="BU599" s="251"/>
      <c r="BV599" s="251"/>
      <c r="BW599" s="251"/>
      <c r="BZ599" s="2"/>
    </row>
    <row r="600" spans="1:78">
      <c r="A600" s="75"/>
      <c r="B600" s="75"/>
      <c r="C600" s="75"/>
      <c r="D600" s="75"/>
      <c r="E600" s="84"/>
      <c r="F600" s="84"/>
      <c r="G600" s="75"/>
      <c r="H600" s="85"/>
      <c r="I600" s="75"/>
      <c r="J600" s="75"/>
      <c r="K600" s="75"/>
      <c r="L600" s="75"/>
      <c r="M600" s="75"/>
      <c r="N600" s="75"/>
      <c r="O600" s="75"/>
      <c r="P600" s="75"/>
      <c r="Q600" s="75"/>
      <c r="R600" s="75"/>
      <c r="S600" s="75"/>
      <c r="T600" s="75"/>
      <c r="U600" s="75"/>
      <c r="V600" s="75"/>
      <c r="W600" s="76"/>
      <c r="X600" s="76"/>
      <c r="Y600" s="76"/>
      <c r="Z600" s="76"/>
      <c r="AA600" s="76"/>
      <c r="AB600" s="76"/>
      <c r="AC600" s="76"/>
      <c r="AD600" s="76"/>
      <c r="AE600" s="75"/>
      <c r="AF600" s="75"/>
      <c r="AG600" s="75"/>
      <c r="AH600" s="332">
        <v>4</v>
      </c>
      <c r="AI600" s="133" t="str">
        <f t="array" ref="AI600">IF(COUNT(IF($W$5:$W$204=$AH600,IF($A$5:$A$204=AI$595,$Y$5:$Y$204,"-")))=0,"-",COUNT(IF($W$5:$W$204=$AH600,IF($A$5:$A$204=AI$595,$Y$5:$Y$204,"-"))))</f>
        <v>-</v>
      </c>
      <c r="AJ600" s="133" t="str">
        <f t="array" ref="AJ600">IF(COUNT(IF($W$5:$W$204=$AH600,IF($A$5:$A$204=AJ$595,$Y$5:$Y$204,"-")))=0,"-",COUNT(IF($W$5:$W$204=$AH600,IF($A$5:$A$204=AJ$595,$Y$5:$Y$204,"-"))))</f>
        <v>-</v>
      </c>
      <c r="AK600" s="133" t="str">
        <f t="array" ref="AK600">IF(COUNT(IF($W$5:$W$204=$AH600,IF($A$5:$A$204=AK$595,$Y$5:$Y$204,"-")))=0,"-",COUNT(IF($W$5:$W$204=$AH600,IF($A$5:$A$204=AK$595,$Y$5:$Y$204,"-"))))</f>
        <v>-</v>
      </c>
      <c r="AL600" s="133" t="str">
        <f t="array" ref="AL600">IF(COUNT(IF($W$5:$W$204=$AH600,IF($A$5:$A$204=AL$595,$Y$5:$Y$204,"-")))=0,"-",COUNT(IF($W$5:$W$204=$AH600,IF($A$5:$A$204=AL$595,$Y$5:$Y$204,"-"))))</f>
        <v>-</v>
      </c>
      <c r="AM600" s="133" t="str">
        <f t="array" ref="AM600">IF(COUNT(IF($W$5:$W$204=$AH600,IF($A$5:$A$204=AM$595,$Y$5:$Y$204,"-")))=0,"-",COUNT(IF($W$5:$W$204=$AH600,IF($A$5:$A$204=AM$595,$Y$5:$Y$204,"-"))))</f>
        <v>-</v>
      </c>
      <c r="AN600" s="133" t="str">
        <f t="array" ref="AN600">IF(COUNT(IF($W$5:$W$204=$AH600,IF($A$5:$A$204=AN$595,$Y$5:$Y$204,"-")))=0,"-",COUNT(IF($W$5:$W$204=$AH600,IF($A$5:$A$204=AN$595,$Y$5:$Y$204,"-"))))</f>
        <v>-</v>
      </c>
      <c r="AO600" s="133" t="str">
        <f t="array" ref="AO600">IF(COUNT(IF($W$5:$W$204=$AH600,IF($A$5:$A$204=AO$595,$Y$5:$Y$204,"-")))=0,"-",COUNT(IF($W$5:$W$204=$AH600,IF($A$5:$A$204=AO$595,$Y$5:$Y$204,"-"))))</f>
        <v>-</v>
      </c>
      <c r="AP600" s="133" t="str">
        <f t="array" ref="AP600">IF(COUNT(IF($W$5:$W$204=$AH600,IF($A$5:$A$204=AP$595,$Y$5:$Y$204,"-")))=0,"-",COUNT(IF($W$5:$W$204=$AH600,IF($A$5:$A$204=AP$595,$Y$5:$Y$204,"-"))))</f>
        <v>-</v>
      </c>
      <c r="AQ600" s="133" t="str">
        <f t="array" ref="AQ600">IF(COUNT(IF($W$5:$W$204=$AH600,IF($A$5:$A$204=AQ$595,$Y$5:$Y$204,"-")))=0,"-",COUNT(IF($W$5:$W$204=$AH600,IF($A$5:$A$204=AQ$595,$Y$5:$Y$204,"-"))))</f>
        <v>-</v>
      </c>
      <c r="AR600" s="133" t="str">
        <f t="array" ref="AR600">IF(COUNT(IF($W$5:$W$204=$AH600,IF($A$5:$A$204=AR$595,$Y$5:$Y$204,"-")))=0,"-",COUNT(IF($W$5:$W$204=$AH600,IF($A$5:$A$204=AR$595,$Y$5:$Y$204,"-"))))</f>
        <v>-</v>
      </c>
      <c r="AS600" s="133" t="str">
        <f t="array" ref="AS600">IF(COUNT(IF($W$5:$W$204=$AH600,IF($A$5:$A$204=AS$595,$Y$5:$Y$204,"-")))=0,"-",COUNT(IF($W$5:$W$204=$AH600,IF($A$5:$A$204=AS$595,$Y$5:$Y$204,"-"))))</f>
        <v>-</v>
      </c>
      <c r="AT600" s="133" t="str">
        <f t="array" ref="AT600">IF(COUNT(IF($W$5:$W$204=$AH600,IF($A$5:$A$204=AT$595,$Y$5:$Y$204,"-")))=0,"-",COUNT(IF($W$5:$W$204=$AH600,IF($A$5:$A$204=AT$595,$Y$5:$Y$204,"-"))))</f>
        <v>-</v>
      </c>
      <c r="AU600" s="333">
        <f t="shared" si="118"/>
        <v>0</v>
      </c>
      <c r="AV600" s="211"/>
      <c r="AW600" s="268"/>
      <c r="AX600" s="268"/>
      <c r="AY600" s="268"/>
      <c r="AZ600" s="75"/>
      <c r="BA600" s="75"/>
      <c r="BB600" s="75"/>
      <c r="BC600" s="75"/>
      <c r="BD600" s="75"/>
      <c r="BE600" s="75"/>
      <c r="BF600" s="75"/>
      <c r="BG600" s="75"/>
      <c r="BH600" s="75"/>
      <c r="BU600" s="251"/>
      <c r="BV600" s="251"/>
      <c r="BW600" s="251"/>
      <c r="BZ600" s="2"/>
    </row>
    <row r="601" spans="1:78">
      <c r="A601" s="75"/>
      <c r="B601" s="75"/>
      <c r="C601" s="75"/>
      <c r="D601" s="75"/>
      <c r="E601" s="84"/>
      <c r="F601" s="84"/>
      <c r="G601" s="75"/>
      <c r="H601" s="85"/>
      <c r="I601" s="75"/>
      <c r="J601" s="75"/>
      <c r="K601" s="75"/>
      <c r="L601" s="75"/>
      <c r="M601" s="75"/>
      <c r="N601" s="75"/>
      <c r="O601" s="75"/>
      <c r="P601" s="75"/>
      <c r="Q601" s="75"/>
      <c r="R601" s="75"/>
      <c r="S601" s="75"/>
      <c r="T601" s="75"/>
      <c r="U601" s="75"/>
      <c r="V601" s="75"/>
      <c r="W601" s="76"/>
      <c r="X601" s="76"/>
      <c r="Y601" s="76"/>
      <c r="Z601" s="76"/>
      <c r="AA601" s="76"/>
      <c r="AB601" s="76"/>
      <c r="AC601" s="76"/>
      <c r="AD601" s="76"/>
      <c r="AE601" s="75"/>
      <c r="AF601" s="75"/>
      <c r="AG601" s="75"/>
      <c r="AH601" s="332">
        <v>5</v>
      </c>
      <c r="AI601" s="133" t="str">
        <f t="array" ref="AI601">IF(COUNT(IF($W$5:$W$204=$AH601,IF($A$5:$A$204=AI$595,$Y$5:$Y$204,"-")))=0,"-",COUNT(IF($W$5:$W$204=$AH601,IF($A$5:$A$204=AI$595,$Y$5:$Y$204,"-"))))</f>
        <v>-</v>
      </c>
      <c r="AJ601" s="133" t="str">
        <f t="array" ref="AJ601">IF(COUNT(IF($W$5:$W$204=$AH601,IF($A$5:$A$204=AJ$595,$Y$5:$Y$204,"-")))=0,"-",COUNT(IF($W$5:$W$204=$AH601,IF($A$5:$A$204=AJ$595,$Y$5:$Y$204,"-"))))</f>
        <v>-</v>
      </c>
      <c r="AK601" s="133" t="str">
        <f t="array" ref="AK601">IF(COUNT(IF($W$5:$W$204=$AH601,IF($A$5:$A$204=AK$595,$Y$5:$Y$204,"-")))=0,"-",COUNT(IF($W$5:$W$204=$AH601,IF($A$5:$A$204=AK$595,$Y$5:$Y$204,"-"))))</f>
        <v>-</v>
      </c>
      <c r="AL601" s="133" t="str">
        <f t="array" ref="AL601">IF(COUNT(IF($W$5:$W$204=$AH601,IF($A$5:$A$204=AL$595,$Y$5:$Y$204,"-")))=0,"-",COUNT(IF($W$5:$W$204=$AH601,IF($A$5:$A$204=AL$595,$Y$5:$Y$204,"-"))))</f>
        <v>-</v>
      </c>
      <c r="AM601" s="133" t="str">
        <f t="array" ref="AM601">IF(COUNT(IF($W$5:$W$204=$AH601,IF($A$5:$A$204=AM$595,$Y$5:$Y$204,"-")))=0,"-",COUNT(IF($W$5:$W$204=$AH601,IF($A$5:$A$204=AM$595,$Y$5:$Y$204,"-"))))</f>
        <v>-</v>
      </c>
      <c r="AN601" s="133" t="str">
        <f t="array" ref="AN601">IF(COUNT(IF($W$5:$W$204=$AH601,IF($A$5:$A$204=AN$595,$Y$5:$Y$204,"-")))=0,"-",COUNT(IF($W$5:$W$204=$AH601,IF($A$5:$A$204=AN$595,$Y$5:$Y$204,"-"))))</f>
        <v>-</v>
      </c>
      <c r="AO601" s="133" t="str">
        <f t="array" ref="AO601">IF(COUNT(IF($W$5:$W$204=$AH601,IF($A$5:$A$204=AO$595,$Y$5:$Y$204,"-")))=0,"-",COUNT(IF($W$5:$W$204=$AH601,IF($A$5:$A$204=AO$595,$Y$5:$Y$204,"-"))))</f>
        <v>-</v>
      </c>
      <c r="AP601" s="133" t="str">
        <f t="array" ref="AP601">IF(COUNT(IF($W$5:$W$204=$AH601,IF($A$5:$A$204=AP$595,$Y$5:$Y$204,"-")))=0,"-",COUNT(IF($W$5:$W$204=$AH601,IF($A$5:$A$204=AP$595,$Y$5:$Y$204,"-"))))</f>
        <v>-</v>
      </c>
      <c r="AQ601" s="133" t="str">
        <f t="array" ref="AQ601">IF(COUNT(IF($W$5:$W$204=$AH601,IF($A$5:$A$204=AQ$595,$Y$5:$Y$204,"-")))=0,"-",COUNT(IF($W$5:$W$204=$AH601,IF($A$5:$A$204=AQ$595,$Y$5:$Y$204,"-"))))</f>
        <v>-</v>
      </c>
      <c r="AR601" s="133" t="str">
        <f t="array" ref="AR601">IF(COUNT(IF($W$5:$W$204=$AH601,IF($A$5:$A$204=AR$595,$Y$5:$Y$204,"-")))=0,"-",COUNT(IF($W$5:$W$204=$AH601,IF($A$5:$A$204=AR$595,$Y$5:$Y$204,"-"))))</f>
        <v>-</v>
      </c>
      <c r="AS601" s="133" t="str">
        <f t="array" ref="AS601">IF(COUNT(IF($W$5:$W$204=$AH601,IF($A$5:$A$204=AS$595,$Y$5:$Y$204,"-")))=0,"-",COUNT(IF($W$5:$W$204=$AH601,IF($A$5:$A$204=AS$595,$Y$5:$Y$204,"-"))))</f>
        <v>-</v>
      </c>
      <c r="AT601" s="133" t="str">
        <f t="array" ref="AT601">IF(COUNT(IF($W$5:$W$204=$AH601,IF($A$5:$A$204=AT$595,$Y$5:$Y$204,"-")))=0,"-",COUNT(IF($W$5:$W$204=$AH601,IF($A$5:$A$204=AT$595,$Y$5:$Y$204,"-"))))</f>
        <v>-</v>
      </c>
      <c r="AU601" s="333">
        <f t="shared" si="118"/>
        <v>0</v>
      </c>
      <c r="AV601" s="211"/>
      <c r="AW601" s="268"/>
      <c r="AX601" s="268"/>
      <c r="AY601" s="268"/>
      <c r="AZ601" s="75"/>
      <c r="BA601" s="75"/>
      <c r="BB601" s="75"/>
      <c r="BC601" s="75"/>
      <c r="BD601" s="75"/>
      <c r="BE601" s="75"/>
      <c r="BF601" s="75"/>
      <c r="BG601" s="75"/>
      <c r="BH601" s="75"/>
      <c r="BU601" s="251"/>
      <c r="BV601" s="251"/>
      <c r="BW601" s="251"/>
      <c r="BZ601" s="2"/>
    </row>
    <row r="602" spans="1:78">
      <c r="A602" s="75"/>
      <c r="B602" s="75"/>
      <c r="C602" s="75"/>
      <c r="D602" s="75"/>
      <c r="E602" s="84"/>
      <c r="F602" s="84"/>
      <c r="G602" s="75"/>
      <c r="H602" s="85"/>
      <c r="I602" s="75"/>
      <c r="J602" s="75"/>
      <c r="K602" s="75"/>
      <c r="L602" s="75"/>
      <c r="M602" s="75"/>
      <c r="N602" s="75"/>
      <c r="O602" s="75"/>
      <c r="P602" s="75"/>
      <c r="Q602" s="75"/>
      <c r="R602" s="75"/>
      <c r="S602" s="75"/>
      <c r="T602" s="75"/>
      <c r="U602" s="75"/>
      <c r="V602" s="75"/>
      <c r="W602" s="76"/>
      <c r="X602" s="76"/>
      <c r="Y602" s="76"/>
      <c r="Z602" s="76"/>
      <c r="AA602" s="76"/>
      <c r="AB602" s="76"/>
      <c r="AC602" s="76"/>
      <c r="AD602" s="76"/>
      <c r="AE602" s="75"/>
      <c r="AF602" s="75"/>
      <c r="AG602" s="75"/>
      <c r="AH602" s="332">
        <v>6</v>
      </c>
      <c r="AI602" s="133" t="str">
        <f t="array" ref="AI602">IF(COUNT(IF($W$5:$W$204=$AH602,IF($A$5:$A$204=AI$595,$Y$5:$Y$204,"-")))=0,"-",COUNT(IF($W$5:$W$204=$AH602,IF($A$5:$A$204=AI$595,$Y$5:$Y$204,"-"))))</f>
        <v>-</v>
      </c>
      <c r="AJ602" s="133" t="str">
        <f t="array" ref="AJ602">IF(COUNT(IF($W$5:$W$204=$AH602,IF($A$5:$A$204=AJ$595,$Y$5:$Y$204,"-")))=0,"-",COUNT(IF($W$5:$W$204=$AH602,IF($A$5:$A$204=AJ$595,$Y$5:$Y$204,"-"))))</f>
        <v>-</v>
      </c>
      <c r="AK602" s="133" t="str">
        <f t="array" ref="AK602">IF(COUNT(IF($W$5:$W$204=$AH602,IF($A$5:$A$204=AK$595,$Y$5:$Y$204,"-")))=0,"-",COUNT(IF($W$5:$W$204=$AH602,IF($A$5:$A$204=AK$595,$Y$5:$Y$204,"-"))))</f>
        <v>-</v>
      </c>
      <c r="AL602" s="133" t="str">
        <f t="array" ref="AL602">IF(COUNT(IF($W$5:$W$204=$AH602,IF($A$5:$A$204=AL$595,$Y$5:$Y$204,"-")))=0,"-",COUNT(IF($W$5:$W$204=$AH602,IF($A$5:$A$204=AL$595,$Y$5:$Y$204,"-"))))</f>
        <v>-</v>
      </c>
      <c r="AM602" s="133" t="str">
        <f t="array" ref="AM602">IF(COUNT(IF($W$5:$W$204=$AH602,IF($A$5:$A$204=AM$595,$Y$5:$Y$204,"-")))=0,"-",COUNT(IF($W$5:$W$204=$AH602,IF($A$5:$A$204=AM$595,$Y$5:$Y$204,"-"))))</f>
        <v>-</v>
      </c>
      <c r="AN602" s="133" t="str">
        <f t="array" ref="AN602">IF(COUNT(IF($W$5:$W$204=$AH602,IF($A$5:$A$204=AN$595,$Y$5:$Y$204,"-")))=0,"-",COUNT(IF($W$5:$W$204=$AH602,IF($A$5:$A$204=AN$595,$Y$5:$Y$204,"-"))))</f>
        <v>-</v>
      </c>
      <c r="AO602" s="133" t="str">
        <f t="array" ref="AO602">IF(COUNT(IF($W$5:$W$204=$AH602,IF($A$5:$A$204=AO$595,$Y$5:$Y$204,"-")))=0,"-",COUNT(IF($W$5:$W$204=$AH602,IF($A$5:$A$204=AO$595,$Y$5:$Y$204,"-"))))</f>
        <v>-</v>
      </c>
      <c r="AP602" s="133" t="str">
        <f t="array" ref="AP602">IF(COUNT(IF($W$5:$W$204=$AH602,IF($A$5:$A$204=AP$595,$Y$5:$Y$204,"-")))=0,"-",COUNT(IF($W$5:$W$204=$AH602,IF($A$5:$A$204=AP$595,$Y$5:$Y$204,"-"))))</f>
        <v>-</v>
      </c>
      <c r="AQ602" s="133" t="str">
        <f t="array" ref="AQ602">IF(COUNT(IF($W$5:$W$204=$AH602,IF($A$5:$A$204=AQ$595,$Y$5:$Y$204,"-")))=0,"-",COUNT(IF($W$5:$W$204=$AH602,IF($A$5:$A$204=AQ$595,$Y$5:$Y$204,"-"))))</f>
        <v>-</v>
      </c>
      <c r="AR602" s="133" t="str">
        <f t="array" ref="AR602">IF(COUNT(IF($W$5:$W$204=$AH602,IF($A$5:$A$204=AR$595,$Y$5:$Y$204,"-")))=0,"-",COUNT(IF($W$5:$W$204=$AH602,IF($A$5:$A$204=AR$595,$Y$5:$Y$204,"-"))))</f>
        <v>-</v>
      </c>
      <c r="AS602" s="133" t="str">
        <f t="array" ref="AS602">IF(COUNT(IF($W$5:$W$204=$AH602,IF($A$5:$A$204=AS$595,$Y$5:$Y$204,"-")))=0,"-",COUNT(IF($W$5:$W$204=$AH602,IF($A$5:$A$204=AS$595,$Y$5:$Y$204,"-"))))</f>
        <v>-</v>
      </c>
      <c r="AT602" s="133" t="str">
        <f t="array" ref="AT602">IF(COUNT(IF($W$5:$W$204=$AH602,IF($A$5:$A$204=AT$595,$Y$5:$Y$204,"-")))=0,"-",COUNT(IF($W$5:$W$204=$AH602,IF($A$5:$A$204=AT$595,$Y$5:$Y$204,"-"))))</f>
        <v>-</v>
      </c>
      <c r="AU602" s="333">
        <f t="shared" si="118"/>
        <v>0</v>
      </c>
      <c r="AV602" s="211"/>
      <c r="AW602" s="268"/>
      <c r="AX602" s="268"/>
      <c r="AY602" s="268"/>
      <c r="AZ602" s="75"/>
      <c r="BA602" s="75"/>
      <c r="BB602" s="75"/>
      <c r="BC602" s="75"/>
      <c r="BD602" s="75"/>
      <c r="BE602" s="75"/>
      <c r="BF602" s="75"/>
      <c r="BG602" s="75"/>
      <c r="BH602" s="75"/>
      <c r="BU602" s="251"/>
      <c r="BV602" s="251"/>
      <c r="BW602" s="251"/>
      <c r="BZ602" s="2"/>
    </row>
    <row r="603" spans="1:78">
      <c r="A603" s="75"/>
      <c r="B603" s="75"/>
      <c r="C603" s="75"/>
      <c r="D603" s="75"/>
      <c r="E603" s="84"/>
      <c r="F603" s="84"/>
      <c r="G603" s="75"/>
      <c r="H603" s="85"/>
      <c r="I603" s="75"/>
      <c r="J603" s="75"/>
      <c r="K603" s="75"/>
      <c r="L603" s="75"/>
      <c r="M603" s="75"/>
      <c r="N603" s="75"/>
      <c r="O603" s="75"/>
      <c r="P603" s="75"/>
      <c r="Q603" s="75"/>
      <c r="R603" s="75"/>
      <c r="S603" s="75"/>
      <c r="T603" s="75"/>
      <c r="U603" s="75"/>
      <c r="V603" s="75"/>
      <c r="W603" s="76"/>
      <c r="X603" s="76"/>
      <c r="Y603" s="76"/>
      <c r="Z603" s="76"/>
      <c r="AA603" s="76"/>
      <c r="AB603" s="76"/>
      <c r="AC603" s="76"/>
      <c r="AD603" s="76"/>
      <c r="AE603" s="75"/>
      <c r="AF603" s="75"/>
      <c r="AG603" s="75"/>
      <c r="AH603" s="332">
        <v>7</v>
      </c>
      <c r="AI603" s="133" t="str">
        <f t="array" ref="AI603">IF(COUNT(IF($W$5:$W$204=$AH603,IF($A$5:$A$204=AI$595,$Y$5:$Y$204,"-")))=0,"-",COUNT(IF($W$5:$W$204=$AH603,IF($A$5:$A$204=AI$595,$Y$5:$Y$204,"-"))))</f>
        <v>-</v>
      </c>
      <c r="AJ603" s="133" t="str">
        <f t="array" ref="AJ603">IF(COUNT(IF($W$5:$W$204=$AH603,IF($A$5:$A$204=AJ$595,$Y$5:$Y$204,"-")))=0,"-",COUNT(IF($W$5:$W$204=$AH603,IF($A$5:$A$204=AJ$595,$Y$5:$Y$204,"-"))))</f>
        <v>-</v>
      </c>
      <c r="AK603" s="133" t="str">
        <f t="array" ref="AK603">IF(COUNT(IF($W$5:$W$204=$AH603,IF($A$5:$A$204=AK$595,$Y$5:$Y$204,"-")))=0,"-",COUNT(IF($W$5:$W$204=$AH603,IF($A$5:$A$204=AK$595,$Y$5:$Y$204,"-"))))</f>
        <v>-</v>
      </c>
      <c r="AL603" s="133" t="str">
        <f t="array" ref="AL603">IF(COUNT(IF($W$5:$W$204=$AH603,IF($A$5:$A$204=AL$595,$Y$5:$Y$204,"-")))=0,"-",COUNT(IF($W$5:$W$204=$AH603,IF($A$5:$A$204=AL$595,$Y$5:$Y$204,"-"))))</f>
        <v>-</v>
      </c>
      <c r="AM603" s="133" t="str">
        <f t="array" ref="AM603">IF(COUNT(IF($W$5:$W$204=$AH603,IF($A$5:$A$204=AM$595,$Y$5:$Y$204,"-")))=0,"-",COUNT(IF($W$5:$W$204=$AH603,IF($A$5:$A$204=AM$595,$Y$5:$Y$204,"-"))))</f>
        <v>-</v>
      </c>
      <c r="AN603" s="133" t="str">
        <f t="array" ref="AN603">IF(COUNT(IF($W$5:$W$204=$AH603,IF($A$5:$A$204=AN$595,$Y$5:$Y$204,"-")))=0,"-",COUNT(IF($W$5:$W$204=$AH603,IF($A$5:$A$204=AN$595,$Y$5:$Y$204,"-"))))</f>
        <v>-</v>
      </c>
      <c r="AO603" s="133" t="str">
        <f t="array" ref="AO603">IF(COUNT(IF($W$5:$W$204=$AH603,IF($A$5:$A$204=AO$595,$Y$5:$Y$204,"-")))=0,"-",COUNT(IF($W$5:$W$204=$AH603,IF($A$5:$A$204=AO$595,$Y$5:$Y$204,"-"))))</f>
        <v>-</v>
      </c>
      <c r="AP603" s="133" t="str">
        <f t="array" ref="AP603">IF(COUNT(IF($W$5:$W$204=$AH603,IF($A$5:$A$204=AP$595,$Y$5:$Y$204,"-")))=0,"-",COUNT(IF($W$5:$W$204=$AH603,IF($A$5:$A$204=AP$595,$Y$5:$Y$204,"-"))))</f>
        <v>-</v>
      </c>
      <c r="AQ603" s="133" t="str">
        <f t="array" ref="AQ603">IF(COUNT(IF($W$5:$W$204=$AH603,IF($A$5:$A$204=AQ$595,$Y$5:$Y$204,"-")))=0,"-",COUNT(IF($W$5:$W$204=$AH603,IF($A$5:$A$204=AQ$595,$Y$5:$Y$204,"-"))))</f>
        <v>-</v>
      </c>
      <c r="AR603" s="133" t="str">
        <f t="array" ref="AR603">IF(COUNT(IF($W$5:$W$204=$AH603,IF($A$5:$A$204=AR$595,$Y$5:$Y$204,"-")))=0,"-",COUNT(IF($W$5:$W$204=$AH603,IF($A$5:$A$204=AR$595,$Y$5:$Y$204,"-"))))</f>
        <v>-</v>
      </c>
      <c r="AS603" s="133" t="str">
        <f t="array" ref="AS603">IF(COUNT(IF($W$5:$W$204=$AH603,IF($A$5:$A$204=AS$595,$Y$5:$Y$204,"-")))=0,"-",COUNT(IF($W$5:$W$204=$AH603,IF($A$5:$A$204=AS$595,$Y$5:$Y$204,"-"))))</f>
        <v>-</v>
      </c>
      <c r="AT603" s="133" t="str">
        <f t="array" ref="AT603">IF(COUNT(IF($W$5:$W$204=$AH603,IF($A$5:$A$204=AT$595,$Y$5:$Y$204,"-")))=0,"-",COUNT(IF($W$5:$W$204=$AH603,IF($A$5:$A$204=AT$595,$Y$5:$Y$204,"-"))))</f>
        <v>-</v>
      </c>
      <c r="AU603" s="333">
        <f t="shared" si="118"/>
        <v>0</v>
      </c>
      <c r="AV603" s="211"/>
      <c r="AW603" s="268"/>
      <c r="AX603" s="268"/>
      <c r="AY603" s="268"/>
      <c r="AZ603" s="75"/>
      <c r="BA603" s="75"/>
      <c r="BB603" s="75"/>
      <c r="BC603" s="75"/>
      <c r="BD603" s="75"/>
      <c r="BE603" s="75"/>
      <c r="BF603" s="75"/>
      <c r="BG603" s="75"/>
      <c r="BH603" s="75"/>
      <c r="BU603" s="251"/>
      <c r="BV603" s="251"/>
      <c r="BW603" s="251"/>
      <c r="BZ603" s="2"/>
    </row>
    <row r="604" spans="1:78">
      <c r="A604" s="75"/>
      <c r="B604" s="75"/>
      <c r="C604" s="75"/>
      <c r="D604" s="75"/>
      <c r="E604" s="84"/>
      <c r="F604" s="84"/>
      <c r="G604" s="75"/>
      <c r="H604" s="85"/>
      <c r="I604" s="75"/>
      <c r="J604" s="75"/>
      <c r="K604" s="75"/>
      <c r="L604" s="75"/>
      <c r="M604" s="75"/>
      <c r="N604" s="75"/>
      <c r="O604" s="75"/>
      <c r="P604" s="75"/>
      <c r="Q604" s="75"/>
      <c r="R604" s="75"/>
      <c r="S604" s="75"/>
      <c r="T604" s="75"/>
      <c r="U604" s="75"/>
      <c r="V604" s="75"/>
      <c r="W604" s="76"/>
      <c r="X604" s="76"/>
      <c r="Y604" s="76"/>
      <c r="Z604" s="76"/>
      <c r="AA604" s="76"/>
      <c r="AB604" s="76"/>
      <c r="AC604" s="76"/>
      <c r="AD604" s="76"/>
      <c r="AE604" s="75"/>
      <c r="AF604" s="75"/>
      <c r="AG604" s="75"/>
      <c r="AH604" s="332">
        <v>8</v>
      </c>
      <c r="AI604" s="133" t="str">
        <f t="array" ref="AI604">IF(COUNT(IF($W$5:$W$204=$AH604,IF($A$5:$A$204=AI$595,$Y$5:$Y$204,"-")))=0,"-",COUNT(IF($W$5:$W$204=$AH604,IF($A$5:$A$204=AI$595,$Y$5:$Y$204,"-"))))</f>
        <v>-</v>
      </c>
      <c r="AJ604" s="133" t="str">
        <f t="array" ref="AJ604">IF(COUNT(IF($W$5:$W$204=$AH604,IF($A$5:$A$204=AJ$595,$Y$5:$Y$204,"-")))=0,"-",COUNT(IF($W$5:$W$204=$AH604,IF($A$5:$A$204=AJ$595,$Y$5:$Y$204,"-"))))</f>
        <v>-</v>
      </c>
      <c r="AK604" s="133" t="str">
        <f t="array" ref="AK604">IF(COUNT(IF($W$5:$W$204=$AH604,IF($A$5:$A$204=AK$595,$Y$5:$Y$204,"-")))=0,"-",COUNT(IF($W$5:$W$204=$AH604,IF($A$5:$A$204=AK$595,$Y$5:$Y$204,"-"))))</f>
        <v>-</v>
      </c>
      <c r="AL604" s="133" t="str">
        <f t="array" ref="AL604">IF(COUNT(IF($W$5:$W$204=$AH604,IF($A$5:$A$204=AL$595,$Y$5:$Y$204,"-")))=0,"-",COUNT(IF($W$5:$W$204=$AH604,IF($A$5:$A$204=AL$595,$Y$5:$Y$204,"-"))))</f>
        <v>-</v>
      </c>
      <c r="AM604" s="133" t="str">
        <f t="array" ref="AM604">IF(COUNT(IF($W$5:$W$204=$AH604,IF($A$5:$A$204=AM$595,$Y$5:$Y$204,"-")))=0,"-",COUNT(IF($W$5:$W$204=$AH604,IF($A$5:$A$204=AM$595,$Y$5:$Y$204,"-"))))</f>
        <v>-</v>
      </c>
      <c r="AN604" s="133" t="str">
        <f t="array" ref="AN604">IF(COUNT(IF($W$5:$W$204=$AH604,IF($A$5:$A$204=AN$595,$Y$5:$Y$204,"-")))=0,"-",COUNT(IF($W$5:$W$204=$AH604,IF($A$5:$A$204=AN$595,$Y$5:$Y$204,"-"))))</f>
        <v>-</v>
      </c>
      <c r="AO604" s="133" t="str">
        <f t="array" ref="AO604">IF(COUNT(IF($W$5:$W$204=$AH604,IF($A$5:$A$204=AO$595,$Y$5:$Y$204,"-")))=0,"-",COUNT(IF($W$5:$W$204=$AH604,IF($A$5:$A$204=AO$595,$Y$5:$Y$204,"-"))))</f>
        <v>-</v>
      </c>
      <c r="AP604" s="133" t="str">
        <f t="array" ref="AP604">IF(COUNT(IF($W$5:$W$204=$AH604,IF($A$5:$A$204=AP$595,$Y$5:$Y$204,"-")))=0,"-",COUNT(IF($W$5:$W$204=$AH604,IF($A$5:$A$204=AP$595,$Y$5:$Y$204,"-"))))</f>
        <v>-</v>
      </c>
      <c r="AQ604" s="133" t="str">
        <f t="array" ref="AQ604">IF(COUNT(IF($W$5:$W$204=$AH604,IF($A$5:$A$204=AQ$595,$Y$5:$Y$204,"-")))=0,"-",COUNT(IF($W$5:$W$204=$AH604,IF($A$5:$A$204=AQ$595,$Y$5:$Y$204,"-"))))</f>
        <v>-</v>
      </c>
      <c r="AR604" s="133" t="str">
        <f t="array" ref="AR604">IF(COUNT(IF($W$5:$W$204=$AH604,IF($A$5:$A$204=AR$595,$Y$5:$Y$204,"-")))=0,"-",COUNT(IF($W$5:$W$204=$AH604,IF($A$5:$A$204=AR$595,$Y$5:$Y$204,"-"))))</f>
        <v>-</v>
      </c>
      <c r="AS604" s="133" t="str">
        <f t="array" ref="AS604">IF(COUNT(IF($W$5:$W$204=$AH604,IF($A$5:$A$204=AS$595,$Y$5:$Y$204,"-")))=0,"-",COUNT(IF($W$5:$W$204=$AH604,IF($A$5:$A$204=AS$595,$Y$5:$Y$204,"-"))))</f>
        <v>-</v>
      </c>
      <c r="AT604" s="133" t="str">
        <f t="array" ref="AT604">IF(COUNT(IF($W$5:$W$204=$AH604,IF($A$5:$A$204=AT$595,$Y$5:$Y$204,"-")))=0,"-",COUNT(IF($W$5:$W$204=$AH604,IF($A$5:$A$204=AT$595,$Y$5:$Y$204,"-"))))</f>
        <v>-</v>
      </c>
      <c r="AU604" s="333">
        <f t="shared" si="118"/>
        <v>0</v>
      </c>
      <c r="AV604" s="211"/>
      <c r="AW604" s="268"/>
      <c r="AX604" s="268"/>
      <c r="AY604" s="268"/>
      <c r="AZ604" s="75"/>
      <c r="BA604" s="75"/>
      <c r="BB604" s="75"/>
      <c r="BC604" s="75"/>
      <c r="BD604" s="75"/>
      <c r="BE604" s="75"/>
      <c r="BF604" s="75"/>
      <c r="BG604" s="75"/>
      <c r="BH604" s="75"/>
      <c r="BU604" s="251"/>
      <c r="BV604" s="251"/>
      <c r="BW604" s="251"/>
      <c r="BZ604" s="2"/>
    </row>
    <row r="605" spans="1:78">
      <c r="A605" s="75"/>
      <c r="B605" s="75"/>
      <c r="C605" s="75"/>
      <c r="D605" s="75"/>
      <c r="E605" s="84"/>
      <c r="F605" s="84"/>
      <c r="G605" s="75"/>
      <c r="H605" s="85"/>
      <c r="I605" s="75"/>
      <c r="J605" s="75"/>
      <c r="K605" s="75"/>
      <c r="L605" s="75"/>
      <c r="M605" s="75"/>
      <c r="N605" s="75"/>
      <c r="O605" s="75"/>
      <c r="P605" s="75"/>
      <c r="Q605" s="75"/>
      <c r="R605" s="75"/>
      <c r="S605" s="75"/>
      <c r="T605" s="75"/>
      <c r="U605" s="75"/>
      <c r="V605" s="75"/>
      <c r="W605" s="76"/>
      <c r="X605" s="76"/>
      <c r="Y605" s="76"/>
      <c r="Z605" s="76"/>
      <c r="AA605" s="76"/>
      <c r="AB605" s="76"/>
      <c r="AC605" s="76"/>
      <c r="AD605" s="76"/>
      <c r="AE605" s="75"/>
      <c r="AF605" s="75"/>
      <c r="AG605" s="75"/>
      <c r="AH605" s="332">
        <v>9</v>
      </c>
      <c r="AI605" s="133" t="str">
        <f t="array" ref="AI605">IF(COUNT(IF($W$5:$W$204=$AH605,IF($A$5:$A$204=AI$595,$Y$5:$Y$204,"-")))=0,"-",COUNT(IF($W$5:$W$204=$AH605,IF($A$5:$A$204=AI$595,$Y$5:$Y$204,"-"))))</f>
        <v>-</v>
      </c>
      <c r="AJ605" s="133" t="str">
        <f t="array" ref="AJ605">IF(COUNT(IF($W$5:$W$204=$AH605,IF($A$5:$A$204=AJ$595,$Y$5:$Y$204,"-")))=0,"-",COUNT(IF($W$5:$W$204=$AH605,IF($A$5:$A$204=AJ$595,$Y$5:$Y$204,"-"))))</f>
        <v>-</v>
      </c>
      <c r="AK605" s="133" t="str">
        <f t="array" ref="AK605">IF(COUNT(IF($W$5:$W$204=$AH605,IF($A$5:$A$204=AK$595,$Y$5:$Y$204,"-")))=0,"-",COUNT(IF($W$5:$W$204=$AH605,IF($A$5:$A$204=AK$595,$Y$5:$Y$204,"-"))))</f>
        <v>-</v>
      </c>
      <c r="AL605" s="133" t="str">
        <f t="array" ref="AL605">IF(COUNT(IF($W$5:$W$204=$AH605,IF($A$5:$A$204=AL$595,$Y$5:$Y$204,"-")))=0,"-",COUNT(IF($W$5:$W$204=$AH605,IF($A$5:$A$204=AL$595,$Y$5:$Y$204,"-"))))</f>
        <v>-</v>
      </c>
      <c r="AM605" s="133" t="str">
        <f t="array" ref="AM605">IF(COUNT(IF($W$5:$W$204=$AH605,IF($A$5:$A$204=AM$595,$Y$5:$Y$204,"-")))=0,"-",COUNT(IF($W$5:$W$204=$AH605,IF($A$5:$A$204=AM$595,$Y$5:$Y$204,"-"))))</f>
        <v>-</v>
      </c>
      <c r="AN605" s="133" t="str">
        <f t="array" ref="AN605">IF(COUNT(IF($W$5:$W$204=$AH605,IF($A$5:$A$204=AN$595,$Y$5:$Y$204,"-")))=0,"-",COUNT(IF($W$5:$W$204=$AH605,IF($A$5:$A$204=AN$595,$Y$5:$Y$204,"-"))))</f>
        <v>-</v>
      </c>
      <c r="AO605" s="133" t="str">
        <f t="array" ref="AO605">IF(COUNT(IF($W$5:$W$204=$AH605,IF($A$5:$A$204=AO$595,$Y$5:$Y$204,"-")))=0,"-",COUNT(IF($W$5:$W$204=$AH605,IF($A$5:$A$204=AO$595,$Y$5:$Y$204,"-"))))</f>
        <v>-</v>
      </c>
      <c r="AP605" s="133" t="str">
        <f t="array" ref="AP605">IF(COUNT(IF($W$5:$W$204=$AH605,IF($A$5:$A$204=AP$595,$Y$5:$Y$204,"-")))=0,"-",COUNT(IF($W$5:$W$204=$AH605,IF($A$5:$A$204=AP$595,$Y$5:$Y$204,"-"))))</f>
        <v>-</v>
      </c>
      <c r="AQ605" s="133" t="str">
        <f t="array" ref="AQ605">IF(COUNT(IF($W$5:$W$204=$AH605,IF($A$5:$A$204=AQ$595,$Y$5:$Y$204,"-")))=0,"-",COUNT(IF($W$5:$W$204=$AH605,IF($A$5:$A$204=AQ$595,$Y$5:$Y$204,"-"))))</f>
        <v>-</v>
      </c>
      <c r="AR605" s="133" t="str">
        <f t="array" ref="AR605">IF(COUNT(IF($W$5:$W$204=$AH605,IF($A$5:$A$204=AR$595,$Y$5:$Y$204,"-")))=0,"-",COUNT(IF($W$5:$W$204=$AH605,IF($A$5:$A$204=AR$595,$Y$5:$Y$204,"-"))))</f>
        <v>-</v>
      </c>
      <c r="AS605" s="133" t="str">
        <f t="array" ref="AS605">IF(COUNT(IF($W$5:$W$204=$AH605,IF($A$5:$A$204=AS$595,$Y$5:$Y$204,"-")))=0,"-",COUNT(IF($W$5:$W$204=$AH605,IF($A$5:$A$204=AS$595,$Y$5:$Y$204,"-"))))</f>
        <v>-</v>
      </c>
      <c r="AT605" s="133" t="str">
        <f t="array" ref="AT605">IF(COUNT(IF($W$5:$W$204=$AH605,IF($A$5:$A$204=AT$595,$Y$5:$Y$204,"-")))=0,"-",COUNT(IF($W$5:$W$204=$AH605,IF($A$5:$A$204=AT$595,$Y$5:$Y$204,"-"))))</f>
        <v>-</v>
      </c>
      <c r="AU605" s="333">
        <f t="shared" si="118"/>
        <v>0</v>
      </c>
      <c r="AV605" s="211"/>
      <c r="AW605" s="268"/>
      <c r="AX605" s="268"/>
      <c r="AY605" s="268"/>
      <c r="AZ605" s="75"/>
      <c r="BA605" s="75"/>
      <c r="BB605" s="75"/>
      <c r="BC605" s="75"/>
      <c r="BD605" s="75"/>
      <c r="BE605" s="75"/>
      <c r="BF605" s="75"/>
      <c r="BG605" s="75"/>
      <c r="BH605" s="75"/>
      <c r="BU605" s="251"/>
      <c r="BV605" s="251"/>
      <c r="BW605" s="251"/>
      <c r="BZ605" s="2"/>
    </row>
    <row r="606" spans="1:78">
      <c r="A606" s="75"/>
      <c r="B606" s="75"/>
      <c r="C606" s="75"/>
      <c r="D606" s="75"/>
      <c r="E606" s="84"/>
      <c r="F606" s="84"/>
      <c r="G606" s="75"/>
      <c r="H606" s="85"/>
      <c r="I606" s="75"/>
      <c r="J606" s="75"/>
      <c r="K606" s="75"/>
      <c r="L606" s="75"/>
      <c r="M606" s="75"/>
      <c r="N606" s="75"/>
      <c r="O606" s="75"/>
      <c r="P606" s="75"/>
      <c r="Q606" s="75"/>
      <c r="R606" s="75"/>
      <c r="S606" s="75"/>
      <c r="T606" s="75"/>
      <c r="U606" s="75"/>
      <c r="V606" s="75"/>
      <c r="W606" s="76"/>
      <c r="X606" s="76"/>
      <c r="Y606" s="76"/>
      <c r="Z606" s="76"/>
      <c r="AA606" s="76"/>
      <c r="AB606" s="76"/>
      <c r="AC606" s="76"/>
      <c r="AD606" s="76"/>
      <c r="AE606" s="75"/>
      <c r="AF606" s="75"/>
      <c r="AG606" s="75"/>
      <c r="AH606" s="332">
        <v>10</v>
      </c>
      <c r="AI606" s="133" t="str">
        <f t="array" ref="AI606">IF(COUNT(IF($W$5:$W$204=$AH606,IF($A$5:$A$204=AI$595,$Y$5:$Y$204,"-")))=0,"-",COUNT(IF($W$5:$W$204=$AH606,IF($A$5:$A$204=AI$595,$Y$5:$Y$204,"-"))))</f>
        <v>-</v>
      </c>
      <c r="AJ606" s="133" t="str">
        <f t="array" ref="AJ606">IF(COUNT(IF($W$5:$W$204=$AH606,IF($A$5:$A$204=AJ$595,$Y$5:$Y$204,"-")))=0,"-",COUNT(IF($W$5:$W$204=$AH606,IF($A$5:$A$204=AJ$595,$Y$5:$Y$204,"-"))))</f>
        <v>-</v>
      </c>
      <c r="AK606" s="133" t="str">
        <f t="array" ref="AK606">IF(COUNT(IF($W$5:$W$204=$AH606,IF($A$5:$A$204=AK$595,$Y$5:$Y$204,"-")))=0,"-",COUNT(IF($W$5:$W$204=$AH606,IF($A$5:$A$204=AK$595,$Y$5:$Y$204,"-"))))</f>
        <v>-</v>
      </c>
      <c r="AL606" s="133" t="str">
        <f t="array" ref="AL606">IF(COUNT(IF($W$5:$W$204=$AH606,IF($A$5:$A$204=AL$595,$Y$5:$Y$204,"-")))=0,"-",COUNT(IF($W$5:$W$204=$AH606,IF($A$5:$A$204=AL$595,$Y$5:$Y$204,"-"))))</f>
        <v>-</v>
      </c>
      <c r="AM606" s="133" t="str">
        <f t="array" ref="AM606">IF(COUNT(IF($W$5:$W$204=$AH606,IF($A$5:$A$204=AM$595,$Y$5:$Y$204,"-")))=0,"-",COUNT(IF($W$5:$W$204=$AH606,IF($A$5:$A$204=AM$595,$Y$5:$Y$204,"-"))))</f>
        <v>-</v>
      </c>
      <c r="AN606" s="133" t="str">
        <f t="array" ref="AN606">IF(COUNT(IF($W$5:$W$204=$AH606,IF($A$5:$A$204=AN$595,$Y$5:$Y$204,"-")))=0,"-",COUNT(IF($W$5:$W$204=$AH606,IF($A$5:$A$204=AN$595,$Y$5:$Y$204,"-"))))</f>
        <v>-</v>
      </c>
      <c r="AO606" s="133" t="str">
        <f t="array" ref="AO606">IF(COUNT(IF($W$5:$W$204=$AH606,IF($A$5:$A$204=AO$595,$Y$5:$Y$204,"-")))=0,"-",COUNT(IF($W$5:$W$204=$AH606,IF($A$5:$A$204=AO$595,$Y$5:$Y$204,"-"))))</f>
        <v>-</v>
      </c>
      <c r="AP606" s="133" t="str">
        <f t="array" ref="AP606">IF(COUNT(IF($W$5:$W$204=$AH606,IF($A$5:$A$204=AP$595,$Y$5:$Y$204,"-")))=0,"-",COUNT(IF($W$5:$W$204=$AH606,IF($A$5:$A$204=AP$595,$Y$5:$Y$204,"-"))))</f>
        <v>-</v>
      </c>
      <c r="AQ606" s="133" t="str">
        <f t="array" ref="AQ606">IF(COUNT(IF($W$5:$W$204=$AH606,IF($A$5:$A$204=AQ$595,$Y$5:$Y$204,"-")))=0,"-",COUNT(IF($W$5:$W$204=$AH606,IF($A$5:$A$204=AQ$595,$Y$5:$Y$204,"-"))))</f>
        <v>-</v>
      </c>
      <c r="AR606" s="133" t="str">
        <f t="array" ref="AR606">IF(COUNT(IF($W$5:$W$204=$AH606,IF($A$5:$A$204=AR$595,$Y$5:$Y$204,"-")))=0,"-",COUNT(IF($W$5:$W$204=$AH606,IF($A$5:$A$204=AR$595,$Y$5:$Y$204,"-"))))</f>
        <v>-</v>
      </c>
      <c r="AS606" s="133" t="str">
        <f t="array" ref="AS606">IF(COUNT(IF($W$5:$W$204=$AH606,IF($A$5:$A$204=AS$595,$Y$5:$Y$204,"-")))=0,"-",COUNT(IF($W$5:$W$204=$AH606,IF($A$5:$A$204=AS$595,$Y$5:$Y$204,"-"))))</f>
        <v>-</v>
      </c>
      <c r="AT606" s="133" t="str">
        <f t="array" ref="AT606">IF(COUNT(IF($W$5:$W$204=$AH606,IF($A$5:$A$204=AT$595,$Y$5:$Y$204,"-")))=0,"-",COUNT(IF($W$5:$W$204=$AH606,IF($A$5:$A$204=AT$595,$Y$5:$Y$204,"-"))))</f>
        <v>-</v>
      </c>
      <c r="AU606" s="333">
        <f t="shared" si="118"/>
        <v>0</v>
      </c>
      <c r="AV606" s="211"/>
      <c r="AW606" s="268"/>
      <c r="AX606" s="268"/>
      <c r="AY606" s="268"/>
      <c r="AZ606" s="75"/>
      <c r="BA606" s="75"/>
      <c r="BB606" s="75"/>
      <c r="BC606" s="75"/>
      <c r="BD606" s="75"/>
      <c r="BE606" s="75"/>
      <c r="BF606" s="75"/>
      <c r="BG606" s="75"/>
      <c r="BH606" s="75"/>
      <c r="BU606" s="251"/>
      <c r="BV606" s="251"/>
      <c r="BW606" s="251"/>
      <c r="BZ606" s="2"/>
    </row>
    <row r="607" spans="1:78">
      <c r="A607" s="75"/>
      <c r="B607" s="75"/>
      <c r="C607" s="75"/>
      <c r="D607" s="75"/>
      <c r="E607" s="84"/>
      <c r="F607" s="84"/>
      <c r="G607" s="75"/>
      <c r="H607" s="85"/>
      <c r="I607" s="75"/>
      <c r="J607" s="75"/>
      <c r="K607" s="75"/>
      <c r="L607" s="75"/>
      <c r="M607" s="75"/>
      <c r="N607" s="75"/>
      <c r="O607" s="75"/>
      <c r="P607" s="75"/>
      <c r="Q607" s="75"/>
      <c r="R607" s="75"/>
      <c r="S607" s="75"/>
      <c r="T607" s="75"/>
      <c r="U607" s="75"/>
      <c r="V607" s="75"/>
      <c r="W607" s="76"/>
      <c r="X607" s="76"/>
      <c r="Y607" s="76"/>
      <c r="Z607" s="76"/>
      <c r="AA607" s="76"/>
      <c r="AB607" s="76"/>
      <c r="AC607" s="76"/>
      <c r="AD607" s="76"/>
      <c r="AE607" s="75"/>
      <c r="AF607" s="75"/>
      <c r="AG607" s="75"/>
      <c r="AH607" s="332">
        <v>11</v>
      </c>
      <c r="AI607" s="133" t="str">
        <f t="array" ref="AI607">IF(COUNT(IF($W$5:$W$204=$AH607,IF($A$5:$A$204=AI$595,$Y$5:$Y$204,"-")))=0,"-",COUNT(IF($W$5:$W$204=$AH607,IF($A$5:$A$204=AI$595,$Y$5:$Y$204,"-"))))</f>
        <v>-</v>
      </c>
      <c r="AJ607" s="133" t="str">
        <f t="array" ref="AJ607">IF(COUNT(IF($W$5:$W$204=$AH607,IF($A$5:$A$204=AJ$595,$Y$5:$Y$204,"-")))=0,"-",COUNT(IF($W$5:$W$204=$AH607,IF($A$5:$A$204=AJ$595,$Y$5:$Y$204,"-"))))</f>
        <v>-</v>
      </c>
      <c r="AK607" s="133" t="str">
        <f t="array" ref="AK607">IF(COUNT(IF($W$5:$W$204=$AH607,IF($A$5:$A$204=AK$595,$Y$5:$Y$204,"-")))=0,"-",COUNT(IF($W$5:$W$204=$AH607,IF($A$5:$A$204=AK$595,$Y$5:$Y$204,"-"))))</f>
        <v>-</v>
      </c>
      <c r="AL607" s="133" t="str">
        <f t="array" ref="AL607">IF(COUNT(IF($W$5:$W$204=$AH607,IF($A$5:$A$204=AL$595,$Y$5:$Y$204,"-")))=0,"-",COUNT(IF($W$5:$W$204=$AH607,IF($A$5:$A$204=AL$595,$Y$5:$Y$204,"-"))))</f>
        <v>-</v>
      </c>
      <c r="AM607" s="133" t="str">
        <f t="array" ref="AM607">IF(COUNT(IF($W$5:$W$204=$AH607,IF($A$5:$A$204=AM$595,$Y$5:$Y$204,"-")))=0,"-",COUNT(IF($W$5:$W$204=$AH607,IF($A$5:$A$204=AM$595,$Y$5:$Y$204,"-"))))</f>
        <v>-</v>
      </c>
      <c r="AN607" s="133" t="str">
        <f t="array" ref="AN607">IF(COUNT(IF($W$5:$W$204=$AH607,IF($A$5:$A$204=AN$595,$Y$5:$Y$204,"-")))=0,"-",COUNT(IF($W$5:$W$204=$AH607,IF($A$5:$A$204=AN$595,$Y$5:$Y$204,"-"))))</f>
        <v>-</v>
      </c>
      <c r="AO607" s="133" t="str">
        <f t="array" ref="AO607">IF(COUNT(IF($W$5:$W$204=$AH607,IF($A$5:$A$204=AO$595,$Y$5:$Y$204,"-")))=0,"-",COUNT(IF($W$5:$W$204=$AH607,IF($A$5:$A$204=AO$595,$Y$5:$Y$204,"-"))))</f>
        <v>-</v>
      </c>
      <c r="AP607" s="133" t="str">
        <f t="array" ref="AP607">IF(COUNT(IF($W$5:$W$204=$AH607,IF($A$5:$A$204=AP$595,$Y$5:$Y$204,"-")))=0,"-",COUNT(IF($W$5:$W$204=$AH607,IF($A$5:$A$204=AP$595,$Y$5:$Y$204,"-"))))</f>
        <v>-</v>
      </c>
      <c r="AQ607" s="133" t="str">
        <f t="array" ref="AQ607">IF(COUNT(IF($W$5:$W$204=$AH607,IF($A$5:$A$204=AQ$595,$Y$5:$Y$204,"-")))=0,"-",COUNT(IF($W$5:$W$204=$AH607,IF($A$5:$A$204=AQ$595,$Y$5:$Y$204,"-"))))</f>
        <v>-</v>
      </c>
      <c r="AR607" s="133" t="str">
        <f t="array" ref="AR607">IF(COUNT(IF($W$5:$W$204=$AH607,IF($A$5:$A$204=AR$595,$Y$5:$Y$204,"-")))=0,"-",COUNT(IF($W$5:$W$204=$AH607,IF($A$5:$A$204=AR$595,$Y$5:$Y$204,"-"))))</f>
        <v>-</v>
      </c>
      <c r="AS607" s="133" t="str">
        <f t="array" ref="AS607">IF(COUNT(IF($W$5:$W$204=$AH607,IF($A$5:$A$204=AS$595,$Y$5:$Y$204,"-")))=0,"-",COUNT(IF($W$5:$W$204=$AH607,IF($A$5:$A$204=AS$595,$Y$5:$Y$204,"-"))))</f>
        <v>-</v>
      </c>
      <c r="AT607" s="133" t="str">
        <f t="array" ref="AT607">IF(COUNT(IF($W$5:$W$204=$AH607,IF($A$5:$A$204=AT$595,$Y$5:$Y$204,"-")))=0,"-",COUNT(IF($W$5:$W$204=$AH607,IF($A$5:$A$204=AT$595,$Y$5:$Y$204,"-"))))</f>
        <v>-</v>
      </c>
      <c r="AU607" s="333">
        <f t="shared" si="118"/>
        <v>0</v>
      </c>
      <c r="AV607" s="211"/>
      <c r="AW607" s="268"/>
      <c r="AX607" s="268"/>
      <c r="AY607" s="268"/>
      <c r="AZ607" s="75"/>
      <c r="BA607" s="75"/>
      <c r="BB607" s="75"/>
      <c r="BC607" s="75"/>
      <c r="BD607" s="75"/>
      <c r="BE607" s="75"/>
      <c r="BF607" s="75"/>
      <c r="BG607" s="75"/>
      <c r="BH607" s="75"/>
      <c r="BU607" s="251"/>
      <c r="BV607" s="251"/>
      <c r="BW607" s="251"/>
      <c r="BZ607" s="2"/>
    </row>
    <row r="608" spans="1:78">
      <c r="A608" s="75"/>
      <c r="B608" s="75"/>
      <c r="C608" s="75"/>
      <c r="D608" s="75"/>
      <c r="E608" s="84"/>
      <c r="F608" s="84"/>
      <c r="G608" s="75"/>
      <c r="H608" s="85"/>
      <c r="I608" s="75"/>
      <c r="J608" s="75"/>
      <c r="K608" s="75"/>
      <c r="L608" s="75"/>
      <c r="M608" s="75"/>
      <c r="N608" s="75"/>
      <c r="O608" s="75"/>
      <c r="P608" s="75"/>
      <c r="Q608" s="75"/>
      <c r="R608" s="75"/>
      <c r="S608" s="75"/>
      <c r="T608" s="75"/>
      <c r="U608" s="75"/>
      <c r="V608" s="75"/>
      <c r="W608" s="76"/>
      <c r="X608" s="76"/>
      <c r="Y608" s="76"/>
      <c r="Z608" s="76"/>
      <c r="AA608" s="76"/>
      <c r="AB608" s="76"/>
      <c r="AC608" s="76"/>
      <c r="AD608" s="76"/>
      <c r="AE608" s="75"/>
      <c r="AF608" s="75"/>
      <c r="AG608" s="75"/>
      <c r="AH608" s="332">
        <v>12</v>
      </c>
      <c r="AI608" s="133" t="str">
        <f t="array" ref="AI608">IF(COUNT(IF($W$5:$W$204=$AH608,IF($A$5:$A$204=AI$595,$Y$5:$Y$204,"-")))=0,"-",COUNT(IF($W$5:$W$204=$AH608,IF($A$5:$A$204=AI$595,$Y$5:$Y$204,"-"))))</f>
        <v>-</v>
      </c>
      <c r="AJ608" s="133" t="str">
        <f t="array" ref="AJ608">IF(COUNT(IF($W$5:$W$204=$AH608,IF($A$5:$A$204=AJ$595,$Y$5:$Y$204,"-")))=0,"-",COUNT(IF($W$5:$W$204=$AH608,IF($A$5:$A$204=AJ$595,$Y$5:$Y$204,"-"))))</f>
        <v>-</v>
      </c>
      <c r="AK608" s="133" t="str">
        <f t="array" ref="AK608">IF(COUNT(IF($W$5:$W$204=$AH608,IF($A$5:$A$204=AK$595,$Y$5:$Y$204,"-")))=0,"-",COUNT(IF($W$5:$W$204=$AH608,IF($A$5:$A$204=AK$595,$Y$5:$Y$204,"-"))))</f>
        <v>-</v>
      </c>
      <c r="AL608" s="133" t="str">
        <f t="array" ref="AL608">IF(COUNT(IF($W$5:$W$204=$AH608,IF($A$5:$A$204=AL$595,$Y$5:$Y$204,"-")))=0,"-",COUNT(IF($W$5:$W$204=$AH608,IF($A$5:$A$204=AL$595,$Y$5:$Y$204,"-"))))</f>
        <v>-</v>
      </c>
      <c r="AM608" s="133" t="str">
        <f t="array" ref="AM608">IF(COUNT(IF($W$5:$W$204=$AH608,IF($A$5:$A$204=AM$595,$Y$5:$Y$204,"-")))=0,"-",COUNT(IF($W$5:$W$204=$AH608,IF($A$5:$A$204=AM$595,$Y$5:$Y$204,"-"))))</f>
        <v>-</v>
      </c>
      <c r="AN608" s="133" t="str">
        <f t="array" ref="AN608">IF(COUNT(IF($W$5:$W$204=$AH608,IF($A$5:$A$204=AN$595,$Y$5:$Y$204,"-")))=0,"-",COUNT(IF($W$5:$W$204=$AH608,IF($A$5:$A$204=AN$595,$Y$5:$Y$204,"-"))))</f>
        <v>-</v>
      </c>
      <c r="AO608" s="133" t="str">
        <f t="array" ref="AO608">IF(COUNT(IF($W$5:$W$204=$AH608,IF($A$5:$A$204=AO$595,$Y$5:$Y$204,"-")))=0,"-",COUNT(IF($W$5:$W$204=$AH608,IF($A$5:$A$204=AO$595,$Y$5:$Y$204,"-"))))</f>
        <v>-</v>
      </c>
      <c r="AP608" s="133" t="str">
        <f t="array" ref="AP608">IF(COUNT(IF($W$5:$W$204=$AH608,IF($A$5:$A$204=AP$595,$Y$5:$Y$204,"-")))=0,"-",COUNT(IF($W$5:$W$204=$AH608,IF($A$5:$A$204=AP$595,$Y$5:$Y$204,"-"))))</f>
        <v>-</v>
      </c>
      <c r="AQ608" s="133" t="str">
        <f t="array" ref="AQ608">IF(COUNT(IF($W$5:$W$204=$AH608,IF($A$5:$A$204=AQ$595,$Y$5:$Y$204,"-")))=0,"-",COUNT(IF($W$5:$W$204=$AH608,IF($A$5:$A$204=AQ$595,$Y$5:$Y$204,"-"))))</f>
        <v>-</v>
      </c>
      <c r="AR608" s="133" t="str">
        <f t="array" ref="AR608">IF(COUNT(IF($W$5:$W$204=$AH608,IF($A$5:$A$204=AR$595,$Y$5:$Y$204,"-")))=0,"-",COUNT(IF($W$5:$W$204=$AH608,IF($A$5:$A$204=AR$595,$Y$5:$Y$204,"-"))))</f>
        <v>-</v>
      </c>
      <c r="AS608" s="133" t="str">
        <f t="array" ref="AS608">IF(COUNT(IF($W$5:$W$204=$AH608,IF($A$5:$A$204=AS$595,$Y$5:$Y$204,"-")))=0,"-",COUNT(IF($W$5:$W$204=$AH608,IF($A$5:$A$204=AS$595,$Y$5:$Y$204,"-"))))</f>
        <v>-</v>
      </c>
      <c r="AT608" s="133" t="str">
        <f t="array" ref="AT608">IF(COUNT(IF($W$5:$W$204=$AH608,IF($A$5:$A$204=AT$595,$Y$5:$Y$204,"-")))=0,"-",COUNT(IF($W$5:$W$204=$AH608,IF($A$5:$A$204=AT$595,$Y$5:$Y$204,"-"))))</f>
        <v>-</v>
      </c>
      <c r="AU608" s="333">
        <f t="shared" si="118"/>
        <v>0</v>
      </c>
      <c r="AV608" s="75"/>
      <c r="AW608" s="74"/>
      <c r="AX608" s="75"/>
      <c r="AY608" s="75"/>
      <c r="AZ608" s="75"/>
      <c r="BA608" s="75"/>
      <c r="BB608" s="75"/>
      <c r="BC608" s="75"/>
      <c r="BD608" s="75"/>
      <c r="BE608" s="75"/>
      <c r="BF608" s="75"/>
      <c r="BG608" s="75"/>
      <c r="BH608" s="75"/>
      <c r="BV608" s="251"/>
      <c r="BW608" s="251"/>
      <c r="BX608" s="251"/>
    </row>
    <row r="609" spans="1:76">
      <c r="A609" s="75"/>
      <c r="B609" s="75"/>
      <c r="C609" s="75"/>
      <c r="D609" s="75"/>
      <c r="E609" s="84"/>
      <c r="F609" s="84"/>
      <c r="G609" s="75"/>
      <c r="H609" s="85"/>
      <c r="I609" s="75"/>
      <c r="J609" s="75"/>
      <c r="K609" s="75"/>
      <c r="L609" s="75"/>
      <c r="M609" s="75"/>
      <c r="N609" s="75"/>
      <c r="O609" s="75"/>
      <c r="P609" s="75"/>
      <c r="Q609" s="75"/>
      <c r="R609" s="75"/>
      <c r="S609" s="75"/>
      <c r="T609" s="75"/>
      <c r="U609" s="75"/>
      <c r="V609" s="75"/>
      <c r="W609" s="76"/>
      <c r="X609" s="76"/>
      <c r="Y609" s="76"/>
      <c r="Z609" s="76"/>
      <c r="AA609" s="76"/>
      <c r="AB609" s="76"/>
      <c r="AC609" s="76"/>
      <c r="AD609" s="76"/>
      <c r="AE609" s="75"/>
      <c r="AF609" s="75"/>
      <c r="AG609" s="75"/>
      <c r="AH609" s="332">
        <v>13</v>
      </c>
      <c r="AI609" s="133" t="str">
        <f t="array" ref="AI609">IF(COUNT(IF($W$5:$W$204=$AH609,IF($A$5:$A$204=AI$595,$Y$5:$Y$204,"-")))=0,"-",COUNT(IF($W$5:$W$204=$AH609,IF($A$5:$A$204=AI$595,$Y$5:$Y$204,"-"))))</f>
        <v>-</v>
      </c>
      <c r="AJ609" s="133" t="str">
        <f t="array" ref="AJ609">IF(COUNT(IF($W$5:$W$204=$AH609,IF($A$5:$A$204=AJ$595,$Y$5:$Y$204,"-")))=0,"-",COUNT(IF($W$5:$W$204=$AH609,IF($A$5:$A$204=AJ$595,$Y$5:$Y$204,"-"))))</f>
        <v>-</v>
      </c>
      <c r="AK609" s="133" t="str">
        <f t="array" ref="AK609">IF(COUNT(IF($W$5:$W$204=$AH609,IF($A$5:$A$204=AK$595,$Y$5:$Y$204,"-")))=0,"-",COUNT(IF($W$5:$W$204=$AH609,IF($A$5:$A$204=AK$595,$Y$5:$Y$204,"-"))))</f>
        <v>-</v>
      </c>
      <c r="AL609" s="133" t="str">
        <f t="array" ref="AL609">IF(COUNT(IF($W$5:$W$204=$AH609,IF($A$5:$A$204=AL$595,$Y$5:$Y$204,"-")))=0,"-",COUNT(IF($W$5:$W$204=$AH609,IF($A$5:$A$204=AL$595,$Y$5:$Y$204,"-"))))</f>
        <v>-</v>
      </c>
      <c r="AM609" s="133" t="str">
        <f t="array" ref="AM609">IF(COUNT(IF($W$5:$W$204=$AH609,IF($A$5:$A$204=AM$595,$Y$5:$Y$204,"-")))=0,"-",COUNT(IF($W$5:$W$204=$AH609,IF($A$5:$A$204=AM$595,$Y$5:$Y$204,"-"))))</f>
        <v>-</v>
      </c>
      <c r="AN609" s="133" t="str">
        <f t="array" ref="AN609">IF(COUNT(IF($W$5:$W$204=$AH609,IF($A$5:$A$204=AN$595,$Y$5:$Y$204,"-")))=0,"-",COUNT(IF($W$5:$W$204=$AH609,IF($A$5:$A$204=AN$595,$Y$5:$Y$204,"-"))))</f>
        <v>-</v>
      </c>
      <c r="AO609" s="133" t="str">
        <f t="array" ref="AO609">IF(COUNT(IF($W$5:$W$204=$AH609,IF($A$5:$A$204=AO$595,$Y$5:$Y$204,"-")))=0,"-",COUNT(IF($W$5:$W$204=$AH609,IF($A$5:$A$204=AO$595,$Y$5:$Y$204,"-"))))</f>
        <v>-</v>
      </c>
      <c r="AP609" s="133" t="str">
        <f t="array" ref="AP609">IF(COUNT(IF($W$5:$W$204=$AH609,IF($A$5:$A$204=AP$595,$Y$5:$Y$204,"-")))=0,"-",COUNT(IF($W$5:$W$204=$AH609,IF($A$5:$A$204=AP$595,$Y$5:$Y$204,"-"))))</f>
        <v>-</v>
      </c>
      <c r="AQ609" s="133" t="str">
        <f t="array" ref="AQ609">IF(COUNT(IF($W$5:$W$204=$AH609,IF($A$5:$A$204=AQ$595,$Y$5:$Y$204,"-")))=0,"-",COUNT(IF($W$5:$W$204=$AH609,IF($A$5:$A$204=AQ$595,$Y$5:$Y$204,"-"))))</f>
        <v>-</v>
      </c>
      <c r="AR609" s="133" t="str">
        <f t="array" ref="AR609">IF(COUNT(IF($W$5:$W$204=$AH609,IF($A$5:$A$204=AR$595,$Y$5:$Y$204,"-")))=0,"-",COUNT(IF($W$5:$W$204=$AH609,IF($A$5:$A$204=AR$595,$Y$5:$Y$204,"-"))))</f>
        <v>-</v>
      </c>
      <c r="AS609" s="133" t="str">
        <f t="array" ref="AS609">IF(COUNT(IF($W$5:$W$204=$AH609,IF($A$5:$A$204=AS$595,$Y$5:$Y$204,"-")))=0,"-",COUNT(IF($W$5:$W$204=$AH609,IF($A$5:$A$204=AS$595,$Y$5:$Y$204,"-"))))</f>
        <v>-</v>
      </c>
      <c r="AT609" s="133" t="str">
        <f t="array" ref="AT609">IF(COUNT(IF($W$5:$W$204=$AH609,IF($A$5:$A$204=AT$595,$Y$5:$Y$204,"-")))=0,"-",COUNT(IF($W$5:$W$204=$AH609,IF($A$5:$A$204=AT$595,$Y$5:$Y$204,"-"))))</f>
        <v>-</v>
      </c>
      <c r="AU609" s="333">
        <f t="shared" si="118"/>
        <v>0</v>
      </c>
      <c r="AV609" s="75"/>
      <c r="AW609" s="74"/>
      <c r="AX609" s="75"/>
      <c r="AY609" s="75"/>
      <c r="AZ609" s="75"/>
      <c r="BA609" s="75"/>
      <c r="BB609" s="75"/>
      <c r="BC609" s="75"/>
      <c r="BD609" s="75"/>
      <c r="BE609" s="75"/>
      <c r="BF609" s="75"/>
      <c r="BG609" s="75"/>
      <c r="BH609" s="75"/>
      <c r="BV609" s="251"/>
      <c r="BW609" s="251"/>
      <c r="BX609" s="251"/>
    </row>
    <row r="610" spans="1:76">
      <c r="A610" s="75"/>
      <c r="B610" s="75"/>
      <c r="C610" s="75"/>
      <c r="D610" s="75"/>
      <c r="E610" s="84"/>
      <c r="F610" s="84"/>
      <c r="G610" s="75"/>
      <c r="H610" s="85"/>
      <c r="I610" s="75"/>
      <c r="J610" s="75"/>
      <c r="K610" s="75"/>
      <c r="L610" s="75"/>
      <c r="M610" s="75"/>
      <c r="N610" s="75"/>
      <c r="O610" s="75"/>
      <c r="P610" s="75"/>
      <c r="Q610" s="75"/>
      <c r="R610" s="75"/>
      <c r="S610" s="75"/>
      <c r="T610" s="75"/>
      <c r="U610" s="75"/>
      <c r="V610" s="75"/>
      <c r="W610" s="76"/>
      <c r="X610" s="76"/>
      <c r="Y610" s="76"/>
      <c r="Z610" s="76"/>
      <c r="AA610" s="76"/>
      <c r="AB610" s="76"/>
      <c r="AC610" s="76"/>
      <c r="AD610" s="76"/>
      <c r="AE610" s="75"/>
      <c r="AF610" s="75"/>
      <c r="AG610" s="75"/>
      <c r="AH610" s="332">
        <v>14</v>
      </c>
      <c r="AI610" s="133" t="str">
        <f t="array" ref="AI610">IF(COUNT(IF($W$5:$W$204=$AH610,IF($A$5:$A$204=AI$595,$Y$5:$Y$204,"-")))=0,"-",COUNT(IF($W$5:$W$204=$AH610,IF($A$5:$A$204=AI$595,$Y$5:$Y$204,"-"))))</f>
        <v>-</v>
      </c>
      <c r="AJ610" s="133" t="str">
        <f t="array" ref="AJ610">IF(COUNT(IF($W$5:$W$204=$AH610,IF($A$5:$A$204=AJ$595,$Y$5:$Y$204,"-")))=0,"-",COUNT(IF($W$5:$W$204=$AH610,IF($A$5:$A$204=AJ$595,$Y$5:$Y$204,"-"))))</f>
        <v>-</v>
      </c>
      <c r="AK610" s="133" t="str">
        <f t="array" ref="AK610">IF(COUNT(IF($W$5:$W$204=$AH610,IF($A$5:$A$204=AK$595,$Y$5:$Y$204,"-")))=0,"-",COUNT(IF($W$5:$W$204=$AH610,IF($A$5:$A$204=AK$595,$Y$5:$Y$204,"-"))))</f>
        <v>-</v>
      </c>
      <c r="AL610" s="133" t="str">
        <f t="array" ref="AL610">IF(COUNT(IF($W$5:$W$204=$AH610,IF($A$5:$A$204=AL$595,$Y$5:$Y$204,"-")))=0,"-",COUNT(IF($W$5:$W$204=$AH610,IF($A$5:$A$204=AL$595,$Y$5:$Y$204,"-"))))</f>
        <v>-</v>
      </c>
      <c r="AM610" s="133" t="str">
        <f t="array" ref="AM610">IF(COUNT(IF($W$5:$W$204=$AH610,IF($A$5:$A$204=AM$595,$Y$5:$Y$204,"-")))=0,"-",COUNT(IF($W$5:$W$204=$AH610,IF($A$5:$A$204=AM$595,$Y$5:$Y$204,"-"))))</f>
        <v>-</v>
      </c>
      <c r="AN610" s="133" t="str">
        <f t="array" ref="AN610">IF(COUNT(IF($W$5:$W$204=$AH610,IF($A$5:$A$204=AN$595,$Y$5:$Y$204,"-")))=0,"-",COUNT(IF($W$5:$W$204=$AH610,IF($A$5:$A$204=AN$595,$Y$5:$Y$204,"-"))))</f>
        <v>-</v>
      </c>
      <c r="AO610" s="133" t="str">
        <f t="array" ref="AO610">IF(COUNT(IF($W$5:$W$204=$AH610,IF($A$5:$A$204=AO$595,$Y$5:$Y$204,"-")))=0,"-",COUNT(IF($W$5:$W$204=$AH610,IF($A$5:$A$204=AO$595,$Y$5:$Y$204,"-"))))</f>
        <v>-</v>
      </c>
      <c r="AP610" s="133" t="str">
        <f t="array" ref="AP610">IF(COUNT(IF($W$5:$W$204=$AH610,IF($A$5:$A$204=AP$595,$Y$5:$Y$204,"-")))=0,"-",COUNT(IF($W$5:$W$204=$AH610,IF($A$5:$A$204=AP$595,$Y$5:$Y$204,"-"))))</f>
        <v>-</v>
      </c>
      <c r="AQ610" s="133" t="str">
        <f t="array" ref="AQ610">IF(COUNT(IF($W$5:$W$204=$AH610,IF($A$5:$A$204=AQ$595,$Y$5:$Y$204,"-")))=0,"-",COUNT(IF($W$5:$W$204=$AH610,IF($A$5:$A$204=AQ$595,$Y$5:$Y$204,"-"))))</f>
        <v>-</v>
      </c>
      <c r="AR610" s="133" t="str">
        <f t="array" ref="AR610">IF(COUNT(IF($W$5:$W$204=$AH610,IF($A$5:$A$204=AR$595,$Y$5:$Y$204,"-")))=0,"-",COUNT(IF($W$5:$W$204=$AH610,IF($A$5:$A$204=AR$595,$Y$5:$Y$204,"-"))))</f>
        <v>-</v>
      </c>
      <c r="AS610" s="133" t="str">
        <f t="array" ref="AS610">IF(COUNT(IF($W$5:$W$204=$AH610,IF($A$5:$A$204=AS$595,$Y$5:$Y$204,"-")))=0,"-",COUNT(IF($W$5:$W$204=$AH610,IF($A$5:$A$204=AS$595,$Y$5:$Y$204,"-"))))</f>
        <v>-</v>
      </c>
      <c r="AT610" s="133" t="str">
        <f t="array" ref="AT610">IF(COUNT(IF($W$5:$W$204=$AH610,IF($A$5:$A$204=AT$595,$Y$5:$Y$204,"-")))=0,"-",COUNT(IF($W$5:$W$204=$AH610,IF($A$5:$A$204=AT$595,$Y$5:$Y$204,"-"))))</f>
        <v>-</v>
      </c>
      <c r="AU610" s="333">
        <f t="shared" si="118"/>
        <v>0</v>
      </c>
      <c r="AV610" s="75"/>
      <c r="AW610" s="74"/>
      <c r="AX610" s="75"/>
      <c r="AY610" s="75"/>
      <c r="AZ610" s="75"/>
      <c r="BA610" s="75"/>
      <c r="BB610" s="75"/>
      <c r="BC610" s="75"/>
      <c r="BD610" s="75"/>
      <c r="BE610" s="75"/>
      <c r="BF610" s="75"/>
      <c r="BG610" s="75"/>
      <c r="BH610" s="75"/>
      <c r="BV610" s="251"/>
      <c r="BW610" s="251"/>
      <c r="BX610" s="251"/>
    </row>
    <row r="611" spans="1:76">
      <c r="A611" s="75"/>
      <c r="B611" s="75"/>
      <c r="C611" s="75"/>
      <c r="D611" s="75"/>
      <c r="E611" s="84"/>
      <c r="F611" s="84"/>
      <c r="G611" s="75"/>
      <c r="H611" s="85"/>
      <c r="I611" s="75"/>
      <c r="J611" s="75"/>
      <c r="K611" s="75"/>
      <c r="L611" s="75"/>
      <c r="M611" s="75"/>
      <c r="N611" s="75"/>
      <c r="O611" s="75"/>
      <c r="P611" s="75"/>
      <c r="Q611" s="75"/>
      <c r="R611" s="75"/>
      <c r="S611" s="75"/>
      <c r="T611" s="75"/>
      <c r="U611" s="75"/>
      <c r="V611" s="75"/>
      <c r="W611" s="76"/>
      <c r="X611" s="76"/>
      <c r="Y611" s="76"/>
      <c r="Z611" s="76"/>
      <c r="AA611" s="76"/>
      <c r="AB611" s="76"/>
      <c r="AC611" s="76"/>
      <c r="AD611" s="76"/>
      <c r="AE611" s="75"/>
      <c r="AF611" s="75"/>
      <c r="AG611" s="75"/>
      <c r="AH611" s="332">
        <v>15</v>
      </c>
      <c r="AI611" s="133" t="str">
        <f t="array" ref="AI611">IF(COUNT(IF($W$5:$W$204=$AH611,IF($A$5:$A$204=AI$595,$Y$5:$Y$204,"-")))=0,"-",COUNT(IF($W$5:$W$204=$AH611,IF($A$5:$A$204=AI$595,$Y$5:$Y$204,"-"))))</f>
        <v>-</v>
      </c>
      <c r="AJ611" s="133" t="str">
        <f t="array" ref="AJ611">IF(COUNT(IF($W$5:$W$204=$AH611,IF($A$5:$A$204=AJ$595,$Y$5:$Y$204,"-")))=0,"-",COUNT(IF($W$5:$W$204=$AH611,IF($A$5:$A$204=AJ$595,$Y$5:$Y$204,"-"))))</f>
        <v>-</v>
      </c>
      <c r="AK611" s="133" t="str">
        <f t="array" ref="AK611">IF(COUNT(IF($W$5:$W$204=$AH611,IF($A$5:$A$204=AK$595,$Y$5:$Y$204,"-")))=0,"-",COUNT(IF($W$5:$W$204=$AH611,IF($A$5:$A$204=AK$595,$Y$5:$Y$204,"-"))))</f>
        <v>-</v>
      </c>
      <c r="AL611" s="133" t="str">
        <f t="array" ref="AL611">IF(COUNT(IF($W$5:$W$204=$AH611,IF($A$5:$A$204=AL$595,$Y$5:$Y$204,"-")))=0,"-",COUNT(IF($W$5:$W$204=$AH611,IF($A$5:$A$204=AL$595,$Y$5:$Y$204,"-"))))</f>
        <v>-</v>
      </c>
      <c r="AM611" s="133" t="str">
        <f t="array" ref="AM611">IF(COUNT(IF($W$5:$W$204=$AH611,IF($A$5:$A$204=AM$595,$Y$5:$Y$204,"-")))=0,"-",COUNT(IF($W$5:$W$204=$AH611,IF($A$5:$A$204=AM$595,$Y$5:$Y$204,"-"))))</f>
        <v>-</v>
      </c>
      <c r="AN611" s="133" t="str">
        <f t="array" ref="AN611">IF(COUNT(IF($W$5:$W$204=$AH611,IF($A$5:$A$204=AN$595,$Y$5:$Y$204,"-")))=0,"-",COUNT(IF($W$5:$W$204=$AH611,IF($A$5:$A$204=AN$595,$Y$5:$Y$204,"-"))))</f>
        <v>-</v>
      </c>
      <c r="AO611" s="133" t="str">
        <f t="array" ref="AO611">IF(COUNT(IF($W$5:$W$204=$AH611,IF($A$5:$A$204=AO$595,$Y$5:$Y$204,"-")))=0,"-",COUNT(IF($W$5:$W$204=$AH611,IF($A$5:$A$204=AO$595,$Y$5:$Y$204,"-"))))</f>
        <v>-</v>
      </c>
      <c r="AP611" s="133" t="str">
        <f t="array" ref="AP611">IF(COUNT(IF($W$5:$W$204=$AH611,IF($A$5:$A$204=AP$595,$Y$5:$Y$204,"-")))=0,"-",COUNT(IF($W$5:$W$204=$AH611,IF($A$5:$A$204=AP$595,$Y$5:$Y$204,"-"))))</f>
        <v>-</v>
      </c>
      <c r="AQ611" s="133" t="str">
        <f t="array" ref="AQ611">IF(COUNT(IF($W$5:$W$204=$AH611,IF($A$5:$A$204=AQ$595,$Y$5:$Y$204,"-")))=0,"-",COUNT(IF($W$5:$W$204=$AH611,IF($A$5:$A$204=AQ$595,$Y$5:$Y$204,"-"))))</f>
        <v>-</v>
      </c>
      <c r="AR611" s="133" t="str">
        <f t="array" ref="AR611">IF(COUNT(IF($W$5:$W$204=$AH611,IF($A$5:$A$204=AR$595,$Y$5:$Y$204,"-")))=0,"-",COUNT(IF($W$5:$W$204=$AH611,IF($A$5:$A$204=AR$595,$Y$5:$Y$204,"-"))))</f>
        <v>-</v>
      </c>
      <c r="AS611" s="133" t="str">
        <f t="array" ref="AS611">IF(COUNT(IF($W$5:$W$204=$AH611,IF($A$5:$A$204=AS$595,$Y$5:$Y$204,"-")))=0,"-",COUNT(IF($W$5:$W$204=$AH611,IF($A$5:$A$204=AS$595,$Y$5:$Y$204,"-"))))</f>
        <v>-</v>
      </c>
      <c r="AT611" s="133" t="str">
        <f t="array" ref="AT611">IF(COUNT(IF($W$5:$W$204=$AH611,IF($A$5:$A$204=AT$595,$Y$5:$Y$204,"-")))=0,"-",COUNT(IF($W$5:$W$204=$AH611,IF($A$5:$A$204=AT$595,$Y$5:$Y$204,"-"))))</f>
        <v>-</v>
      </c>
      <c r="AU611" s="334">
        <f t="shared" si="118"/>
        <v>0</v>
      </c>
      <c r="AV611" s="75"/>
      <c r="AW611" s="74"/>
      <c r="AX611" s="75"/>
      <c r="AY611" s="75"/>
      <c r="AZ611" s="75"/>
      <c r="BA611" s="75"/>
      <c r="BB611" s="75"/>
      <c r="BC611" s="75"/>
      <c r="BD611" s="75"/>
      <c r="BE611" s="75"/>
      <c r="BF611" s="75"/>
      <c r="BG611" s="75"/>
      <c r="BH611" s="75"/>
      <c r="BV611" s="251"/>
      <c r="BW611" s="251"/>
      <c r="BX611" s="251"/>
    </row>
    <row r="612" spans="1:76">
      <c r="A612" s="75"/>
      <c r="B612" s="75"/>
      <c r="C612" s="75"/>
      <c r="D612" s="75"/>
      <c r="E612" s="84"/>
      <c r="F612" s="84"/>
      <c r="G612" s="75"/>
      <c r="H612" s="85"/>
      <c r="I612" s="75"/>
      <c r="J612" s="75"/>
      <c r="K612" s="75"/>
      <c r="L612" s="75"/>
      <c r="M612" s="75"/>
      <c r="N612" s="75"/>
      <c r="O612" s="75"/>
      <c r="P612" s="75"/>
      <c r="Q612" s="75"/>
      <c r="R612" s="75"/>
      <c r="S612" s="75"/>
      <c r="T612" s="75"/>
      <c r="U612" s="75"/>
      <c r="V612" s="75"/>
      <c r="W612" s="76"/>
      <c r="X612" s="76"/>
      <c r="Y612" s="76"/>
      <c r="Z612" s="76"/>
      <c r="AA612" s="76"/>
      <c r="AB612" s="76"/>
      <c r="AC612" s="76"/>
      <c r="AD612" s="76"/>
      <c r="AE612" s="75"/>
      <c r="AF612" s="75"/>
      <c r="AG612" s="75"/>
      <c r="AH612" s="229" t="s">
        <v>58</v>
      </c>
      <c r="AI612" s="134">
        <f t="shared" ref="AI612:AU612" si="119">SUM(AI596:AI611)</f>
        <v>0</v>
      </c>
      <c r="AJ612" s="135">
        <f t="shared" si="119"/>
        <v>0</v>
      </c>
      <c r="AK612" s="135">
        <f t="shared" si="119"/>
        <v>0</v>
      </c>
      <c r="AL612" s="135">
        <f t="shared" si="119"/>
        <v>0</v>
      </c>
      <c r="AM612" s="135">
        <f t="shared" si="119"/>
        <v>0</v>
      </c>
      <c r="AN612" s="135">
        <f t="shared" si="119"/>
        <v>0</v>
      </c>
      <c r="AO612" s="135">
        <f t="shared" si="119"/>
        <v>0</v>
      </c>
      <c r="AP612" s="135">
        <f t="shared" si="119"/>
        <v>0</v>
      </c>
      <c r="AQ612" s="135">
        <f t="shared" si="119"/>
        <v>0</v>
      </c>
      <c r="AR612" s="135">
        <f t="shared" si="119"/>
        <v>0</v>
      </c>
      <c r="AS612" s="135">
        <f t="shared" si="119"/>
        <v>0</v>
      </c>
      <c r="AT612" s="136">
        <f t="shared" si="119"/>
        <v>0</v>
      </c>
      <c r="AU612" s="335">
        <f t="shared" si="119"/>
        <v>0</v>
      </c>
      <c r="AV612" s="78"/>
      <c r="AW612" s="74"/>
      <c r="AX612" s="75"/>
      <c r="AY612" s="75"/>
      <c r="AZ612" s="75"/>
      <c r="BA612" s="75"/>
      <c r="BB612" s="75"/>
      <c r="BC612" s="75"/>
      <c r="BD612" s="75"/>
      <c r="BE612" s="75"/>
      <c r="BF612" s="75"/>
      <c r="BG612" s="75"/>
      <c r="BH612" s="75"/>
      <c r="BV612" s="251"/>
      <c r="BW612" s="251"/>
      <c r="BX612" s="251"/>
    </row>
    <row r="613" spans="1:76">
      <c r="A613" s="75"/>
      <c r="B613" s="75"/>
      <c r="C613" s="75"/>
      <c r="D613" s="75"/>
      <c r="E613" s="84"/>
      <c r="F613" s="84"/>
      <c r="G613" s="75"/>
      <c r="H613" s="85"/>
      <c r="I613" s="75"/>
      <c r="J613" s="75"/>
      <c r="K613" s="75"/>
      <c r="L613" s="75"/>
      <c r="M613" s="75"/>
      <c r="N613" s="75"/>
      <c r="O613" s="75"/>
      <c r="P613" s="75"/>
      <c r="Q613" s="75"/>
      <c r="R613" s="75"/>
      <c r="S613" s="75"/>
      <c r="T613" s="75"/>
      <c r="U613" s="75"/>
      <c r="V613" s="75"/>
      <c r="W613" s="76"/>
      <c r="X613" s="76"/>
      <c r="Y613" s="76"/>
      <c r="Z613" s="76"/>
      <c r="AA613" s="76"/>
      <c r="AB613" s="76"/>
      <c r="AC613" s="76"/>
      <c r="AD613" s="76"/>
      <c r="AE613" s="75"/>
      <c r="AF613" s="75"/>
      <c r="AG613" s="75"/>
      <c r="AH613" s="175"/>
      <c r="AI613" s="360"/>
      <c r="AJ613" s="360"/>
      <c r="AK613" s="360"/>
      <c r="AL613" s="360"/>
      <c r="AM613" s="360"/>
      <c r="AN613" s="360"/>
      <c r="AO613" s="360"/>
      <c r="AP613" s="360"/>
      <c r="AQ613" s="360"/>
      <c r="AR613" s="360"/>
      <c r="AS613" s="360"/>
      <c r="AT613" s="360"/>
      <c r="AU613" s="361"/>
      <c r="AV613" s="75"/>
      <c r="AW613" s="74"/>
      <c r="AX613" s="75"/>
      <c r="AY613" s="75"/>
      <c r="AZ613" s="75"/>
      <c r="BA613" s="75"/>
      <c r="BB613" s="75"/>
      <c r="BC613" s="75"/>
      <c r="BD613" s="75"/>
      <c r="BE613" s="75"/>
      <c r="BF613" s="75"/>
      <c r="BG613" s="75"/>
      <c r="BH613" s="75"/>
      <c r="BV613" s="251"/>
      <c r="BW613" s="251"/>
      <c r="BX613" s="251"/>
    </row>
    <row r="614" spans="1:76">
      <c r="A614" s="75"/>
      <c r="B614" s="75"/>
      <c r="C614" s="75"/>
      <c r="D614" s="75"/>
      <c r="E614" s="84"/>
      <c r="F614" s="84"/>
      <c r="G614" s="75"/>
      <c r="H614" s="85"/>
      <c r="I614" s="75"/>
      <c r="J614" s="75"/>
      <c r="K614" s="75"/>
      <c r="L614" s="75"/>
      <c r="M614" s="75"/>
      <c r="N614" s="75"/>
      <c r="O614" s="75"/>
      <c r="P614" s="75"/>
      <c r="Q614" s="75"/>
      <c r="R614" s="75"/>
      <c r="S614" s="75"/>
      <c r="T614" s="75"/>
      <c r="U614" s="75"/>
      <c r="V614" s="75"/>
      <c r="W614" s="76"/>
      <c r="X614" s="76"/>
      <c r="Y614" s="76"/>
      <c r="Z614" s="76"/>
      <c r="AA614" s="76"/>
      <c r="AB614" s="76"/>
      <c r="AC614" s="76"/>
      <c r="AD614" s="76"/>
      <c r="AE614" s="75"/>
      <c r="AF614" s="75"/>
      <c r="AG614" s="75"/>
      <c r="AH614" s="175"/>
      <c r="AI614" s="360"/>
      <c r="AJ614" s="360"/>
      <c r="AK614" s="360"/>
      <c r="AL614" s="360"/>
      <c r="AM614" s="360"/>
      <c r="AN614" s="360"/>
      <c r="AO614" s="360"/>
      <c r="AP614" s="360"/>
      <c r="AQ614" s="360"/>
      <c r="AR614" s="360"/>
      <c r="AS614" s="360"/>
      <c r="AT614" s="360"/>
      <c r="AU614" s="361"/>
      <c r="AV614" s="75"/>
      <c r="AW614" s="74"/>
      <c r="AX614" s="75"/>
      <c r="AY614" s="75"/>
      <c r="AZ614" s="75"/>
      <c r="BA614" s="75"/>
      <c r="BB614" s="75"/>
      <c r="BC614" s="75"/>
      <c r="BD614" s="75"/>
      <c r="BE614" s="75"/>
      <c r="BF614" s="75"/>
      <c r="BG614" s="75"/>
      <c r="BH614" s="75"/>
      <c r="BV614" s="251"/>
      <c r="BW614" s="251"/>
      <c r="BX614" s="251"/>
    </row>
    <row r="615" spans="1:76">
      <c r="A615" s="75"/>
      <c r="B615" s="75"/>
      <c r="C615" s="75"/>
      <c r="D615" s="75"/>
      <c r="E615" s="84"/>
      <c r="F615" s="84"/>
      <c r="G615" s="75"/>
      <c r="H615" s="85"/>
      <c r="I615" s="75"/>
      <c r="J615" s="75"/>
      <c r="K615" s="75"/>
      <c r="L615" s="75"/>
      <c r="M615" s="75"/>
      <c r="N615" s="75"/>
      <c r="O615" s="75"/>
      <c r="P615" s="75"/>
      <c r="Q615" s="75"/>
      <c r="R615" s="75"/>
      <c r="S615" s="75"/>
      <c r="T615" s="75"/>
      <c r="U615" s="75"/>
      <c r="V615" s="75"/>
      <c r="W615" s="76"/>
      <c r="X615" s="76"/>
      <c r="Y615" s="76"/>
      <c r="Z615" s="76"/>
      <c r="AA615" s="76"/>
      <c r="AB615" s="76"/>
      <c r="AC615" s="76"/>
      <c r="AD615" s="76"/>
      <c r="AE615" s="75"/>
      <c r="AF615" s="75"/>
      <c r="AG615" s="75"/>
      <c r="AH615" s="170"/>
      <c r="AI615" s="171"/>
      <c r="AJ615" s="341" t="s">
        <v>43</v>
      </c>
      <c r="AK615" s="171"/>
      <c r="AL615" s="307"/>
      <c r="AM615" s="163"/>
      <c r="AN615" s="160"/>
      <c r="AO615" s="160"/>
      <c r="AP615" s="160"/>
      <c r="AQ615" s="160"/>
      <c r="AR615" s="160"/>
      <c r="AS615" s="160"/>
      <c r="AT615" s="160"/>
      <c r="AU615" s="160"/>
      <c r="AV615" s="75"/>
      <c r="AW615" s="74"/>
      <c r="AX615" s="75"/>
      <c r="AY615" s="75"/>
      <c r="AZ615" s="75"/>
      <c r="BA615" s="75"/>
      <c r="BB615" s="75"/>
      <c r="BC615" s="75"/>
      <c r="BD615" s="75"/>
      <c r="BE615" s="75"/>
      <c r="BF615" s="75"/>
      <c r="BG615" s="75"/>
      <c r="BH615" s="75"/>
      <c r="BV615" s="251"/>
      <c r="BW615" s="251"/>
      <c r="BX615" s="251"/>
    </row>
    <row r="616" spans="1:76">
      <c r="A616" s="75"/>
      <c r="B616" s="75"/>
      <c r="C616" s="75"/>
      <c r="D616" s="75"/>
      <c r="E616" s="84"/>
      <c r="F616" s="84"/>
      <c r="G616" s="75"/>
      <c r="H616" s="85"/>
      <c r="I616" s="75"/>
      <c r="J616" s="75"/>
      <c r="K616" s="75"/>
      <c r="L616" s="75"/>
      <c r="M616" s="75"/>
      <c r="N616" s="75"/>
      <c r="O616" s="75"/>
      <c r="P616" s="75"/>
      <c r="Q616" s="75"/>
      <c r="R616" s="75"/>
      <c r="S616" s="75"/>
      <c r="T616" s="75"/>
      <c r="U616" s="75"/>
      <c r="V616" s="75"/>
      <c r="W616" s="76"/>
      <c r="X616" s="76"/>
      <c r="Y616" s="76"/>
      <c r="Z616" s="76"/>
      <c r="AA616" s="76"/>
      <c r="AB616" s="76"/>
      <c r="AC616" s="76"/>
      <c r="AD616" s="76"/>
      <c r="AE616" s="75"/>
      <c r="AF616" s="75"/>
      <c r="AG616" s="75"/>
      <c r="AH616" s="327" t="str">
        <f>$W$3</f>
        <v>MODAL</v>
      </c>
      <c r="AI616" s="340"/>
      <c r="AJ616" s="341"/>
      <c r="AK616" s="341"/>
      <c r="AL616" s="341"/>
      <c r="AM616" s="341"/>
      <c r="AN616" s="341" t="s">
        <v>87</v>
      </c>
      <c r="AO616" s="341"/>
      <c r="AP616" s="341"/>
      <c r="AQ616" s="341"/>
      <c r="AR616" s="341"/>
      <c r="AS616" s="341"/>
      <c r="AT616" s="342"/>
      <c r="AU616" s="336" t="s">
        <v>37</v>
      </c>
      <c r="AV616" s="75"/>
      <c r="AW616" s="74"/>
      <c r="AX616" s="75"/>
      <c r="AY616" s="75"/>
      <c r="AZ616" s="75"/>
      <c r="BA616" s="75"/>
      <c r="BB616" s="75"/>
      <c r="BC616" s="75"/>
      <c r="BD616" s="75"/>
      <c r="BE616" s="75"/>
      <c r="BF616" s="75"/>
      <c r="BG616" s="75"/>
      <c r="BH616" s="75"/>
      <c r="BV616" s="251"/>
      <c r="BW616" s="251"/>
      <c r="BX616" s="251"/>
    </row>
    <row r="617" spans="1:76">
      <c r="A617" s="75"/>
      <c r="B617" s="75"/>
      <c r="C617" s="75"/>
      <c r="D617" s="75"/>
      <c r="E617" s="84"/>
      <c r="F617" s="84"/>
      <c r="G617" s="75"/>
      <c r="H617" s="85"/>
      <c r="I617" s="75"/>
      <c r="J617" s="75"/>
      <c r="K617" s="75"/>
      <c r="L617" s="75"/>
      <c r="M617" s="75"/>
      <c r="N617" s="75"/>
      <c r="O617" s="75"/>
      <c r="P617" s="75"/>
      <c r="Q617" s="75"/>
      <c r="R617" s="75"/>
      <c r="S617" s="75"/>
      <c r="T617" s="75"/>
      <c r="U617" s="75"/>
      <c r="V617" s="75"/>
      <c r="W617" s="76"/>
      <c r="X617" s="76"/>
      <c r="Y617" s="76"/>
      <c r="Z617" s="76"/>
      <c r="AA617" s="76"/>
      <c r="AB617" s="76"/>
      <c r="AC617" s="76"/>
      <c r="AD617" s="76"/>
      <c r="AE617" s="75"/>
      <c r="AF617" s="75"/>
      <c r="AG617" s="75"/>
      <c r="AH617" s="328" t="str">
        <f>$W$4</f>
        <v>age</v>
      </c>
      <c r="AI617" s="349" t="str">
        <f t="shared" ref="AI617:AT617" si="120">AI595</f>
        <v>A</v>
      </c>
      <c r="AJ617" s="350" t="str">
        <f t="shared" si="120"/>
        <v>B</v>
      </c>
      <c r="AK617" s="350" t="str">
        <f t="shared" si="120"/>
        <v>C</v>
      </c>
      <c r="AL617" s="350" t="str">
        <f t="shared" si="120"/>
        <v>D</v>
      </c>
      <c r="AM617" s="350" t="str">
        <f t="shared" si="120"/>
        <v>E</v>
      </c>
      <c r="AN617" s="350" t="str">
        <f t="shared" si="120"/>
        <v>F</v>
      </c>
      <c r="AO617" s="350" t="str">
        <f t="shared" si="120"/>
        <v>G</v>
      </c>
      <c r="AP617" s="350" t="str">
        <f t="shared" si="120"/>
        <v>H</v>
      </c>
      <c r="AQ617" s="350" t="str">
        <f t="shared" si="120"/>
        <v>I</v>
      </c>
      <c r="AR617" s="350" t="str">
        <f t="shared" si="120"/>
        <v>J</v>
      </c>
      <c r="AS617" s="350" t="str">
        <f t="shared" si="120"/>
        <v>K</v>
      </c>
      <c r="AT617" s="351" t="str">
        <f t="shared" si="120"/>
        <v>L</v>
      </c>
      <c r="AU617" s="366" t="s">
        <v>23</v>
      </c>
      <c r="AV617" s="75"/>
      <c r="AW617" s="74"/>
      <c r="AX617" s="75"/>
      <c r="AY617" s="75"/>
      <c r="AZ617" s="75"/>
      <c r="BA617" s="75"/>
      <c r="BB617" s="75"/>
      <c r="BC617" s="75"/>
      <c r="BD617" s="75"/>
      <c r="BE617" s="75"/>
      <c r="BF617" s="75"/>
      <c r="BG617" s="75"/>
      <c r="BH617" s="75"/>
      <c r="BV617" s="251"/>
      <c r="BW617" s="251"/>
      <c r="BX617" s="251"/>
    </row>
    <row r="618" spans="1:76">
      <c r="A618" s="75"/>
      <c r="B618" s="75"/>
      <c r="C618" s="75"/>
      <c r="D618" s="75"/>
      <c r="E618" s="84"/>
      <c r="F618" s="84"/>
      <c r="G618" s="75"/>
      <c r="H618" s="85"/>
      <c r="I618" s="75"/>
      <c r="J618" s="75"/>
      <c r="K618" s="75"/>
      <c r="L618" s="75"/>
      <c r="M618" s="75"/>
      <c r="N618" s="75"/>
      <c r="O618" s="75"/>
      <c r="P618" s="75"/>
      <c r="Q618" s="75"/>
      <c r="R618" s="75"/>
      <c r="S618" s="75"/>
      <c r="T618" s="75"/>
      <c r="U618" s="75"/>
      <c r="V618" s="75"/>
      <c r="W618" s="76"/>
      <c r="X618" s="76"/>
      <c r="Y618" s="76"/>
      <c r="Z618" s="76"/>
      <c r="AA618" s="76"/>
      <c r="AB618" s="76"/>
      <c r="AC618" s="76"/>
      <c r="AD618" s="76"/>
      <c r="AE618" s="75"/>
      <c r="AF618" s="75"/>
      <c r="AG618" s="75"/>
      <c r="AH618" s="330">
        <v>0</v>
      </c>
      <c r="AI618" s="132" t="str">
        <f t="array" ref="AI618">IF(COUNT(IF($W$5:$W$204=$AH618,IF($A$5:$A$204=AI$617,$Y$5:$Y$204,""),""))=0,"-",AVERAGE(IF($W$5:$W$204=$AH618,IF($A$5:$A$204=AI$617,$Y$5:$Y$204,""))))</f>
        <v>-</v>
      </c>
      <c r="AJ618" s="132" t="str">
        <f t="array" ref="AJ618">IF(COUNT(IF($W$5:$W$204=$AH618,IF($A$5:$A$204=AJ$617,$Y$5:$Y$204,""),""))=0,"-",AVERAGE(IF($W$5:$W$204=$AH618,IF($A$5:$A$204=AJ$617,$Y$5:$Y$204,""))))</f>
        <v>-</v>
      </c>
      <c r="AK618" s="132" t="str">
        <f t="array" ref="AK618">IF(COUNT(IF($W$5:$W$204=$AH618,IF($A$5:$A$204=AK$617,$Y$5:$Y$204,""),""))=0,"-",AVERAGE(IF($W$5:$W$204=$AH618,IF($A$5:$A$204=AK$617,$Y$5:$Y$204,""))))</f>
        <v>-</v>
      </c>
      <c r="AL618" s="132" t="str">
        <f t="array" ref="AL618">IF(COUNT(IF($W$5:$W$204=$AH618,IF($A$5:$A$204=AL$617,$Y$5:$Y$204,""),""))=0,"-",AVERAGE(IF($W$5:$W$204=$AH618,IF($A$5:$A$204=AL$617,$Y$5:$Y$204,""))))</f>
        <v>-</v>
      </c>
      <c r="AM618" s="132" t="str">
        <f t="array" ref="AM618">IF(COUNT(IF($W$5:$W$204=$AH618,IF($A$5:$A$204=AM$617,$Y$5:$Y$204,""),""))=0,"-",AVERAGE(IF($W$5:$W$204=$AH618,IF($A$5:$A$204=AM$617,$Y$5:$Y$204,""))))</f>
        <v>-</v>
      </c>
      <c r="AN618" s="132" t="str">
        <f t="array" ref="AN618">IF(COUNT(IF($W$5:$W$204=$AH618,IF($A$5:$A$204=AN$617,$Y$5:$Y$204,""),""))=0,"-",AVERAGE(IF($W$5:$W$204=$AH618,IF($A$5:$A$204=AN$617,$Y$5:$Y$204,""))))</f>
        <v>-</v>
      </c>
      <c r="AO618" s="132" t="str">
        <f t="array" ref="AO618">IF(COUNT(IF($W$5:$W$204=$AH618,IF($A$5:$A$204=AO$617,$Y$5:$Y$204,""),""))=0,"-",AVERAGE(IF($W$5:$W$204=$AH618,IF($A$5:$A$204=AO$617,$Y$5:$Y$204,""))))</f>
        <v>-</v>
      </c>
      <c r="AP618" s="132" t="str">
        <f t="array" ref="AP618">IF(COUNT(IF($W$5:$W$204=$AH618,IF($A$5:$A$204=AP$617,$Y$5:$Y$204,""),""))=0,"-",AVERAGE(IF($W$5:$W$204=$AH618,IF($A$5:$A$204=AP$617,$Y$5:$Y$204,""))))</f>
        <v>-</v>
      </c>
      <c r="AQ618" s="132" t="str">
        <f t="array" ref="AQ618">IF(COUNT(IF($W$5:$W$204=$AH618,IF($A$5:$A$204=AQ$617,$Y$5:$Y$204,""),""))=0,"-",AVERAGE(IF($W$5:$W$204=$AH618,IF($A$5:$A$204=AQ$617,$Y$5:$Y$204,""))))</f>
        <v>-</v>
      </c>
      <c r="AR618" s="132" t="str">
        <f t="array" ref="AR618">IF(COUNT(IF($W$5:$W$204=$AH618,IF($A$5:$A$204=AR$617,$Y$5:$Y$204,""),""))=0,"-",AVERAGE(IF($W$5:$W$204=$AH618,IF($A$5:$A$204=AR$617,$Y$5:$Y$204,""))))</f>
        <v>-</v>
      </c>
      <c r="AS618" s="132" t="str">
        <f t="array" ref="AS618">IF(COUNT(IF($W$5:$W$204=$AH618,IF($A$5:$A$204=AS$617,$Y$5:$Y$204,""),""))=0,"-",AVERAGE(IF($W$5:$W$204=$AH618,IF($A$5:$A$204=AS$617,$Y$5:$Y$204,""))))</f>
        <v>-</v>
      </c>
      <c r="AT618" s="132" t="str">
        <f t="array" ref="AT618">IF(COUNT(IF($W$5:$W$204=$AH618,IF($A$5:$A$204=AT$617,$Y$5:$Y$204,""),""))=0,"-",AVERAGE(IF($W$5:$W$204=$AH618,IF($A$5:$A$204=AT$617,$Y$5:$Y$204,""))))</f>
        <v>-</v>
      </c>
      <c r="AU618" s="363" t="str">
        <f t="array" ref="AU618">IF(AU596&gt;1,AVERAGE(IF($W$5:$W$204=$AH618,$Y$5:$Y$204,"")),"-")</f>
        <v>-</v>
      </c>
      <c r="AV618" s="75"/>
      <c r="AW618" s="74"/>
      <c r="AX618" s="75"/>
      <c r="AY618" s="75"/>
      <c r="AZ618" s="75"/>
      <c r="BA618" s="75"/>
      <c r="BB618" s="75"/>
      <c r="BC618" s="75"/>
      <c r="BD618" s="75"/>
      <c r="BE618" s="75"/>
      <c r="BF618" s="75"/>
      <c r="BG618" s="75"/>
      <c r="BH618" s="75"/>
      <c r="BV618" s="251"/>
      <c r="BW618" s="251"/>
      <c r="BX618" s="251"/>
    </row>
    <row r="619" spans="1:76">
      <c r="A619" s="75"/>
      <c r="B619" s="75"/>
      <c r="C619" s="75"/>
      <c r="D619" s="75"/>
      <c r="E619" s="84"/>
      <c r="F619" s="84"/>
      <c r="G619" s="75"/>
      <c r="H619" s="85"/>
      <c r="I619" s="75"/>
      <c r="J619" s="75"/>
      <c r="K619" s="75"/>
      <c r="L619" s="75"/>
      <c r="M619" s="75"/>
      <c r="N619" s="75"/>
      <c r="O619" s="75"/>
      <c r="P619" s="75"/>
      <c r="Q619" s="75"/>
      <c r="R619" s="75"/>
      <c r="S619" s="75"/>
      <c r="T619" s="75"/>
      <c r="U619" s="75"/>
      <c r="V619" s="75"/>
      <c r="W619" s="76"/>
      <c r="X619" s="76"/>
      <c r="Y619" s="76"/>
      <c r="Z619" s="76"/>
      <c r="AA619" s="76"/>
      <c r="AB619" s="76"/>
      <c r="AC619" s="76"/>
      <c r="AD619" s="76"/>
      <c r="AE619" s="75"/>
      <c r="AF619" s="75"/>
      <c r="AG619" s="75"/>
      <c r="AH619" s="332">
        <v>1</v>
      </c>
      <c r="AI619" s="132" t="str">
        <f t="array" ref="AI619">IF(COUNT(IF($W$5:$W$204=$AH619,IF($A$5:$A$204=AI$617,$Y$5:$Y$204,""),""))=0,"-",AVERAGE(IF($W$5:$W$204=$AH619,IF($A$5:$A$204=AI$617,$Y$5:$Y$204,""))))</f>
        <v>-</v>
      </c>
      <c r="AJ619" s="132" t="str">
        <f t="array" ref="AJ619">IF(COUNT(IF($W$5:$W$204=$AH619,IF($A$5:$A$204=AJ$617,$Y$5:$Y$204,""),""))=0,"-",AVERAGE(IF($W$5:$W$204=$AH619,IF($A$5:$A$204=AJ$617,$Y$5:$Y$204,""))))</f>
        <v>-</v>
      </c>
      <c r="AK619" s="132" t="str">
        <f t="array" ref="AK619">IF(COUNT(IF($W$5:$W$204=$AH619,IF($A$5:$A$204=AK$617,$Y$5:$Y$204,""),""))=0,"-",AVERAGE(IF($W$5:$W$204=$AH619,IF($A$5:$A$204=AK$617,$Y$5:$Y$204,""))))</f>
        <v>-</v>
      </c>
      <c r="AL619" s="132" t="str">
        <f t="array" ref="AL619">IF(COUNT(IF($W$5:$W$204=$AH619,IF($A$5:$A$204=AL$617,$Y$5:$Y$204,""),""))=0,"-",AVERAGE(IF($W$5:$W$204=$AH619,IF($A$5:$A$204=AL$617,$Y$5:$Y$204,""))))</f>
        <v>-</v>
      </c>
      <c r="AM619" s="132" t="str">
        <f t="array" ref="AM619">IF(COUNT(IF($W$5:$W$204=$AH619,IF($A$5:$A$204=AM$617,$Y$5:$Y$204,""),""))=0,"-",AVERAGE(IF($W$5:$W$204=$AH619,IF($A$5:$A$204=AM$617,$Y$5:$Y$204,""))))</f>
        <v>-</v>
      </c>
      <c r="AN619" s="132" t="str">
        <f t="array" ref="AN619">IF(COUNT(IF($W$5:$W$204=$AH619,IF($A$5:$A$204=AN$617,$Y$5:$Y$204,""),""))=0,"-",AVERAGE(IF($W$5:$W$204=$AH619,IF($A$5:$A$204=AN$617,$Y$5:$Y$204,""))))</f>
        <v>-</v>
      </c>
      <c r="AO619" s="132" t="str">
        <f t="array" ref="AO619">IF(COUNT(IF($W$5:$W$204=$AH619,IF($A$5:$A$204=AO$617,$Y$5:$Y$204,""),""))=0,"-",AVERAGE(IF($W$5:$W$204=$AH619,IF($A$5:$A$204=AO$617,$Y$5:$Y$204,""))))</f>
        <v>-</v>
      </c>
      <c r="AP619" s="132" t="str">
        <f t="array" ref="AP619">IF(COUNT(IF($W$5:$W$204=$AH619,IF($A$5:$A$204=AP$617,$Y$5:$Y$204,""),""))=0,"-",AVERAGE(IF($W$5:$W$204=$AH619,IF($A$5:$A$204=AP$617,$Y$5:$Y$204,""))))</f>
        <v>-</v>
      </c>
      <c r="AQ619" s="132" t="str">
        <f t="array" ref="AQ619">IF(COUNT(IF($W$5:$W$204=$AH619,IF($A$5:$A$204=AQ$617,$Y$5:$Y$204,""),""))=0,"-",AVERAGE(IF($W$5:$W$204=$AH619,IF($A$5:$A$204=AQ$617,$Y$5:$Y$204,""))))</f>
        <v>-</v>
      </c>
      <c r="AR619" s="132" t="str">
        <f t="array" ref="AR619">IF(COUNT(IF($W$5:$W$204=$AH619,IF($A$5:$A$204=AR$617,$Y$5:$Y$204,""),""))=0,"-",AVERAGE(IF($W$5:$W$204=$AH619,IF($A$5:$A$204=AR$617,$Y$5:$Y$204,""))))</f>
        <v>-</v>
      </c>
      <c r="AS619" s="132" t="str">
        <f t="array" ref="AS619">IF(COUNT(IF($W$5:$W$204=$AH619,IF($A$5:$A$204=AS$617,$Y$5:$Y$204,""),""))=0,"-",AVERAGE(IF($W$5:$W$204=$AH619,IF($A$5:$A$204=AS$617,$Y$5:$Y$204,""))))</f>
        <v>-</v>
      </c>
      <c r="AT619" s="132" t="str">
        <f t="array" ref="AT619">IF(COUNT(IF($W$5:$W$204=$AH619,IF($A$5:$A$204=AT$617,$Y$5:$Y$204,""),""))=0,"-",AVERAGE(IF($W$5:$W$204=$AH619,IF($A$5:$A$204=AT$617,$Y$5:$Y$204,""))))</f>
        <v>-</v>
      </c>
      <c r="AU619" s="364" t="str">
        <f t="array" ref="AU619">IF(AU597&gt;1,AVERAGE(IF($W$5:$W$204=$AH619,$Y$5:$Y$204,"")),"-")</f>
        <v>-</v>
      </c>
      <c r="AV619" s="75"/>
      <c r="AW619" s="74"/>
      <c r="AX619" s="75"/>
      <c r="AY619" s="75"/>
      <c r="AZ619" s="75"/>
      <c r="BA619" s="75"/>
      <c r="BB619" s="75"/>
      <c r="BC619" s="75"/>
      <c r="BD619" s="75"/>
      <c r="BE619" s="75"/>
      <c r="BF619" s="75"/>
      <c r="BG619" s="75"/>
      <c r="BH619" s="75"/>
      <c r="BV619" s="251"/>
      <c r="BW619" s="251"/>
      <c r="BX619" s="251"/>
    </row>
    <row r="620" spans="1:76">
      <c r="A620" s="75"/>
      <c r="B620" s="75"/>
      <c r="C620" s="75"/>
      <c r="D620" s="75"/>
      <c r="E620" s="84"/>
      <c r="F620" s="84"/>
      <c r="G620" s="75"/>
      <c r="H620" s="85"/>
      <c r="I620" s="75"/>
      <c r="J620" s="75"/>
      <c r="K620" s="75"/>
      <c r="L620" s="75"/>
      <c r="M620" s="75"/>
      <c r="N620" s="75"/>
      <c r="O620" s="75"/>
      <c r="P620" s="75"/>
      <c r="Q620" s="75"/>
      <c r="R620" s="75"/>
      <c r="S620" s="75"/>
      <c r="T620" s="75"/>
      <c r="U620" s="75"/>
      <c r="V620" s="75"/>
      <c r="W620" s="76"/>
      <c r="X620" s="76"/>
      <c r="Y620" s="76"/>
      <c r="Z620" s="76"/>
      <c r="AA620" s="76"/>
      <c r="AB620" s="76"/>
      <c r="AC620" s="76"/>
      <c r="AD620" s="76"/>
      <c r="AE620" s="75"/>
      <c r="AF620" s="75"/>
      <c r="AG620" s="75"/>
      <c r="AH620" s="332">
        <v>2</v>
      </c>
      <c r="AI620" s="132" t="str">
        <f t="array" ref="AI620">IF(COUNT(IF($W$5:$W$204=$AH620,IF($A$5:$A$204=AI$617,$Y$5:$Y$204,""),""))=0,"-",AVERAGE(IF($W$5:$W$204=$AH620,IF($A$5:$A$204=AI$617,$Y$5:$Y$204,""))))</f>
        <v>-</v>
      </c>
      <c r="AJ620" s="132" t="str">
        <f t="array" ref="AJ620">IF(COUNT(IF($W$5:$W$204=$AH620,IF($A$5:$A$204=AJ$617,$Y$5:$Y$204,""),""))=0,"-",AVERAGE(IF($W$5:$W$204=$AH620,IF($A$5:$A$204=AJ$617,$Y$5:$Y$204,""))))</f>
        <v>-</v>
      </c>
      <c r="AK620" s="132" t="str">
        <f t="array" ref="AK620">IF(COUNT(IF($W$5:$W$204=$AH620,IF($A$5:$A$204=AK$617,$Y$5:$Y$204,""),""))=0,"-",AVERAGE(IF($W$5:$W$204=$AH620,IF($A$5:$A$204=AK$617,$Y$5:$Y$204,""))))</f>
        <v>-</v>
      </c>
      <c r="AL620" s="132" t="str">
        <f t="array" ref="AL620">IF(COUNT(IF($W$5:$W$204=$AH620,IF($A$5:$A$204=AL$617,$Y$5:$Y$204,""),""))=0,"-",AVERAGE(IF($W$5:$W$204=$AH620,IF($A$5:$A$204=AL$617,$Y$5:$Y$204,""))))</f>
        <v>-</v>
      </c>
      <c r="AM620" s="132" t="str">
        <f t="array" ref="AM620">IF(COUNT(IF($W$5:$W$204=$AH620,IF($A$5:$A$204=AM$617,$Y$5:$Y$204,""),""))=0,"-",AVERAGE(IF($W$5:$W$204=$AH620,IF($A$5:$A$204=AM$617,$Y$5:$Y$204,""))))</f>
        <v>-</v>
      </c>
      <c r="AN620" s="132" t="str">
        <f t="array" ref="AN620">IF(COUNT(IF($W$5:$W$204=$AH620,IF($A$5:$A$204=AN$617,$Y$5:$Y$204,""),""))=0,"-",AVERAGE(IF($W$5:$W$204=$AH620,IF($A$5:$A$204=AN$617,$Y$5:$Y$204,""))))</f>
        <v>-</v>
      </c>
      <c r="AO620" s="132" t="str">
        <f t="array" ref="AO620">IF(COUNT(IF($W$5:$W$204=$AH620,IF($A$5:$A$204=AO$617,$Y$5:$Y$204,""),""))=0,"-",AVERAGE(IF($W$5:$W$204=$AH620,IF($A$5:$A$204=AO$617,$Y$5:$Y$204,""))))</f>
        <v>-</v>
      </c>
      <c r="AP620" s="132" t="str">
        <f t="array" ref="AP620">IF(COUNT(IF($W$5:$W$204=$AH620,IF($A$5:$A$204=AP$617,$Y$5:$Y$204,""),""))=0,"-",AVERAGE(IF($W$5:$W$204=$AH620,IF($A$5:$A$204=AP$617,$Y$5:$Y$204,""))))</f>
        <v>-</v>
      </c>
      <c r="AQ620" s="132" t="str">
        <f t="array" ref="AQ620">IF(COUNT(IF($W$5:$W$204=$AH620,IF($A$5:$A$204=AQ$617,$Y$5:$Y$204,""),""))=0,"-",AVERAGE(IF($W$5:$W$204=$AH620,IF($A$5:$A$204=AQ$617,$Y$5:$Y$204,""))))</f>
        <v>-</v>
      </c>
      <c r="AR620" s="132" t="str">
        <f t="array" ref="AR620">IF(COUNT(IF($W$5:$W$204=$AH620,IF($A$5:$A$204=AR$617,$Y$5:$Y$204,""),""))=0,"-",AVERAGE(IF($W$5:$W$204=$AH620,IF($A$5:$A$204=AR$617,$Y$5:$Y$204,""))))</f>
        <v>-</v>
      </c>
      <c r="AS620" s="132" t="str">
        <f t="array" ref="AS620">IF(COUNT(IF($W$5:$W$204=$AH620,IF($A$5:$A$204=AS$617,$Y$5:$Y$204,""),""))=0,"-",AVERAGE(IF($W$5:$W$204=$AH620,IF($A$5:$A$204=AS$617,$Y$5:$Y$204,""))))</f>
        <v>-</v>
      </c>
      <c r="AT620" s="132" t="str">
        <f t="array" ref="AT620">IF(COUNT(IF($W$5:$W$204=$AH620,IF($A$5:$A$204=AT$617,$Y$5:$Y$204,""),""))=0,"-",AVERAGE(IF($W$5:$W$204=$AH620,IF($A$5:$A$204=AT$617,$Y$5:$Y$204,""))))</f>
        <v>-</v>
      </c>
      <c r="AU620" s="364" t="str">
        <f t="array" ref="AU620">IF(AU598&gt;1,AVERAGE(IF($W$5:$W$204=$AH620,$Y$5:$Y$204,"")),"-")</f>
        <v>-</v>
      </c>
      <c r="AV620" s="75"/>
      <c r="AW620" s="74"/>
      <c r="AX620" s="75"/>
      <c r="AY620" s="75"/>
      <c r="AZ620" s="75"/>
      <c r="BA620" s="75"/>
      <c r="BB620" s="75"/>
      <c r="BC620" s="75"/>
      <c r="BD620" s="75"/>
      <c r="BE620" s="75"/>
      <c r="BF620" s="75"/>
      <c r="BG620" s="75"/>
      <c r="BH620" s="75"/>
      <c r="BV620" s="251"/>
      <c r="BW620" s="251"/>
      <c r="BX620" s="251"/>
    </row>
    <row r="621" spans="1:76">
      <c r="A621" s="75"/>
      <c r="B621" s="75"/>
      <c r="C621" s="75"/>
      <c r="D621" s="75"/>
      <c r="E621" s="84"/>
      <c r="F621" s="84"/>
      <c r="G621" s="75"/>
      <c r="H621" s="85"/>
      <c r="I621" s="75"/>
      <c r="J621" s="75"/>
      <c r="K621" s="75"/>
      <c r="L621" s="75"/>
      <c r="M621" s="75"/>
      <c r="N621" s="75"/>
      <c r="O621" s="75"/>
      <c r="P621" s="75"/>
      <c r="Q621" s="75"/>
      <c r="R621" s="75"/>
      <c r="S621" s="75"/>
      <c r="T621" s="75"/>
      <c r="U621" s="75"/>
      <c r="V621" s="75"/>
      <c r="W621" s="76"/>
      <c r="X621" s="76"/>
      <c r="Y621" s="76"/>
      <c r="Z621" s="76"/>
      <c r="AA621" s="76"/>
      <c r="AB621" s="76"/>
      <c r="AC621" s="76"/>
      <c r="AD621" s="76"/>
      <c r="AE621" s="75"/>
      <c r="AF621" s="75"/>
      <c r="AG621" s="75"/>
      <c r="AH621" s="332">
        <v>3</v>
      </c>
      <c r="AI621" s="132" t="str">
        <f t="array" ref="AI621">IF(COUNT(IF($W$5:$W$204=$AH621,IF($A$5:$A$204=AI$617,$Y$5:$Y$204,""),""))=0,"-",AVERAGE(IF($W$5:$W$204=$AH621,IF($A$5:$A$204=AI$617,$Y$5:$Y$204,""))))</f>
        <v>-</v>
      </c>
      <c r="AJ621" s="132" t="str">
        <f t="array" ref="AJ621">IF(COUNT(IF($W$5:$W$204=$AH621,IF($A$5:$A$204=AJ$617,$Y$5:$Y$204,""),""))=0,"-",AVERAGE(IF($W$5:$W$204=$AH621,IF($A$5:$A$204=AJ$617,$Y$5:$Y$204,""))))</f>
        <v>-</v>
      </c>
      <c r="AK621" s="132" t="str">
        <f t="array" ref="AK621">IF(COUNT(IF($W$5:$W$204=$AH621,IF($A$5:$A$204=AK$617,$Y$5:$Y$204,""),""))=0,"-",AVERAGE(IF($W$5:$W$204=$AH621,IF($A$5:$A$204=AK$617,$Y$5:$Y$204,""))))</f>
        <v>-</v>
      </c>
      <c r="AL621" s="132" t="str">
        <f t="array" ref="AL621">IF(COUNT(IF($W$5:$W$204=$AH621,IF($A$5:$A$204=AL$617,$Y$5:$Y$204,""),""))=0,"-",AVERAGE(IF($W$5:$W$204=$AH621,IF($A$5:$A$204=AL$617,$Y$5:$Y$204,""))))</f>
        <v>-</v>
      </c>
      <c r="AM621" s="132" t="str">
        <f t="array" ref="AM621">IF(COUNT(IF($W$5:$W$204=$AH621,IF($A$5:$A$204=AM$617,$Y$5:$Y$204,""),""))=0,"-",AVERAGE(IF($W$5:$W$204=$AH621,IF($A$5:$A$204=AM$617,$Y$5:$Y$204,""))))</f>
        <v>-</v>
      </c>
      <c r="AN621" s="132" t="str">
        <f t="array" ref="AN621">IF(COUNT(IF($W$5:$W$204=$AH621,IF($A$5:$A$204=AN$617,$Y$5:$Y$204,""),""))=0,"-",AVERAGE(IF($W$5:$W$204=$AH621,IF($A$5:$A$204=AN$617,$Y$5:$Y$204,""))))</f>
        <v>-</v>
      </c>
      <c r="AO621" s="132" t="str">
        <f t="array" ref="AO621">IF(COUNT(IF($W$5:$W$204=$AH621,IF($A$5:$A$204=AO$617,$Y$5:$Y$204,""),""))=0,"-",AVERAGE(IF($W$5:$W$204=$AH621,IF($A$5:$A$204=AO$617,$Y$5:$Y$204,""))))</f>
        <v>-</v>
      </c>
      <c r="AP621" s="132" t="str">
        <f t="array" ref="AP621">IF(COUNT(IF($W$5:$W$204=$AH621,IF($A$5:$A$204=AP$617,$Y$5:$Y$204,""),""))=0,"-",AVERAGE(IF($W$5:$W$204=$AH621,IF($A$5:$A$204=AP$617,$Y$5:$Y$204,""))))</f>
        <v>-</v>
      </c>
      <c r="AQ621" s="132" t="str">
        <f t="array" ref="AQ621">IF(COUNT(IF($W$5:$W$204=$AH621,IF($A$5:$A$204=AQ$617,$Y$5:$Y$204,""),""))=0,"-",AVERAGE(IF($W$5:$W$204=$AH621,IF($A$5:$A$204=AQ$617,$Y$5:$Y$204,""))))</f>
        <v>-</v>
      </c>
      <c r="AR621" s="132" t="str">
        <f t="array" ref="AR621">IF(COUNT(IF($W$5:$W$204=$AH621,IF($A$5:$A$204=AR$617,$Y$5:$Y$204,""),""))=0,"-",AVERAGE(IF($W$5:$W$204=$AH621,IF($A$5:$A$204=AR$617,$Y$5:$Y$204,""))))</f>
        <v>-</v>
      </c>
      <c r="AS621" s="132" t="str">
        <f t="array" ref="AS621">IF(COUNT(IF($W$5:$W$204=$AH621,IF($A$5:$A$204=AS$617,$Y$5:$Y$204,""),""))=0,"-",AVERAGE(IF($W$5:$W$204=$AH621,IF($A$5:$A$204=AS$617,$Y$5:$Y$204,""))))</f>
        <v>-</v>
      </c>
      <c r="AT621" s="132" t="str">
        <f t="array" ref="AT621">IF(COUNT(IF($W$5:$W$204=$AH621,IF($A$5:$A$204=AT$617,$Y$5:$Y$204,""),""))=0,"-",AVERAGE(IF($W$5:$W$204=$AH621,IF($A$5:$A$204=AT$617,$Y$5:$Y$204,""))))</f>
        <v>-</v>
      </c>
      <c r="AU621" s="364" t="str">
        <f t="array" ref="AU621">IF(AU599&gt;1,AVERAGE(IF($W$5:$W$204=$AH621,$Y$5:$Y$204,"")),"-")</f>
        <v>-</v>
      </c>
      <c r="AV621" s="75"/>
      <c r="AW621" s="74"/>
      <c r="AX621" s="75"/>
      <c r="AY621" s="75"/>
      <c r="AZ621" s="75"/>
      <c r="BA621" s="75"/>
      <c r="BB621" s="75"/>
      <c r="BC621" s="75"/>
      <c r="BD621" s="75"/>
      <c r="BE621" s="75"/>
      <c r="BF621" s="75"/>
      <c r="BG621" s="75"/>
      <c r="BH621" s="75"/>
      <c r="BV621" s="251"/>
      <c r="BW621" s="251"/>
      <c r="BX621" s="251"/>
    </row>
    <row r="622" spans="1:76">
      <c r="A622" s="75"/>
      <c r="B622" s="75"/>
      <c r="C622" s="75"/>
      <c r="D622" s="75"/>
      <c r="E622" s="84"/>
      <c r="F622" s="84"/>
      <c r="G622" s="75"/>
      <c r="H622" s="85"/>
      <c r="I622" s="75"/>
      <c r="J622" s="75"/>
      <c r="K622" s="75"/>
      <c r="L622" s="75"/>
      <c r="M622" s="75"/>
      <c r="N622" s="75"/>
      <c r="O622" s="75"/>
      <c r="P622" s="75"/>
      <c r="Q622" s="75"/>
      <c r="R622" s="75"/>
      <c r="S622" s="75"/>
      <c r="T622" s="75"/>
      <c r="U622" s="75"/>
      <c r="V622" s="75"/>
      <c r="W622" s="76"/>
      <c r="X622" s="76"/>
      <c r="Y622" s="76"/>
      <c r="Z622" s="76"/>
      <c r="AA622" s="76"/>
      <c r="AB622" s="76"/>
      <c r="AC622" s="76"/>
      <c r="AD622" s="76"/>
      <c r="AE622" s="75"/>
      <c r="AF622" s="75"/>
      <c r="AG622" s="75"/>
      <c r="AH622" s="332">
        <v>4</v>
      </c>
      <c r="AI622" s="132" t="str">
        <f t="array" ref="AI622">IF(COUNT(IF($W$5:$W$204=$AH622,IF($A$5:$A$204=AI$617,$Y$5:$Y$204,""),""))=0,"-",AVERAGE(IF($W$5:$W$204=$AH622,IF($A$5:$A$204=AI$617,$Y$5:$Y$204,""))))</f>
        <v>-</v>
      </c>
      <c r="AJ622" s="132" t="str">
        <f t="array" ref="AJ622">IF(COUNT(IF($W$5:$W$204=$AH622,IF($A$5:$A$204=AJ$617,$Y$5:$Y$204,""),""))=0,"-",AVERAGE(IF($W$5:$W$204=$AH622,IF($A$5:$A$204=AJ$617,$Y$5:$Y$204,""))))</f>
        <v>-</v>
      </c>
      <c r="AK622" s="132" t="str">
        <f t="array" ref="AK622">IF(COUNT(IF($W$5:$W$204=$AH622,IF($A$5:$A$204=AK$617,$Y$5:$Y$204,""),""))=0,"-",AVERAGE(IF($W$5:$W$204=$AH622,IF($A$5:$A$204=AK$617,$Y$5:$Y$204,""))))</f>
        <v>-</v>
      </c>
      <c r="AL622" s="132" t="str">
        <f t="array" ref="AL622">IF(COUNT(IF($W$5:$W$204=$AH622,IF($A$5:$A$204=AL$617,$Y$5:$Y$204,""),""))=0,"-",AVERAGE(IF($W$5:$W$204=$AH622,IF($A$5:$A$204=AL$617,$Y$5:$Y$204,""))))</f>
        <v>-</v>
      </c>
      <c r="AM622" s="132" t="str">
        <f t="array" ref="AM622">IF(COUNT(IF($W$5:$W$204=$AH622,IF($A$5:$A$204=AM$617,$Y$5:$Y$204,""),""))=0,"-",AVERAGE(IF($W$5:$W$204=$AH622,IF($A$5:$A$204=AM$617,$Y$5:$Y$204,""))))</f>
        <v>-</v>
      </c>
      <c r="AN622" s="132" t="str">
        <f t="array" ref="AN622">IF(COUNT(IF($W$5:$W$204=$AH622,IF($A$5:$A$204=AN$617,$Y$5:$Y$204,""),""))=0,"-",AVERAGE(IF($W$5:$W$204=$AH622,IF($A$5:$A$204=AN$617,$Y$5:$Y$204,""))))</f>
        <v>-</v>
      </c>
      <c r="AO622" s="132" t="str">
        <f t="array" ref="AO622">IF(COUNT(IF($W$5:$W$204=$AH622,IF($A$5:$A$204=AO$617,$Y$5:$Y$204,""),""))=0,"-",AVERAGE(IF($W$5:$W$204=$AH622,IF($A$5:$A$204=AO$617,$Y$5:$Y$204,""))))</f>
        <v>-</v>
      </c>
      <c r="AP622" s="132" t="str">
        <f t="array" ref="AP622">IF(COUNT(IF($W$5:$W$204=$AH622,IF($A$5:$A$204=AP$617,$Y$5:$Y$204,""),""))=0,"-",AVERAGE(IF($W$5:$W$204=$AH622,IF($A$5:$A$204=AP$617,$Y$5:$Y$204,""))))</f>
        <v>-</v>
      </c>
      <c r="AQ622" s="132" t="str">
        <f t="array" ref="AQ622">IF(COUNT(IF($W$5:$W$204=$AH622,IF($A$5:$A$204=AQ$617,$Y$5:$Y$204,""),""))=0,"-",AVERAGE(IF($W$5:$W$204=$AH622,IF($A$5:$A$204=AQ$617,$Y$5:$Y$204,""))))</f>
        <v>-</v>
      </c>
      <c r="AR622" s="132" t="str">
        <f t="array" ref="AR622">IF(COUNT(IF($W$5:$W$204=$AH622,IF($A$5:$A$204=AR$617,$Y$5:$Y$204,""),""))=0,"-",AVERAGE(IF($W$5:$W$204=$AH622,IF($A$5:$A$204=AR$617,$Y$5:$Y$204,""))))</f>
        <v>-</v>
      </c>
      <c r="AS622" s="132" t="str">
        <f t="array" ref="AS622">IF(COUNT(IF($W$5:$W$204=$AH622,IF($A$5:$A$204=AS$617,$Y$5:$Y$204,""),""))=0,"-",AVERAGE(IF($W$5:$W$204=$AH622,IF($A$5:$A$204=AS$617,$Y$5:$Y$204,""))))</f>
        <v>-</v>
      </c>
      <c r="AT622" s="132" t="str">
        <f t="array" ref="AT622">IF(COUNT(IF($W$5:$W$204=$AH622,IF($A$5:$A$204=AT$617,$Y$5:$Y$204,""),""))=0,"-",AVERAGE(IF($W$5:$W$204=$AH622,IF($A$5:$A$204=AT$617,$Y$5:$Y$204,""))))</f>
        <v>-</v>
      </c>
      <c r="AU622" s="364" t="str">
        <f t="array" ref="AU622">IF(AU600&gt;1,AVERAGE(IF($W$5:$W$204=$AH622,$Y$5:$Y$204,"")),"-")</f>
        <v>-</v>
      </c>
      <c r="AV622" s="75"/>
      <c r="AW622" s="74"/>
      <c r="AX622" s="75"/>
      <c r="AY622" s="75"/>
      <c r="AZ622" s="75"/>
      <c r="BA622" s="75"/>
      <c r="BB622" s="75"/>
      <c r="BC622" s="75"/>
      <c r="BD622" s="75"/>
      <c r="BE622" s="75"/>
      <c r="BF622" s="75"/>
      <c r="BG622" s="75"/>
      <c r="BH622" s="75"/>
      <c r="BV622" s="251"/>
      <c r="BW622" s="251"/>
      <c r="BX622" s="251"/>
    </row>
    <row r="623" spans="1:76">
      <c r="A623" s="75"/>
      <c r="B623" s="75"/>
      <c r="C623" s="75"/>
      <c r="D623" s="75"/>
      <c r="E623" s="84"/>
      <c r="F623" s="84"/>
      <c r="G623" s="75"/>
      <c r="H623" s="85"/>
      <c r="I623" s="75"/>
      <c r="J623" s="75"/>
      <c r="K623" s="75"/>
      <c r="L623" s="75"/>
      <c r="M623" s="75"/>
      <c r="N623" s="75"/>
      <c r="O623" s="75"/>
      <c r="P623" s="75"/>
      <c r="Q623" s="75"/>
      <c r="R623" s="75"/>
      <c r="S623" s="75"/>
      <c r="T623" s="75"/>
      <c r="U623" s="75"/>
      <c r="V623" s="75"/>
      <c r="W623" s="76"/>
      <c r="X623" s="76"/>
      <c r="Y623" s="76"/>
      <c r="Z623" s="76"/>
      <c r="AA623" s="76"/>
      <c r="AB623" s="76"/>
      <c r="AC623" s="76"/>
      <c r="AD623" s="76"/>
      <c r="AE623" s="75"/>
      <c r="AF623" s="75"/>
      <c r="AG623" s="75"/>
      <c r="AH623" s="332">
        <v>5</v>
      </c>
      <c r="AI623" s="132" t="str">
        <f t="array" ref="AI623">IF(COUNT(IF($W$5:$W$204=$AH623,IF($A$5:$A$204=AI$617,$Y$5:$Y$204,""),""))=0,"-",AVERAGE(IF($W$5:$W$204=$AH623,IF($A$5:$A$204=AI$617,$Y$5:$Y$204,""))))</f>
        <v>-</v>
      </c>
      <c r="AJ623" s="132" t="str">
        <f t="array" ref="AJ623">IF(COUNT(IF($W$5:$W$204=$AH623,IF($A$5:$A$204=AJ$617,$Y$5:$Y$204,""),""))=0,"-",AVERAGE(IF($W$5:$W$204=$AH623,IF($A$5:$A$204=AJ$617,$Y$5:$Y$204,""))))</f>
        <v>-</v>
      </c>
      <c r="AK623" s="132" t="str">
        <f t="array" ref="AK623">IF(COUNT(IF($W$5:$W$204=$AH623,IF($A$5:$A$204=AK$617,$Y$5:$Y$204,""),""))=0,"-",AVERAGE(IF($W$5:$W$204=$AH623,IF($A$5:$A$204=AK$617,$Y$5:$Y$204,""))))</f>
        <v>-</v>
      </c>
      <c r="AL623" s="132" t="str">
        <f t="array" ref="AL623">IF(COUNT(IF($W$5:$W$204=$AH623,IF($A$5:$A$204=AL$617,$Y$5:$Y$204,""),""))=0,"-",AVERAGE(IF($W$5:$W$204=$AH623,IF($A$5:$A$204=AL$617,$Y$5:$Y$204,""))))</f>
        <v>-</v>
      </c>
      <c r="AM623" s="132" t="str">
        <f t="array" ref="AM623">IF(COUNT(IF($W$5:$W$204=$AH623,IF($A$5:$A$204=AM$617,$Y$5:$Y$204,""),""))=0,"-",AVERAGE(IF($W$5:$W$204=$AH623,IF($A$5:$A$204=AM$617,$Y$5:$Y$204,""))))</f>
        <v>-</v>
      </c>
      <c r="AN623" s="132" t="str">
        <f t="array" ref="AN623">IF(COUNT(IF($W$5:$W$204=$AH623,IF($A$5:$A$204=AN$617,$Y$5:$Y$204,""),""))=0,"-",AVERAGE(IF($W$5:$W$204=$AH623,IF($A$5:$A$204=AN$617,$Y$5:$Y$204,""))))</f>
        <v>-</v>
      </c>
      <c r="AO623" s="132" t="str">
        <f t="array" ref="AO623">IF(COUNT(IF($W$5:$W$204=$AH623,IF($A$5:$A$204=AO$617,$Y$5:$Y$204,""),""))=0,"-",AVERAGE(IF($W$5:$W$204=$AH623,IF($A$5:$A$204=AO$617,$Y$5:$Y$204,""))))</f>
        <v>-</v>
      </c>
      <c r="AP623" s="132" t="str">
        <f t="array" ref="AP623">IF(COUNT(IF($W$5:$W$204=$AH623,IF($A$5:$A$204=AP$617,$Y$5:$Y$204,""),""))=0,"-",AVERAGE(IF($W$5:$W$204=$AH623,IF($A$5:$A$204=AP$617,$Y$5:$Y$204,""))))</f>
        <v>-</v>
      </c>
      <c r="AQ623" s="132" t="str">
        <f t="array" ref="AQ623">IF(COUNT(IF($W$5:$W$204=$AH623,IF($A$5:$A$204=AQ$617,$Y$5:$Y$204,""),""))=0,"-",AVERAGE(IF($W$5:$W$204=$AH623,IF($A$5:$A$204=AQ$617,$Y$5:$Y$204,""))))</f>
        <v>-</v>
      </c>
      <c r="AR623" s="132" t="str">
        <f t="array" ref="AR623">IF(COUNT(IF($W$5:$W$204=$AH623,IF($A$5:$A$204=AR$617,$Y$5:$Y$204,""),""))=0,"-",AVERAGE(IF($W$5:$W$204=$AH623,IF($A$5:$A$204=AR$617,$Y$5:$Y$204,""))))</f>
        <v>-</v>
      </c>
      <c r="AS623" s="132" t="str">
        <f t="array" ref="AS623">IF(COUNT(IF($W$5:$W$204=$AH623,IF($A$5:$A$204=AS$617,$Y$5:$Y$204,""),""))=0,"-",AVERAGE(IF($W$5:$W$204=$AH623,IF($A$5:$A$204=AS$617,$Y$5:$Y$204,""))))</f>
        <v>-</v>
      </c>
      <c r="AT623" s="132" t="str">
        <f t="array" ref="AT623">IF(COUNT(IF($W$5:$W$204=$AH623,IF($A$5:$A$204=AT$617,$Y$5:$Y$204,""),""))=0,"-",AVERAGE(IF($W$5:$W$204=$AH623,IF($A$5:$A$204=AT$617,$Y$5:$Y$204,""))))</f>
        <v>-</v>
      </c>
      <c r="AU623" s="364" t="str">
        <f t="array" ref="AU623">IF(AU601&gt;1,AVERAGE(IF($W$5:$W$204=$AH623,$Y$5:$Y$204,"")),"-")</f>
        <v>-</v>
      </c>
      <c r="AV623" s="75"/>
      <c r="AW623" s="74"/>
      <c r="AX623" s="75"/>
      <c r="AY623" s="75"/>
      <c r="AZ623" s="75"/>
      <c r="BA623" s="75"/>
      <c r="BB623" s="75"/>
      <c r="BC623" s="75"/>
      <c r="BD623" s="75"/>
      <c r="BE623" s="75"/>
      <c r="BF623" s="75"/>
      <c r="BG623" s="75"/>
      <c r="BH623" s="75"/>
      <c r="BV623" s="251"/>
      <c r="BW623" s="251"/>
      <c r="BX623" s="251"/>
    </row>
    <row r="624" spans="1:76">
      <c r="A624" s="75"/>
      <c r="B624" s="75"/>
      <c r="C624" s="75"/>
      <c r="D624" s="75"/>
      <c r="E624" s="84"/>
      <c r="F624" s="84"/>
      <c r="G624" s="75"/>
      <c r="H624" s="85"/>
      <c r="I624" s="75"/>
      <c r="J624" s="75"/>
      <c r="K624" s="75"/>
      <c r="L624" s="75"/>
      <c r="M624" s="75"/>
      <c r="N624" s="75"/>
      <c r="O624" s="75"/>
      <c r="P624" s="75"/>
      <c r="Q624" s="75"/>
      <c r="R624" s="75"/>
      <c r="S624" s="75"/>
      <c r="T624" s="75"/>
      <c r="U624" s="75"/>
      <c r="V624" s="75"/>
      <c r="W624" s="76"/>
      <c r="X624" s="76"/>
      <c r="Y624" s="76"/>
      <c r="Z624" s="76"/>
      <c r="AA624" s="76"/>
      <c r="AB624" s="76"/>
      <c r="AC624" s="76"/>
      <c r="AD624" s="76"/>
      <c r="AE624" s="75"/>
      <c r="AF624" s="75"/>
      <c r="AG624" s="75"/>
      <c r="AH624" s="332">
        <v>6</v>
      </c>
      <c r="AI624" s="132" t="str">
        <f t="array" ref="AI624">IF(COUNT(IF($W$5:$W$204=$AH624,IF($A$5:$A$204=AI$617,$Y$5:$Y$204,""),""))=0,"-",AVERAGE(IF($W$5:$W$204=$AH624,IF($A$5:$A$204=AI$617,$Y$5:$Y$204,""))))</f>
        <v>-</v>
      </c>
      <c r="AJ624" s="132" t="str">
        <f t="array" ref="AJ624">IF(COUNT(IF($W$5:$W$204=$AH624,IF($A$5:$A$204=AJ$617,$Y$5:$Y$204,""),""))=0,"-",AVERAGE(IF($W$5:$W$204=$AH624,IF($A$5:$A$204=AJ$617,$Y$5:$Y$204,""))))</f>
        <v>-</v>
      </c>
      <c r="AK624" s="132" t="str">
        <f t="array" ref="AK624">IF(COUNT(IF($W$5:$W$204=$AH624,IF($A$5:$A$204=AK$617,$Y$5:$Y$204,""),""))=0,"-",AVERAGE(IF($W$5:$W$204=$AH624,IF($A$5:$A$204=AK$617,$Y$5:$Y$204,""))))</f>
        <v>-</v>
      </c>
      <c r="AL624" s="132" t="str">
        <f t="array" ref="AL624">IF(COUNT(IF($W$5:$W$204=$AH624,IF($A$5:$A$204=AL$617,$Y$5:$Y$204,""),""))=0,"-",AVERAGE(IF($W$5:$W$204=$AH624,IF($A$5:$A$204=AL$617,$Y$5:$Y$204,""))))</f>
        <v>-</v>
      </c>
      <c r="AM624" s="132" t="str">
        <f t="array" ref="AM624">IF(COUNT(IF($W$5:$W$204=$AH624,IF($A$5:$A$204=AM$617,$Y$5:$Y$204,""),""))=0,"-",AVERAGE(IF($W$5:$W$204=$AH624,IF($A$5:$A$204=AM$617,$Y$5:$Y$204,""))))</f>
        <v>-</v>
      </c>
      <c r="AN624" s="132" t="str">
        <f t="array" ref="AN624">IF(COUNT(IF($W$5:$W$204=$AH624,IF($A$5:$A$204=AN$617,$Y$5:$Y$204,""),""))=0,"-",AVERAGE(IF($W$5:$W$204=$AH624,IF($A$5:$A$204=AN$617,$Y$5:$Y$204,""))))</f>
        <v>-</v>
      </c>
      <c r="AO624" s="132" t="str">
        <f t="array" ref="AO624">IF(COUNT(IF($W$5:$W$204=$AH624,IF($A$5:$A$204=AO$617,$Y$5:$Y$204,""),""))=0,"-",AVERAGE(IF($W$5:$W$204=$AH624,IF($A$5:$A$204=AO$617,$Y$5:$Y$204,""))))</f>
        <v>-</v>
      </c>
      <c r="AP624" s="132" t="str">
        <f t="array" ref="AP624">IF(COUNT(IF($W$5:$W$204=$AH624,IF($A$5:$A$204=AP$617,$Y$5:$Y$204,""),""))=0,"-",AVERAGE(IF($W$5:$W$204=$AH624,IF($A$5:$A$204=AP$617,$Y$5:$Y$204,""))))</f>
        <v>-</v>
      </c>
      <c r="AQ624" s="132" t="str">
        <f t="array" ref="AQ624">IF(COUNT(IF($W$5:$W$204=$AH624,IF($A$5:$A$204=AQ$617,$Y$5:$Y$204,""),""))=0,"-",AVERAGE(IF($W$5:$W$204=$AH624,IF($A$5:$A$204=AQ$617,$Y$5:$Y$204,""))))</f>
        <v>-</v>
      </c>
      <c r="AR624" s="132" t="str">
        <f t="array" ref="AR624">IF(COUNT(IF($W$5:$W$204=$AH624,IF($A$5:$A$204=AR$617,$Y$5:$Y$204,""),""))=0,"-",AVERAGE(IF($W$5:$W$204=$AH624,IF($A$5:$A$204=AR$617,$Y$5:$Y$204,""))))</f>
        <v>-</v>
      </c>
      <c r="AS624" s="132" t="str">
        <f t="array" ref="AS624">IF(COUNT(IF($W$5:$W$204=$AH624,IF($A$5:$A$204=AS$617,$Y$5:$Y$204,""),""))=0,"-",AVERAGE(IF($W$5:$W$204=$AH624,IF($A$5:$A$204=AS$617,$Y$5:$Y$204,""))))</f>
        <v>-</v>
      </c>
      <c r="AT624" s="132" t="str">
        <f t="array" ref="AT624">IF(COUNT(IF($W$5:$W$204=$AH624,IF($A$5:$A$204=AT$617,$Y$5:$Y$204,""),""))=0,"-",AVERAGE(IF($W$5:$W$204=$AH624,IF($A$5:$A$204=AT$617,$Y$5:$Y$204,""))))</f>
        <v>-</v>
      </c>
      <c r="AU624" s="364" t="str">
        <f t="array" ref="AU624">IF(AU602&gt;1,AVERAGE(IF($W$5:$W$204=$AH624,$Y$5:$Y$204,"")),"-")</f>
        <v>-</v>
      </c>
      <c r="AV624" s="75"/>
      <c r="AW624" s="74"/>
      <c r="AX624" s="75"/>
      <c r="AY624" s="75"/>
      <c r="AZ624" s="75"/>
      <c r="BA624" s="75"/>
      <c r="BB624" s="75"/>
      <c r="BC624" s="75"/>
      <c r="BD624" s="75"/>
      <c r="BE624" s="75"/>
      <c r="BF624" s="75"/>
      <c r="BG624" s="75"/>
      <c r="BH624" s="75"/>
      <c r="BV624" s="251"/>
      <c r="BW624" s="251"/>
      <c r="BX624" s="251"/>
    </row>
    <row r="625" spans="1:76">
      <c r="A625" s="75"/>
      <c r="B625" s="75"/>
      <c r="C625" s="75"/>
      <c r="D625" s="75"/>
      <c r="E625" s="84"/>
      <c r="F625" s="84"/>
      <c r="G625" s="75"/>
      <c r="H625" s="85"/>
      <c r="I625" s="75"/>
      <c r="J625" s="75"/>
      <c r="K625" s="75"/>
      <c r="L625" s="75"/>
      <c r="M625" s="75"/>
      <c r="N625" s="75"/>
      <c r="O625" s="75"/>
      <c r="P625" s="75"/>
      <c r="Q625" s="75"/>
      <c r="R625" s="75"/>
      <c r="S625" s="75"/>
      <c r="T625" s="75"/>
      <c r="U625" s="75"/>
      <c r="V625" s="75"/>
      <c r="W625" s="76"/>
      <c r="X625" s="76"/>
      <c r="Y625" s="76"/>
      <c r="Z625" s="76"/>
      <c r="AA625" s="76"/>
      <c r="AB625" s="76"/>
      <c r="AC625" s="76"/>
      <c r="AD625" s="76"/>
      <c r="AE625" s="75"/>
      <c r="AF625" s="75"/>
      <c r="AG625" s="75"/>
      <c r="AH625" s="332">
        <v>7</v>
      </c>
      <c r="AI625" s="132" t="str">
        <f t="array" ref="AI625">IF(COUNT(IF($W$5:$W$204=$AH625,IF($A$5:$A$204=AI$617,$Y$5:$Y$204,""),""))=0,"-",AVERAGE(IF($W$5:$W$204=$AH625,IF($A$5:$A$204=AI$617,$Y$5:$Y$204,""))))</f>
        <v>-</v>
      </c>
      <c r="AJ625" s="132" t="str">
        <f t="array" ref="AJ625">IF(COUNT(IF($W$5:$W$204=$AH625,IF($A$5:$A$204=AJ$617,$Y$5:$Y$204,""),""))=0,"-",AVERAGE(IF($W$5:$W$204=$AH625,IF($A$5:$A$204=AJ$617,$Y$5:$Y$204,""))))</f>
        <v>-</v>
      </c>
      <c r="AK625" s="132" t="str">
        <f t="array" ref="AK625">IF(COUNT(IF($W$5:$W$204=$AH625,IF($A$5:$A$204=AK$617,$Y$5:$Y$204,""),""))=0,"-",AVERAGE(IF($W$5:$W$204=$AH625,IF($A$5:$A$204=AK$617,$Y$5:$Y$204,""))))</f>
        <v>-</v>
      </c>
      <c r="AL625" s="132" t="str">
        <f t="array" ref="AL625">IF(COUNT(IF($W$5:$W$204=$AH625,IF($A$5:$A$204=AL$617,$Y$5:$Y$204,""),""))=0,"-",AVERAGE(IF($W$5:$W$204=$AH625,IF($A$5:$A$204=AL$617,$Y$5:$Y$204,""))))</f>
        <v>-</v>
      </c>
      <c r="AM625" s="132" t="str">
        <f t="array" ref="AM625">IF(COUNT(IF($W$5:$W$204=$AH625,IF($A$5:$A$204=AM$617,$Y$5:$Y$204,""),""))=0,"-",AVERAGE(IF($W$5:$W$204=$AH625,IF($A$5:$A$204=AM$617,$Y$5:$Y$204,""))))</f>
        <v>-</v>
      </c>
      <c r="AN625" s="132" t="str">
        <f t="array" ref="AN625">IF(COUNT(IF($W$5:$W$204=$AH625,IF($A$5:$A$204=AN$617,$Y$5:$Y$204,""),""))=0,"-",AVERAGE(IF($W$5:$W$204=$AH625,IF($A$5:$A$204=AN$617,$Y$5:$Y$204,""))))</f>
        <v>-</v>
      </c>
      <c r="AO625" s="132" t="str">
        <f t="array" ref="AO625">IF(COUNT(IF($W$5:$W$204=$AH625,IF($A$5:$A$204=AO$617,$Y$5:$Y$204,""),""))=0,"-",AVERAGE(IF($W$5:$W$204=$AH625,IF($A$5:$A$204=AO$617,$Y$5:$Y$204,""))))</f>
        <v>-</v>
      </c>
      <c r="AP625" s="132" t="str">
        <f t="array" ref="AP625">IF(COUNT(IF($W$5:$W$204=$AH625,IF($A$5:$A$204=AP$617,$Y$5:$Y$204,""),""))=0,"-",AVERAGE(IF($W$5:$W$204=$AH625,IF($A$5:$A$204=AP$617,$Y$5:$Y$204,""))))</f>
        <v>-</v>
      </c>
      <c r="AQ625" s="132" t="str">
        <f t="array" ref="AQ625">IF(COUNT(IF($W$5:$W$204=$AH625,IF($A$5:$A$204=AQ$617,$Y$5:$Y$204,""),""))=0,"-",AVERAGE(IF($W$5:$W$204=$AH625,IF($A$5:$A$204=AQ$617,$Y$5:$Y$204,""))))</f>
        <v>-</v>
      </c>
      <c r="AR625" s="132" t="str">
        <f t="array" ref="AR625">IF(COUNT(IF($W$5:$W$204=$AH625,IF($A$5:$A$204=AR$617,$Y$5:$Y$204,""),""))=0,"-",AVERAGE(IF($W$5:$W$204=$AH625,IF($A$5:$A$204=AR$617,$Y$5:$Y$204,""))))</f>
        <v>-</v>
      </c>
      <c r="AS625" s="132" t="str">
        <f t="array" ref="AS625">IF(COUNT(IF($W$5:$W$204=$AH625,IF($A$5:$A$204=AS$617,$Y$5:$Y$204,""),""))=0,"-",AVERAGE(IF($W$5:$W$204=$AH625,IF($A$5:$A$204=AS$617,$Y$5:$Y$204,""))))</f>
        <v>-</v>
      </c>
      <c r="AT625" s="132" t="str">
        <f t="array" ref="AT625">IF(COUNT(IF($W$5:$W$204=$AH625,IF($A$5:$A$204=AT$617,$Y$5:$Y$204,""),""))=0,"-",AVERAGE(IF($W$5:$W$204=$AH625,IF($A$5:$A$204=AT$617,$Y$5:$Y$204,""))))</f>
        <v>-</v>
      </c>
      <c r="AU625" s="364" t="str">
        <f t="array" ref="AU625">IF(AU603&gt;1,AVERAGE(IF($W$5:$W$204=$AH625,$Y$5:$Y$204,"")),"-")</f>
        <v>-</v>
      </c>
      <c r="AV625" s="75"/>
      <c r="AW625" s="74"/>
      <c r="AX625" s="75"/>
      <c r="AY625" s="75"/>
      <c r="AZ625" s="75"/>
      <c r="BA625" s="75"/>
      <c r="BB625" s="75"/>
      <c r="BC625" s="75"/>
      <c r="BD625" s="75"/>
      <c r="BE625" s="75"/>
      <c r="BF625" s="75"/>
      <c r="BG625" s="75"/>
      <c r="BH625" s="75"/>
      <c r="BV625" s="251"/>
      <c r="BW625" s="251"/>
      <c r="BX625" s="251"/>
    </row>
    <row r="626" spans="1:76">
      <c r="A626" s="75"/>
      <c r="B626" s="75"/>
      <c r="C626" s="75"/>
      <c r="D626" s="75"/>
      <c r="E626" s="84"/>
      <c r="F626" s="84"/>
      <c r="G626" s="75"/>
      <c r="H626" s="85"/>
      <c r="I626" s="75"/>
      <c r="J626" s="75"/>
      <c r="K626" s="75"/>
      <c r="L626" s="75"/>
      <c r="M626" s="75"/>
      <c r="N626" s="75"/>
      <c r="O626" s="75"/>
      <c r="P626" s="75"/>
      <c r="Q626" s="75"/>
      <c r="R626" s="75"/>
      <c r="S626" s="75"/>
      <c r="T626" s="75"/>
      <c r="U626" s="75"/>
      <c r="V626" s="75"/>
      <c r="W626" s="76"/>
      <c r="X626" s="76"/>
      <c r="Y626" s="76"/>
      <c r="Z626" s="76"/>
      <c r="AA626" s="76"/>
      <c r="AB626" s="76"/>
      <c r="AC626" s="76"/>
      <c r="AD626" s="76"/>
      <c r="AE626" s="75"/>
      <c r="AF626" s="75"/>
      <c r="AG626" s="75"/>
      <c r="AH626" s="332">
        <v>8</v>
      </c>
      <c r="AI626" s="132" t="str">
        <f t="array" ref="AI626">IF(COUNT(IF($W$5:$W$204=$AH626,IF($A$5:$A$204=AI$617,$Y$5:$Y$204,""),""))=0,"-",AVERAGE(IF($W$5:$W$204=$AH626,IF($A$5:$A$204=AI$617,$Y$5:$Y$204,""))))</f>
        <v>-</v>
      </c>
      <c r="AJ626" s="132" t="str">
        <f t="array" ref="AJ626">IF(COUNT(IF($W$5:$W$204=$AH626,IF($A$5:$A$204=AJ$617,$Y$5:$Y$204,""),""))=0,"-",AVERAGE(IF($W$5:$W$204=$AH626,IF($A$5:$A$204=AJ$617,$Y$5:$Y$204,""))))</f>
        <v>-</v>
      </c>
      <c r="AK626" s="132" t="str">
        <f t="array" ref="AK626">IF(COUNT(IF($W$5:$W$204=$AH626,IF($A$5:$A$204=AK$617,$Y$5:$Y$204,""),""))=0,"-",AVERAGE(IF($W$5:$W$204=$AH626,IF($A$5:$A$204=AK$617,$Y$5:$Y$204,""))))</f>
        <v>-</v>
      </c>
      <c r="AL626" s="132" t="str">
        <f t="array" ref="AL626">IF(COUNT(IF($W$5:$W$204=$AH626,IF($A$5:$A$204=AL$617,$Y$5:$Y$204,""),""))=0,"-",AVERAGE(IF($W$5:$W$204=$AH626,IF($A$5:$A$204=AL$617,$Y$5:$Y$204,""))))</f>
        <v>-</v>
      </c>
      <c r="AM626" s="132" t="str">
        <f t="array" ref="AM626">IF(COUNT(IF($W$5:$W$204=$AH626,IF($A$5:$A$204=AM$617,$Y$5:$Y$204,""),""))=0,"-",AVERAGE(IF($W$5:$W$204=$AH626,IF($A$5:$A$204=AM$617,$Y$5:$Y$204,""))))</f>
        <v>-</v>
      </c>
      <c r="AN626" s="132" t="str">
        <f t="array" ref="AN626">IF(COUNT(IF($W$5:$W$204=$AH626,IF($A$5:$A$204=AN$617,$Y$5:$Y$204,""),""))=0,"-",AVERAGE(IF($W$5:$W$204=$AH626,IF($A$5:$A$204=AN$617,$Y$5:$Y$204,""))))</f>
        <v>-</v>
      </c>
      <c r="AO626" s="132" t="str">
        <f t="array" ref="AO626">IF(COUNT(IF($W$5:$W$204=$AH626,IF($A$5:$A$204=AO$617,$Y$5:$Y$204,""),""))=0,"-",AVERAGE(IF($W$5:$W$204=$AH626,IF($A$5:$A$204=AO$617,$Y$5:$Y$204,""))))</f>
        <v>-</v>
      </c>
      <c r="AP626" s="132" t="str">
        <f t="array" ref="AP626">IF(COUNT(IF($W$5:$W$204=$AH626,IF($A$5:$A$204=AP$617,$Y$5:$Y$204,""),""))=0,"-",AVERAGE(IF($W$5:$W$204=$AH626,IF($A$5:$A$204=AP$617,$Y$5:$Y$204,""))))</f>
        <v>-</v>
      </c>
      <c r="AQ626" s="132" t="str">
        <f t="array" ref="AQ626">IF(COUNT(IF($W$5:$W$204=$AH626,IF($A$5:$A$204=AQ$617,$Y$5:$Y$204,""),""))=0,"-",AVERAGE(IF($W$5:$W$204=$AH626,IF($A$5:$A$204=AQ$617,$Y$5:$Y$204,""))))</f>
        <v>-</v>
      </c>
      <c r="AR626" s="132" t="str">
        <f t="array" ref="AR626">IF(COUNT(IF($W$5:$W$204=$AH626,IF($A$5:$A$204=AR$617,$Y$5:$Y$204,""),""))=0,"-",AVERAGE(IF($W$5:$W$204=$AH626,IF($A$5:$A$204=AR$617,$Y$5:$Y$204,""))))</f>
        <v>-</v>
      </c>
      <c r="AS626" s="132" t="str">
        <f t="array" ref="AS626">IF(COUNT(IF($W$5:$W$204=$AH626,IF($A$5:$A$204=AS$617,$Y$5:$Y$204,""),""))=0,"-",AVERAGE(IF($W$5:$W$204=$AH626,IF($A$5:$A$204=AS$617,$Y$5:$Y$204,""))))</f>
        <v>-</v>
      </c>
      <c r="AT626" s="132" t="str">
        <f t="array" ref="AT626">IF(COUNT(IF($W$5:$W$204=$AH626,IF($A$5:$A$204=AT$617,$Y$5:$Y$204,""),""))=0,"-",AVERAGE(IF($W$5:$W$204=$AH626,IF($A$5:$A$204=AT$617,$Y$5:$Y$204,""))))</f>
        <v>-</v>
      </c>
      <c r="AU626" s="364" t="str">
        <f t="array" ref="AU626">IF(AU604&gt;1,AVERAGE(IF($W$5:$W$204=$AH626,$Y$5:$Y$204,"")),"-")</f>
        <v>-</v>
      </c>
      <c r="AV626" s="75"/>
      <c r="AW626" s="74"/>
      <c r="AX626" s="75"/>
      <c r="AY626" s="75"/>
      <c r="AZ626" s="75"/>
      <c r="BA626" s="75"/>
      <c r="BB626" s="75"/>
      <c r="BC626" s="75"/>
      <c r="BD626" s="75"/>
      <c r="BE626" s="75"/>
      <c r="BF626" s="75"/>
      <c r="BG626" s="75"/>
      <c r="BH626" s="75"/>
      <c r="BV626" s="251"/>
      <c r="BW626" s="251"/>
      <c r="BX626" s="251"/>
    </row>
    <row r="627" spans="1:76">
      <c r="A627" s="75"/>
      <c r="B627" s="75"/>
      <c r="C627" s="75"/>
      <c r="D627" s="75"/>
      <c r="E627" s="84"/>
      <c r="F627" s="84"/>
      <c r="G627" s="75"/>
      <c r="H627" s="85"/>
      <c r="I627" s="75"/>
      <c r="J627" s="75"/>
      <c r="K627" s="75"/>
      <c r="L627" s="75"/>
      <c r="M627" s="75"/>
      <c r="N627" s="75"/>
      <c r="O627" s="75"/>
      <c r="P627" s="75"/>
      <c r="Q627" s="75"/>
      <c r="R627" s="75"/>
      <c r="S627" s="75"/>
      <c r="T627" s="75"/>
      <c r="U627" s="75"/>
      <c r="V627" s="75"/>
      <c r="W627" s="76"/>
      <c r="X627" s="76"/>
      <c r="Y627" s="76"/>
      <c r="Z627" s="76"/>
      <c r="AA627" s="76"/>
      <c r="AB627" s="76"/>
      <c r="AC627" s="76"/>
      <c r="AD627" s="76"/>
      <c r="AE627" s="75"/>
      <c r="AF627" s="75"/>
      <c r="AG627" s="75"/>
      <c r="AH627" s="332">
        <v>9</v>
      </c>
      <c r="AI627" s="132" t="str">
        <f t="array" ref="AI627">IF(COUNT(IF($W$5:$W$204=$AH627,IF($A$5:$A$204=AI$617,$Y$5:$Y$204,""),""))=0,"-",AVERAGE(IF($W$5:$W$204=$AH627,IF($A$5:$A$204=AI$617,$Y$5:$Y$204,""))))</f>
        <v>-</v>
      </c>
      <c r="AJ627" s="132" t="str">
        <f t="array" ref="AJ627">IF(COUNT(IF($W$5:$W$204=$AH627,IF($A$5:$A$204=AJ$617,$Y$5:$Y$204,""),""))=0,"-",AVERAGE(IF($W$5:$W$204=$AH627,IF($A$5:$A$204=AJ$617,$Y$5:$Y$204,""))))</f>
        <v>-</v>
      </c>
      <c r="AK627" s="132" t="str">
        <f t="array" ref="AK627">IF(COUNT(IF($W$5:$W$204=$AH627,IF($A$5:$A$204=AK$617,$Y$5:$Y$204,""),""))=0,"-",AVERAGE(IF($W$5:$W$204=$AH627,IF($A$5:$A$204=AK$617,$Y$5:$Y$204,""))))</f>
        <v>-</v>
      </c>
      <c r="AL627" s="132" t="str">
        <f t="array" ref="AL627">IF(COUNT(IF($W$5:$W$204=$AH627,IF($A$5:$A$204=AL$617,$Y$5:$Y$204,""),""))=0,"-",AVERAGE(IF($W$5:$W$204=$AH627,IF($A$5:$A$204=AL$617,$Y$5:$Y$204,""))))</f>
        <v>-</v>
      </c>
      <c r="AM627" s="132" t="str">
        <f t="array" ref="AM627">IF(COUNT(IF($W$5:$W$204=$AH627,IF($A$5:$A$204=AM$617,$Y$5:$Y$204,""),""))=0,"-",AVERAGE(IF($W$5:$W$204=$AH627,IF($A$5:$A$204=AM$617,$Y$5:$Y$204,""))))</f>
        <v>-</v>
      </c>
      <c r="AN627" s="132" t="str">
        <f t="array" ref="AN627">IF(COUNT(IF($W$5:$W$204=$AH627,IF($A$5:$A$204=AN$617,$Y$5:$Y$204,""),""))=0,"-",AVERAGE(IF($W$5:$W$204=$AH627,IF($A$5:$A$204=AN$617,$Y$5:$Y$204,""))))</f>
        <v>-</v>
      </c>
      <c r="AO627" s="132" t="str">
        <f t="array" ref="AO627">IF(COUNT(IF($W$5:$W$204=$AH627,IF($A$5:$A$204=AO$617,$Y$5:$Y$204,""),""))=0,"-",AVERAGE(IF($W$5:$W$204=$AH627,IF($A$5:$A$204=AO$617,$Y$5:$Y$204,""))))</f>
        <v>-</v>
      </c>
      <c r="AP627" s="132" t="str">
        <f t="array" ref="AP627">IF(COUNT(IF($W$5:$W$204=$AH627,IF($A$5:$A$204=AP$617,$Y$5:$Y$204,""),""))=0,"-",AVERAGE(IF($W$5:$W$204=$AH627,IF($A$5:$A$204=AP$617,$Y$5:$Y$204,""))))</f>
        <v>-</v>
      </c>
      <c r="AQ627" s="132" t="str">
        <f t="array" ref="AQ627">IF(COUNT(IF($W$5:$W$204=$AH627,IF($A$5:$A$204=AQ$617,$Y$5:$Y$204,""),""))=0,"-",AVERAGE(IF($W$5:$W$204=$AH627,IF($A$5:$A$204=AQ$617,$Y$5:$Y$204,""))))</f>
        <v>-</v>
      </c>
      <c r="AR627" s="132" t="str">
        <f t="array" ref="AR627">IF(COUNT(IF($W$5:$W$204=$AH627,IF($A$5:$A$204=AR$617,$Y$5:$Y$204,""),""))=0,"-",AVERAGE(IF($W$5:$W$204=$AH627,IF($A$5:$A$204=AR$617,$Y$5:$Y$204,""))))</f>
        <v>-</v>
      </c>
      <c r="AS627" s="132" t="str">
        <f t="array" ref="AS627">IF(COUNT(IF($W$5:$W$204=$AH627,IF($A$5:$A$204=AS$617,$Y$5:$Y$204,""),""))=0,"-",AVERAGE(IF($W$5:$W$204=$AH627,IF($A$5:$A$204=AS$617,$Y$5:$Y$204,""))))</f>
        <v>-</v>
      </c>
      <c r="AT627" s="132" t="str">
        <f t="array" ref="AT627">IF(COUNT(IF($W$5:$W$204=$AH627,IF($A$5:$A$204=AT$617,$Y$5:$Y$204,""),""))=0,"-",AVERAGE(IF($W$5:$W$204=$AH627,IF($A$5:$A$204=AT$617,$Y$5:$Y$204,""))))</f>
        <v>-</v>
      </c>
      <c r="AU627" s="364" t="str">
        <f t="array" ref="AU627">IF(AU605&gt;1,AVERAGE(IF($W$5:$W$204=$AH627,$Y$5:$Y$204,"")),"-")</f>
        <v>-</v>
      </c>
      <c r="AV627" s="75"/>
      <c r="AW627" s="74"/>
      <c r="AX627" s="75"/>
      <c r="AY627" s="75"/>
      <c r="AZ627" s="75"/>
      <c r="BA627" s="75"/>
      <c r="BB627" s="75"/>
      <c r="BC627" s="75"/>
      <c r="BD627" s="75"/>
      <c r="BE627" s="75"/>
      <c r="BF627" s="75"/>
      <c r="BG627" s="75"/>
      <c r="BH627" s="75"/>
      <c r="BV627" s="251"/>
      <c r="BW627" s="251"/>
      <c r="BX627" s="251"/>
    </row>
    <row r="628" spans="1:76">
      <c r="A628" s="75"/>
      <c r="B628" s="75"/>
      <c r="C628" s="75"/>
      <c r="D628" s="75"/>
      <c r="E628" s="84"/>
      <c r="F628" s="84"/>
      <c r="G628" s="75"/>
      <c r="H628" s="85"/>
      <c r="I628" s="75"/>
      <c r="J628" s="75"/>
      <c r="K628" s="75"/>
      <c r="L628" s="75"/>
      <c r="M628" s="75"/>
      <c r="N628" s="75"/>
      <c r="O628" s="75"/>
      <c r="P628" s="75"/>
      <c r="Q628" s="75"/>
      <c r="R628" s="75"/>
      <c r="S628" s="75"/>
      <c r="T628" s="75"/>
      <c r="U628" s="75"/>
      <c r="V628" s="75"/>
      <c r="W628" s="76"/>
      <c r="X628" s="76"/>
      <c r="Y628" s="76"/>
      <c r="Z628" s="76"/>
      <c r="AA628" s="76"/>
      <c r="AB628" s="76"/>
      <c r="AC628" s="76"/>
      <c r="AD628" s="76"/>
      <c r="AE628" s="75"/>
      <c r="AF628" s="75"/>
      <c r="AG628" s="75"/>
      <c r="AH628" s="332">
        <v>10</v>
      </c>
      <c r="AI628" s="132" t="str">
        <f t="array" ref="AI628">IF(COUNT(IF($W$5:$W$204=$AH628,IF($A$5:$A$204=AI$617,$Y$5:$Y$204,""),""))=0,"-",AVERAGE(IF($W$5:$W$204=$AH628,IF($A$5:$A$204=AI$617,$Y$5:$Y$204,""))))</f>
        <v>-</v>
      </c>
      <c r="AJ628" s="132" t="str">
        <f t="array" ref="AJ628">IF(COUNT(IF($W$5:$W$204=$AH628,IF($A$5:$A$204=AJ$617,$Y$5:$Y$204,""),""))=0,"-",AVERAGE(IF($W$5:$W$204=$AH628,IF($A$5:$A$204=AJ$617,$Y$5:$Y$204,""))))</f>
        <v>-</v>
      </c>
      <c r="AK628" s="132" t="str">
        <f t="array" ref="AK628">IF(COUNT(IF($W$5:$W$204=$AH628,IF($A$5:$A$204=AK$617,$Y$5:$Y$204,""),""))=0,"-",AVERAGE(IF($W$5:$W$204=$AH628,IF($A$5:$A$204=AK$617,$Y$5:$Y$204,""))))</f>
        <v>-</v>
      </c>
      <c r="AL628" s="132" t="str">
        <f t="array" ref="AL628">IF(COUNT(IF($W$5:$W$204=$AH628,IF($A$5:$A$204=AL$617,$Y$5:$Y$204,""),""))=0,"-",AVERAGE(IF($W$5:$W$204=$AH628,IF($A$5:$A$204=AL$617,$Y$5:$Y$204,""))))</f>
        <v>-</v>
      </c>
      <c r="AM628" s="132" t="str">
        <f t="array" ref="AM628">IF(COUNT(IF($W$5:$W$204=$AH628,IF($A$5:$A$204=AM$617,$Y$5:$Y$204,""),""))=0,"-",AVERAGE(IF($W$5:$W$204=$AH628,IF($A$5:$A$204=AM$617,$Y$5:$Y$204,""))))</f>
        <v>-</v>
      </c>
      <c r="AN628" s="132" t="str">
        <f t="array" ref="AN628">IF(COUNT(IF($W$5:$W$204=$AH628,IF($A$5:$A$204=AN$617,$Y$5:$Y$204,""),""))=0,"-",AVERAGE(IF($W$5:$W$204=$AH628,IF($A$5:$A$204=AN$617,$Y$5:$Y$204,""))))</f>
        <v>-</v>
      </c>
      <c r="AO628" s="132" t="str">
        <f t="array" ref="AO628">IF(COUNT(IF($W$5:$W$204=$AH628,IF($A$5:$A$204=AO$617,$Y$5:$Y$204,""),""))=0,"-",AVERAGE(IF($W$5:$W$204=$AH628,IF($A$5:$A$204=AO$617,$Y$5:$Y$204,""))))</f>
        <v>-</v>
      </c>
      <c r="AP628" s="132" t="str">
        <f t="array" ref="AP628">IF(COUNT(IF($W$5:$W$204=$AH628,IF($A$5:$A$204=AP$617,$Y$5:$Y$204,""),""))=0,"-",AVERAGE(IF($W$5:$W$204=$AH628,IF($A$5:$A$204=AP$617,$Y$5:$Y$204,""))))</f>
        <v>-</v>
      </c>
      <c r="AQ628" s="132" t="str">
        <f t="array" ref="AQ628">IF(COUNT(IF($W$5:$W$204=$AH628,IF($A$5:$A$204=AQ$617,$Y$5:$Y$204,""),""))=0,"-",AVERAGE(IF($W$5:$W$204=$AH628,IF($A$5:$A$204=AQ$617,$Y$5:$Y$204,""))))</f>
        <v>-</v>
      </c>
      <c r="AR628" s="132" t="str">
        <f t="array" ref="AR628">IF(COUNT(IF($W$5:$W$204=$AH628,IF($A$5:$A$204=AR$617,$Y$5:$Y$204,""),""))=0,"-",AVERAGE(IF($W$5:$W$204=$AH628,IF($A$5:$A$204=AR$617,$Y$5:$Y$204,""))))</f>
        <v>-</v>
      </c>
      <c r="AS628" s="132" t="str">
        <f t="array" ref="AS628">IF(COUNT(IF($W$5:$W$204=$AH628,IF($A$5:$A$204=AS$617,$Y$5:$Y$204,""),""))=0,"-",AVERAGE(IF($W$5:$W$204=$AH628,IF($A$5:$A$204=AS$617,$Y$5:$Y$204,""))))</f>
        <v>-</v>
      </c>
      <c r="AT628" s="132" t="str">
        <f t="array" ref="AT628">IF(COUNT(IF($W$5:$W$204=$AH628,IF($A$5:$A$204=AT$617,$Y$5:$Y$204,""),""))=0,"-",AVERAGE(IF($W$5:$W$204=$AH628,IF($A$5:$A$204=AT$617,$Y$5:$Y$204,""))))</f>
        <v>-</v>
      </c>
      <c r="AU628" s="364" t="str">
        <f t="array" ref="AU628">IF(AU606&gt;1,AVERAGE(IF($W$5:$W$204=$AH628,$Y$5:$Y$204,"")),"-")</f>
        <v>-</v>
      </c>
      <c r="AV628" s="75"/>
      <c r="AW628" s="74"/>
      <c r="AX628" s="75"/>
      <c r="AY628" s="75"/>
      <c r="AZ628" s="75"/>
      <c r="BA628" s="75"/>
      <c r="BB628" s="75"/>
      <c r="BC628" s="75"/>
      <c r="BD628" s="75"/>
      <c r="BE628" s="75"/>
      <c r="BF628" s="75"/>
      <c r="BG628" s="75"/>
      <c r="BH628" s="75"/>
      <c r="BV628" s="251"/>
      <c r="BW628" s="251"/>
      <c r="BX628" s="251"/>
    </row>
    <row r="629" spans="1:76">
      <c r="A629" s="75"/>
      <c r="B629" s="75"/>
      <c r="C629" s="75"/>
      <c r="D629" s="75"/>
      <c r="E629" s="84"/>
      <c r="F629" s="84"/>
      <c r="G629" s="75"/>
      <c r="H629" s="85"/>
      <c r="I629" s="75"/>
      <c r="J629" s="75"/>
      <c r="K629" s="75"/>
      <c r="L629" s="75"/>
      <c r="M629" s="75"/>
      <c r="N629" s="75"/>
      <c r="O629" s="75"/>
      <c r="P629" s="75"/>
      <c r="Q629" s="75"/>
      <c r="R629" s="75"/>
      <c r="S629" s="75"/>
      <c r="T629" s="75"/>
      <c r="U629" s="75"/>
      <c r="V629" s="75"/>
      <c r="W629" s="76"/>
      <c r="X629" s="76"/>
      <c r="Y629" s="76"/>
      <c r="Z629" s="76"/>
      <c r="AA629" s="76"/>
      <c r="AB629" s="76"/>
      <c r="AC629" s="76"/>
      <c r="AD629" s="76"/>
      <c r="AE629" s="75"/>
      <c r="AF629" s="75"/>
      <c r="AG629" s="75"/>
      <c r="AH629" s="332">
        <v>11</v>
      </c>
      <c r="AI629" s="132" t="str">
        <f t="array" ref="AI629">IF(COUNT(IF($W$5:$W$204=$AH629,IF($A$5:$A$204=AI$617,$Y$5:$Y$204,""),""))=0,"-",AVERAGE(IF($W$5:$W$204=$AH629,IF($A$5:$A$204=AI$617,$Y$5:$Y$204,""))))</f>
        <v>-</v>
      </c>
      <c r="AJ629" s="132" t="str">
        <f t="array" ref="AJ629">IF(COUNT(IF($W$5:$W$204=$AH629,IF($A$5:$A$204=AJ$617,$Y$5:$Y$204,""),""))=0,"-",AVERAGE(IF($W$5:$W$204=$AH629,IF($A$5:$A$204=AJ$617,$Y$5:$Y$204,""))))</f>
        <v>-</v>
      </c>
      <c r="AK629" s="132" t="str">
        <f t="array" ref="AK629">IF(COUNT(IF($W$5:$W$204=$AH629,IF($A$5:$A$204=AK$617,$Y$5:$Y$204,""),""))=0,"-",AVERAGE(IF($W$5:$W$204=$AH629,IF($A$5:$A$204=AK$617,$Y$5:$Y$204,""))))</f>
        <v>-</v>
      </c>
      <c r="AL629" s="132" t="str">
        <f t="array" ref="AL629">IF(COUNT(IF($W$5:$W$204=$AH629,IF($A$5:$A$204=AL$617,$Y$5:$Y$204,""),""))=0,"-",AVERAGE(IF($W$5:$W$204=$AH629,IF($A$5:$A$204=AL$617,$Y$5:$Y$204,""))))</f>
        <v>-</v>
      </c>
      <c r="AM629" s="132" t="str">
        <f t="array" ref="AM629">IF(COUNT(IF($W$5:$W$204=$AH629,IF($A$5:$A$204=AM$617,$Y$5:$Y$204,""),""))=0,"-",AVERAGE(IF($W$5:$W$204=$AH629,IF($A$5:$A$204=AM$617,$Y$5:$Y$204,""))))</f>
        <v>-</v>
      </c>
      <c r="AN629" s="132" t="str">
        <f t="array" ref="AN629">IF(COUNT(IF($W$5:$W$204=$AH629,IF($A$5:$A$204=AN$617,$Y$5:$Y$204,""),""))=0,"-",AVERAGE(IF($W$5:$W$204=$AH629,IF($A$5:$A$204=AN$617,$Y$5:$Y$204,""))))</f>
        <v>-</v>
      </c>
      <c r="AO629" s="132" t="str">
        <f t="array" ref="AO629">IF(COUNT(IF($W$5:$W$204=$AH629,IF($A$5:$A$204=AO$617,$Y$5:$Y$204,""),""))=0,"-",AVERAGE(IF($W$5:$W$204=$AH629,IF($A$5:$A$204=AO$617,$Y$5:$Y$204,""))))</f>
        <v>-</v>
      </c>
      <c r="AP629" s="132" t="str">
        <f t="array" ref="AP629">IF(COUNT(IF($W$5:$W$204=$AH629,IF($A$5:$A$204=AP$617,$Y$5:$Y$204,""),""))=0,"-",AVERAGE(IF($W$5:$W$204=$AH629,IF($A$5:$A$204=AP$617,$Y$5:$Y$204,""))))</f>
        <v>-</v>
      </c>
      <c r="AQ629" s="132" t="str">
        <f t="array" ref="AQ629">IF(COUNT(IF($W$5:$W$204=$AH629,IF($A$5:$A$204=AQ$617,$Y$5:$Y$204,""),""))=0,"-",AVERAGE(IF($W$5:$W$204=$AH629,IF($A$5:$A$204=AQ$617,$Y$5:$Y$204,""))))</f>
        <v>-</v>
      </c>
      <c r="AR629" s="132" t="str">
        <f t="array" ref="AR629">IF(COUNT(IF($W$5:$W$204=$AH629,IF($A$5:$A$204=AR$617,$Y$5:$Y$204,""),""))=0,"-",AVERAGE(IF($W$5:$W$204=$AH629,IF($A$5:$A$204=AR$617,$Y$5:$Y$204,""))))</f>
        <v>-</v>
      </c>
      <c r="AS629" s="132" t="str">
        <f t="array" ref="AS629">IF(COUNT(IF($W$5:$W$204=$AH629,IF($A$5:$A$204=AS$617,$Y$5:$Y$204,""),""))=0,"-",AVERAGE(IF($W$5:$W$204=$AH629,IF($A$5:$A$204=AS$617,$Y$5:$Y$204,""))))</f>
        <v>-</v>
      </c>
      <c r="AT629" s="132" t="str">
        <f t="array" ref="AT629">IF(COUNT(IF($W$5:$W$204=$AH629,IF($A$5:$A$204=AT$617,$Y$5:$Y$204,""),""))=0,"-",AVERAGE(IF($W$5:$W$204=$AH629,IF($A$5:$A$204=AT$617,$Y$5:$Y$204,""))))</f>
        <v>-</v>
      </c>
      <c r="AU629" s="364" t="str">
        <f t="array" ref="AU629">IF(AU607&gt;1,AVERAGE(IF($W$5:$W$204=$AH629,$Y$5:$Y$204,"")),"-")</f>
        <v>-</v>
      </c>
      <c r="AV629" s="75"/>
      <c r="AW629" s="74"/>
      <c r="AX629" s="75"/>
      <c r="AY629" s="75"/>
      <c r="AZ629" s="75"/>
      <c r="BA629" s="75"/>
      <c r="BB629" s="75"/>
      <c r="BC629" s="75"/>
      <c r="BD629" s="75"/>
      <c r="BE629" s="75"/>
      <c r="BF629" s="75"/>
      <c r="BG629" s="75"/>
      <c r="BH629" s="75"/>
      <c r="BV629" s="251"/>
      <c r="BW629" s="251"/>
      <c r="BX629" s="251"/>
    </row>
    <row r="630" spans="1:76">
      <c r="A630" s="75"/>
      <c r="B630" s="75"/>
      <c r="C630" s="75"/>
      <c r="D630" s="75"/>
      <c r="E630" s="84"/>
      <c r="F630" s="84"/>
      <c r="G630" s="75"/>
      <c r="H630" s="85"/>
      <c r="I630" s="75"/>
      <c r="J630" s="75"/>
      <c r="K630" s="75"/>
      <c r="L630" s="75"/>
      <c r="M630" s="75"/>
      <c r="N630" s="75"/>
      <c r="O630" s="75"/>
      <c r="P630" s="75"/>
      <c r="Q630" s="75"/>
      <c r="R630" s="75"/>
      <c r="S630" s="75"/>
      <c r="T630" s="75"/>
      <c r="U630" s="75"/>
      <c r="V630" s="75"/>
      <c r="W630" s="76"/>
      <c r="X630" s="76"/>
      <c r="Y630" s="76"/>
      <c r="Z630" s="76"/>
      <c r="AA630" s="76"/>
      <c r="AB630" s="76"/>
      <c r="AC630" s="76"/>
      <c r="AD630" s="76"/>
      <c r="AE630" s="75"/>
      <c r="AF630" s="75"/>
      <c r="AG630" s="75"/>
      <c r="AH630" s="332">
        <v>12</v>
      </c>
      <c r="AI630" s="132" t="str">
        <f t="array" ref="AI630">IF(COUNT(IF($W$5:$W$204=$AH630,IF($A$5:$A$204=AI$617,$Y$5:$Y$204,""),""))=0,"-",AVERAGE(IF($W$5:$W$204=$AH630,IF($A$5:$A$204=AI$617,$Y$5:$Y$204,""))))</f>
        <v>-</v>
      </c>
      <c r="AJ630" s="132" t="str">
        <f t="array" ref="AJ630">IF(COUNT(IF($W$5:$W$204=$AH630,IF($A$5:$A$204=AJ$617,$Y$5:$Y$204,""),""))=0,"-",AVERAGE(IF($W$5:$W$204=$AH630,IF($A$5:$A$204=AJ$617,$Y$5:$Y$204,""))))</f>
        <v>-</v>
      </c>
      <c r="AK630" s="132" t="str">
        <f t="array" ref="AK630">IF(COUNT(IF($W$5:$W$204=$AH630,IF($A$5:$A$204=AK$617,$Y$5:$Y$204,""),""))=0,"-",AVERAGE(IF($W$5:$W$204=$AH630,IF($A$5:$A$204=AK$617,$Y$5:$Y$204,""))))</f>
        <v>-</v>
      </c>
      <c r="AL630" s="132" t="str">
        <f t="array" ref="AL630">IF(COUNT(IF($W$5:$W$204=$AH630,IF($A$5:$A$204=AL$617,$Y$5:$Y$204,""),""))=0,"-",AVERAGE(IF($W$5:$W$204=$AH630,IF($A$5:$A$204=AL$617,$Y$5:$Y$204,""))))</f>
        <v>-</v>
      </c>
      <c r="AM630" s="132" t="str">
        <f t="array" ref="AM630">IF(COUNT(IF($W$5:$W$204=$AH630,IF($A$5:$A$204=AM$617,$Y$5:$Y$204,""),""))=0,"-",AVERAGE(IF($W$5:$W$204=$AH630,IF($A$5:$A$204=AM$617,$Y$5:$Y$204,""))))</f>
        <v>-</v>
      </c>
      <c r="AN630" s="132" t="str">
        <f t="array" ref="AN630">IF(COUNT(IF($W$5:$W$204=$AH630,IF($A$5:$A$204=AN$617,$Y$5:$Y$204,""),""))=0,"-",AVERAGE(IF($W$5:$W$204=$AH630,IF($A$5:$A$204=AN$617,$Y$5:$Y$204,""))))</f>
        <v>-</v>
      </c>
      <c r="AO630" s="132" t="str">
        <f t="array" ref="AO630">IF(COUNT(IF($W$5:$W$204=$AH630,IF($A$5:$A$204=AO$617,$Y$5:$Y$204,""),""))=0,"-",AVERAGE(IF($W$5:$W$204=$AH630,IF($A$5:$A$204=AO$617,$Y$5:$Y$204,""))))</f>
        <v>-</v>
      </c>
      <c r="AP630" s="132" t="str">
        <f t="array" ref="AP630">IF(COUNT(IF($W$5:$W$204=$AH630,IF($A$5:$A$204=AP$617,$Y$5:$Y$204,""),""))=0,"-",AVERAGE(IF($W$5:$W$204=$AH630,IF($A$5:$A$204=AP$617,$Y$5:$Y$204,""))))</f>
        <v>-</v>
      </c>
      <c r="AQ630" s="132" t="str">
        <f t="array" ref="AQ630">IF(COUNT(IF($W$5:$W$204=$AH630,IF($A$5:$A$204=AQ$617,$Y$5:$Y$204,""),""))=0,"-",AVERAGE(IF($W$5:$W$204=$AH630,IF($A$5:$A$204=AQ$617,$Y$5:$Y$204,""))))</f>
        <v>-</v>
      </c>
      <c r="AR630" s="132" t="str">
        <f t="array" ref="AR630">IF(COUNT(IF($W$5:$W$204=$AH630,IF($A$5:$A$204=AR$617,$Y$5:$Y$204,""),""))=0,"-",AVERAGE(IF($W$5:$W$204=$AH630,IF($A$5:$A$204=AR$617,$Y$5:$Y$204,""))))</f>
        <v>-</v>
      </c>
      <c r="AS630" s="132" t="str">
        <f t="array" ref="AS630">IF(COUNT(IF($W$5:$W$204=$AH630,IF($A$5:$A$204=AS$617,$Y$5:$Y$204,""),""))=0,"-",AVERAGE(IF($W$5:$W$204=$AH630,IF($A$5:$A$204=AS$617,$Y$5:$Y$204,""))))</f>
        <v>-</v>
      </c>
      <c r="AT630" s="132" t="str">
        <f t="array" ref="AT630">IF(COUNT(IF($W$5:$W$204=$AH630,IF($A$5:$A$204=AT$617,$Y$5:$Y$204,""),""))=0,"-",AVERAGE(IF($W$5:$W$204=$AH630,IF($A$5:$A$204=AT$617,$Y$5:$Y$204,""))))</f>
        <v>-</v>
      </c>
      <c r="AU630" s="364" t="str">
        <f t="array" ref="AU630">IF(AU608&gt;1,AVERAGE(IF($W$5:$W$204=$AH630,$Y$5:$Y$204,"")),"-")</f>
        <v>-</v>
      </c>
      <c r="AV630" s="75"/>
      <c r="AW630" s="74"/>
      <c r="AX630" s="75"/>
      <c r="AY630" s="75"/>
      <c r="AZ630" s="75"/>
      <c r="BA630" s="75"/>
      <c r="BB630" s="75"/>
      <c r="BC630" s="75"/>
      <c r="BD630" s="75"/>
      <c r="BE630" s="75"/>
      <c r="BF630" s="75"/>
      <c r="BG630" s="75"/>
      <c r="BH630" s="75"/>
      <c r="BV630" s="251"/>
      <c r="BW630" s="251"/>
      <c r="BX630" s="251"/>
    </row>
    <row r="631" spans="1:76">
      <c r="A631" s="75"/>
      <c r="B631" s="75"/>
      <c r="C631" s="75"/>
      <c r="D631" s="75"/>
      <c r="E631" s="84"/>
      <c r="F631" s="84"/>
      <c r="G631" s="75"/>
      <c r="H631" s="85"/>
      <c r="I631" s="75"/>
      <c r="J631" s="75"/>
      <c r="K631" s="75"/>
      <c r="L631" s="75"/>
      <c r="M631" s="75"/>
      <c r="N631" s="75"/>
      <c r="O631" s="75"/>
      <c r="P631" s="75"/>
      <c r="Q631" s="75"/>
      <c r="R631" s="75"/>
      <c r="S631" s="75"/>
      <c r="T631" s="75"/>
      <c r="U631" s="75"/>
      <c r="V631" s="75"/>
      <c r="W631" s="76"/>
      <c r="X631" s="76"/>
      <c r="Y631" s="76"/>
      <c r="Z631" s="76"/>
      <c r="AA631" s="76"/>
      <c r="AB631" s="76"/>
      <c r="AC631" s="76"/>
      <c r="AD631" s="76"/>
      <c r="AE631" s="75"/>
      <c r="AF631" s="75"/>
      <c r="AG631" s="75"/>
      <c r="AH631" s="332">
        <v>13</v>
      </c>
      <c r="AI631" s="132" t="str">
        <f t="array" ref="AI631">IF(COUNT(IF($W$5:$W$204=$AH631,IF($A$5:$A$204=AI$617,$Y$5:$Y$204,""),""))=0,"-",AVERAGE(IF($W$5:$W$204=$AH631,IF($A$5:$A$204=AI$617,$Y$5:$Y$204,""))))</f>
        <v>-</v>
      </c>
      <c r="AJ631" s="132" t="str">
        <f t="array" ref="AJ631">IF(COUNT(IF($W$5:$W$204=$AH631,IF($A$5:$A$204=AJ$617,$Y$5:$Y$204,""),""))=0,"-",AVERAGE(IF($W$5:$W$204=$AH631,IF($A$5:$A$204=AJ$617,$Y$5:$Y$204,""))))</f>
        <v>-</v>
      </c>
      <c r="AK631" s="132" t="str">
        <f t="array" ref="AK631">IF(COUNT(IF($W$5:$W$204=$AH631,IF($A$5:$A$204=AK$617,$Y$5:$Y$204,""),""))=0,"-",AVERAGE(IF($W$5:$W$204=$AH631,IF($A$5:$A$204=AK$617,$Y$5:$Y$204,""))))</f>
        <v>-</v>
      </c>
      <c r="AL631" s="132" t="str">
        <f t="array" ref="AL631">IF(COUNT(IF($W$5:$W$204=$AH631,IF($A$5:$A$204=AL$617,$Y$5:$Y$204,""),""))=0,"-",AVERAGE(IF($W$5:$W$204=$AH631,IF($A$5:$A$204=AL$617,$Y$5:$Y$204,""))))</f>
        <v>-</v>
      </c>
      <c r="AM631" s="132" t="str">
        <f t="array" ref="AM631">IF(COUNT(IF($W$5:$W$204=$AH631,IF($A$5:$A$204=AM$617,$Y$5:$Y$204,""),""))=0,"-",AVERAGE(IF($W$5:$W$204=$AH631,IF($A$5:$A$204=AM$617,$Y$5:$Y$204,""))))</f>
        <v>-</v>
      </c>
      <c r="AN631" s="132" t="str">
        <f t="array" ref="AN631">IF(COUNT(IF($W$5:$W$204=$AH631,IF($A$5:$A$204=AN$617,$Y$5:$Y$204,""),""))=0,"-",AVERAGE(IF($W$5:$W$204=$AH631,IF($A$5:$A$204=AN$617,$Y$5:$Y$204,""))))</f>
        <v>-</v>
      </c>
      <c r="AO631" s="132" t="str">
        <f t="array" ref="AO631">IF(COUNT(IF($W$5:$W$204=$AH631,IF($A$5:$A$204=AO$617,$Y$5:$Y$204,""),""))=0,"-",AVERAGE(IF($W$5:$W$204=$AH631,IF($A$5:$A$204=AO$617,$Y$5:$Y$204,""))))</f>
        <v>-</v>
      </c>
      <c r="AP631" s="132" t="str">
        <f t="array" ref="AP631">IF(COUNT(IF($W$5:$W$204=$AH631,IF($A$5:$A$204=AP$617,$Y$5:$Y$204,""),""))=0,"-",AVERAGE(IF($W$5:$W$204=$AH631,IF($A$5:$A$204=AP$617,$Y$5:$Y$204,""))))</f>
        <v>-</v>
      </c>
      <c r="AQ631" s="132" t="str">
        <f t="array" ref="AQ631">IF(COUNT(IF($W$5:$W$204=$AH631,IF($A$5:$A$204=AQ$617,$Y$5:$Y$204,""),""))=0,"-",AVERAGE(IF($W$5:$W$204=$AH631,IF($A$5:$A$204=AQ$617,$Y$5:$Y$204,""))))</f>
        <v>-</v>
      </c>
      <c r="AR631" s="132" t="str">
        <f t="array" ref="AR631">IF(COUNT(IF($W$5:$W$204=$AH631,IF($A$5:$A$204=AR$617,$Y$5:$Y$204,""),""))=0,"-",AVERAGE(IF($W$5:$W$204=$AH631,IF($A$5:$A$204=AR$617,$Y$5:$Y$204,""))))</f>
        <v>-</v>
      </c>
      <c r="AS631" s="132" t="str">
        <f t="array" ref="AS631">IF(COUNT(IF($W$5:$W$204=$AH631,IF($A$5:$A$204=AS$617,$Y$5:$Y$204,""),""))=0,"-",AVERAGE(IF($W$5:$W$204=$AH631,IF($A$5:$A$204=AS$617,$Y$5:$Y$204,""))))</f>
        <v>-</v>
      </c>
      <c r="AT631" s="132" t="str">
        <f t="array" ref="AT631">IF(COUNT(IF($W$5:$W$204=$AH631,IF($A$5:$A$204=AT$617,$Y$5:$Y$204,""),""))=0,"-",AVERAGE(IF($W$5:$W$204=$AH631,IF($A$5:$A$204=AT$617,$Y$5:$Y$204,""))))</f>
        <v>-</v>
      </c>
      <c r="AU631" s="364" t="str">
        <f t="array" ref="AU631">IF(AU609&gt;1,AVERAGE(IF($W$5:$W$204=$AH631,$Y$5:$Y$204,"")),"-")</f>
        <v>-</v>
      </c>
      <c r="AV631" s="75"/>
      <c r="AW631" s="74"/>
      <c r="AX631" s="75"/>
      <c r="AY631" s="75"/>
      <c r="AZ631" s="75"/>
      <c r="BA631" s="75"/>
      <c r="BB631" s="75"/>
      <c r="BC631" s="75"/>
      <c r="BD631" s="75"/>
      <c r="BE631" s="75"/>
      <c r="BF631" s="75"/>
      <c r="BG631" s="75"/>
      <c r="BH631" s="75"/>
      <c r="BV631" s="251"/>
      <c r="BW631" s="251"/>
      <c r="BX631" s="251"/>
    </row>
    <row r="632" spans="1:76">
      <c r="A632" s="75"/>
      <c r="B632" s="75"/>
      <c r="C632" s="75"/>
      <c r="D632" s="75"/>
      <c r="E632" s="84"/>
      <c r="F632" s="84"/>
      <c r="G632" s="75"/>
      <c r="H632" s="85"/>
      <c r="I632" s="75"/>
      <c r="J632" s="75"/>
      <c r="K632" s="75"/>
      <c r="L632" s="75"/>
      <c r="M632" s="75"/>
      <c r="N632" s="75"/>
      <c r="O632" s="75"/>
      <c r="P632" s="75"/>
      <c r="Q632" s="75"/>
      <c r="R632" s="75"/>
      <c r="S632" s="75"/>
      <c r="T632" s="75"/>
      <c r="U632" s="75"/>
      <c r="V632" s="75"/>
      <c r="W632" s="76"/>
      <c r="X632" s="76"/>
      <c r="Y632" s="76"/>
      <c r="Z632" s="76"/>
      <c r="AA632" s="76"/>
      <c r="AB632" s="76"/>
      <c r="AC632" s="76"/>
      <c r="AD632" s="76"/>
      <c r="AE632" s="75"/>
      <c r="AF632" s="75"/>
      <c r="AG632" s="75"/>
      <c r="AH632" s="332">
        <v>14</v>
      </c>
      <c r="AI632" s="132" t="str">
        <f t="array" ref="AI632">IF(COUNT(IF($W$5:$W$204=$AH632,IF($A$5:$A$204=AI$617,$Y$5:$Y$204,""),""))=0,"-",AVERAGE(IF($W$5:$W$204=$AH632,IF($A$5:$A$204=AI$617,$Y$5:$Y$204,""))))</f>
        <v>-</v>
      </c>
      <c r="AJ632" s="132" t="str">
        <f t="array" ref="AJ632">IF(COUNT(IF($W$5:$W$204=$AH632,IF($A$5:$A$204=AJ$617,$Y$5:$Y$204,""),""))=0,"-",AVERAGE(IF($W$5:$W$204=$AH632,IF($A$5:$A$204=AJ$617,$Y$5:$Y$204,""))))</f>
        <v>-</v>
      </c>
      <c r="AK632" s="132" t="str">
        <f t="array" ref="AK632">IF(COUNT(IF($W$5:$W$204=$AH632,IF($A$5:$A$204=AK$617,$Y$5:$Y$204,""),""))=0,"-",AVERAGE(IF($W$5:$W$204=$AH632,IF($A$5:$A$204=AK$617,$Y$5:$Y$204,""))))</f>
        <v>-</v>
      </c>
      <c r="AL632" s="132" t="str">
        <f t="array" ref="AL632">IF(COUNT(IF($W$5:$W$204=$AH632,IF($A$5:$A$204=AL$617,$Y$5:$Y$204,""),""))=0,"-",AVERAGE(IF($W$5:$W$204=$AH632,IF($A$5:$A$204=AL$617,$Y$5:$Y$204,""))))</f>
        <v>-</v>
      </c>
      <c r="AM632" s="132" t="str">
        <f t="array" ref="AM632">IF(COUNT(IF($W$5:$W$204=$AH632,IF($A$5:$A$204=AM$617,$Y$5:$Y$204,""),""))=0,"-",AVERAGE(IF($W$5:$W$204=$AH632,IF($A$5:$A$204=AM$617,$Y$5:$Y$204,""))))</f>
        <v>-</v>
      </c>
      <c r="AN632" s="132" t="str">
        <f t="array" ref="AN632">IF(COUNT(IF($W$5:$W$204=$AH632,IF($A$5:$A$204=AN$617,$Y$5:$Y$204,""),""))=0,"-",AVERAGE(IF($W$5:$W$204=$AH632,IF($A$5:$A$204=AN$617,$Y$5:$Y$204,""))))</f>
        <v>-</v>
      </c>
      <c r="AO632" s="132" t="str">
        <f t="array" ref="AO632">IF(COUNT(IF($W$5:$W$204=$AH632,IF($A$5:$A$204=AO$617,$Y$5:$Y$204,""),""))=0,"-",AVERAGE(IF($W$5:$W$204=$AH632,IF($A$5:$A$204=AO$617,$Y$5:$Y$204,""))))</f>
        <v>-</v>
      </c>
      <c r="AP632" s="132" t="str">
        <f t="array" ref="AP632">IF(COUNT(IF($W$5:$W$204=$AH632,IF($A$5:$A$204=AP$617,$Y$5:$Y$204,""),""))=0,"-",AVERAGE(IF($W$5:$W$204=$AH632,IF($A$5:$A$204=AP$617,$Y$5:$Y$204,""))))</f>
        <v>-</v>
      </c>
      <c r="AQ632" s="132" t="str">
        <f t="array" ref="AQ632">IF(COUNT(IF($W$5:$W$204=$AH632,IF($A$5:$A$204=AQ$617,$Y$5:$Y$204,""),""))=0,"-",AVERAGE(IF($W$5:$W$204=$AH632,IF($A$5:$A$204=AQ$617,$Y$5:$Y$204,""))))</f>
        <v>-</v>
      </c>
      <c r="AR632" s="132" t="str">
        <f t="array" ref="AR632">IF(COUNT(IF($W$5:$W$204=$AH632,IF($A$5:$A$204=AR$617,$Y$5:$Y$204,""),""))=0,"-",AVERAGE(IF($W$5:$W$204=$AH632,IF($A$5:$A$204=AR$617,$Y$5:$Y$204,""))))</f>
        <v>-</v>
      </c>
      <c r="AS632" s="132" t="str">
        <f t="array" ref="AS632">IF(COUNT(IF($W$5:$W$204=$AH632,IF($A$5:$A$204=AS$617,$Y$5:$Y$204,""),""))=0,"-",AVERAGE(IF($W$5:$W$204=$AH632,IF($A$5:$A$204=AS$617,$Y$5:$Y$204,""))))</f>
        <v>-</v>
      </c>
      <c r="AT632" s="132" t="str">
        <f t="array" ref="AT632">IF(COUNT(IF($W$5:$W$204=$AH632,IF($A$5:$A$204=AT$617,$Y$5:$Y$204,""),""))=0,"-",AVERAGE(IF($W$5:$W$204=$AH632,IF($A$5:$A$204=AT$617,$Y$5:$Y$204,""))))</f>
        <v>-</v>
      </c>
      <c r="AU632" s="364" t="str">
        <f t="array" ref="AU632">IF(AU610&gt;1,AVERAGE(IF($W$5:$W$204=$AH632,$Y$5:$Y$204,"")),"-")</f>
        <v>-</v>
      </c>
      <c r="AV632" s="75"/>
      <c r="AW632" s="74"/>
      <c r="AX632" s="75"/>
      <c r="AY632" s="75"/>
      <c r="AZ632" s="75"/>
      <c r="BA632" s="75"/>
      <c r="BB632" s="75"/>
      <c r="BC632" s="75"/>
      <c r="BD632" s="75"/>
      <c r="BE632" s="75"/>
      <c r="BF632" s="75"/>
      <c r="BG632" s="75"/>
      <c r="BH632" s="75"/>
      <c r="BV632" s="251"/>
      <c r="BW632" s="251"/>
      <c r="BX632" s="251"/>
    </row>
    <row r="633" spans="1:76">
      <c r="A633" s="75"/>
      <c r="B633" s="75"/>
      <c r="C633" s="75"/>
      <c r="D633" s="75"/>
      <c r="E633" s="84"/>
      <c r="F633" s="84"/>
      <c r="G633" s="75"/>
      <c r="H633" s="85"/>
      <c r="I633" s="75"/>
      <c r="J633" s="75"/>
      <c r="K633" s="75"/>
      <c r="L633" s="75"/>
      <c r="M633" s="75"/>
      <c r="N633" s="75"/>
      <c r="O633" s="75"/>
      <c r="P633" s="75"/>
      <c r="Q633" s="75"/>
      <c r="R633" s="75"/>
      <c r="S633" s="75"/>
      <c r="T633" s="75"/>
      <c r="U633" s="75"/>
      <c r="V633" s="75"/>
      <c r="W633" s="76"/>
      <c r="X633" s="76"/>
      <c r="Y633" s="76"/>
      <c r="Z633" s="76"/>
      <c r="AA633" s="76"/>
      <c r="AB633" s="76"/>
      <c r="AC633" s="76"/>
      <c r="AD633" s="76"/>
      <c r="AE633" s="75"/>
      <c r="AF633" s="75"/>
      <c r="AG633" s="75"/>
      <c r="AH633" s="332">
        <v>15</v>
      </c>
      <c r="AI633" s="132" t="str">
        <f t="array" ref="AI633">IF(COUNT(IF($W$5:$W$204=$AH633,IF($A$5:$A$204=AI$617,$Y$5:$Y$204,""),""))=0,"-",AVERAGE(IF($W$5:$W$204=$AH633,IF($A$5:$A$204=AI$617,$Y$5:$Y$204,""))))</f>
        <v>-</v>
      </c>
      <c r="AJ633" s="132" t="str">
        <f t="array" ref="AJ633">IF(COUNT(IF($W$5:$W$204=$AH633,IF($A$5:$A$204=AJ$617,$Y$5:$Y$204,""),""))=0,"-",AVERAGE(IF($W$5:$W$204=$AH633,IF($A$5:$A$204=AJ$617,$Y$5:$Y$204,""))))</f>
        <v>-</v>
      </c>
      <c r="AK633" s="132" t="str">
        <f t="array" ref="AK633">IF(COUNT(IF($W$5:$W$204=$AH633,IF($A$5:$A$204=AK$617,$Y$5:$Y$204,""),""))=0,"-",AVERAGE(IF($W$5:$W$204=$AH633,IF($A$5:$A$204=AK$617,$Y$5:$Y$204,""))))</f>
        <v>-</v>
      </c>
      <c r="AL633" s="132" t="str">
        <f t="array" ref="AL633">IF(COUNT(IF($W$5:$W$204=$AH633,IF($A$5:$A$204=AL$617,$Y$5:$Y$204,""),""))=0,"-",AVERAGE(IF($W$5:$W$204=$AH633,IF($A$5:$A$204=AL$617,$Y$5:$Y$204,""))))</f>
        <v>-</v>
      </c>
      <c r="AM633" s="132" t="str">
        <f t="array" ref="AM633">IF(COUNT(IF($W$5:$W$204=$AH633,IF($A$5:$A$204=AM$617,$Y$5:$Y$204,""),""))=0,"-",AVERAGE(IF($W$5:$W$204=$AH633,IF($A$5:$A$204=AM$617,$Y$5:$Y$204,""))))</f>
        <v>-</v>
      </c>
      <c r="AN633" s="132" t="str">
        <f t="array" ref="AN633">IF(COUNT(IF($W$5:$W$204=$AH633,IF($A$5:$A$204=AN$617,$Y$5:$Y$204,""),""))=0,"-",AVERAGE(IF($W$5:$W$204=$AH633,IF($A$5:$A$204=AN$617,$Y$5:$Y$204,""))))</f>
        <v>-</v>
      </c>
      <c r="AO633" s="132" t="str">
        <f t="array" ref="AO633">IF(COUNT(IF($W$5:$W$204=$AH633,IF($A$5:$A$204=AO$617,$Y$5:$Y$204,""),""))=0,"-",AVERAGE(IF($W$5:$W$204=$AH633,IF($A$5:$A$204=AO$617,$Y$5:$Y$204,""))))</f>
        <v>-</v>
      </c>
      <c r="AP633" s="132" t="str">
        <f t="array" ref="AP633">IF(COUNT(IF($W$5:$W$204=$AH633,IF($A$5:$A$204=AP$617,$Y$5:$Y$204,""),""))=0,"-",AVERAGE(IF($W$5:$W$204=$AH633,IF($A$5:$A$204=AP$617,$Y$5:$Y$204,""))))</f>
        <v>-</v>
      </c>
      <c r="AQ633" s="132" t="str">
        <f t="array" ref="AQ633">IF(COUNT(IF($W$5:$W$204=$AH633,IF($A$5:$A$204=AQ$617,$Y$5:$Y$204,""),""))=0,"-",AVERAGE(IF($W$5:$W$204=$AH633,IF($A$5:$A$204=AQ$617,$Y$5:$Y$204,""))))</f>
        <v>-</v>
      </c>
      <c r="AR633" s="132" t="str">
        <f t="array" ref="AR633">IF(COUNT(IF($W$5:$W$204=$AH633,IF($A$5:$A$204=AR$617,$Y$5:$Y$204,""),""))=0,"-",AVERAGE(IF($W$5:$W$204=$AH633,IF($A$5:$A$204=AR$617,$Y$5:$Y$204,""))))</f>
        <v>-</v>
      </c>
      <c r="AS633" s="132" t="str">
        <f t="array" ref="AS633">IF(COUNT(IF($W$5:$W$204=$AH633,IF($A$5:$A$204=AS$617,$Y$5:$Y$204,""),""))=0,"-",AVERAGE(IF($W$5:$W$204=$AH633,IF($A$5:$A$204=AS$617,$Y$5:$Y$204,""))))</f>
        <v>-</v>
      </c>
      <c r="AT633" s="132" t="str">
        <f t="array" ref="AT633">IF(COUNT(IF($W$5:$W$204=$AH633,IF($A$5:$A$204=AT$617,$Y$5:$Y$204,""),""))=0,"-",AVERAGE(IF($W$5:$W$204=$AH633,IF($A$5:$A$204=AT$617,$Y$5:$Y$204,""))))</f>
        <v>-</v>
      </c>
      <c r="AU633" s="365" t="str">
        <f t="array" ref="AU633">IF(AU611&gt;1,AVERAGE(IF($W$5:$W$204=$AH633,$Y$5:$Y$204,"")),"-")</f>
        <v>-</v>
      </c>
      <c r="AV633" s="75"/>
      <c r="AW633" s="74"/>
      <c r="AX633" s="75"/>
      <c r="AY633" s="75"/>
      <c r="AZ633" s="75"/>
      <c r="BA633" s="75"/>
      <c r="BB633" s="75"/>
      <c r="BC633" s="75"/>
      <c r="BD633" s="75"/>
      <c r="BE633" s="75"/>
      <c r="BF633" s="75"/>
      <c r="BG633" s="75"/>
      <c r="BH633" s="75"/>
      <c r="BV633" s="251"/>
      <c r="BW633" s="251"/>
      <c r="BX633" s="251"/>
    </row>
    <row r="634" spans="1:76">
      <c r="A634" s="75"/>
      <c r="B634" s="75"/>
      <c r="C634" s="75"/>
      <c r="D634" s="75"/>
      <c r="E634" s="84"/>
      <c r="F634" s="84"/>
      <c r="G634" s="75"/>
      <c r="H634" s="85"/>
      <c r="I634" s="75"/>
      <c r="J634" s="75"/>
      <c r="K634" s="75"/>
      <c r="L634" s="75"/>
      <c r="M634" s="75"/>
      <c r="N634" s="75"/>
      <c r="O634" s="75"/>
      <c r="P634" s="75"/>
      <c r="Q634" s="75"/>
      <c r="R634" s="75"/>
      <c r="S634" s="75"/>
      <c r="T634" s="75"/>
      <c r="U634" s="75"/>
      <c r="V634" s="75"/>
      <c r="W634" s="76"/>
      <c r="X634" s="76"/>
      <c r="Y634" s="76"/>
      <c r="Z634" s="76"/>
      <c r="AA634" s="76"/>
      <c r="AB634" s="76"/>
      <c r="AC634" s="76"/>
      <c r="AD634" s="76"/>
      <c r="AE634" s="75"/>
      <c r="AF634" s="75"/>
      <c r="AG634" s="75"/>
      <c r="AH634" s="337" t="s">
        <v>91</v>
      </c>
      <c r="AI634" s="129" t="str">
        <f t="shared" ref="AI634:AU634" si="121">IF(AI612=0,"-",SUMPRODUCT(AI618:AI633,AI596:AI611)/AI612)</f>
        <v>-</v>
      </c>
      <c r="AJ634" s="131" t="str">
        <f t="shared" si="121"/>
        <v>-</v>
      </c>
      <c r="AK634" s="131" t="str">
        <f t="shared" si="121"/>
        <v>-</v>
      </c>
      <c r="AL634" s="131" t="str">
        <f t="shared" si="121"/>
        <v>-</v>
      </c>
      <c r="AM634" s="131" t="str">
        <f t="shared" si="121"/>
        <v>-</v>
      </c>
      <c r="AN634" s="131" t="str">
        <f t="shared" si="121"/>
        <v>-</v>
      </c>
      <c r="AO634" s="131" t="str">
        <f t="shared" si="121"/>
        <v>-</v>
      </c>
      <c r="AP634" s="131" t="str">
        <f t="shared" si="121"/>
        <v>-</v>
      </c>
      <c r="AQ634" s="131" t="str">
        <f t="shared" si="121"/>
        <v>-</v>
      </c>
      <c r="AR634" s="131" t="str">
        <f t="shared" si="121"/>
        <v>-</v>
      </c>
      <c r="AS634" s="131" t="str">
        <f t="shared" si="121"/>
        <v>-</v>
      </c>
      <c r="AT634" s="362" t="str">
        <f t="shared" si="121"/>
        <v>-</v>
      </c>
      <c r="AU634" s="521" t="str">
        <f t="shared" si="121"/>
        <v>-</v>
      </c>
      <c r="AV634" s="75"/>
      <c r="AW634" s="74"/>
      <c r="AX634" s="75"/>
      <c r="AY634" s="75"/>
      <c r="AZ634" s="75"/>
      <c r="BA634" s="75"/>
      <c r="BB634" s="75"/>
      <c r="BC634" s="75"/>
      <c r="BD634" s="75"/>
      <c r="BE634" s="75"/>
      <c r="BF634" s="75"/>
      <c r="BG634" s="75"/>
      <c r="BH634" s="75"/>
      <c r="BV634" s="251"/>
      <c r="BW634" s="251"/>
      <c r="BX634" s="251"/>
    </row>
    <row r="635" spans="1:76">
      <c r="A635" s="75"/>
      <c r="B635" s="75"/>
      <c r="C635" s="75"/>
      <c r="D635" s="75"/>
      <c r="E635" s="84"/>
      <c r="F635" s="84"/>
      <c r="G635" s="75"/>
      <c r="H635" s="85"/>
      <c r="I635" s="75"/>
      <c r="J635" s="75"/>
      <c r="K635" s="75"/>
      <c r="L635" s="75"/>
      <c r="M635" s="75"/>
      <c r="N635" s="75"/>
      <c r="O635" s="75"/>
      <c r="P635" s="75"/>
      <c r="Q635" s="75"/>
      <c r="R635" s="75"/>
      <c r="S635" s="75"/>
      <c r="T635" s="75"/>
      <c r="U635" s="75"/>
      <c r="V635" s="75"/>
      <c r="W635" s="76"/>
      <c r="X635" s="76"/>
      <c r="Y635" s="76"/>
      <c r="Z635" s="76"/>
      <c r="AA635" s="76"/>
      <c r="AB635" s="76"/>
      <c r="AC635" s="76"/>
      <c r="AD635" s="76"/>
      <c r="AE635" s="75"/>
      <c r="AF635" s="75"/>
      <c r="AG635" s="75"/>
      <c r="AH635" s="507" t="s">
        <v>128</v>
      </c>
      <c r="AI635" s="160"/>
      <c r="AJ635" s="160"/>
      <c r="AK635" s="160"/>
      <c r="AL635" s="160"/>
      <c r="AM635" s="160"/>
      <c r="AN635" s="160"/>
      <c r="AO635" s="160"/>
      <c r="AP635" s="160"/>
      <c r="AQ635" s="160"/>
      <c r="AR635" s="160"/>
      <c r="AS635" s="160"/>
      <c r="AT635" s="160"/>
      <c r="AU635" s="160"/>
      <c r="AV635" s="75"/>
      <c r="AW635" s="74"/>
      <c r="AX635" s="75"/>
      <c r="AY635" s="75"/>
      <c r="AZ635" s="75"/>
      <c r="BA635" s="75"/>
      <c r="BB635" s="75"/>
      <c r="BC635" s="75"/>
      <c r="BD635" s="75"/>
      <c r="BE635" s="75"/>
      <c r="BF635" s="75"/>
      <c r="BG635" s="75"/>
      <c r="BH635" s="75"/>
      <c r="BV635" s="251"/>
      <c r="BW635" s="251"/>
      <c r="BX635" s="251"/>
    </row>
    <row r="636" spans="1:76">
      <c r="A636" s="75"/>
      <c r="B636" s="75"/>
      <c r="C636" s="75"/>
      <c r="D636" s="75"/>
      <c r="E636" s="84"/>
      <c r="F636" s="84"/>
      <c r="G636" s="75"/>
      <c r="H636" s="85"/>
      <c r="I636" s="75"/>
      <c r="J636" s="75"/>
      <c r="K636" s="75"/>
      <c r="L636" s="75"/>
      <c r="M636" s="75"/>
      <c r="N636" s="75"/>
      <c r="O636" s="75"/>
      <c r="P636" s="75"/>
      <c r="Q636" s="75"/>
      <c r="R636" s="75"/>
      <c r="S636" s="75"/>
      <c r="T636" s="75"/>
      <c r="U636" s="75"/>
      <c r="V636" s="75"/>
      <c r="W636" s="76"/>
      <c r="X636" s="76"/>
      <c r="Y636" s="76"/>
      <c r="Z636" s="76"/>
      <c r="AA636" s="76"/>
      <c r="AB636" s="76"/>
      <c r="AC636" s="76"/>
      <c r="AD636" s="76"/>
      <c r="AE636" s="75"/>
      <c r="AF636" s="75"/>
      <c r="AG636" s="75"/>
      <c r="AH636" s="175"/>
      <c r="AI636" s="360"/>
      <c r="AJ636" s="360"/>
      <c r="AK636" s="360"/>
      <c r="AL636" s="360"/>
      <c r="AM636" s="360"/>
      <c r="AN636" s="360"/>
      <c r="AO636" s="360"/>
      <c r="AP636" s="360"/>
      <c r="AQ636" s="360"/>
      <c r="AR636" s="360"/>
      <c r="AS636" s="360"/>
      <c r="AT636" s="360"/>
      <c r="AU636" s="361"/>
      <c r="AV636" s="75"/>
      <c r="AW636" s="74"/>
      <c r="AX636" s="75"/>
      <c r="AY636" s="75"/>
      <c r="AZ636" s="75"/>
      <c r="BA636" s="75"/>
      <c r="BB636" s="75"/>
      <c r="BC636" s="75"/>
      <c r="BD636" s="75"/>
      <c r="BE636" s="75"/>
      <c r="BF636" s="75"/>
      <c r="BG636" s="75"/>
      <c r="BH636" s="75"/>
      <c r="BV636" s="251"/>
      <c r="BW636" s="251"/>
      <c r="BX636" s="251"/>
    </row>
    <row r="637" spans="1:76">
      <c r="A637" s="75"/>
      <c r="B637" s="75"/>
      <c r="C637" s="75"/>
      <c r="D637" s="75"/>
      <c r="E637" s="84"/>
      <c r="F637" s="84"/>
      <c r="G637" s="75"/>
      <c r="H637" s="85"/>
      <c r="I637" s="75"/>
      <c r="J637" s="75"/>
      <c r="K637" s="75"/>
      <c r="L637" s="75"/>
      <c r="M637" s="75"/>
      <c r="N637" s="75"/>
      <c r="O637" s="75"/>
      <c r="P637" s="75"/>
      <c r="Q637" s="75"/>
      <c r="R637" s="75"/>
      <c r="S637" s="75"/>
      <c r="T637" s="75"/>
      <c r="U637" s="75"/>
      <c r="V637" s="75"/>
      <c r="W637" s="76"/>
      <c r="X637" s="76"/>
      <c r="Y637" s="76"/>
      <c r="Z637" s="76"/>
      <c r="AA637" s="76"/>
      <c r="AB637" s="76"/>
      <c r="AC637" s="76"/>
      <c r="AD637" s="76"/>
      <c r="AE637" s="75"/>
      <c r="AF637" s="75"/>
      <c r="AG637" s="75"/>
      <c r="AH637" s="579" t="s">
        <v>29</v>
      </c>
      <c r="AI637" s="580"/>
      <c r="AJ637" s="580"/>
      <c r="AK637" s="580"/>
      <c r="AL637" s="581"/>
      <c r="AM637" s="163"/>
      <c r="AN637" s="160"/>
      <c r="AO637" s="160"/>
      <c r="AP637" s="160"/>
      <c r="AQ637" s="160"/>
      <c r="AR637" s="160"/>
      <c r="AS637" s="160"/>
      <c r="AT637" s="160"/>
      <c r="AU637" s="160"/>
      <c r="AV637" s="75"/>
      <c r="AW637" s="74"/>
      <c r="AX637" s="75"/>
      <c r="AY637" s="75"/>
      <c r="AZ637" s="75"/>
      <c r="BA637" s="75"/>
      <c r="BB637" s="75"/>
      <c r="BC637" s="75"/>
      <c r="BD637" s="75"/>
      <c r="BE637" s="75"/>
      <c r="BF637" s="75"/>
      <c r="BG637" s="75"/>
      <c r="BH637" s="75"/>
      <c r="BV637" s="251"/>
      <c r="BW637" s="251"/>
      <c r="BX637" s="251"/>
    </row>
    <row r="638" spans="1:76">
      <c r="A638" s="75"/>
      <c r="B638" s="75"/>
      <c r="C638" s="75"/>
      <c r="D638" s="75"/>
      <c r="E638" s="84"/>
      <c r="F638" s="84"/>
      <c r="G638" s="75"/>
      <c r="H638" s="85"/>
      <c r="I638" s="75"/>
      <c r="J638" s="75"/>
      <c r="K638" s="75"/>
      <c r="L638" s="75"/>
      <c r="M638" s="75"/>
      <c r="N638" s="75"/>
      <c r="O638" s="75"/>
      <c r="P638" s="75"/>
      <c r="Q638" s="75"/>
      <c r="R638" s="75"/>
      <c r="S638" s="75"/>
      <c r="T638" s="75"/>
      <c r="U638" s="75"/>
      <c r="V638" s="75"/>
      <c r="W638" s="76"/>
      <c r="X638" s="76"/>
      <c r="Y638" s="76"/>
      <c r="Z638" s="76"/>
      <c r="AA638" s="76"/>
      <c r="AB638" s="76"/>
      <c r="AC638" s="76"/>
      <c r="AD638" s="76"/>
      <c r="AE638" s="75"/>
      <c r="AF638" s="75"/>
      <c r="AG638" s="75"/>
      <c r="AH638" s="327" t="str">
        <f>$W$3</f>
        <v>MODAL</v>
      </c>
      <c r="AI638" s="368"/>
      <c r="AJ638" s="338"/>
      <c r="AK638" s="338"/>
      <c r="AL638" s="338"/>
      <c r="AM638" s="338"/>
      <c r="AN638" s="338" t="s">
        <v>87</v>
      </c>
      <c r="AO638" s="338"/>
      <c r="AP638" s="338"/>
      <c r="AQ638" s="338"/>
      <c r="AR638" s="338"/>
      <c r="AS638" s="338"/>
      <c r="AT638" s="339"/>
      <c r="AU638" s="336" t="s">
        <v>92</v>
      </c>
      <c r="AV638" s="75"/>
      <c r="AW638" s="74"/>
      <c r="AX638" s="75"/>
      <c r="AY638" s="75"/>
      <c r="AZ638" s="75"/>
      <c r="BA638" s="75"/>
      <c r="BB638" s="75"/>
      <c r="BC638" s="75"/>
      <c r="BD638" s="75"/>
      <c r="BE638" s="75"/>
      <c r="BF638" s="75"/>
      <c r="BG638" s="75"/>
      <c r="BH638" s="75"/>
      <c r="BV638" s="251"/>
      <c r="BW638" s="251"/>
      <c r="BX638" s="251"/>
    </row>
    <row r="639" spans="1:76">
      <c r="A639" s="75"/>
      <c r="B639" s="75"/>
      <c r="C639" s="75"/>
      <c r="D639" s="75"/>
      <c r="E639" s="84"/>
      <c r="F639" s="84"/>
      <c r="G639" s="75"/>
      <c r="H639" s="85"/>
      <c r="I639" s="75"/>
      <c r="J639" s="75"/>
      <c r="K639" s="75"/>
      <c r="L639" s="75"/>
      <c r="M639" s="75"/>
      <c r="N639" s="75"/>
      <c r="O639" s="75"/>
      <c r="P639" s="75"/>
      <c r="Q639" s="75"/>
      <c r="R639" s="75"/>
      <c r="S639" s="75"/>
      <c r="T639" s="75"/>
      <c r="U639" s="75"/>
      <c r="V639" s="75"/>
      <c r="W639" s="76"/>
      <c r="X639" s="76"/>
      <c r="Y639" s="76"/>
      <c r="Z639" s="76"/>
      <c r="AA639" s="76"/>
      <c r="AB639" s="76"/>
      <c r="AC639" s="76"/>
      <c r="AD639" s="76"/>
      <c r="AE639" s="75"/>
      <c r="AF639" s="75"/>
      <c r="AG639" s="75"/>
      <c r="AH639" s="367" t="str">
        <f>$W$4</f>
        <v>age</v>
      </c>
      <c r="AI639" s="369" t="str">
        <f>AI595</f>
        <v>A</v>
      </c>
      <c r="AJ639" s="370" t="str">
        <f t="shared" ref="AJ639:AT639" si="122">AJ595</f>
        <v>B</v>
      </c>
      <c r="AK639" s="370" t="str">
        <f t="shared" si="122"/>
        <v>C</v>
      </c>
      <c r="AL639" s="370" t="str">
        <f t="shared" si="122"/>
        <v>D</v>
      </c>
      <c r="AM639" s="370" t="str">
        <f t="shared" si="122"/>
        <v>E</v>
      </c>
      <c r="AN639" s="370" t="str">
        <f t="shared" si="122"/>
        <v>F</v>
      </c>
      <c r="AO639" s="370" t="str">
        <f t="shared" si="122"/>
        <v>G</v>
      </c>
      <c r="AP639" s="370" t="str">
        <f t="shared" si="122"/>
        <v>H</v>
      </c>
      <c r="AQ639" s="370" t="str">
        <f t="shared" si="122"/>
        <v>I</v>
      </c>
      <c r="AR639" s="370" t="str">
        <f t="shared" si="122"/>
        <v>J</v>
      </c>
      <c r="AS639" s="370" t="str">
        <f t="shared" si="122"/>
        <v>K</v>
      </c>
      <c r="AT639" s="371" t="str">
        <f t="shared" si="122"/>
        <v>L</v>
      </c>
      <c r="AU639" s="366" t="s">
        <v>93</v>
      </c>
      <c r="AV639" s="75"/>
      <c r="AW639" s="74"/>
      <c r="AX639" s="75"/>
      <c r="AY639" s="75"/>
      <c r="AZ639" s="75"/>
      <c r="BA639" s="75"/>
      <c r="BB639" s="75"/>
      <c r="BC639" s="75"/>
      <c r="BD639" s="75"/>
      <c r="BE639" s="75"/>
      <c r="BF639" s="75"/>
      <c r="BG639" s="75"/>
      <c r="BH639" s="75"/>
      <c r="BV639" s="251"/>
      <c r="BW639" s="251"/>
      <c r="BX639" s="251"/>
    </row>
    <row r="640" spans="1:76">
      <c r="A640" s="75"/>
      <c r="B640" s="75"/>
      <c r="C640" s="75"/>
      <c r="D640" s="75"/>
      <c r="E640" s="84"/>
      <c r="F640" s="84"/>
      <c r="G640" s="75"/>
      <c r="H640" s="85"/>
      <c r="I640" s="75"/>
      <c r="J640" s="75"/>
      <c r="K640" s="75"/>
      <c r="L640" s="75"/>
      <c r="M640" s="75"/>
      <c r="N640" s="75"/>
      <c r="O640" s="75"/>
      <c r="P640" s="75"/>
      <c r="Q640" s="75"/>
      <c r="R640" s="75"/>
      <c r="S640" s="75"/>
      <c r="T640" s="75"/>
      <c r="U640" s="75"/>
      <c r="V640" s="75"/>
      <c r="W640" s="76"/>
      <c r="X640" s="76"/>
      <c r="Y640" s="76"/>
      <c r="Z640" s="76"/>
      <c r="AA640" s="76"/>
      <c r="AB640" s="76"/>
      <c r="AC640" s="76"/>
      <c r="AD640" s="76"/>
      <c r="AE640" s="75"/>
      <c r="AF640" s="75"/>
      <c r="AG640" s="75"/>
      <c r="AH640" s="372">
        <v>0</v>
      </c>
      <c r="AI640" s="39" t="str">
        <f t="array" ref="AI640">IF(AI596="-","-",COUNT(IF($W$5:$W$204=$H$5:$V$204,IF($H$5:$V$204=$AH640,IF($A$5:$A$204=AI$639,$H$5:$V$204,""),""),""))/COUNT(IF($W$5:$W$204=$AH640,IF($A$5:$A$204=AI$639,$H$5:$V$204,""),"")))</f>
        <v>-</v>
      </c>
      <c r="AJ640" s="39" t="str">
        <f t="array" ref="AJ640">IF(AJ596="-","-",COUNT(IF($W$5:$W$204=$H$5:$V$204,IF($H$5:$V$204=$AH640,IF($A$5:$A$204=AJ$639,$H$5:$V$204,""),""),""))/COUNT(IF($W$5:$W$204=$AH640,IF($A$5:$A$204=AJ$639,$H$5:$V$204,""),"")))</f>
        <v>-</v>
      </c>
      <c r="AK640" s="39" t="str">
        <f t="array" ref="AK640">IF(AK596="-","-",COUNT(IF($W$5:$W$204=$H$5:$V$204,IF($H$5:$V$204=$AH640,IF($A$5:$A$204=AK$639,$H$5:$V$204,""),""),""))/COUNT(IF($W$5:$W$204=$AH640,IF($A$5:$A$204=AK$639,$H$5:$V$204,""),"")))</f>
        <v>-</v>
      </c>
      <c r="AL640" s="39" t="str">
        <f t="array" ref="AL640">IF(AL596="-","-",COUNT(IF($W$5:$W$204=$H$5:$V$204,IF($H$5:$V$204=$AH640,IF($A$5:$A$204=AL$639,$H$5:$V$204,""),""),""))/COUNT(IF($W$5:$W$204=$AH640,IF($A$5:$A$204=AL$639,$H$5:$V$204,""),"")))</f>
        <v>-</v>
      </c>
      <c r="AM640" s="39" t="str">
        <f t="array" ref="AM640">IF(AM596="-","-",COUNT(IF($W$5:$W$204=$H$5:$V$204,IF($H$5:$V$204=$AH640,IF($A$5:$A$204=AM$639,$H$5:$V$204,""),""),""))/COUNT(IF($W$5:$W$204=$AH640,IF($A$5:$A$204=AM$639,$H$5:$V$204,""),"")))</f>
        <v>-</v>
      </c>
      <c r="AN640" s="39" t="str">
        <f t="array" ref="AN640">IF(AN596="-","-",COUNT(IF($W$5:$W$204=$H$5:$V$204,IF($H$5:$V$204=$AH640,IF($A$5:$A$204=AN$639,$H$5:$V$204,""),""),""))/COUNT(IF($W$5:$W$204=$AH640,IF($A$5:$A$204=AN$639,$H$5:$V$204,""),"")))</f>
        <v>-</v>
      </c>
      <c r="AO640" s="39" t="str">
        <f t="array" ref="AO640">IF(AO596="-","-",COUNT(IF($W$5:$W$204=$H$5:$V$204,IF($H$5:$V$204=$AH640,IF($A$5:$A$204=AO$639,$H$5:$V$204,""),""),""))/COUNT(IF($W$5:$W$204=$AH640,IF($A$5:$A$204=AO$639,$H$5:$V$204,""),"")))</f>
        <v>-</v>
      </c>
      <c r="AP640" s="39" t="str">
        <f t="array" ref="AP640">IF(AP596="-","-",COUNT(IF($W$5:$W$204=$H$5:$V$204,IF($H$5:$V$204=$AH640,IF($A$5:$A$204=AP$639,$H$5:$V$204,""),""),""))/COUNT(IF($W$5:$W$204=$AH640,IF($A$5:$A$204=AP$639,$H$5:$V$204,""),"")))</f>
        <v>-</v>
      </c>
      <c r="AQ640" s="39" t="str">
        <f t="array" ref="AQ640">IF(AQ596="-","-",COUNT(IF($W$5:$W$204=$H$5:$V$204,IF($H$5:$V$204=$AH640,IF($A$5:$A$204=AQ$639,$H$5:$V$204,""),""),""))/COUNT(IF($W$5:$W$204=$AH640,IF($A$5:$A$204=AQ$639,$H$5:$V$204,""),"")))</f>
        <v>-</v>
      </c>
      <c r="AR640" s="39" t="str">
        <f t="array" ref="AR640">IF(AR596="-","-",COUNT(IF($W$5:$W$204=$H$5:$V$204,IF($H$5:$V$204=$AH640,IF($A$5:$A$204=AR$639,$H$5:$V$204,""),""),""))/COUNT(IF($W$5:$W$204=$AH640,IF($A$5:$A$204=AR$639,$H$5:$V$204,""),"")))</f>
        <v>-</v>
      </c>
      <c r="AS640" s="39" t="str">
        <f t="array" ref="AS640">IF(AS596="-","-",COUNT(IF($W$5:$W$204=$H$5:$V$204,IF($H$5:$V$204=$AH640,IF($A$5:$A$204=AS$639,$H$5:$V$204,""),""),""))/COUNT(IF($W$5:$W$204=$AH640,IF($A$5:$A$204=AS$639,$H$5:$V$204,""),"")))</f>
        <v>-</v>
      </c>
      <c r="AT640" s="39" t="str">
        <f t="array" ref="AT640">IF(AT596="-","-",COUNT(IF($W$5:$W$204=$H$5:$V$204,IF($H$5:$V$204=$AH640,IF($A$5:$A$204=AT$639,$H$5:$V$204,""),""),""))/COUNT(IF($W$5:$W$204=$AH640,IF($A$5:$A$204=AT$639,$H$5:$V$204,""),"")))</f>
        <v>-</v>
      </c>
      <c r="AU640" s="403" t="str">
        <f t="array" ref="AU640">IF(AU596=0,"-",COUNT(IF($W$5:$W$204=$H$5:$V$204,IF($H$5:$V$204=$AH640,$H$5:$V$204,""),""))/COUNT(IF($W$5:$W$204=$AH640,$H$5:$V$204,"")))</f>
        <v>-</v>
      </c>
      <c r="AV640" s="75"/>
      <c r="AW640" s="74"/>
      <c r="AX640" s="75"/>
      <c r="AY640" s="75"/>
      <c r="AZ640" s="75"/>
      <c r="BA640" s="75"/>
      <c r="BB640" s="75"/>
      <c r="BC640" s="75"/>
      <c r="BD640" s="75"/>
      <c r="BE640" s="75"/>
      <c r="BF640" s="75"/>
      <c r="BG640" s="75"/>
      <c r="BH640" s="75"/>
      <c r="BV640" s="251"/>
      <c r="BW640" s="251"/>
      <c r="BX640" s="251"/>
    </row>
    <row r="641" spans="1:76">
      <c r="A641" s="75"/>
      <c r="B641" s="75"/>
      <c r="C641" s="75"/>
      <c r="D641" s="75"/>
      <c r="E641" s="84"/>
      <c r="F641" s="84"/>
      <c r="G641" s="75"/>
      <c r="H641" s="85"/>
      <c r="I641" s="75"/>
      <c r="J641" s="75"/>
      <c r="K641" s="75"/>
      <c r="L641" s="75"/>
      <c r="M641" s="75"/>
      <c r="N641" s="75"/>
      <c r="O641" s="75"/>
      <c r="P641" s="75"/>
      <c r="Q641" s="75"/>
      <c r="R641" s="75"/>
      <c r="S641" s="75"/>
      <c r="T641" s="75"/>
      <c r="U641" s="75"/>
      <c r="V641" s="75"/>
      <c r="W641" s="76"/>
      <c r="X641" s="76"/>
      <c r="Y641" s="76"/>
      <c r="Z641" s="76"/>
      <c r="AA641" s="76"/>
      <c r="AB641" s="76"/>
      <c r="AC641" s="76"/>
      <c r="AD641" s="76"/>
      <c r="AE641" s="75"/>
      <c r="AF641" s="75"/>
      <c r="AG641" s="75"/>
      <c r="AH641" s="332">
        <v>1</v>
      </c>
      <c r="AI641" s="39" t="str">
        <f t="array" ref="AI641">IF(AI597="-","-",COUNT(IF($W$5:$W$204=$H$5:$V$204,IF($H$5:$V$204=$AH641,IF($A$5:$A$204=AI$639,$H$5:$V$204,""),""),""))/COUNT(IF($W$5:$W$204=$AH641,IF($A$5:$A$204=AI$639,$H$5:$V$204,""),"")))</f>
        <v>-</v>
      </c>
      <c r="AJ641" s="39" t="str">
        <f t="array" ref="AJ641">IF(AJ597="-","-",COUNT(IF($W$5:$W$204=$H$5:$V$204,IF($H$5:$V$204=$AH641,IF($A$5:$A$204=AJ$639,$H$5:$V$204,""),""),""))/COUNT(IF($W$5:$W$204=$AH641,IF($A$5:$A$204=AJ$639,$H$5:$V$204,""),"")))</f>
        <v>-</v>
      </c>
      <c r="AK641" s="39" t="str">
        <f t="array" ref="AK641">IF(AK597="-","-",COUNT(IF($W$5:$W$204=$H$5:$V$204,IF($H$5:$V$204=$AH641,IF($A$5:$A$204=AK$639,$H$5:$V$204,""),""),""))/COUNT(IF($W$5:$W$204=$AH641,IF($A$5:$A$204=AK$639,$H$5:$V$204,""),"")))</f>
        <v>-</v>
      </c>
      <c r="AL641" s="39" t="str">
        <f t="array" ref="AL641">IF(AL597="-","-",COUNT(IF($W$5:$W$204=$H$5:$V$204,IF($H$5:$V$204=$AH641,IF($A$5:$A$204=AL$639,$H$5:$V$204,""),""),""))/COUNT(IF($W$5:$W$204=$AH641,IF($A$5:$A$204=AL$639,$H$5:$V$204,""),"")))</f>
        <v>-</v>
      </c>
      <c r="AM641" s="39" t="str">
        <f t="array" ref="AM641">IF(AM597="-","-",COUNT(IF($W$5:$W$204=$H$5:$V$204,IF($H$5:$V$204=$AH641,IF($A$5:$A$204=AM$639,$H$5:$V$204,""),""),""))/COUNT(IF($W$5:$W$204=$AH641,IF($A$5:$A$204=AM$639,$H$5:$V$204,""),"")))</f>
        <v>-</v>
      </c>
      <c r="AN641" s="39" t="str">
        <f t="array" ref="AN641">IF(AN597="-","-",COUNT(IF($W$5:$W$204=$H$5:$V$204,IF($H$5:$V$204=$AH641,IF($A$5:$A$204=AN$639,$H$5:$V$204,""),""),""))/COUNT(IF($W$5:$W$204=$AH641,IF($A$5:$A$204=AN$639,$H$5:$V$204,""),"")))</f>
        <v>-</v>
      </c>
      <c r="AO641" s="39" t="str">
        <f t="array" ref="AO641">IF(AO597="-","-",COUNT(IF($W$5:$W$204=$H$5:$V$204,IF($H$5:$V$204=$AH641,IF($A$5:$A$204=AO$639,$H$5:$V$204,""),""),""))/COUNT(IF($W$5:$W$204=$AH641,IF($A$5:$A$204=AO$639,$H$5:$V$204,""),"")))</f>
        <v>-</v>
      </c>
      <c r="AP641" s="39" t="str">
        <f t="array" ref="AP641">IF(AP597="-","-",COUNT(IF($W$5:$W$204=$H$5:$V$204,IF($H$5:$V$204=$AH641,IF($A$5:$A$204=AP$639,$H$5:$V$204,""),""),""))/COUNT(IF($W$5:$W$204=$AH641,IF($A$5:$A$204=AP$639,$H$5:$V$204,""),"")))</f>
        <v>-</v>
      </c>
      <c r="AQ641" s="39" t="str">
        <f t="array" ref="AQ641">IF(AQ597="-","-",COUNT(IF($W$5:$W$204=$H$5:$V$204,IF($H$5:$V$204=$AH641,IF($A$5:$A$204=AQ$639,$H$5:$V$204,""),""),""))/COUNT(IF($W$5:$W$204=$AH641,IF($A$5:$A$204=AQ$639,$H$5:$V$204,""),"")))</f>
        <v>-</v>
      </c>
      <c r="AR641" s="39" t="str">
        <f t="array" ref="AR641">IF(AR597="-","-",COUNT(IF($W$5:$W$204=$H$5:$V$204,IF($H$5:$V$204=$AH641,IF($A$5:$A$204=AR$639,$H$5:$V$204,""),""),""))/COUNT(IF($W$5:$W$204=$AH641,IF($A$5:$A$204=AR$639,$H$5:$V$204,""),"")))</f>
        <v>-</v>
      </c>
      <c r="AS641" s="39" t="str">
        <f t="array" ref="AS641">IF(AS597="-","-",COUNT(IF($W$5:$W$204=$H$5:$V$204,IF($H$5:$V$204=$AH641,IF($A$5:$A$204=AS$639,$H$5:$V$204,""),""),""))/COUNT(IF($W$5:$W$204=$AH641,IF($A$5:$A$204=AS$639,$H$5:$V$204,""),"")))</f>
        <v>-</v>
      </c>
      <c r="AT641" s="39" t="str">
        <f t="array" ref="AT641">IF(AT597="-","-",COUNT(IF($W$5:$W$204=$H$5:$V$204,IF($H$5:$V$204=$AH641,IF($A$5:$A$204=AT$639,$H$5:$V$204,""),""),""))/COUNT(IF($W$5:$W$204=$AH641,IF($A$5:$A$204=AT$639,$H$5:$V$204,""),"")))</f>
        <v>-</v>
      </c>
      <c r="AU641" s="404" t="str">
        <f t="array" ref="AU641">IF(AU597=0,"-",COUNT(IF($W$5:$W$204=$H$5:$V$204,IF($H$5:$V$204=$AH641,$H$5:$V$204,""),""))/COUNT(IF($W$5:$W$204=$AH641,$H$5:$V$204,"")))</f>
        <v>-</v>
      </c>
      <c r="AV641" s="75"/>
      <c r="AW641" s="74"/>
      <c r="AX641" s="75"/>
      <c r="AY641" s="75"/>
      <c r="AZ641" s="75"/>
      <c r="BA641" s="75"/>
      <c r="BB641" s="75"/>
      <c r="BC641" s="75"/>
      <c r="BD641" s="75"/>
      <c r="BE641" s="75"/>
      <c r="BF641" s="75"/>
      <c r="BG641" s="75"/>
      <c r="BH641" s="75"/>
      <c r="BV641" s="251"/>
      <c r="BW641" s="251"/>
      <c r="BX641" s="251"/>
    </row>
    <row r="642" spans="1:76">
      <c r="A642" s="75"/>
      <c r="B642" s="75"/>
      <c r="C642" s="75"/>
      <c r="D642" s="75"/>
      <c r="E642" s="84"/>
      <c r="F642" s="84"/>
      <c r="G642" s="75"/>
      <c r="H642" s="85"/>
      <c r="I642" s="75"/>
      <c r="J642" s="75"/>
      <c r="K642" s="75"/>
      <c r="L642" s="75"/>
      <c r="M642" s="75"/>
      <c r="N642" s="75"/>
      <c r="O642" s="75"/>
      <c r="P642" s="75"/>
      <c r="Q642" s="75"/>
      <c r="R642" s="75"/>
      <c r="S642" s="75"/>
      <c r="T642" s="75"/>
      <c r="U642" s="75"/>
      <c r="V642" s="75"/>
      <c r="W642" s="76"/>
      <c r="X642" s="76"/>
      <c r="Y642" s="76"/>
      <c r="Z642" s="76"/>
      <c r="AA642" s="76"/>
      <c r="AB642" s="76"/>
      <c r="AC642" s="76"/>
      <c r="AD642" s="76"/>
      <c r="AE642" s="75"/>
      <c r="AF642" s="75"/>
      <c r="AG642" s="75"/>
      <c r="AH642" s="332">
        <v>2</v>
      </c>
      <c r="AI642" s="39" t="str">
        <f t="array" ref="AI642">IF(AI598="-","-",COUNT(IF($W$5:$W$204=$H$5:$V$204,IF($H$5:$V$204=$AH642,IF($A$5:$A$204=AI$639,$H$5:$V$204,""),""),""))/COUNT(IF($W$5:$W$204=$AH642,IF($A$5:$A$204=AI$639,$H$5:$V$204,""),"")))</f>
        <v>-</v>
      </c>
      <c r="AJ642" s="39" t="str">
        <f t="array" ref="AJ642">IF(AJ598="-","-",COUNT(IF($W$5:$W$204=$H$5:$V$204,IF($H$5:$V$204=$AH642,IF($A$5:$A$204=AJ$639,$H$5:$V$204,""),""),""))/COUNT(IF($W$5:$W$204=$AH642,IF($A$5:$A$204=AJ$639,$H$5:$V$204,""),"")))</f>
        <v>-</v>
      </c>
      <c r="AK642" s="39" t="str">
        <f t="array" ref="AK642">IF(AK598="-","-",COUNT(IF($W$5:$W$204=$H$5:$V$204,IF($H$5:$V$204=$AH642,IF($A$5:$A$204=AK$639,$H$5:$V$204,""),""),""))/COUNT(IF($W$5:$W$204=$AH642,IF($A$5:$A$204=AK$639,$H$5:$V$204,""),"")))</f>
        <v>-</v>
      </c>
      <c r="AL642" s="39" t="str">
        <f t="array" ref="AL642">IF(AL598="-","-",COUNT(IF($W$5:$W$204=$H$5:$V$204,IF($H$5:$V$204=$AH642,IF($A$5:$A$204=AL$639,$H$5:$V$204,""),""),""))/COUNT(IF($W$5:$W$204=$AH642,IF($A$5:$A$204=AL$639,$H$5:$V$204,""),"")))</f>
        <v>-</v>
      </c>
      <c r="AM642" s="39" t="str">
        <f t="array" ref="AM642">IF(AM598="-","-",COUNT(IF($W$5:$W$204=$H$5:$V$204,IF($H$5:$V$204=$AH642,IF($A$5:$A$204=AM$639,$H$5:$V$204,""),""),""))/COUNT(IF($W$5:$W$204=$AH642,IF($A$5:$A$204=AM$639,$H$5:$V$204,""),"")))</f>
        <v>-</v>
      </c>
      <c r="AN642" s="39" t="str">
        <f t="array" ref="AN642">IF(AN598="-","-",COUNT(IF($W$5:$W$204=$H$5:$V$204,IF($H$5:$V$204=$AH642,IF($A$5:$A$204=AN$639,$H$5:$V$204,""),""),""))/COUNT(IF($W$5:$W$204=$AH642,IF($A$5:$A$204=AN$639,$H$5:$V$204,""),"")))</f>
        <v>-</v>
      </c>
      <c r="AO642" s="39" t="str">
        <f t="array" ref="AO642">IF(AO598="-","-",COUNT(IF($W$5:$W$204=$H$5:$V$204,IF($H$5:$V$204=$AH642,IF($A$5:$A$204=AO$639,$H$5:$V$204,""),""),""))/COUNT(IF($W$5:$W$204=$AH642,IF($A$5:$A$204=AO$639,$H$5:$V$204,""),"")))</f>
        <v>-</v>
      </c>
      <c r="AP642" s="39" t="str">
        <f t="array" ref="AP642">IF(AP598="-","-",COUNT(IF($W$5:$W$204=$H$5:$V$204,IF($H$5:$V$204=$AH642,IF($A$5:$A$204=AP$639,$H$5:$V$204,""),""),""))/COUNT(IF($W$5:$W$204=$AH642,IF($A$5:$A$204=AP$639,$H$5:$V$204,""),"")))</f>
        <v>-</v>
      </c>
      <c r="AQ642" s="39" t="str">
        <f t="array" ref="AQ642">IF(AQ598="-","-",COUNT(IF($W$5:$W$204=$H$5:$V$204,IF($H$5:$V$204=$AH642,IF($A$5:$A$204=AQ$639,$H$5:$V$204,""),""),""))/COUNT(IF($W$5:$W$204=$AH642,IF($A$5:$A$204=AQ$639,$H$5:$V$204,""),"")))</f>
        <v>-</v>
      </c>
      <c r="AR642" s="39" t="str">
        <f t="array" ref="AR642">IF(AR598="-","-",COUNT(IF($W$5:$W$204=$H$5:$V$204,IF($H$5:$V$204=$AH642,IF($A$5:$A$204=AR$639,$H$5:$V$204,""),""),""))/COUNT(IF($W$5:$W$204=$AH642,IF($A$5:$A$204=AR$639,$H$5:$V$204,""),"")))</f>
        <v>-</v>
      </c>
      <c r="AS642" s="39" t="str">
        <f t="array" ref="AS642">IF(AS598="-","-",COUNT(IF($W$5:$W$204=$H$5:$V$204,IF($H$5:$V$204=$AH642,IF($A$5:$A$204=AS$639,$H$5:$V$204,""),""),""))/COUNT(IF($W$5:$W$204=$AH642,IF($A$5:$A$204=AS$639,$H$5:$V$204,""),"")))</f>
        <v>-</v>
      </c>
      <c r="AT642" s="39" t="str">
        <f t="array" ref="AT642">IF(AT598="-","-",COUNT(IF($W$5:$W$204=$H$5:$V$204,IF($H$5:$V$204=$AH642,IF($A$5:$A$204=AT$639,$H$5:$V$204,""),""),""))/COUNT(IF($W$5:$W$204=$AH642,IF($A$5:$A$204=AT$639,$H$5:$V$204,""),"")))</f>
        <v>-</v>
      </c>
      <c r="AU642" s="404" t="str">
        <f t="array" ref="AU642">IF(AU598=0,"-",COUNT(IF($W$5:$W$204=$H$5:$V$204,IF($H$5:$V$204=$AH642,$H$5:$V$204,""),""))/COUNT(IF($W$5:$W$204=$AH642,$H$5:$V$204,"")))</f>
        <v>-</v>
      </c>
      <c r="AV642" s="75"/>
      <c r="AW642" s="74"/>
      <c r="AX642" s="75"/>
      <c r="AY642" s="75"/>
      <c r="AZ642" s="75"/>
      <c r="BA642" s="75"/>
      <c r="BB642" s="75"/>
      <c r="BC642" s="75"/>
      <c r="BD642" s="75"/>
      <c r="BE642" s="75"/>
      <c r="BF642" s="75"/>
      <c r="BG642" s="75"/>
      <c r="BH642" s="75"/>
      <c r="BV642" s="251"/>
      <c r="BW642" s="251"/>
      <c r="BX642" s="251"/>
    </row>
    <row r="643" spans="1:76">
      <c r="A643" s="75"/>
      <c r="B643" s="75"/>
      <c r="C643" s="75"/>
      <c r="D643" s="75"/>
      <c r="E643" s="84"/>
      <c r="F643" s="84"/>
      <c r="G643" s="75"/>
      <c r="H643" s="85"/>
      <c r="I643" s="75"/>
      <c r="J643" s="75"/>
      <c r="K643" s="75"/>
      <c r="L643" s="75"/>
      <c r="M643" s="75"/>
      <c r="N643" s="75"/>
      <c r="O643" s="75"/>
      <c r="P643" s="75"/>
      <c r="Q643" s="75"/>
      <c r="R643" s="75"/>
      <c r="S643" s="75"/>
      <c r="T643" s="75"/>
      <c r="U643" s="75"/>
      <c r="V643" s="75"/>
      <c r="W643" s="76"/>
      <c r="X643" s="76"/>
      <c r="Y643" s="76"/>
      <c r="Z643" s="76"/>
      <c r="AA643" s="76"/>
      <c r="AB643" s="76"/>
      <c r="AC643" s="76"/>
      <c r="AD643" s="76"/>
      <c r="AE643" s="75"/>
      <c r="AF643" s="75"/>
      <c r="AG643" s="75"/>
      <c r="AH643" s="332">
        <v>3</v>
      </c>
      <c r="AI643" s="39" t="str">
        <f t="array" ref="AI643">IF(AI599="-","-",COUNT(IF($W$5:$W$204=$H$5:$V$204,IF($H$5:$V$204=$AH643,IF($A$5:$A$204=AI$639,$H$5:$V$204,""),""),""))/COUNT(IF($W$5:$W$204=$AH643,IF($A$5:$A$204=AI$639,$H$5:$V$204,""),"")))</f>
        <v>-</v>
      </c>
      <c r="AJ643" s="39" t="str">
        <f t="array" ref="AJ643">IF(AJ599="-","-",COUNT(IF($W$5:$W$204=$H$5:$V$204,IF($H$5:$V$204=$AH643,IF($A$5:$A$204=AJ$639,$H$5:$V$204,""),""),""))/COUNT(IF($W$5:$W$204=$AH643,IF($A$5:$A$204=AJ$639,$H$5:$V$204,""),"")))</f>
        <v>-</v>
      </c>
      <c r="AK643" s="39" t="str">
        <f t="array" ref="AK643">IF(AK599="-","-",COUNT(IF($W$5:$W$204=$H$5:$V$204,IF($H$5:$V$204=$AH643,IF($A$5:$A$204=AK$639,$H$5:$V$204,""),""),""))/COUNT(IF($W$5:$W$204=$AH643,IF($A$5:$A$204=AK$639,$H$5:$V$204,""),"")))</f>
        <v>-</v>
      </c>
      <c r="AL643" s="39" t="str">
        <f t="array" ref="AL643">IF(AL599="-","-",COUNT(IF($W$5:$W$204=$H$5:$V$204,IF($H$5:$V$204=$AH643,IF($A$5:$A$204=AL$639,$H$5:$V$204,""),""),""))/COUNT(IF($W$5:$W$204=$AH643,IF($A$5:$A$204=AL$639,$H$5:$V$204,""),"")))</f>
        <v>-</v>
      </c>
      <c r="AM643" s="39" t="str">
        <f t="array" ref="AM643">IF(AM599="-","-",COUNT(IF($W$5:$W$204=$H$5:$V$204,IF($H$5:$V$204=$AH643,IF($A$5:$A$204=AM$639,$H$5:$V$204,""),""),""))/COUNT(IF($W$5:$W$204=$AH643,IF($A$5:$A$204=AM$639,$H$5:$V$204,""),"")))</f>
        <v>-</v>
      </c>
      <c r="AN643" s="39" t="str">
        <f t="array" ref="AN643">IF(AN599="-","-",COUNT(IF($W$5:$W$204=$H$5:$V$204,IF($H$5:$V$204=$AH643,IF($A$5:$A$204=AN$639,$H$5:$V$204,""),""),""))/COUNT(IF($W$5:$W$204=$AH643,IF($A$5:$A$204=AN$639,$H$5:$V$204,""),"")))</f>
        <v>-</v>
      </c>
      <c r="AO643" s="39" t="str">
        <f t="array" ref="AO643">IF(AO599="-","-",COUNT(IF($W$5:$W$204=$H$5:$V$204,IF($H$5:$V$204=$AH643,IF($A$5:$A$204=AO$639,$H$5:$V$204,""),""),""))/COUNT(IF($W$5:$W$204=$AH643,IF($A$5:$A$204=AO$639,$H$5:$V$204,""),"")))</f>
        <v>-</v>
      </c>
      <c r="AP643" s="39" t="str">
        <f t="array" ref="AP643">IF(AP599="-","-",COUNT(IF($W$5:$W$204=$H$5:$V$204,IF($H$5:$V$204=$AH643,IF($A$5:$A$204=AP$639,$H$5:$V$204,""),""),""))/COUNT(IF($W$5:$W$204=$AH643,IF($A$5:$A$204=AP$639,$H$5:$V$204,""),"")))</f>
        <v>-</v>
      </c>
      <c r="AQ643" s="39" t="str">
        <f t="array" ref="AQ643">IF(AQ599="-","-",COUNT(IF($W$5:$W$204=$H$5:$V$204,IF($H$5:$V$204=$AH643,IF($A$5:$A$204=AQ$639,$H$5:$V$204,""),""),""))/COUNT(IF($W$5:$W$204=$AH643,IF($A$5:$A$204=AQ$639,$H$5:$V$204,""),"")))</f>
        <v>-</v>
      </c>
      <c r="AR643" s="39" t="str">
        <f t="array" ref="AR643">IF(AR599="-","-",COUNT(IF($W$5:$W$204=$H$5:$V$204,IF($H$5:$V$204=$AH643,IF($A$5:$A$204=AR$639,$H$5:$V$204,""),""),""))/COUNT(IF($W$5:$W$204=$AH643,IF($A$5:$A$204=AR$639,$H$5:$V$204,""),"")))</f>
        <v>-</v>
      </c>
      <c r="AS643" s="39" t="str">
        <f t="array" ref="AS643">IF(AS599="-","-",COUNT(IF($W$5:$W$204=$H$5:$V$204,IF($H$5:$V$204=$AH643,IF($A$5:$A$204=AS$639,$H$5:$V$204,""),""),""))/COUNT(IF($W$5:$W$204=$AH643,IF($A$5:$A$204=AS$639,$H$5:$V$204,""),"")))</f>
        <v>-</v>
      </c>
      <c r="AT643" s="39" t="str">
        <f t="array" ref="AT643">IF(AT599="-","-",COUNT(IF($W$5:$W$204=$H$5:$V$204,IF($H$5:$V$204=$AH643,IF($A$5:$A$204=AT$639,$H$5:$V$204,""),""),""))/COUNT(IF($W$5:$W$204=$AH643,IF($A$5:$A$204=AT$639,$H$5:$V$204,""),"")))</f>
        <v>-</v>
      </c>
      <c r="AU643" s="404" t="str">
        <f t="array" ref="AU643">IF(AU599=0,"-",COUNT(IF($W$5:$W$204=$H$5:$V$204,IF($H$5:$V$204=$AH643,$H$5:$V$204,""),""))/COUNT(IF($W$5:$W$204=$AH643,$H$5:$V$204,"")))</f>
        <v>-</v>
      </c>
      <c r="AV643" s="75"/>
      <c r="AW643" s="74"/>
      <c r="AX643" s="75"/>
      <c r="AY643" s="75"/>
      <c r="AZ643" s="75"/>
      <c r="BA643" s="75"/>
      <c r="BB643" s="75"/>
      <c r="BC643" s="75"/>
      <c r="BD643" s="75"/>
      <c r="BE643" s="75"/>
      <c r="BF643" s="75"/>
      <c r="BG643" s="75"/>
      <c r="BH643" s="75"/>
      <c r="BV643" s="251"/>
      <c r="BW643" s="251"/>
      <c r="BX643" s="251"/>
    </row>
    <row r="644" spans="1:76">
      <c r="A644" s="75"/>
      <c r="B644" s="75"/>
      <c r="C644" s="75"/>
      <c r="D644" s="75"/>
      <c r="E644" s="84"/>
      <c r="F644" s="84"/>
      <c r="G644" s="75"/>
      <c r="H644" s="85"/>
      <c r="I644" s="75"/>
      <c r="J644" s="75"/>
      <c r="K644" s="75"/>
      <c r="L644" s="75"/>
      <c r="M644" s="75"/>
      <c r="N644" s="75"/>
      <c r="O644" s="75"/>
      <c r="P644" s="75"/>
      <c r="Q644" s="75"/>
      <c r="R644" s="75"/>
      <c r="S644" s="75"/>
      <c r="T644" s="75"/>
      <c r="U644" s="75"/>
      <c r="V644" s="75"/>
      <c r="W644" s="76"/>
      <c r="X644" s="76"/>
      <c r="Y644" s="76"/>
      <c r="Z644" s="76"/>
      <c r="AA644" s="76"/>
      <c r="AB644" s="76"/>
      <c r="AC644" s="76"/>
      <c r="AD644" s="76"/>
      <c r="AE644" s="75"/>
      <c r="AF644" s="75"/>
      <c r="AG644" s="75"/>
      <c r="AH644" s="332">
        <v>4</v>
      </c>
      <c r="AI644" s="39" t="str">
        <f t="array" ref="AI644">IF(AI600="-","-",COUNT(IF($W$5:$W$204=$H$5:$V$204,IF($H$5:$V$204=$AH644,IF($A$5:$A$204=AI$639,$H$5:$V$204,""),""),""))/COUNT(IF($W$5:$W$204=$AH644,IF($A$5:$A$204=AI$639,$H$5:$V$204,""),"")))</f>
        <v>-</v>
      </c>
      <c r="AJ644" s="39" t="str">
        <f t="array" ref="AJ644">IF(AJ600="-","-",COUNT(IF($W$5:$W$204=$H$5:$V$204,IF($H$5:$V$204=$AH644,IF($A$5:$A$204=AJ$639,$H$5:$V$204,""),""),""))/COUNT(IF($W$5:$W$204=$AH644,IF($A$5:$A$204=AJ$639,$H$5:$V$204,""),"")))</f>
        <v>-</v>
      </c>
      <c r="AK644" s="39" t="str">
        <f t="array" ref="AK644">IF(AK600="-","-",COUNT(IF($W$5:$W$204=$H$5:$V$204,IF($H$5:$V$204=$AH644,IF($A$5:$A$204=AK$639,$H$5:$V$204,""),""),""))/COUNT(IF($W$5:$W$204=$AH644,IF($A$5:$A$204=AK$639,$H$5:$V$204,""),"")))</f>
        <v>-</v>
      </c>
      <c r="AL644" s="39" t="str">
        <f t="array" ref="AL644">IF(AL600="-","-",COUNT(IF($W$5:$W$204=$H$5:$V$204,IF($H$5:$V$204=$AH644,IF($A$5:$A$204=AL$639,$H$5:$V$204,""),""),""))/COUNT(IF($W$5:$W$204=$AH644,IF($A$5:$A$204=AL$639,$H$5:$V$204,""),"")))</f>
        <v>-</v>
      </c>
      <c r="AM644" s="39" t="str">
        <f t="array" ref="AM644">IF(AM600="-","-",COUNT(IF($W$5:$W$204=$H$5:$V$204,IF($H$5:$V$204=$AH644,IF($A$5:$A$204=AM$639,$H$5:$V$204,""),""),""))/COUNT(IF($W$5:$W$204=$AH644,IF($A$5:$A$204=AM$639,$H$5:$V$204,""),"")))</f>
        <v>-</v>
      </c>
      <c r="AN644" s="39" t="str">
        <f t="array" ref="AN644">IF(AN600="-","-",COUNT(IF($W$5:$W$204=$H$5:$V$204,IF($H$5:$V$204=$AH644,IF($A$5:$A$204=AN$639,$H$5:$V$204,""),""),""))/COUNT(IF($W$5:$W$204=$AH644,IF($A$5:$A$204=AN$639,$H$5:$V$204,""),"")))</f>
        <v>-</v>
      </c>
      <c r="AO644" s="39" t="str">
        <f t="array" ref="AO644">IF(AO600="-","-",COUNT(IF($W$5:$W$204=$H$5:$V$204,IF($H$5:$V$204=$AH644,IF($A$5:$A$204=AO$639,$H$5:$V$204,""),""),""))/COUNT(IF($W$5:$W$204=$AH644,IF($A$5:$A$204=AO$639,$H$5:$V$204,""),"")))</f>
        <v>-</v>
      </c>
      <c r="AP644" s="39" t="str">
        <f t="array" ref="AP644">IF(AP600="-","-",COUNT(IF($W$5:$W$204=$H$5:$V$204,IF($H$5:$V$204=$AH644,IF($A$5:$A$204=AP$639,$H$5:$V$204,""),""),""))/COUNT(IF($W$5:$W$204=$AH644,IF($A$5:$A$204=AP$639,$H$5:$V$204,""),"")))</f>
        <v>-</v>
      </c>
      <c r="AQ644" s="39" t="str">
        <f t="array" ref="AQ644">IF(AQ600="-","-",COUNT(IF($W$5:$W$204=$H$5:$V$204,IF($H$5:$V$204=$AH644,IF($A$5:$A$204=AQ$639,$H$5:$V$204,""),""),""))/COUNT(IF($W$5:$W$204=$AH644,IF($A$5:$A$204=AQ$639,$H$5:$V$204,""),"")))</f>
        <v>-</v>
      </c>
      <c r="AR644" s="39" t="str">
        <f t="array" ref="AR644">IF(AR600="-","-",COUNT(IF($W$5:$W$204=$H$5:$V$204,IF($H$5:$V$204=$AH644,IF($A$5:$A$204=AR$639,$H$5:$V$204,""),""),""))/COUNT(IF($W$5:$W$204=$AH644,IF($A$5:$A$204=AR$639,$H$5:$V$204,""),"")))</f>
        <v>-</v>
      </c>
      <c r="AS644" s="39" t="str">
        <f t="array" ref="AS644">IF(AS600="-","-",COUNT(IF($W$5:$W$204=$H$5:$V$204,IF($H$5:$V$204=$AH644,IF($A$5:$A$204=AS$639,$H$5:$V$204,""),""),""))/COUNT(IF($W$5:$W$204=$AH644,IF($A$5:$A$204=AS$639,$H$5:$V$204,""),"")))</f>
        <v>-</v>
      </c>
      <c r="AT644" s="39" t="str">
        <f t="array" ref="AT644">IF(AT600="-","-",COUNT(IF($W$5:$W$204=$H$5:$V$204,IF($H$5:$V$204=$AH644,IF($A$5:$A$204=AT$639,$H$5:$V$204,""),""),""))/COUNT(IF($W$5:$W$204=$AH644,IF($A$5:$A$204=AT$639,$H$5:$V$204,""),"")))</f>
        <v>-</v>
      </c>
      <c r="AU644" s="404" t="str">
        <f t="array" ref="AU644">IF(AU600=0,"-",COUNT(IF($W$5:$W$204=$H$5:$V$204,IF($H$5:$V$204=$AH644,$H$5:$V$204,""),""))/COUNT(IF($W$5:$W$204=$AH644,$H$5:$V$204,"")))</f>
        <v>-</v>
      </c>
      <c r="AV644" s="75"/>
      <c r="AW644" s="74"/>
      <c r="AX644" s="75"/>
      <c r="AY644" s="75"/>
      <c r="AZ644" s="75"/>
      <c r="BA644" s="75"/>
      <c r="BB644" s="75"/>
      <c r="BC644" s="75"/>
      <c r="BD644" s="75"/>
      <c r="BE644" s="75"/>
      <c r="BF644" s="75"/>
      <c r="BG644" s="75"/>
      <c r="BH644" s="75"/>
      <c r="BV644" s="251"/>
      <c r="BW644" s="251"/>
      <c r="BX644" s="251"/>
    </row>
    <row r="645" spans="1:76">
      <c r="A645" s="75"/>
      <c r="B645" s="75"/>
      <c r="C645" s="75"/>
      <c r="D645" s="75"/>
      <c r="E645" s="84"/>
      <c r="F645" s="84"/>
      <c r="G645" s="75"/>
      <c r="H645" s="85"/>
      <c r="I645" s="75"/>
      <c r="J645" s="75"/>
      <c r="K645" s="75"/>
      <c r="L645" s="75"/>
      <c r="M645" s="75"/>
      <c r="N645" s="75"/>
      <c r="O645" s="75"/>
      <c r="P645" s="75"/>
      <c r="Q645" s="75"/>
      <c r="R645" s="75"/>
      <c r="S645" s="75"/>
      <c r="T645" s="75"/>
      <c r="U645" s="75"/>
      <c r="V645" s="75"/>
      <c r="W645" s="76"/>
      <c r="X645" s="76"/>
      <c r="Y645" s="76"/>
      <c r="Z645" s="76"/>
      <c r="AA645" s="76"/>
      <c r="AB645" s="76"/>
      <c r="AC645" s="76"/>
      <c r="AD645" s="76"/>
      <c r="AE645" s="75"/>
      <c r="AF645" s="75"/>
      <c r="AG645" s="75"/>
      <c r="AH645" s="332">
        <v>5</v>
      </c>
      <c r="AI645" s="39" t="str">
        <f t="array" ref="AI645">IF(AI601="-","-",COUNT(IF($W$5:$W$204=$H$5:$V$204,IF($H$5:$V$204=$AH645,IF($A$5:$A$204=AI$639,$H$5:$V$204,""),""),""))/COUNT(IF($W$5:$W$204=$AH645,IF($A$5:$A$204=AI$639,$H$5:$V$204,""),"")))</f>
        <v>-</v>
      </c>
      <c r="AJ645" s="39" t="str">
        <f t="array" ref="AJ645">IF(AJ601="-","-",COUNT(IF($W$5:$W$204=$H$5:$V$204,IF($H$5:$V$204=$AH645,IF($A$5:$A$204=AJ$639,$H$5:$V$204,""),""),""))/COUNT(IF($W$5:$W$204=$AH645,IF($A$5:$A$204=AJ$639,$H$5:$V$204,""),"")))</f>
        <v>-</v>
      </c>
      <c r="AK645" s="39" t="str">
        <f t="array" ref="AK645">IF(AK601="-","-",COUNT(IF($W$5:$W$204=$H$5:$V$204,IF($H$5:$V$204=$AH645,IF($A$5:$A$204=AK$639,$H$5:$V$204,""),""),""))/COUNT(IF($W$5:$W$204=$AH645,IF($A$5:$A$204=AK$639,$H$5:$V$204,""),"")))</f>
        <v>-</v>
      </c>
      <c r="AL645" s="39" t="str">
        <f t="array" ref="AL645">IF(AL601="-","-",COUNT(IF($W$5:$W$204=$H$5:$V$204,IF($H$5:$V$204=$AH645,IF($A$5:$A$204=AL$639,$H$5:$V$204,""),""),""))/COUNT(IF($W$5:$W$204=$AH645,IF($A$5:$A$204=AL$639,$H$5:$V$204,""),"")))</f>
        <v>-</v>
      </c>
      <c r="AM645" s="39" t="str">
        <f t="array" ref="AM645">IF(AM601="-","-",COUNT(IF($W$5:$W$204=$H$5:$V$204,IF($H$5:$V$204=$AH645,IF($A$5:$A$204=AM$639,$H$5:$V$204,""),""),""))/COUNT(IF($W$5:$W$204=$AH645,IF($A$5:$A$204=AM$639,$H$5:$V$204,""),"")))</f>
        <v>-</v>
      </c>
      <c r="AN645" s="39" t="str">
        <f t="array" ref="AN645">IF(AN601="-","-",COUNT(IF($W$5:$W$204=$H$5:$V$204,IF($H$5:$V$204=$AH645,IF($A$5:$A$204=AN$639,$H$5:$V$204,""),""),""))/COUNT(IF($W$5:$W$204=$AH645,IF($A$5:$A$204=AN$639,$H$5:$V$204,""),"")))</f>
        <v>-</v>
      </c>
      <c r="AO645" s="39" t="str">
        <f t="array" ref="AO645">IF(AO601="-","-",COUNT(IF($W$5:$W$204=$H$5:$V$204,IF($H$5:$V$204=$AH645,IF($A$5:$A$204=AO$639,$H$5:$V$204,""),""),""))/COUNT(IF($W$5:$W$204=$AH645,IF($A$5:$A$204=AO$639,$H$5:$V$204,""),"")))</f>
        <v>-</v>
      </c>
      <c r="AP645" s="39" t="str">
        <f t="array" ref="AP645">IF(AP601="-","-",COUNT(IF($W$5:$W$204=$H$5:$V$204,IF($H$5:$V$204=$AH645,IF($A$5:$A$204=AP$639,$H$5:$V$204,""),""),""))/COUNT(IF($W$5:$W$204=$AH645,IF($A$5:$A$204=AP$639,$H$5:$V$204,""),"")))</f>
        <v>-</v>
      </c>
      <c r="AQ645" s="39" t="str">
        <f t="array" ref="AQ645">IF(AQ601="-","-",COUNT(IF($W$5:$W$204=$H$5:$V$204,IF($H$5:$V$204=$AH645,IF($A$5:$A$204=AQ$639,$H$5:$V$204,""),""),""))/COUNT(IF($W$5:$W$204=$AH645,IF($A$5:$A$204=AQ$639,$H$5:$V$204,""),"")))</f>
        <v>-</v>
      </c>
      <c r="AR645" s="39" t="str">
        <f t="array" ref="AR645">IF(AR601="-","-",COUNT(IF($W$5:$W$204=$H$5:$V$204,IF($H$5:$V$204=$AH645,IF($A$5:$A$204=AR$639,$H$5:$V$204,""),""),""))/COUNT(IF($W$5:$W$204=$AH645,IF($A$5:$A$204=AR$639,$H$5:$V$204,""),"")))</f>
        <v>-</v>
      </c>
      <c r="AS645" s="39" t="str">
        <f t="array" ref="AS645">IF(AS601="-","-",COUNT(IF($W$5:$W$204=$H$5:$V$204,IF($H$5:$V$204=$AH645,IF($A$5:$A$204=AS$639,$H$5:$V$204,""),""),""))/COUNT(IF($W$5:$W$204=$AH645,IF($A$5:$A$204=AS$639,$H$5:$V$204,""),"")))</f>
        <v>-</v>
      </c>
      <c r="AT645" s="39" t="str">
        <f t="array" ref="AT645">IF(AT601="-","-",COUNT(IF($W$5:$W$204=$H$5:$V$204,IF($H$5:$V$204=$AH645,IF($A$5:$A$204=AT$639,$H$5:$V$204,""),""),""))/COUNT(IF($W$5:$W$204=$AH645,IF($A$5:$A$204=AT$639,$H$5:$V$204,""),"")))</f>
        <v>-</v>
      </c>
      <c r="AU645" s="404" t="str">
        <f t="array" ref="AU645">IF(AU601=0,"-",COUNT(IF($W$5:$W$204=$H$5:$V$204,IF($H$5:$V$204=$AH645,$H$5:$V$204,""),""))/COUNT(IF($W$5:$W$204=$AH645,$H$5:$V$204,"")))</f>
        <v>-</v>
      </c>
      <c r="AV645" s="75"/>
      <c r="AW645" s="74"/>
      <c r="AX645" s="75"/>
      <c r="AY645" s="75"/>
      <c r="AZ645" s="75"/>
      <c r="BA645" s="75"/>
      <c r="BB645" s="75"/>
      <c r="BC645" s="75"/>
      <c r="BD645" s="75"/>
      <c r="BE645" s="75"/>
      <c r="BF645" s="75"/>
      <c r="BG645" s="75"/>
      <c r="BH645" s="75"/>
      <c r="BV645" s="251"/>
      <c r="BW645" s="251"/>
      <c r="BX645" s="251"/>
    </row>
    <row r="646" spans="1:76">
      <c r="A646" s="75"/>
      <c r="B646" s="75"/>
      <c r="C646" s="75"/>
      <c r="D646" s="75"/>
      <c r="E646" s="84"/>
      <c r="F646" s="84"/>
      <c r="G646" s="75"/>
      <c r="H646" s="85"/>
      <c r="I646" s="75"/>
      <c r="J646" s="75"/>
      <c r="K646" s="75"/>
      <c r="L646" s="75"/>
      <c r="M646" s="75"/>
      <c r="N646" s="75"/>
      <c r="O646" s="75"/>
      <c r="P646" s="75"/>
      <c r="Q646" s="75"/>
      <c r="R646" s="75"/>
      <c r="S646" s="75"/>
      <c r="T646" s="75"/>
      <c r="U646" s="75"/>
      <c r="V646" s="75"/>
      <c r="W646" s="76"/>
      <c r="X646" s="76"/>
      <c r="Y646" s="76"/>
      <c r="Z646" s="76"/>
      <c r="AA646" s="76"/>
      <c r="AB646" s="76"/>
      <c r="AC646" s="76"/>
      <c r="AD646" s="76"/>
      <c r="AE646" s="75"/>
      <c r="AF646" s="75"/>
      <c r="AG646" s="75"/>
      <c r="AH646" s="332">
        <v>6</v>
      </c>
      <c r="AI646" s="39" t="str">
        <f t="array" ref="AI646">IF(AI602="-","-",COUNT(IF($W$5:$W$204=$H$5:$V$204,IF($H$5:$V$204=$AH646,IF($A$5:$A$204=AI$639,$H$5:$V$204,""),""),""))/COUNT(IF($W$5:$W$204=$AH646,IF($A$5:$A$204=AI$639,$H$5:$V$204,""),"")))</f>
        <v>-</v>
      </c>
      <c r="AJ646" s="39" t="str">
        <f t="array" ref="AJ646">IF(AJ602="-","-",COUNT(IF($W$5:$W$204=$H$5:$V$204,IF($H$5:$V$204=$AH646,IF($A$5:$A$204=AJ$639,$H$5:$V$204,""),""),""))/COUNT(IF($W$5:$W$204=$AH646,IF($A$5:$A$204=AJ$639,$H$5:$V$204,""),"")))</f>
        <v>-</v>
      </c>
      <c r="AK646" s="39" t="str">
        <f t="array" ref="AK646">IF(AK602="-","-",COUNT(IF($W$5:$W$204=$H$5:$V$204,IF($H$5:$V$204=$AH646,IF($A$5:$A$204=AK$639,$H$5:$V$204,""),""),""))/COUNT(IF($W$5:$W$204=$AH646,IF($A$5:$A$204=AK$639,$H$5:$V$204,""),"")))</f>
        <v>-</v>
      </c>
      <c r="AL646" s="39" t="str">
        <f t="array" ref="AL646">IF(AL602="-","-",COUNT(IF($W$5:$W$204=$H$5:$V$204,IF($H$5:$V$204=$AH646,IF($A$5:$A$204=AL$639,$H$5:$V$204,""),""),""))/COUNT(IF($W$5:$W$204=$AH646,IF($A$5:$A$204=AL$639,$H$5:$V$204,""),"")))</f>
        <v>-</v>
      </c>
      <c r="AM646" s="39" t="str">
        <f t="array" ref="AM646">IF(AM602="-","-",COUNT(IF($W$5:$W$204=$H$5:$V$204,IF($H$5:$V$204=$AH646,IF($A$5:$A$204=AM$639,$H$5:$V$204,""),""),""))/COUNT(IF($W$5:$W$204=$AH646,IF($A$5:$A$204=AM$639,$H$5:$V$204,""),"")))</f>
        <v>-</v>
      </c>
      <c r="AN646" s="39" t="str">
        <f t="array" ref="AN646">IF(AN602="-","-",COUNT(IF($W$5:$W$204=$H$5:$V$204,IF($H$5:$V$204=$AH646,IF($A$5:$A$204=AN$639,$H$5:$V$204,""),""),""))/COUNT(IF($W$5:$W$204=$AH646,IF($A$5:$A$204=AN$639,$H$5:$V$204,""),"")))</f>
        <v>-</v>
      </c>
      <c r="AO646" s="39" t="str">
        <f t="array" ref="AO646">IF(AO602="-","-",COUNT(IF($W$5:$W$204=$H$5:$V$204,IF($H$5:$V$204=$AH646,IF($A$5:$A$204=AO$639,$H$5:$V$204,""),""),""))/COUNT(IF($W$5:$W$204=$AH646,IF($A$5:$A$204=AO$639,$H$5:$V$204,""),"")))</f>
        <v>-</v>
      </c>
      <c r="AP646" s="39" t="str">
        <f t="array" ref="AP646">IF(AP602="-","-",COUNT(IF($W$5:$W$204=$H$5:$V$204,IF($H$5:$V$204=$AH646,IF($A$5:$A$204=AP$639,$H$5:$V$204,""),""),""))/COUNT(IF($W$5:$W$204=$AH646,IF($A$5:$A$204=AP$639,$H$5:$V$204,""),"")))</f>
        <v>-</v>
      </c>
      <c r="AQ646" s="39" t="str">
        <f t="array" ref="AQ646">IF(AQ602="-","-",COUNT(IF($W$5:$W$204=$H$5:$V$204,IF($H$5:$V$204=$AH646,IF($A$5:$A$204=AQ$639,$H$5:$V$204,""),""),""))/COUNT(IF($W$5:$W$204=$AH646,IF($A$5:$A$204=AQ$639,$H$5:$V$204,""),"")))</f>
        <v>-</v>
      </c>
      <c r="AR646" s="39" t="str">
        <f t="array" ref="AR646">IF(AR602="-","-",COUNT(IF($W$5:$W$204=$H$5:$V$204,IF($H$5:$V$204=$AH646,IF($A$5:$A$204=AR$639,$H$5:$V$204,""),""),""))/COUNT(IF($W$5:$W$204=$AH646,IF($A$5:$A$204=AR$639,$H$5:$V$204,""),"")))</f>
        <v>-</v>
      </c>
      <c r="AS646" s="39" t="str">
        <f t="array" ref="AS646">IF(AS602="-","-",COUNT(IF($W$5:$W$204=$H$5:$V$204,IF($H$5:$V$204=$AH646,IF($A$5:$A$204=AS$639,$H$5:$V$204,""),""),""))/COUNT(IF($W$5:$W$204=$AH646,IF($A$5:$A$204=AS$639,$H$5:$V$204,""),"")))</f>
        <v>-</v>
      </c>
      <c r="AT646" s="39" t="str">
        <f t="array" ref="AT646">IF(AT602="-","-",COUNT(IF($W$5:$W$204=$H$5:$V$204,IF($H$5:$V$204=$AH646,IF($A$5:$A$204=AT$639,$H$5:$V$204,""),""),""))/COUNT(IF($W$5:$W$204=$AH646,IF($A$5:$A$204=AT$639,$H$5:$V$204,""),"")))</f>
        <v>-</v>
      </c>
      <c r="AU646" s="404" t="str">
        <f t="array" ref="AU646">IF(AU602=0,"-",COUNT(IF($W$5:$W$204=$H$5:$V$204,IF($H$5:$V$204=$AH646,$H$5:$V$204,""),""))/COUNT(IF($W$5:$W$204=$AH646,$H$5:$V$204,"")))</f>
        <v>-</v>
      </c>
      <c r="AV646" s="75"/>
      <c r="AW646" s="74"/>
      <c r="AX646" s="75"/>
      <c r="AY646" s="75"/>
      <c r="AZ646" s="75"/>
      <c r="BA646" s="75"/>
      <c r="BB646" s="75"/>
      <c r="BC646" s="75"/>
      <c r="BD646" s="75"/>
      <c r="BE646" s="75"/>
      <c r="BF646" s="75"/>
      <c r="BG646" s="75"/>
      <c r="BH646" s="75"/>
      <c r="BV646" s="251"/>
      <c r="BW646" s="251"/>
      <c r="BX646" s="251"/>
    </row>
    <row r="647" spans="1:76">
      <c r="A647" s="75"/>
      <c r="B647" s="75"/>
      <c r="C647" s="75"/>
      <c r="D647" s="75"/>
      <c r="E647" s="84"/>
      <c r="F647" s="84"/>
      <c r="G647" s="75"/>
      <c r="H647" s="85"/>
      <c r="I647" s="75"/>
      <c r="J647" s="75"/>
      <c r="K647" s="75"/>
      <c r="L647" s="75"/>
      <c r="M647" s="75"/>
      <c r="N647" s="75"/>
      <c r="O647" s="75"/>
      <c r="P647" s="75"/>
      <c r="Q647" s="75"/>
      <c r="R647" s="75"/>
      <c r="S647" s="75"/>
      <c r="T647" s="75"/>
      <c r="U647" s="75"/>
      <c r="V647" s="75"/>
      <c r="W647" s="76"/>
      <c r="X647" s="76"/>
      <c r="Y647" s="76"/>
      <c r="Z647" s="76"/>
      <c r="AA647" s="76"/>
      <c r="AB647" s="76"/>
      <c r="AC647" s="76"/>
      <c r="AD647" s="76"/>
      <c r="AE647" s="75"/>
      <c r="AF647" s="75"/>
      <c r="AG647" s="75"/>
      <c r="AH647" s="332">
        <v>7</v>
      </c>
      <c r="AI647" s="39" t="str">
        <f t="array" ref="AI647">IF(AI603="-","-",COUNT(IF($W$5:$W$204=$H$5:$V$204,IF($H$5:$V$204=$AH647,IF($A$5:$A$204=AI$639,$H$5:$V$204,""),""),""))/COUNT(IF($W$5:$W$204=$AH647,IF($A$5:$A$204=AI$639,$H$5:$V$204,""),"")))</f>
        <v>-</v>
      </c>
      <c r="AJ647" s="39" t="str">
        <f t="array" ref="AJ647">IF(AJ603="-","-",COUNT(IF($W$5:$W$204=$H$5:$V$204,IF($H$5:$V$204=$AH647,IF($A$5:$A$204=AJ$639,$H$5:$V$204,""),""),""))/COUNT(IF($W$5:$W$204=$AH647,IF($A$5:$A$204=AJ$639,$H$5:$V$204,""),"")))</f>
        <v>-</v>
      </c>
      <c r="AK647" s="39" t="str">
        <f t="array" ref="AK647">IF(AK603="-","-",COUNT(IF($W$5:$W$204=$H$5:$V$204,IF($H$5:$V$204=$AH647,IF($A$5:$A$204=AK$639,$H$5:$V$204,""),""),""))/COUNT(IF($W$5:$W$204=$AH647,IF($A$5:$A$204=AK$639,$H$5:$V$204,""),"")))</f>
        <v>-</v>
      </c>
      <c r="AL647" s="39" t="str">
        <f t="array" ref="AL647">IF(AL603="-","-",COUNT(IF($W$5:$W$204=$H$5:$V$204,IF($H$5:$V$204=$AH647,IF($A$5:$A$204=AL$639,$H$5:$V$204,""),""),""))/COUNT(IF($W$5:$W$204=$AH647,IF($A$5:$A$204=AL$639,$H$5:$V$204,""),"")))</f>
        <v>-</v>
      </c>
      <c r="AM647" s="39" t="str">
        <f t="array" ref="AM647">IF(AM603="-","-",COUNT(IF($W$5:$W$204=$H$5:$V$204,IF($H$5:$V$204=$AH647,IF($A$5:$A$204=AM$639,$H$5:$V$204,""),""),""))/COUNT(IF($W$5:$W$204=$AH647,IF($A$5:$A$204=AM$639,$H$5:$V$204,""),"")))</f>
        <v>-</v>
      </c>
      <c r="AN647" s="39" t="str">
        <f t="array" ref="AN647">IF(AN603="-","-",COUNT(IF($W$5:$W$204=$H$5:$V$204,IF($H$5:$V$204=$AH647,IF($A$5:$A$204=AN$639,$H$5:$V$204,""),""),""))/COUNT(IF($W$5:$W$204=$AH647,IF($A$5:$A$204=AN$639,$H$5:$V$204,""),"")))</f>
        <v>-</v>
      </c>
      <c r="AO647" s="39" t="str">
        <f t="array" ref="AO647">IF(AO603="-","-",COUNT(IF($W$5:$W$204=$H$5:$V$204,IF($H$5:$V$204=$AH647,IF($A$5:$A$204=AO$639,$H$5:$V$204,""),""),""))/COUNT(IF($W$5:$W$204=$AH647,IF($A$5:$A$204=AO$639,$H$5:$V$204,""),"")))</f>
        <v>-</v>
      </c>
      <c r="AP647" s="39" t="str">
        <f t="array" ref="AP647">IF(AP603="-","-",COUNT(IF($W$5:$W$204=$H$5:$V$204,IF($H$5:$V$204=$AH647,IF($A$5:$A$204=AP$639,$H$5:$V$204,""),""),""))/COUNT(IF($W$5:$W$204=$AH647,IF($A$5:$A$204=AP$639,$H$5:$V$204,""),"")))</f>
        <v>-</v>
      </c>
      <c r="AQ647" s="39" t="str">
        <f t="array" ref="AQ647">IF(AQ603="-","-",COUNT(IF($W$5:$W$204=$H$5:$V$204,IF($H$5:$V$204=$AH647,IF($A$5:$A$204=AQ$639,$H$5:$V$204,""),""),""))/COUNT(IF($W$5:$W$204=$AH647,IF($A$5:$A$204=AQ$639,$H$5:$V$204,""),"")))</f>
        <v>-</v>
      </c>
      <c r="AR647" s="39" t="str">
        <f t="array" ref="AR647">IF(AR603="-","-",COUNT(IF($W$5:$W$204=$H$5:$V$204,IF($H$5:$V$204=$AH647,IF($A$5:$A$204=AR$639,$H$5:$V$204,""),""),""))/COUNT(IF($W$5:$W$204=$AH647,IF($A$5:$A$204=AR$639,$H$5:$V$204,""),"")))</f>
        <v>-</v>
      </c>
      <c r="AS647" s="39" t="str">
        <f t="array" ref="AS647">IF(AS603="-","-",COUNT(IF($W$5:$W$204=$H$5:$V$204,IF($H$5:$V$204=$AH647,IF($A$5:$A$204=AS$639,$H$5:$V$204,""),""),""))/COUNT(IF($W$5:$W$204=$AH647,IF($A$5:$A$204=AS$639,$H$5:$V$204,""),"")))</f>
        <v>-</v>
      </c>
      <c r="AT647" s="39" t="str">
        <f t="array" ref="AT647">IF(AT603="-","-",COUNT(IF($W$5:$W$204=$H$5:$V$204,IF($H$5:$V$204=$AH647,IF($A$5:$A$204=AT$639,$H$5:$V$204,""),""),""))/COUNT(IF($W$5:$W$204=$AH647,IF($A$5:$A$204=AT$639,$H$5:$V$204,""),"")))</f>
        <v>-</v>
      </c>
      <c r="AU647" s="404" t="str">
        <f t="array" ref="AU647">IF(AU603=0,"-",COUNT(IF($W$5:$W$204=$H$5:$V$204,IF($H$5:$V$204=$AH647,$H$5:$V$204,""),""))/COUNT(IF($W$5:$W$204=$AH647,$H$5:$V$204,"")))</f>
        <v>-</v>
      </c>
      <c r="AV647" s="75"/>
      <c r="AW647" s="74"/>
      <c r="AX647" s="75"/>
      <c r="AY647" s="75"/>
      <c r="AZ647" s="75"/>
      <c r="BA647" s="75"/>
      <c r="BB647" s="75"/>
      <c r="BC647" s="75"/>
      <c r="BD647" s="75"/>
      <c r="BE647" s="75"/>
      <c r="BF647" s="75"/>
      <c r="BG647" s="75"/>
      <c r="BH647" s="75"/>
      <c r="BV647" s="251"/>
      <c r="BW647" s="251"/>
      <c r="BX647" s="251"/>
    </row>
    <row r="648" spans="1:76">
      <c r="A648" s="75"/>
      <c r="B648" s="75"/>
      <c r="C648" s="75"/>
      <c r="D648" s="75"/>
      <c r="E648" s="84"/>
      <c r="F648" s="84"/>
      <c r="G648" s="75"/>
      <c r="H648" s="85"/>
      <c r="I648" s="75"/>
      <c r="J648" s="75"/>
      <c r="K648" s="75"/>
      <c r="L648" s="75"/>
      <c r="M648" s="75"/>
      <c r="N648" s="75"/>
      <c r="O648" s="75"/>
      <c r="P648" s="75"/>
      <c r="Q648" s="75"/>
      <c r="R648" s="75"/>
      <c r="S648" s="75"/>
      <c r="T648" s="75"/>
      <c r="U648" s="75"/>
      <c r="V648" s="75"/>
      <c r="W648" s="76"/>
      <c r="X648" s="76"/>
      <c r="Y648" s="76"/>
      <c r="Z648" s="76"/>
      <c r="AA648" s="76"/>
      <c r="AB648" s="76"/>
      <c r="AC648" s="76"/>
      <c r="AD648" s="76"/>
      <c r="AE648" s="75"/>
      <c r="AF648" s="75"/>
      <c r="AG648" s="75"/>
      <c r="AH648" s="332">
        <v>8</v>
      </c>
      <c r="AI648" s="39" t="str">
        <f t="array" ref="AI648">IF(AI604="-","-",COUNT(IF($W$5:$W$204=$H$5:$V$204,IF($H$5:$V$204=$AH648,IF($A$5:$A$204=AI$639,$H$5:$V$204,""),""),""))/COUNT(IF($W$5:$W$204=$AH648,IF($A$5:$A$204=AI$639,$H$5:$V$204,""),"")))</f>
        <v>-</v>
      </c>
      <c r="AJ648" s="39" t="str">
        <f t="array" ref="AJ648">IF(AJ604="-","-",COUNT(IF($W$5:$W$204=$H$5:$V$204,IF($H$5:$V$204=$AH648,IF($A$5:$A$204=AJ$639,$H$5:$V$204,""),""),""))/COUNT(IF($W$5:$W$204=$AH648,IF($A$5:$A$204=AJ$639,$H$5:$V$204,""),"")))</f>
        <v>-</v>
      </c>
      <c r="AK648" s="39" t="str">
        <f t="array" ref="AK648">IF(AK604="-","-",COUNT(IF($W$5:$W$204=$H$5:$V$204,IF($H$5:$V$204=$AH648,IF($A$5:$A$204=AK$639,$H$5:$V$204,""),""),""))/COUNT(IF($W$5:$W$204=$AH648,IF($A$5:$A$204=AK$639,$H$5:$V$204,""),"")))</f>
        <v>-</v>
      </c>
      <c r="AL648" s="39" t="str">
        <f t="array" ref="AL648">IF(AL604="-","-",COUNT(IF($W$5:$W$204=$H$5:$V$204,IF($H$5:$V$204=$AH648,IF($A$5:$A$204=AL$639,$H$5:$V$204,""),""),""))/COUNT(IF($W$5:$W$204=$AH648,IF($A$5:$A$204=AL$639,$H$5:$V$204,""),"")))</f>
        <v>-</v>
      </c>
      <c r="AM648" s="39" t="str">
        <f t="array" ref="AM648">IF(AM604="-","-",COUNT(IF($W$5:$W$204=$H$5:$V$204,IF($H$5:$V$204=$AH648,IF($A$5:$A$204=AM$639,$H$5:$V$204,""),""),""))/COUNT(IF($W$5:$W$204=$AH648,IF($A$5:$A$204=AM$639,$H$5:$V$204,""),"")))</f>
        <v>-</v>
      </c>
      <c r="AN648" s="39" t="str">
        <f t="array" ref="AN648">IF(AN604="-","-",COUNT(IF($W$5:$W$204=$H$5:$V$204,IF($H$5:$V$204=$AH648,IF($A$5:$A$204=AN$639,$H$5:$V$204,""),""),""))/COUNT(IF($W$5:$W$204=$AH648,IF($A$5:$A$204=AN$639,$H$5:$V$204,""),"")))</f>
        <v>-</v>
      </c>
      <c r="AO648" s="39" t="str">
        <f t="array" ref="AO648">IF(AO604="-","-",COUNT(IF($W$5:$W$204=$H$5:$V$204,IF($H$5:$V$204=$AH648,IF($A$5:$A$204=AO$639,$H$5:$V$204,""),""),""))/COUNT(IF($W$5:$W$204=$AH648,IF($A$5:$A$204=AO$639,$H$5:$V$204,""),"")))</f>
        <v>-</v>
      </c>
      <c r="AP648" s="39" t="str">
        <f t="array" ref="AP648">IF(AP604="-","-",COUNT(IF($W$5:$W$204=$H$5:$V$204,IF($H$5:$V$204=$AH648,IF($A$5:$A$204=AP$639,$H$5:$V$204,""),""),""))/COUNT(IF($W$5:$W$204=$AH648,IF($A$5:$A$204=AP$639,$H$5:$V$204,""),"")))</f>
        <v>-</v>
      </c>
      <c r="AQ648" s="39" t="str">
        <f t="array" ref="AQ648">IF(AQ604="-","-",COUNT(IF($W$5:$W$204=$H$5:$V$204,IF($H$5:$V$204=$AH648,IF($A$5:$A$204=AQ$639,$H$5:$V$204,""),""),""))/COUNT(IF($W$5:$W$204=$AH648,IF($A$5:$A$204=AQ$639,$H$5:$V$204,""),"")))</f>
        <v>-</v>
      </c>
      <c r="AR648" s="39" t="str">
        <f t="array" ref="AR648">IF(AR604="-","-",COUNT(IF($W$5:$W$204=$H$5:$V$204,IF($H$5:$V$204=$AH648,IF($A$5:$A$204=AR$639,$H$5:$V$204,""),""),""))/COUNT(IF($W$5:$W$204=$AH648,IF($A$5:$A$204=AR$639,$H$5:$V$204,""),"")))</f>
        <v>-</v>
      </c>
      <c r="AS648" s="39" t="str">
        <f t="array" ref="AS648">IF(AS604="-","-",COUNT(IF($W$5:$W$204=$H$5:$V$204,IF($H$5:$V$204=$AH648,IF($A$5:$A$204=AS$639,$H$5:$V$204,""),""),""))/COUNT(IF($W$5:$W$204=$AH648,IF($A$5:$A$204=AS$639,$H$5:$V$204,""),"")))</f>
        <v>-</v>
      </c>
      <c r="AT648" s="39" t="str">
        <f t="array" ref="AT648">IF(AT604="-","-",COUNT(IF($W$5:$W$204=$H$5:$V$204,IF($H$5:$V$204=$AH648,IF($A$5:$A$204=AT$639,$H$5:$V$204,""),""),""))/COUNT(IF($W$5:$W$204=$AH648,IF($A$5:$A$204=AT$639,$H$5:$V$204,""),"")))</f>
        <v>-</v>
      </c>
      <c r="AU648" s="404" t="str">
        <f t="array" ref="AU648">IF(AU604=0,"-",COUNT(IF($W$5:$W$204=$H$5:$V$204,IF($H$5:$V$204=$AH648,$H$5:$V$204,""),""))/COUNT(IF($W$5:$W$204=$AH648,$H$5:$V$204,"")))</f>
        <v>-</v>
      </c>
      <c r="AV648" s="75"/>
      <c r="AW648" s="74"/>
      <c r="AX648" s="75"/>
      <c r="AY648" s="75"/>
      <c r="AZ648" s="75"/>
      <c r="BA648" s="75"/>
      <c r="BB648" s="75"/>
      <c r="BC648" s="75"/>
      <c r="BD648" s="75"/>
      <c r="BE648" s="75"/>
      <c r="BF648" s="75"/>
      <c r="BG648" s="75"/>
      <c r="BH648" s="75"/>
      <c r="BV648" s="251"/>
      <c r="BW648" s="251"/>
      <c r="BX648" s="251"/>
    </row>
    <row r="649" spans="1:76">
      <c r="A649" s="75"/>
      <c r="B649" s="75"/>
      <c r="C649" s="75"/>
      <c r="D649" s="75"/>
      <c r="E649" s="84"/>
      <c r="F649" s="84"/>
      <c r="G649" s="75"/>
      <c r="H649" s="85"/>
      <c r="I649" s="75"/>
      <c r="J649" s="75"/>
      <c r="K649" s="75"/>
      <c r="L649" s="75"/>
      <c r="M649" s="75"/>
      <c r="N649" s="75"/>
      <c r="O649" s="75"/>
      <c r="P649" s="75"/>
      <c r="Q649" s="75"/>
      <c r="R649" s="75"/>
      <c r="S649" s="75"/>
      <c r="T649" s="75"/>
      <c r="U649" s="75"/>
      <c r="V649" s="75"/>
      <c r="W649" s="76"/>
      <c r="X649" s="76"/>
      <c r="Y649" s="76"/>
      <c r="Z649" s="76"/>
      <c r="AA649" s="76"/>
      <c r="AB649" s="76"/>
      <c r="AC649" s="76"/>
      <c r="AD649" s="76"/>
      <c r="AE649" s="75"/>
      <c r="AF649" s="75"/>
      <c r="AG649" s="75"/>
      <c r="AH649" s="332">
        <v>9</v>
      </c>
      <c r="AI649" s="39" t="str">
        <f t="array" ref="AI649">IF(AI605="-","-",COUNT(IF($W$5:$W$204=$H$5:$V$204,IF($H$5:$V$204=$AH649,IF($A$5:$A$204=AI$639,$H$5:$V$204,""),""),""))/COUNT(IF($W$5:$W$204=$AH649,IF($A$5:$A$204=AI$639,$H$5:$V$204,""),"")))</f>
        <v>-</v>
      </c>
      <c r="AJ649" s="39" t="str">
        <f t="array" ref="AJ649">IF(AJ605="-","-",COUNT(IF($W$5:$W$204=$H$5:$V$204,IF($H$5:$V$204=$AH649,IF($A$5:$A$204=AJ$639,$H$5:$V$204,""),""),""))/COUNT(IF($W$5:$W$204=$AH649,IF($A$5:$A$204=AJ$639,$H$5:$V$204,""),"")))</f>
        <v>-</v>
      </c>
      <c r="AK649" s="39" t="str">
        <f t="array" ref="AK649">IF(AK605="-","-",COUNT(IF($W$5:$W$204=$H$5:$V$204,IF($H$5:$V$204=$AH649,IF($A$5:$A$204=AK$639,$H$5:$V$204,""),""),""))/COUNT(IF($W$5:$W$204=$AH649,IF($A$5:$A$204=AK$639,$H$5:$V$204,""),"")))</f>
        <v>-</v>
      </c>
      <c r="AL649" s="39" t="str">
        <f t="array" ref="AL649">IF(AL605="-","-",COUNT(IF($W$5:$W$204=$H$5:$V$204,IF($H$5:$V$204=$AH649,IF($A$5:$A$204=AL$639,$H$5:$V$204,""),""),""))/COUNT(IF($W$5:$W$204=$AH649,IF($A$5:$A$204=AL$639,$H$5:$V$204,""),"")))</f>
        <v>-</v>
      </c>
      <c r="AM649" s="39" t="str">
        <f t="array" ref="AM649">IF(AM605="-","-",COUNT(IF($W$5:$W$204=$H$5:$V$204,IF($H$5:$V$204=$AH649,IF($A$5:$A$204=AM$639,$H$5:$V$204,""),""),""))/COUNT(IF($W$5:$W$204=$AH649,IF($A$5:$A$204=AM$639,$H$5:$V$204,""),"")))</f>
        <v>-</v>
      </c>
      <c r="AN649" s="39" t="str">
        <f t="array" ref="AN649">IF(AN605="-","-",COUNT(IF($W$5:$W$204=$H$5:$V$204,IF($H$5:$V$204=$AH649,IF($A$5:$A$204=AN$639,$H$5:$V$204,""),""),""))/COUNT(IF($W$5:$W$204=$AH649,IF($A$5:$A$204=AN$639,$H$5:$V$204,""),"")))</f>
        <v>-</v>
      </c>
      <c r="AO649" s="39" t="str">
        <f t="array" ref="AO649">IF(AO605="-","-",COUNT(IF($W$5:$W$204=$H$5:$V$204,IF($H$5:$V$204=$AH649,IF($A$5:$A$204=AO$639,$H$5:$V$204,""),""),""))/COUNT(IF($W$5:$W$204=$AH649,IF($A$5:$A$204=AO$639,$H$5:$V$204,""),"")))</f>
        <v>-</v>
      </c>
      <c r="AP649" s="39" t="str">
        <f t="array" ref="AP649">IF(AP605="-","-",COUNT(IF($W$5:$W$204=$H$5:$V$204,IF($H$5:$V$204=$AH649,IF($A$5:$A$204=AP$639,$H$5:$V$204,""),""),""))/COUNT(IF($W$5:$W$204=$AH649,IF($A$5:$A$204=AP$639,$H$5:$V$204,""),"")))</f>
        <v>-</v>
      </c>
      <c r="AQ649" s="39" t="str">
        <f t="array" ref="AQ649">IF(AQ605="-","-",COUNT(IF($W$5:$W$204=$H$5:$V$204,IF($H$5:$V$204=$AH649,IF($A$5:$A$204=AQ$639,$H$5:$V$204,""),""),""))/COUNT(IF($W$5:$W$204=$AH649,IF($A$5:$A$204=AQ$639,$H$5:$V$204,""),"")))</f>
        <v>-</v>
      </c>
      <c r="AR649" s="39" t="str">
        <f t="array" ref="AR649">IF(AR605="-","-",COUNT(IF($W$5:$W$204=$H$5:$V$204,IF($H$5:$V$204=$AH649,IF($A$5:$A$204=AR$639,$H$5:$V$204,""),""),""))/COUNT(IF($W$5:$W$204=$AH649,IF($A$5:$A$204=AR$639,$H$5:$V$204,""),"")))</f>
        <v>-</v>
      </c>
      <c r="AS649" s="39" t="str">
        <f t="array" ref="AS649">IF(AS605="-","-",COUNT(IF($W$5:$W$204=$H$5:$V$204,IF($H$5:$V$204=$AH649,IF($A$5:$A$204=AS$639,$H$5:$V$204,""),""),""))/COUNT(IF($W$5:$W$204=$AH649,IF($A$5:$A$204=AS$639,$H$5:$V$204,""),"")))</f>
        <v>-</v>
      </c>
      <c r="AT649" s="39" t="str">
        <f t="array" ref="AT649">IF(AT605="-","-",COUNT(IF($W$5:$W$204=$H$5:$V$204,IF($H$5:$V$204=$AH649,IF($A$5:$A$204=AT$639,$H$5:$V$204,""),""),""))/COUNT(IF($W$5:$W$204=$AH649,IF($A$5:$A$204=AT$639,$H$5:$V$204,""),"")))</f>
        <v>-</v>
      </c>
      <c r="AU649" s="404" t="str">
        <f t="array" ref="AU649">IF(AU605=0,"-",COUNT(IF($W$5:$W$204=$H$5:$V$204,IF($H$5:$V$204=$AH649,$H$5:$V$204,""),""))/COUNT(IF($W$5:$W$204=$AH649,$H$5:$V$204,"")))</f>
        <v>-</v>
      </c>
      <c r="AV649" s="75"/>
      <c r="AW649" s="74"/>
      <c r="AX649" s="75"/>
      <c r="AY649" s="75"/>
      <c r="AZ649" s="75"/>
      <c r="BA649" s="75"/>
      <c r="BB649" s="75"/>
      <c r="BC649" s="75"/>
      <c r="BD649" s="75"/>
      <c r="BE649" s="75"/>
      <c r="BF649" s="75"/>
      <c r="BG649" s="75"/>
      <c r="BH649" s="75"/>
      <c r="BV649" s="251"/>
      <c r="BW649" s="251"/>
      <c r="BX649" s="251"/>
    </row>
    <row r="650" spans="1:76">
      <c r="A650" s="75"/>
      <c r="B650" s="75"/>
      <c r="C650" s="75"/>
      <c r="D650" s="75"/>
      <c r="E650" s="84"/>
      <c r="F650" s="84"/>
      <c r="G650" s="75"/>
      <c r="H650" s="85"/>
      <c r="I650" s="75"/>
      <c r="J650" s="75"/>
      <c r="K650" s="75"/>
      <c r="L650" s="75"/>
      <c r="M650" s="75"/>
      <c r="N650" s="75"/>
      <c r="O650" s="75"/>
      <c r="P650" s="75"/>
      <c r="Q650" s="75"/>
      <c r="R650" s="75"/>
      <c r="S650" s="75"/>
      <c r="T650" s="75"/>
      <c r="U650" s="75"/>
      <c r="V650" s="75"/>
      <c r="W650" s="76"/>
      <c r="X650" s="76"/>
      <c r="Y650" s="76"/>
      <c r="Z650" s="76"/>
      <c r="AA650" s="76"/>
      <c r="AB650" s="76"/>
      <c r="AC650" s="76"/>
      <c r="AD650" s="76"/>
      <c r="AE650" s="75"/>
      <c r="AF650" s="75"/>
      <c r="AG650" s="75"/>
      <c r="AH650" s="332">
        <v>10</v>
      </c>
      <c r="AI650" s="39" t="str">
        <f t="array" ref="AI650">IF(AI606="-","-",COUNT(IF($W$5:$W$204=$H$5:$V$204,IF($H$5:$V$204=$AH650,IF($A$5:$A$204=AI$639,$H$5:$V$204,""),""),""))/COUNT(IF($W$5:$W$204=$AH650,IF($A$5:$A$204=AI$639,$H$5:$V$204,""),"")))</f>
        <v>-</v>
      </c>
      <c r="AJ650" s="39" t="str">
        <f t="array" ref="AJ650">IF(AJ606="-","-",COUNT(IF($W$5:$W$204=$H$5:$V$204,IF($H$5:$V$204=$AH650,IF($A$5:$A$204=AJ$639,$H$5:$V$204,""),""),""))/COUNT(IF($W$5:$W$204=$AH650,IF($A$5:$A$204=AJ$639,$H$5:$V$204,""),"")))</f>
        <v>-</v>
      </c>
      <c r="AK650" s="39" t="str">
        <f t="array" ref="AK650">IF(AK606="-","-",COUNT(IF($W$5:$W$204=$H$5:$V$204,IF($H$5:$V$204=$AH650,IF($A$5:$A$204=AK$639,$H$5:$V$204,""),""),""))/COUNT(IF($W$5:$W$204=$AH650,IF($A$5:$A$204=AK$639,$H$5:$V$204,""),"")))</f>
        <v>-</v>
      </c>
      <c r="AL650" s="39" t="str">
        <f t="array" ref="AL650">IF(AL606="-","-",COUNT(IF($W$5:$W$204=$H$5:$V$204,IF($H$5:$V$204=$AH650,IF($A$5:$A$204=AL$639,$H$5:$V$204,""),""),""))/COUNT(IF($W$5:$W$204=$AH650,IF($A$5:$A$204=AL$639,$H$5:$V$204,""),"")))</f>
        <v>-</v>
      </c>
      <c r="AM650" s="39" t="str">
        <f t="array" ref="AM650">IF(AM606="-","-",COUNT(IF($W$5:$W$204=$H$5:$V$204,IF($H$5:$V$204=$AH650,IF($A$5:$A$204=AM$639,$H$5:$V$204,""),""),""))/COUNT(IF($W$5:$W$204=$AH650,IF($A$5:$A$204=AM$639,$H$5:$V$204,""),"")))</f>
        <v>-</v>
      </c>
      <c r="AN650" s="39" t="str">
        <f t="array" ref="AN650">IF(AN606="-","-",COUNT(IF($W$5:$W$204=$H$5:$V$204,IF($H$5:$V$204=$AH650,IF($A$5:$A$204=AN$639,$H$5:$V$204,""),""),""))/COUNT(IF($W$5:$W$204=$AH650,IF($A$5:$A$204=AN$639,$H$5:$V$204,""),"")))</f>
        <v>-</v>
      </c>
      <c r="AO650" s="39" t="str">
        <f t="array" ref="AO650">IF(AO606="-","-",COUNT(IF($W$5:$W$204=$H$5:$V$204,IF($H$5:$V$204=$AH650,IF($A$5:$A$204=AO$639,$H$5:$V$204,""),""),""))/COUNT(IF($W$5:$W$204=$AH650,IF($A$5:$A$204=AO$639,$H$5:$V$204,""),"")))</f>
        <v>-</v>
      </c>
      <c r="AP650" s="39" t="str">
        <f t="array" ref="AP650">IF(AP606="-","-",COUNT(IF($W$5:$W$204=$H$5:$V$204,IF($H$5:$V$204=$AH650,IF($A$5:$A$204=AP$639,$H$5:$V$204,""),""),""))/COUNT(IF($W$5:$W$204=$AH650,IF($A$5:$A$204=AP$639,$H$5:$V$204,""),"")))</f>
        <v>-</v>
      </c>
      <c r="AQ650" s="39" t="str">
        <f t="array" ref="AQ650">IF(AQ606="-","-",COUNT(IF($W$5:$W$204=$H$5:$V$204,IF($H$5:$V$204=$AH650,IF($A$5:$A$204=AQ$639,$H$5:$V$204,""),""),""))/COUNT(IF($W$5:$W$204=$AH650,IF($A$5:$A$204=AQ$639,$H$5:$V$204,""),"")))</f>
        <v>-</v>
      </c>
      <c r="AR650" s="39" t="str">
        <f t="array" ref="AR650">IF(AR606="-","-",COUNT(IF($W$5:$W$204=$H$5:$V$204,IF($H$5:$V$204=$AH650,IF($A$5:$A$204=AR$639,$H$5:$V$204,""),""),""))/COUNT(IF($W$5:$W$204=$AH650,IF($A$5:$A$204=AR$639,$H$5:$V$204,""),"")))</f>
        <v>-</v>
      </c>
      <c r="AS650" s="39" t="str">
        <f t="array" ref="AS650">IF(AS606="-","-",COUNT(IF($W$5:$W$204=$H$5:$V$204,IF($H$5:$V$204=$AH650,IF($A$5:$A$204=AS$639,$H$5:$V$204,""),""),""))/COUNT(IF($W$5:$W$204=$AH650,IF($A$5:$A$204=AS$639,$H$5:$V$204,""),"")))</f>
        <v>-</v>
      </c>
      <c r="AT650" s="39" t="str">
        <f t="array" ref="AT650">IF(AT606="-","-",COUNT(IF($W$5:$W$204=$H$5:$V$204,IF($H$5:$V$204=$AH650,IF($A$5:$A$204=AT$639,$H$5:$V$204,""),""),""))/COUNT(IF($W$5:$W$204=$AH650,IF($A$5:$A$204=AT$639,$H$5:$V$204,""),"")))</f>
        <v>-</v>
      </c>
      <c r="AU650" s="404" t="str">
        <f t="array" ref="AU650">IF(AU606=0,"-",COUNT(IF($W$5:$W$204=$H$5:$V$204,IF($H$5:$V$204=$AH650,$H$5:$V$204,""),""))/COUNT(IF($W$5:$W$204=$AH650,$H$5:$V$204,"")))</f>
        <v>-</v>
      </c>
      <c r="AV650" s="75"/>
      <c r="AW650" s="74"/>
      <c r="AX650" s="75"/>
      <c r="AY650" s="75"/>
      <c r="AZ650" s="75"/>
      <c r="BA650" s="75"/>
      <c r="BB650" s="75"/>
      <c r="BC650" s="75"/>
      <c r="BD650" s="75"/>
      <c r="BE650" s="75"/>
      <c r="BF650" s="75"/>
      <c r="BG650" s="75"/>
      <c r="BH650" s="75"/>
      <c r="BV650" s="251"/>
      <c r="BW650" s="251"/>
      <c r="BX650" s="251"/>
    </row>
    <row r="651" spans="1:76">
      <c r="A651" s="75"/>
      <c r="B651" s="75"/>
      <c r="C651" s="75"/>
      <c r="D651" s="75"/>
      <c r="E651" s="84"/>
      <c r="F651" s="84"/>
      <c r="G651" s="75"/>
      <c r="H651" s="85"/>
      <c r="I651" s="75"/>
      <c r="J651" s="75"/>
      <c r="K651" s="75"/>
      <c r="L651" s="75"/>
      <c r="M651" s="75"/>
      <c r="N651" s="75"/>
      <c r="O651" s="75"/>
      <c r="P651" s="75"/>
      <c r="Q651" s="75"/>
      <c r="R651" s="75"/>
      <c r="S651" s="75"/>
      <c r="T651" s="75"/>
      <c r="U651" s="75"/>
      <c r="V651" s="75"/>
      <c r="W651" s="76"/>
      <c r="X651" s="76"/>
      <c r="Y651" s="76"/>
      <c r="Z651" s="76"/>
      <c r="AA651" s="76"/>
      <c r="AB651" s="76"/>
      <c r="AC651" s="76"/>
      <c r="AD651" s="76"/>
      <c r="AE651" s="75"/>
      <c r="AF651" s="75"/>
      <c r="AG651" s="75"/>
      <c r="AH651" s="332">
        <v>11</v>
      </c>
      <c r="AI651" s="39" t="str">
        <f t="array" ref="AI651">IF(AI607="-","-",COUNT(IF($W$5:$W$204=$H$5:$V$204,IF($H$5:$V$204=$AH651,IF($A$5:$A$204=AI$639,$H$5:$V$204,""),""),""))/COUNT(IF($W$5:$W$204=$AH651,IF($A$5:$A$204=AI$639,$H$5:$V$204,""),"")))</f>
        <v>-</v>
      </c>
      <c r="AJ651" s="39" t="str">
        <f t="array" ref="AJ651">IF(AJ607="-","-",COUNT(IF($W$5:$W$204=$H$5:$V$204,IF($H$5:$V$204=$AH651,IF($A$5:$A$204=AJ$639,$H$5:$V$204,""),""),""))/COUNT(IF($W$5:$W$204=$AH651,IF($A$5:$A$204=AJ$639,$H$5:$V$204,""),"")))</f>
        <v>-</v>
      </c>
      <c r="AK651" s="39" t="str">
        <f t="array" ref="AK651">IF(AK607="-","-",COUNT(IF($W$5:$W$204=$H$5:$V$204,IF($H$5:$V$204=$AH651,IF($A$5:$A$204=AK$639,$H$5:$V$204,""),""),""))/COUNT(IF($W$5:$W$204=$AH651,IF($A$5:$A$204=AK$639,$H$5:$V$204,""),"")))</f>
        <v>-</v>
      </c>
      <c r="AL651" s="39" t="str">
        <f t="array" ref="AL651">IF(AL607="-","-",COUNT(IF($W$5:$W$204=$H$5:$V$204,IF($H$5:$V$204=$AH651,IF($A$5:$A$204=AL$639,$H$5:$V$204,""),""),""))/COUNT(IF($W$5:$W$204=$AH651,IF($A$5:$A$204=AL$639,$H$5:$V$204,""),"")))</f>
        <v>-</v>
      </c>
      <c r="AM651" s="39" t="str">
        <f t="array" ref="AM651">IF(AM607="-","-",COUNT(IF($W$5:$W$204=$H$5:$V$204,IF($H$5:$V$204=$AH651,IF($A$5:$A$204=AM$639,$H$5:$V$204,""),""),""))/COUNT(IF($W$5:$W$204=$AH651,IF($A$5:$A$204=AM$639,$H$5:$V$204,""),"")))</f>
        <v>-</v>
      </c>
      <c r="AN651" s="39" t="str">
        <f t="array" ref="AN651">IF(AN607="-","-",COUNT(IF($W$5:$W$204=$H$5:$V$204,IF($H$5:$V$204=$AH651,IF($A$5:$A$204=AN$639,$H$5:$V$204,""),""),""))/COUNT(IF($W$5:$W$204=$AH651,IF($A$5:$A$204=AN$639,$H$5:$V$204,""),"")))</f>
        <v>-</v>
      </c>
      <c r="AO651" s="39" t="str">
        <f t="array" ref="AO651">IF(AO607="-","-",COUNT(IF($W$5:$W$204=$H$5:$V$204,IF($H$5:$V$204=$AH651,IF($A$5:$A$204=AO$639,$H$5:$V$204,""),""),""))/COUNT(IF($W$5:$W$204=$AH651,IF($A$5:$A$204=AO$639,$H$5:$V$204,""),"")))</f>
        <v>-</v>
      </c>
      <c r="AP651" s="39" t="str">
        <f t="array" ref="AP651">IF(AP607="-","-",COUNT(IF($W$5:$W$204=$H$5:$V$204,IF($H$5:$V$204=$AH651,IF($A$5:$A$204=AP$639,$H$5:$V$204,""),""),""))/COUNT(IF($W$5:$W$204=$AH651,IF($A$5:$A$204=AP$639,$H$5:$V$204,""),"")))</f>
        <v>-</v>
      </c>
      <c r="AQ651" s="39" t="str">
        <f t="array" ref="AQ651">IF(AQ607="-","-",COUNT(IF($W$5:$W$204=$H$5:$V$204,IF($H$5:$V$204=$AH651,IF($A$5:$A$204=AQ$639,$H$5:$V$204,""),""),""))/COUNT(IF($W$5:$W$204=$AH651,IF($A$5:$A$204=AQ$639,$H$5:$V$204,""),"")))</f>
        <v>-</v>
      </c>
      <c r="AR651" s="39" t="str">
        <f t="array" ref="AR651">IF(AR607="-","-",COUNT(IF($W$5:$W$204=$H$5:$V$204,IF($H$5:$V$204=$AH651,IF($A$5:$A$204=AR$639,$H$5:$V$204,""),""),""))/COUNT(IF($W$5:$W$204=$AH651,IF($A$5:$A$204=AR$639,$H$5:$V$204,""),"")))</f>
        <v>-</v>
      </c>
      <c r="AS651" s="39" t="str">
        <f t="array" ref="AS651">IF(AS607="-","-",COUNT(IF($W$5:$W$204=$H$5:$V$204,IF($H$5:$V$204=$AH651,IF($A$5:$A$204=AS$639,$H$5:$V$204,""),""),""))/COUNT(IF($W$5:$W$204=$AH651,IF($A$5:$A$204=AS$639,$H$5:$V$204,""),"")))</f>
        <v>-</v>
      </c>
      <c r="AT651" s="39" t="str">
        <f t="array" ref="AT651">IF(AT607="-","-",COUNT(IF($W$5:$W$204=$H$5:$V$204,IF($H$5:$V$204=$AH651,IF($A$5:$A$204=AT$639,$H$5:$V$204,""),""),""))/COUNT(IF($W$5:$W$204=$AH651,IF($A$5:$A$204=AT$639,$H$5:$V$204,""),"")))</f>
        <v>-</v>
      </c>
      <c r="AU651" s="404" t="str">
        <f t="array" ref="AU651">IF(AU607=0,"-",COUNT(IF($W$5:$W$204=$H$5:$V$204,IF($H$5:$V$204=$AH651,$H$5:$V$204,""),""))/COUNT(IF($W$5:$W$204=$AH651,$H$5:$V$204,"")))</f>
        <v>-</v>
      </c>
      <c r="AV651" s="75"/>
      <c r="AW651" s="74"/>
      <c r="AX651" s="75"/>
      <c r="AY651" s="75"/>
      <c r="AZ651" s="75"/>
      <c r="BA651" s="75"/>
      <c r="BB651" s="75"/>
      <c r="BC651" s="75"/>
      <c r="BD651" s="75"/>
      <c r="BE651" s="75"/>
      <c r="BF651" s="75"/>
      <c r="BG651" s="75"/>
      <c r="BH651" s="75"/>
      <c r="BV651" s="251"/>
      <c r="BW651" s="251"/>
      <c r="BX651" s="251"/>
    </row>
    <row r="652" spans="1:76">
      <c r="A652" s="75"/>
      <c r="B652" s="75"/>
      <c r="C652" s="75"/>
      <c r="D652" s="75"/>
      <c r="E652" s="84"/>
      <c r="F652" s="84"/>
      <c r="G652" s="75"/>
      <c r="H652" s="85"/>
      <c r="I652" s="75"/>
      <c r="J652" s="75"/>
      <c r="K652" s="75"/>
      <c r="L652" s="75"/>
      <c r="M652" s="75"/>
      <c r="N652" s="75"/>
      <c r="O652" s="75"/>
      <c r="P652" s="75"/>
      <c r="Q652" s="75"/>
      <c r="R652" s="75"/>
      <c r="S652" s="75"/>
      <c r="T652" s="75"/>
      <c r="U652" s="75"/>
      <c r="V652" s="75"/>
      <c r="W652" s="76"/>
      <c r="X652" s="76"/>
      <c r="Y652" s="76"/>
      <c r="Z652" s="76"/>
      <c r="AA652" s="76"/>
      <c r="AB652" s="76"/>
      <c r="AC652" s="76"/>
      <c r="AD652" s="76"/>
      <c r="AE652" s="75"/>
      <c r="AF652" s="75"/>
      <c r="AG652" s="75"/>
      <c r="AH652" s="332">
        <v>12</v>
      </c>
      <c r="AI652" s="39" t="str">
        <f t="array" ref="AI652">IF(AI608="-","-",COUNT(IF($W$5:$W$204=$H$5:$V$204,IF($H$5:$V$204=$AH652,IF($A$5:$A$204=AI$639,$H$5:$V$204,""),""),""))/COUNT(IF($W$5:$W$204=$AH652,IF($A$5:$A$204=AI$639,$H$5:$V$204,""),"")))</f>
        <v>-</v>
      </c>
      <c r="AJ652" s="39" t="str">
        <f t="array" ref="AJ652">IF(AJ608="-","-",COUNT(IF($W$5:$W$204=$H$5:$V$204,IF($H$5:$V$204=$AH652,IF($A$5:$A$204=AJ$639,$H$5:$V$204,""),""),""))/COUNT(IF($W$5:$W$204=$AH652,IF($A$5:$A$204=AJ$639,$H$5:$V$204,""),"")))</f>
        <v>-</v>
      </c>
      <c r="AK652" s="39" t="str">
        <f t="array" ref="AK652">IF(AK608="-","-",COUNT(IF($W$5:$W$204=$H$5:$V$204,IF($H$5:$V$204=$AH652,IF($A$5:$A$204=AK$639,$H$5:$V$204,""),""),""))/COUNT(IF($W$5:$W$204=$AH652,IF($A$5:$A$204=AK$639,$H$5:$V$204,""),"")))</f>
        <v>-</v>
      </c>
      <c r="AL652" s="39" t="str">
        <f t="array" ref="AL652">IF(AL608="-","-",COUNT(IF($W$5:$W$204=$H$5:$V$204,IF($H$5:$V$204=$AH652,IF($A$5:$A$204=AL$639,$H$5:$V$204,""),""),""))/COUNT(IF($W$5:$W$204=$AH652,IF($A$5:$A$204=AL$639,$H$5:$V$204,""),"")))</f>
        <v>-</v>
      </c>
      <c r="AM652" s="39" t="str">
        <f t="array" ref="AM652">IF(AM608="-","-",COUNT(IF($W$5:$W$204=$H$5:$V$204,IF($H$5:$V$204=$AH652,IF($A$5:$A$204=AM$639,$H$5:$V$204,""),""),""))/COUNT(IF($W$5:$W$204=$AH652,IF($A$5:$A$204=AM$639,$H$5:$V$204,""),"")))</f>
        <v>-</v>
      </c>
      <c r="AN652" s="39" t="str">
        <f t="array" ref="AN652">IF(AN608="-","-",COUNT(IF($W$5:$W$204=$H$5:$V$204,IF($H$5:$V$204=$AH652,IF($A$5:$A$204=AN$639,$H$5:$V$204,""),""),""))/COUNT(IF($W$5:$W$204=$AH652,IF($A$5:$A$204=AN$639,$H$5:$V$204,""),"")))</f>
        <v>-</v>
      </c>
      <c r="AO652" s="39" t="str">
        <f t="array" ref="AO652">IF(AO608="-","-",COUNT(IF($W$5:$W$204=$H$5:$V$204,IF($H$5:$V$204=$AH652,IF($A$5:$A$204=AO$639,$H$5:$V$204,""),""),""))/COUNT(IF($W$5:$W$204=$AH652,IF($A$5:$A$204=AO$639,$H$5:$V$204,""),"")))</f>
        <v>-</v>
      </c>
      <c r="AP652" s="39" t="str">
        <f t="array" ref="AP652">IF(AP608="-","-",COUNT(IF($W$5:$W$204=$H$5:$V$204,IF($H$5:$V$204=$AH652,IF($A$5:$A$204=AP$639,$H$5:$V$204,""),""),""))/COUNT(IF($W$5:$W$204=$AH652,IF($A$5:$A$204=AP$639,$H$5:$V$204,""),"")))</f>
        <v>-</v>
      </c>
      <c r="AQ652" s="39" t="str">
        <f t="array" ref="AQ652">IF(AQ608="-","-",COUNT(IF($W$5:$W$204=$H$5:$V$204,IF($H$5:$V$204=$AH652,IF($A$5:$A$204=AQ$639,$H$5:$V$204,""),""),""))/COUNT(IF($W$5:$W$204=$AH652,IF($A$5:$A$204=AQ$639,$H$5:$V$204,""),"")))</f>
        <v>-</v>
      </c>
      <c r="AR652" s="39" t="str">
        <f t="array" ref="AR652">IF(AR608="-","-",COUNT(IF($W$5:$W$204=$H$5:$V$204,IF($H$5:$V$204=$AH652,IF($A$5:$A$204=AR$639,$H$5:$V$204,""),""),""))/COUNT(IF($W$5:$W$204=$AH652,IF($A$5:$A$204=AR$639,$H$5:$V$204,""),"")))</f>
        <v>-</v>
      </c>
      <c r="AS652" s="39" t="str">
        <f t="array" ref="AS652">IF(AS608="-","-",COUNT(IF($W$5:$W$204=$H$5:$V$204,IF($H$5:$V$204=$AH652,IF($A$5:$A$204=AS$639,$H$5:$V$204,""),""),""))/COUNT(IF($W$5:$W$204=$AH652,IF($A$5:$A$204=AS$639,$H$5:$V$204,""),"")))</f>
        <v>-</v>
      </c>
      <c r="AT652" s="39" t="str">
        <f t="array" ref="AT652">IF(AT608="-","-",COUNT(IF($W$5:$W$204=$H$5:$V$204,IF($H$5:$V$204=$AH652,IF($A$5:$A$204=AT$639,$H$5:$V$204,""),""),""))/COUNT(IF($W$5:$W$204=$AH652,IF($A$5:$A$204=AT$639,$H$5:$V$204,""),"")))</f>
        <v>-</v>
      </c>
      <c r="AU652" s="404" t="str">
        <f t="array" ref="AU652">IF(AU608=0,"-",COUNT(IF($W$5:$W$204=$H$5:$V$204,IF($H$5:$V$204=$AH652,$H$5:$V$204,""),""))/COUNT(IF($W$5:$W$204=$AH652,$H$5:$V$204,"")))</f>
        <v>-</v>
      </c>
      <c r="AV652" s="75"/>
      <c r="AW652" s="74"/>
      <c r="AX652" s="75"/>
      <c r="AY652" s="75"/>
      <c r="AZ652" s="75"/>
      <c r="BA652" s="75"/>
      <c r="BB652" s="75"/>
      <c r="BC652" s="75"/>
      <c r="BD652" s="75"/>
      <c r="BE652" s="75"/>
      <c r="BF652" s="75"/>
      <c r="BG652" s="75"/>
      <c r="BH652" s="75"/>
      <c r="BV652" s="251"/>
      <c r="BW652" s="251"/>
      <c r="BX652" s="251"/>
    </row>
    <row r="653" spans="1:76">
      <c r="A653" s="75"/>
      <c r="B653" s="75"/>
      <c r="C653" s="75"/>
      <c r="D653" s="75"/>
      <c r="E653" s="84"/>
      <c r="F653" s="84"/>
      <c r="G653" s="75"/>
      <c r="H653" s="85"/>
      <c r="I653" s="75"/>
      <c r="J653" s="75"/>
      <c r="K653" s="75"/>
      <c r="L653" s="75"/>
      <c r="M653" s="75"/>
      <c r="N653" s="75"/>
      <c r="O653" s="75"/>
      <c r="P653" s="75"/>
      <c r="Q653" s="75"/>
      <c r="R653" s="75"/>
      <c r="S653" s="75"/>
      <c r="T653" s="75"/>
      <c r="U653" s="75"/>
      <c r="V653" s="75"/>
      <c r="W653" s="76"/>
      <c r="X653" s="76"/>
      <c r="Y653" s="76"/>
      <c r="Z653" s="76"/>
      <c r="AA653" s="76"/>
      <c r="AB653" s="76"/>
      <c r="AC653" s="76"/>
      <c r="AD653" s="76"/>
      <c r="AE653" s="75"/>
      <c r="AF653" s="75"/>
      <c r="AG653" s="75"/>
      <c r="AH653" s="332">
        <v>13</v>
      </c>
      <c r="AI653" s="39" t="str">
        <f t="array" ref="AI653">IF(AI609="-","-",COUNT(IF($W$5:$W$204=$H$5:$V$204,IF($H$5:$V$204=$AH653,IF($A$5:$A$204=AI$639,$H$5:$V$204,""),""),""))/COUNT(IF($W$5:$W$204=$AH653,IF($A$5:$A$204=AI$639,$H$5:$V$204,""),"")))</f>
        <v>-</v>
      </c>
      <c r="AJ653" s="39" t="str">
        <f t="array" ref="AJ653">IF(AJ609="-","-",COUNT(IF($W$5:$W$204=$H$5:$V$204,IF($H$5:$V$204=$AH653,IF($A$5:$A$204=AJ$639,$H$5:$V$204,""),""),""))/COUNT(IF($W$5:$W$204=$AH653,IF($A$5:$A$204=AJ$639,$H$5:$V$204,""),"")))</f>
        <v>-</v>
      </c>
      <c r="AK653" s="39" t="str">
        <f t="array" ref="AK653">IF(AK609="-","-",COUNT(IF($W$5:$W$204=$H$5:$V$204,IF($H$5:$V$204=$AH653,IF($A$5:$A$204=AK$639,$H$5:$V$204,""),""),""))/COUNT(IF($W$5:$W$204=$AH653,IF($A$5:$A$204=AK$639,$H$5:$V$204,""),"")))</f>
        <v>-</v>
      </c>
      <c r="AL653" s="39" t="str">
        <f t="array" ref="AL653">IF(AL609="-","-",COUNT(IF($W$5:$W$204=$H$5:$V$204,IF($H$5:$V$204=$AH653,IF($A$5:$A$204=AL$639,$H$5:$V$204,""),""),""))/COUNT(IF($W$5:$W$204=$AH653,IF($A$5:$A$204=AL$639,$H$5:$V$204,""),"")))</f>
        <v>-</v>
      </c>
      <c r="AM653" s="39" t="str">
        <f t="array" ref="AM653">IF(AM609="-","-",COUNT(IF($W$5:$W$204=$H$5:$V$204,IF($H$5:$V$204=$AH653,IF($A$5:$A$204=AM$639,$H$5:$V$204,""),""),""))/COUNT(IF($W$5:$W$204=$AH653,IF($A$5:$A$204=AM$639,$H$5:$V$204,""),"")))</f>
        <v>-</v>
      </c>
      <c r="AN653" s="39" t="str">
        <f t="array" ref="AN653">IF(AN609="-","-",COUNT(IF($W$5:$W$204=$H$5:$V$204,IF($H$5:$V$204=$AH653,IF($A$5:$A$204=AN$639,$H$5:$V$204,""),""),""))/COUNT(IF($W$5:$W$204=$AH653,IF($A$5:$A$204=AN$639,$H$5:$V$204,""),"")))</f>
        <v>-</v>
      </c>
      <c r="AO653" s="39" t="str">
        <f t="array" ref="AO653">IF(AO609="-","-",COUNT(IF($W$5:$W$204=$H$5:$V$204,IF($H$5:$V$204=$AH653,IF($A$5:$A$204=AO$639,$H$5:$V$204,""),""),""))/COUNT(IF($W$5:$W$204=$AH653,IF($A$5:$A$204=AO$639,$H$5:$V$204,""),"")))</f>
        <v>-</v>
      </c>
      <c r="AP653" s="39" t="str">
        <f t="array" ref="AP653">IF(AP609="-","-",COUNT(IF($W$5:$W$204=$H$5:$V$204,IF($H$5:$V$204=$AH653,IF($A$5:$A$204=AP$639,$H$5:$V$204,""),""),""))/COUNT(IF($W$5:$W$204=$AH653,IF($A$5:$A$204=AP$639,$H$5:$V$204,""),"")))</f>
        <v>-</v>
      </c>
      <c r="AQ653" s="39" t="str">
        <f t="array" ref="AQ653">IF(AQ609="-","-",COUNT(IF($W$5:$W$204=$H$5:$V$204,IF($H$5:$V$204=$AH653,IF($A$5:$A$204=AQ$639,$H$5:$V$204,""),""),""))/COUNT(IF($W$5:$W$204=$AH653,IF($A$5:$A$204=AQ$639,$H$5:$V$204,""),"")))</f>
        <v>-</v>
      </c>
      <c r="AR653" s="39" t="str">
        <f t="array" ref="AR653">IF(AR609="-","-",COUNT(IF($W$5:$W$204=$H$5:$V$204,IF($H$5:$V$204=$AH653,IF($A$5:$A$204=AR$639,$H$5:$V$204,""),""),""))/COUNT(IF($W$5:$W$204=$AH653,IF($A$5:$A$204=AR$639,$H$5:$V$204,""),"")))</f>
        <v>-</v>
      </c>
      <c r="AS653" s="39" t="str">
        <f t="array" ref="AS653">IF(AS609="-","-",COUNT(IF($W$5:$W$204=$H$5:$V$204,IF($H$5:$V$204=$AH653,IF($A$5:$A$204=AS$639,$H$5:$V$204,""),""),""))/COUNT(IF($W$5:$W$204=$AH653,IF($A$5:$A$204=AS$639,$H$5:$V$204,""),"")))</f>
        <v>-</v>
      </c>
      <c r="AT653" s="39" t="str">
        <f t="array" ref="AT653">IF(AT609="-","-",COUNT(IF($W$5:$W$204=$H$5:$V$204,IF($H$5:$V$204=$AH653,IF($A$5:$A$204=AT$639,$H$5:$V$204,""),""),""))/COUNT(IF($W$5:$W$204=$AH653,IF($A$5:$A$204=AT$639,$H$5:$V$204,""),"")))</f>
        <v>-</v>
      </c>
      <c r="AU653" s="404" t="str">
        <f t="array" ref="AU653">IF(AU609=0,"-",COUNT(IF($W$5:$W$204=$H$5:$V$204,IF($H$5:$V$204=$AH653,$H$5:$V$204,""),""))/COUNT(IF($W$5:$W$204=$AH653,$H$5:$V$204,"")))</f>
        <v>-</v>
      </c>
      <c r="AV653" s="75"/>
      <c r="AW653" s="74"/>
      <c r="AX653" s="75"/>
      <c r="AY653" s="75"/>
      <c r="AZ653" s="75"/>
      <c r="BA653" s="75"/>
      <c r="BB653" s="75"/>
      <c r="BC653" s="75"/>
      <c r="BD653" s="75"/>
      <c r="BE653" s="75"/>
      <c r="BF653" s="75"/>
      <c r="BG653" s="75"/>
      <c r="BH653" s="75"/>
      <c r="BV653" s="251"/>
      <c r="BW653" s="251"/>
      <c r="BX653" s="251"/>
    </row>
    <row r="654" spans="1:76">
      <c r="A654" s="75"/>
      <c r="B654" s="75"/>
      <c r="C654" s="75"/>
      <c r="D654" s="75"/>
      <c r="E654" s="84"/>
      <c r="F654" s="84"/>
      <c r="G654" s="75"/>
      <c r="H654" s="85"/>
      <c r="I654" s="75"/>
      <c r="J654" s="75"/>
      <c r="K654" s="75"/>
      <c r="L654" s="75"/>
      <c r="M654" s="75"/>
      <c r="N654" s="75"/>
      <c r="O654" s="75"/>
      <c r="P654" s="75"/>
      <c r="Q654" s="75"/>
      <c r="R654" s="75"/>
      <c r="S654" s="75"/>
      <c r="T654" s="75"/>
      <c r="U654" s="75"/>
      <c r="V654" s="75"/>
      <c r="W654" s="76"/>
      <c r="X654" s="76"/>
      <c r="Y654" s="76"/>
      <c r="Z654" s="76"/>
      <c r="AA654" s="76"/>
      <c r="AB654" s="76"/>
      <c r="AC654" s="76"/>
      <c r="AD654" s="76"/>
      <c r="AE654" s="75"/>
      <c r="AF654" s="75"/>
      <c r="AG654" s="75"/>
      <c r="AH654" s="332">
        <v>14</v>
      </c>
      <c r="AI654" s="39" t="str">
        <f t="array" ref="AI654">IF(AI610="-","-",COUNT(IF($W$5:$W$204=$H$5:$V$204,IF($H$5:$V$204=$AH654,IF($A$5:$A$204=AI$639,$H$5:$V$204,""),""),""))/COUNT(IF($W$5:$W$204=$AH654,IF($A$5:$A$204=AI$639,$H$5:$V$204,""),"")))</f>
        <v>-</v>
      </c>
      <c r="AJ654" s="39" t="str">
        <f t="array" ref="AJ654">IF(AJ610="-","-",COUNT(IF($W$5:$W$204=$H$5:$V$204,IF($H$5:$V$204=$AH654,IF($A$5:$A$204=AJ$639,$H$5:$V$204,""),""),""))/COUNT(IF($W$5:$W$204=$AH654,IF($A$5:$A$204=AJ$639,$H$5:$V$204,""),"")))</f>
        <v>-</v>
      </c>
      <c r="AK654" s="39" t="str">
        <f t="array" ref="AK654">IF(AK610="-","-",COUNT(IF($W$5:$W$204=$H$5:$V$204,IF($H$5:$V$204=$AH654,IF($A$5:$A$204=AK$639,$H$5:$V$204,""),""),""))/COUNT(IF($W$5:$W$204=$AH654,IF($A$5:$A$204=AK$639,$H$5:$V$204,""),"")))</f>
        <v>-</v>
      </c>
      <c r="AL654" s="39" t="str">
        <f t="array" ref="AL654">IF(AL610="-","-",COUNT(IF($W$5:$W$204=$H$5:$V$204,IF($H$5:$V$204=$AH654,IF($A$5:$A$204=AL$639,$H$5:$V$204,""),""),""))/COUNT(IF($W$5:$W$204=$AH654,IF($A$5:$A$204=AL$639,$H$5:$V$204,""),"")))</f>
        <v>-</v>
      </c>
      <c r="AM654" s="39" t="str">
        <f t="array" ref="AM654">IF(AM610="-","-",COUNT(IF($W$5:$W$204=$H$5:$V$204,IF($H$5:$V$204=$AH654,IF($A$5:$A$204=AM$639,$H$5:$V$204,""),""),""))/COUNT(IF($W$5:$W$204=$AH654,IF($A$5:$A$204=AM$639,$H$5:$V$204,""),"")))</f>
        <v>-</v>
      </c>
      <c r="AN654" s="39" t="str">
        <f t="array" ref="AN654">IF(AN610="-","-",COUNT(IF($W$5:$W$204=$H$5:$V$204,IF($H$5:$V$204=$AH654,IF($A$5:$A$204=AN$639,$H$5:$V$204,""),""),""))/COUNT(IF($W$5:$W$204=$AH654,IF($A$5:$A$204=AN$639,$H$5:$V$204,""),"")))</f>
        <v>-</v>
      </c>
      <c r="AO654" s="39" t="str">
        <f t="array" ref="AO654">IF(AO610="-","-",COUNT(IF($W$5:$W$204=$H$5:$V$204,IF($H$5:$V$204=$AH654,IF($A$5:$A$204=AO$639,$H$5:$V$204,""),""),""))/COUNT(IF($W$5:$W$204=$AH654,IF($A$5:$A$204=AO$639,$H$5:$V$204,""),"")))</f>
        <v>-</v>
      </c>
      <c r="AP654" s="39" t="str">
        <f t="array" ref="AP654">IF(AP610="-","-",COUNT(IF($W$5:$W$204=$H$5:$V$204,IF($H$5:$V$204=$AH654,IF($A$5:$A$204=AP$639,$H$5:$V$204,""),""),""))/COUNT(IF($W$5:$W$204=$AH654,IF($A$5:$A$204=AP$639,$H$5:$V$204,""),"")))</f>
        <v>-</v>
      </c>
      <c r="AQ654" s="39" t="str">
        <f t="array" ref="AQ654">IF(AQ610="-","-",COUNT(IF($W$5:$W$204=$H$5:$V$204,IF($H$5:$V$204=$AH654,IF($A$5:$A$204=AQ$639,$H$5:$V$204,""),""),""))/COUNT(IF($W$5:$W$204=$AH654,IF($A$5:$A$204=AQ$639,$H$5:$V$204,""),"")))</f>
        <v>-</v>
      </c>
      <c r="AR654" s="39" t="str">
        <f t="array" ref="AR654">IF(AR610="-","-",COUNT(IF($W$5:$W$204=$H$5:$V$204,IF($H$5:$V$204=$AH654,IF($A$5:$A$204=AR$639,$H$5:$V$204,""),""),""))/COUNT(IF($W$5:$W$204=$AH654,IF($A$5:$A$204=AR$639,$H$5:$V$204,""),"")))</f>
        <v>-</v>
      </c>
      <c r="AS654" s="39" t="str">
        <f t="array" ref="AS654">IF(AS610="-","-",COUNT(IF($W$5:$W$204=$H$5:$V$204,IF($H$5:$V$204=$AH654,IF($A$5:$A$204=AS$639,$H$5:$V$204,""),""),""))/COUNT(IF($W$5:$W$204=$AH654,IF($A$5:$A$204=AS$639,$H$5:$V$204,""),"")))</f>
        <v>-</v>
      </c>
      <c r="AT654" s="39" t="str">
        <f t="array" ref="AT654">IF(AT610="-","-",COUNT(IF($W$5:$W$204=$H$5:$V$204,IF($H$5:$V$204=$AH654,IF($A$5:$A$204=AT$639,$H$5:$V$204,""),""),""))/COUNT(IF($W$5:$W$204=$AH654,IF($A$5:$A$204=AT$639,$H$5:$V$204,""),"")))</f>
        <v>-</v>
      </c>
      <c r="AU654" s="404" t="str">
        <f t="array" ref="AU654">IF(AU610=0,"-",COUNT(IF($W$5:$W$204=$H$5:$V$204,IF($H$5:$V$204=$AH654,$H$5:$V$204,""),""))/COUNT(IF($W$5:$W$204=$AH654,$H$5:$V$204,"")))</f>
        <v>-</v>
      </c>
      <c r="AV654" s="75"/>
      <c r="AW654" s="74"/>
      <c r="AX654" s="75"/>
      <c r="AY654" s="75"/>
      <c r="AZ654" s="75"/>
      <c r="BA654" s="75"/>
      <c r="BB654" s="75"/>
      <c r="BC654" s="75"/>
      <c r="BD654" s="75"/>
      <c r="BE654" s="75"/>
      <c r="BF654" s="75"/>
      <c r="BG654" s="75"/>
      <c r="BH654" s="75"/>
      <c r="BV654" s="251"/>
      <c r="BW654" s="251"/>
      <c r="BX654" s="251"/>
    </row>
    <row r="655" spans="1:76">
      <c r="A655" s="75"/>
      <c r="B655" s="75"/>
      <c r="C655" s="75"/>
      <c r="D655" s="75"/>
      <c r="E655" s="84"/>
      <c r="F655" s="84"/>
      <c r="G655" s="75"/>
      <c r="H655" s="85"/>
      <c r="I655" s="75"/>
      <c r="J655" s="75"/>
      <c r="K655" s="75"/>
      <c r="L655" s="75"/>
      <c r="M655" s="75"/>
      <c r="N655" s="75"/>
      <c r="O655" s="75"/>
      <c r="P655" s="75"/>
      <c r="Q655" s="75"/>
      <c r="R655" s="75"/>
      <c r="S655" s="75"/>
      <c r="T655" s="75"/>
      <c r="U655" s="75"/>
      <c r="V655" s="75"/>
      <c r="W655" s="76"/>
      <c r="X655" s="76"/>
      <c r="Y655" s="76"/>
      <c r="Z655" s="76"/>
      <c r="AA655" s="76"/>
      <c r="AB655" s="76"/>
      <c r="AC655" s="76"/>
      <c r="AD655" s="76"/>
      <c r="AE655" s="75"/>
      <c r="AF655" s="75"/>
      <c r="AG655" s="75"/>
      <c r="AH655" s="373">
        <v>15</v>
      </c>
      <c r="AI655" s="39" t="str">
        <f t="array" ref="AI655">IF(AI611="-","-",COUNT(IF($W$5:$W$204=$H$5:$V$204,IF($H$5:$V$204=$AH655,IF($A$5:$A$204=AI$639,$H$5:$V$204,""),""),""))/COUNT(IF($W$5:$W$204=$AH655,IF($A$5:$A$204=AI$639,$H$5:$V$204,""),"")))</f>
        <v>-</v>
      </c>
      <c r="AJ655" s="39" t="str">
        <f t="array" ref="AJ655">IF(AJ611="-","-",COUNT(IF($W$5:$W$204=$H$5:$V$204,IF($H$5:$V$204=$AH655,IF($A$5:$A$204=AJ$639,$H$5:$V$204,""),""),""))/COUNT(IF($W$5:$W$204=$AH655,IF($A$5:$A$204=AJ$639,$H$5:$V$204,""),"")))</f>
        <v>-</v>
      </c>
      <c r="AK655" s="39" t="str">
        <f t="array" ref="AK655">IF(AK611="-","-",COUNT(IF($W$5:$W$204=$H$5:$V$204,IF($H$5:$V$204=$AH655,IF($A$5:$A$204=AK$639,$H$5:$V$204,""),""),""))/COUNT(IF($W$5:$W$204=$AH655,IF($A$5:$A$204=AK$639,$H$5:$V$204,""),"")))</f>
        <v>-</v>
      </c>
      <c r="AL655" s="39" t="str">
        <f t="array" ref="AL655">IF(AL611="-","-",COUNT(IF($W$5:$W$204=$H$5:$V$204,IF($H$5:$V$204=$AH655,IF($A$5:$A$204=AL$639,$H$5:$V$204,""),""),""))/COUNT(IF($W$5:$W$204=$AH655,IF($A$5:$A$204=AL$639,$H$5:$V$204,""),"")))</f>
        <v>-</v>
      </c>
      <c r="AM655" s="39" t="str">
        <f t="array" ref="AM655">IF(AM611="-","-",COUNT(IF($W$5:$W$204=$H$5:$V$204,IF($H$5:$V$204=$AH655,IF($A$5:$A$204=AM$639,$H$5:$V$204,""),""),""))/COUNT(IF($W$5:$W$204=$AH655,IF($A$5:$A$204=AM$639,$H$5:$V$204,""),"")))</f>
        <v>-</v>
      </c>
      <c r="AN655" s="39" t="str">
        <f t="array" ref="AN655">IF(AN611="-","-",COUNT(IF($W$5:$W$204=$H$5:$V$204,IF($H$5:$V$204=$AH655,IF($A$5:$A$204=AN$639,$H$5:$V$204,""),""),""))/COUNT(IF($W$5:$W$204=$AH655,IF($A$5:$A$204=AN$639,$H$5:$V$204,""),"")))</f>
        <v>-</v>
      </c>
      <c r="AO655" s="39" t="str">
        <f t="array" ref="AO655">IF(AO611="-","-",COUNT(IF($W$5:$W$204=$H$5:$V$204,IF($H$5:$V$204=$AH655,IF($A$5:$A$204=AO$639,$H$5:$V$204,""),""),""))/COUNT(IF($W$5:$W$204=$AH655,IF($A$5:$A$204=AO$639,$H$5:$V$204,""),"")))</f>
        <v>-</v>
      </c>
      <c r="AP655" s="39" t="str">
        <f t="array" ref="AP655">IF(AP611="-","-",COUNT(IF($W$5:$W$204=$H$5:$V$204,IF($H$5:$V$204=$AH655,IF($A$5:$A$204=AP$639,$H$5:$V$204,""),""),""))/COUNT(IF($W$5:$W$204=$AH655,IF($A$5:$A$204=AP$639,$H$5:$V$204,""),"")))</f>
        <v>-</v>
      </c>
      <c r="AQ655" s="39" t="str">
        <f t="array" ref="AQ655">IF(AQ611="-","-",COUNT(IF($W$5:$W$204=$H$5:$V$204,IF($H$5:$V$204=$AH655,IF($A$5:$A$204=AQ$639,$H$5:$V$204,""),""),""))/COUNT(IF($W$5:$W$204=$AH655,IF($A$5:$A$204=AQ$639,$H$5:$V$204,""),"")))</f>
        <v>-</v>
      </c>
      <c r="AR655" s="39" t="str">
        <f t="array" ref="AR655">IF(AR611="-","-",COUNT(IF($W$5:$W$204=$H$5:$V$204,IF($H$5:$V$204=$AH655,IF($A$5:$A$204=AR$639,$H$5:$V$204,""),""),""))/COUNT(IF($W$5:$W$204=$AH655,IF($A$5:$A$204=AR$639,$H$5:$V$204,""),"")))</f>
        <v>-</v>
      </c>
      <c r="AS655" s="39" t="str">
        <f t="array" ref="AS655">IF(AS611="-","-",COUNT(IF($W$5:$W$204=$H$5:$V$204,IF($H$5:$V$204=$AH655,IF($A$5:$A$204=AS$639,$H$5:$V$204,""),""),""))/COUNT(IF($W$5:$W$204=$AH655,IF($A$5:$A$204=AS$639,$H$5:$V$204,""),"")))</f>
        <v>-</v>
      </c>
      <c r="AT655" s="39" t="str">
        <f t="array" ref="AT655">IF(AT611="-","-",COUNT(IF($W$5:$W$204=$H$5:$V$204,IF($H$5:$V$204=$AH655,IF($A$5:$A$204=AT$639,$H$5:$V$204,""),""),""))/COUNT(IF($W$5:$W$204=$AH655,IF($A$5:$A$204=AT$639,$H$5:$V$204,""),"")))</f>
        <v>-</v>
      </c>
      <c r="AU655" s="405" t="str">
        <f t="array" ref="AU655">IF(AU611=0,"-",COUNT(IF($W$5:$W$204=$H$5:$V$204,IF($H$5:$V$204=$AH655,$H$5:$V$204,""),""))/COUNT(IF($W$5:$W$204=$AH655,$H$5:$V$204,"")))</f>
        <v>-</v>
      </c>
      <c r="AV655" s="75"/>
      <c r="AW655" s="74"/>
      <c r="AX655" s="75"/>
      <c r="AY655" s="75"/>
      <c r="AZ655" s="75"/>
      <c r="BA655" s="75"/>
      <c r="BB655" s="75"/>
      <c r="BC655" s="75"/>
      <c r="BD655" s="75"/>
      <c r="BE655" s="75"/>
      <c r="BF655" s="75"/>
      <c r="BG655" s="75"/>
      <c r="BH655" s="75"/>
      <c r="BV655" s="251"/>
      <c r="BW655" s="251"/>
      <c r="BX655" s="251"/>
    </row>
    <row r="656" spans="1:76">
      <c r="A656" s="75"/>
      <c r="B656" s="75"/>
      <c r="C656" s="75"/>
      <c r="D656" s="75"/>
      <c r="E656" s="84"/>
      <c r="F656" s="84"/>
      <c r="G656" s="75"/>
      <c r="H656" s="85"/>
      <c r="I656" s="75"/>
      <c r="J656" s="75"/>
      <c r="K656" s="75"/>
      <c r="L656" s="75"/>
      <c r="M656" s="75"/>
      <c r="N656" s="75"/>
      <c r="O656" s="75"/>
      <c r="P656" s="75"/>
      <c r="Q656" s="75"/>
      <c r="R656" s="75"/>
      <c r="S656" s="75"/>
      <c r="T656" s="75"/>
      <c r="U656" s="75"/>
      <c r="V656" s="75"/>
      <c r="W656" s="76"/>
      <c r="X656" s="76"/>
      <c r="Y656" s="76"/>
      <c r="Z656" s="76"/>
      <c r="AA656" s="76"/>
      <c r="AB656" s="76"/>
      <c r="AC656" s="76"/>
      <c r="AD656" s="76"/>
      <c r="AE656" s="75"/>
      <c r="AF656" s="523"/>
      <c r="AG656" s="75"/>
      <c r="AH656" s="337" t="s">
        <v>91</v>
      </c>
      <c r="AI656" s="400" t="str">
        <f t="shared" ref="AI656:AU656" si="123">IF(AI612=0,"-",SUMPRODUCT(AI640:AI655,AI596:AI611)/AI612)</f>
        <v>-</v>
      </c>
      <c r="AJ656" s="401" t="str">
        <f t="shared" si="123"/>
        <v>-</v>
      </c>
      <c r="AK656" s="401" t="str">
        <f t="shared" si="123"/>
        <v>-</v>
      </c>
      <c r="AL656" s="401" t="str">
        <f t="shared" si="123"/>
        <v>-</v>
      </c>
      <c r="AM656" s="401" t="str">
        <f t="shared" si="123"/>
        <v>-</v>
      </c>
      <c r="AN656" s="401" t="str">
        <f t="shared" si="123"/>
        <v>-</v>
      </c>
      <c r="AO656" s="401" t="str">
        <f t="shared" si="123"/>
        <v>-</v>
      </c>
      <c r="AP656" s="401" t="str">
        <f t="shared" si="123"/>
        <v>-</v>
      </c>
      <c r="AQ656" s="401" t="str">
        <f t="shared" si="123"/>
        <v>-</v>
      </c>
      <c r="AR656" s="401" t="str">
        <f t="shared" si="123"/>
        <v>-</v>
      </c>
      <c r="AS656" s="401" t="str">
        <f t="shared" si="123"/>
        <v>-</v>
      </c>
      <c r="AT656" s="402" t="str">
        <f t="shared" si="123"/>
        <v>-</v>
      </c>
      <c r="AU656" s="525" t="str">
        <f t="shared" si="123"/>
        <v>-</v>
      </c>
      <c r="AV656" s="75"/>
      <c r="AW656" s="74"/>
      <c r="AX656" s="75"/>
      <c r="AY656" s="75"/>
      <c r="AZ656" s="75"/>
      <c r="BA656" s="75"/>
      <c r="BB656" s="75"/>
      <c r="BC656" s="75"/>
      <c r="BD656" s="75"/>
      <c r="BE656" s="75"/>
      <c r="BF656" s="75"/>
      <c r="BG656" s="75"/>
      <c r="BH656" s="75"/>
      <c r="BV656" s="251"/>
      <c r="BW656" s="251"/>
      <c r="BX656" s="251"/>
    </row>
    <row r="657" spans="1:76">
      <c r="A657" s="75"/>
      <c r="B657" s="75"/>
      <c r="C657" s="75"/>
      <c r="D657" s="75"/>
      <c r="E657" s="84"/>
      <c r="F657" s="84"/>
      <c r="G657" s="75"/>
      <c r="H657" s="85"/>
      <c r="I657" s="75"/>
      <c r="J657" s="75"/>
      <c r="K657" s="75"/>
      <c r="L657" s="75"/>
      <c r="M657" s="75"/>
      <c r="N657" s="75"/>
      <c r="O657" s="75"/>
      <c r="P657" s="75"/>
      <c r="Q657" s="75"/>
      <c r="R657" s="75"/>
      <c r="S657" s="75"/>
      <c r="T657" s="75"/>
      <c r="U657" s="75"/>
      <c r="V657" s="75"/>
      <c r="W657" s="76"/>
      <c r="X657" s="76"/>
      <c r="Y657" s="76"/>
      <c r="Z657" s="76"/>
      <c r="AA657" s="76"/>
      <c r="AB657" s="76"/>
      <c r="AC657" s="76"/>
      <c r="AD657" s="76"/>
      <c r="AE657" s="75"/>
      <c r="AF657" s="75"/>
      <c r="AG657" s="75"/>
      <c r="AH657" s="524" t="s">
        <v>128</v>
      </c>
      <c r="AI657" s="360"/>
      <c r="AJ657" s="360"/>
      <c r="AK657" s="360"/>
      <c r="AL657" s="360"/>
      <c r="AM657" s="360"/>
      <c r="AN657" s="360"/>
      <c r="AO657" s="360"/>
      <c r="AP657" s="360"/>
      <c r="AQ657" s="360"/>
      <c r="AR657" s="360"/>
      <c r="AS657" s="360"/>
      <c r="AT657" s="360"/>
      <c r="AU657" s="361"/>
      <c r="AV657" s="75"/>
      <c r="AW657" s="74"/>
      <c r="AX657" s="75"/>
      <c r="AY657" s="75"/>
      <c r="AZ657" s="75"/>
      <c r="BA657" s="75"/>
      <c r="BB657" s="75"/>
      <c r="BC657" s="75"/>
      <c r="BD657" s="75"/>
      <c r="BE657" s="75"/>
      <c r="BF657" s="75"/>
      <c r="BG657" s="75"/>
      <c r="BH657" s="75"/>
      <c r="BV657" s="251"/>
      <c r="BW657" s="251"/>
      <c r="BX657" s="251"/>
    </row>
    <row r="658" spans="1:76">
      <c r="A658" s="75"/>
      <c r="B658" s="75"/>
      <c r="C658" s="75"/>
      <c r="D658" s="75"/>
      <c r="E658" s="84"/>
      <c r="F658" s="84"/>
      <c r="G658" s="75"/>
      <c r="H658" s="85"/>
      <c r="I658" s="75"/>
      <c r="J658" s="75"/>
      <c r="K658" s="75"/>
      <c r="L658" s="75"/>
      <c r="M658" s="75"/>
      <c r="N658" s="75"/>
      <c r="O658" s="75"/>
      <c r="P658" s="75"/>
      <c r="Q658" s="75"/>
      <c r="R658" s="75"/>
      <c r="S658" s="75"/>
      <c r="T658" s="75"/>
      <c r="U658" s="75"/>
      <c r="V658" s="75"/>
      <c r="W658" s="76"/>
      <c r="X658" s="76"/>
      <c r="Y658" s="76"/>
      <c r="Z658" s="76"/>
      <c r="AA658" s="76"/>
      <c r="AB658" s="76"/>
      <c r="AC658" s="76"/>
      <c r="AD658" s="76"/>
      <c r="AE658" s="75"/>
      <c r="AF658" s="75"/>
      <c r="AG658" s="75"/>
      <c r="AH658" s="160"/>
      <c r="AI658" s="160"/>
      <c r="AJ658" s="160"/>
      <c r="AK658" s="160"/>
      <c r="AL658" s="160"/>
      <c r="AM658" s="160"/>
      <c r="AN658" s="160"/>
      <c r="AO658" s="160"/>
      <c r="AP658" s="160"/>
      <c r="AQ658" s="160"/>
      <c r="AR658" s="160"/>
      <c r="AS658" s="160"/>
      <c r="AT658" s="160"/>
      <c r="AU658" s="160"/>
      <c r="AV658" s="75"/>
      <c r="AW658" s="74"/>
      <c r="AX658" s="75"/>
      <c r="AY658" s="75"/>
      <c r="AZ658" s="75"/>
      <c r="BA658" s="75"/>
      <c r="BB658" s="75"/>
      <c r="BC658" s="75"/>
      <c r="BD658" s="75"/>
      <c r="BE658" s="75"/>
      <c r="BF658" s="75"/>
      <c r="BG658" s="75"/>
      <c r="BH658" s="75"/>
      <c r="BV658" s="251"/>
      <c r="BW658" s="251"/>
      <c r="BX658" s="251"/>
    </row>
    <row r="659" spans="1:76">
      <c r="A659" s="75"/>
      <c r="B659" s="75"/>
      <c r="C659" s="75"/>
      <c r="D659" s="75"/>
      <c r="E659" s="84"/>
      <c r="F659" s="84"/>
      <c r="G659" s="75"/>
      <c r="H659" s="85"/>
      <c r="I659" s="75"/>
      <c r="J659" s="75"/>
      <c r="K659" s="75"/>
      <c r="L659" s="75"/>
      <c r="M659" s="75"/>
      <c r="N659" s="75"/>
      <c r="O659" s="75"/>
      <c r="P659" s="75"/>
      <c r="Q659" s="75"/>
      <c r="R659" s="75"/>
      <c r="S659" s="75"/>
      <c r="T659" s="75"/>
      <c r="U659" s="75"/>
      <c r="V659" s="75"/>
      <c r="W659" s="76"/>
      <c r="X659" s="76"/>
      <c r="Y659" s="76"/>
      <c r="Z659" s="76"/>
      <c r="AA659" s="76"/>
      <c r="AB659" s="76"/>
      <c r="AC659" s="76"/>
      <c r="AD659" s="76"/>
      <c r="AE659" s="75"/>
      <c r="AF659" s="75"/>
      <c r="AG659" s="75"/>
      <c r="AH659" s="579" t="str">
        <f>IF(W3="modal","RELATIVE BIAS","ABSOLUTE BIAS")</f>
        <v>RELATIVE BIAS</v>
      </c>
      <c r="AI659" s="580"/>
      <c r="AJ659" s="581"/>
      <c r="AK659" s="160"/>
      <c r="AL659" s="160"/>
      <c r="AM659" s="160"/>
      <c r="AN659" s="160"/>
      <c r="AO659" s="160"/>
      <c r="AP659" s="160"/>
      <c r="AQ659" s="160"/>
      <c r="AR659" s="160"/>
      <c r="AS659" s="160"/>
      <c r="AT659" s="160"/>
      <c r="AU659" s="160"/>
      <c r="AV659" s="75"/>
      <c r="AW659" s="74"/>
      <c r="AX659" s="75"/>
      <c r="AY659" s="75"/>
      <c r="AZ659" s="75"/>
      <c r="BA659" s="75"/>
      <c r="BB659" s="75"/>
      <c r="BC659" s="75"/>
      <c r="BD659" s="75"/>
      <c r="BE659" s="75"/>
      <c r="BF659" s="75"/>
      <c r="BG659" s="75"/>
      <c r="BH659" s="75"/>
      <c r="BV659" s="251"/>
      <c r="BW659" s="251"/>
      <c r="BX659" s="251"/>
    </row>
    <row r="660" spans="1:76">
      <c r="A660" s="75"/>
      <c r="B660" s="75"/>
      <c r="C660" s="75"/>
      <c r="D660" s="75"/>
      <c r="E660" s="84"/>
      <c r="F660" s="84"/>
      <c r="G660" s="75"/>
      <c r="H660" s="85"/>
      <c r="I660" s="75"/>
      <c r="J660" s="75"/>
      <c r="K660" s="75"/>
      <c r="L660" s="75"/>
      <c r="M660" s="75"/>
      <c r="N660" s="75"/>
      <c r="O660" s="75"/>
      <c r="P660" s="75"/>
      <c r="Q660" s="75"/>
      <c r="R660" s="75"/>
      <c r="S660" s="75"/>
      <c r="T660" s="75"/>
      <c r="U660" s="75"/>
      <c r="V660" s="75"/>
      <c r="W660" s="76"/>
      <c r="X660" s="76"/>
      <c r="Y660" s="76"/>
      <c r="Z660" s="76"/>
      <c r="AA660" s="76"/>
      <c r="AB660" s="76"/>
      <c r="AC660" s="76"/>
      <c r="AD660" s="76"/>
      <c r="AE660" s="75"/>
      <c r="AF660" s="75"/>
      <c r="AG660" s="75"/>
      <c r="AH660" s="355" t="str">
        <f>$W$3</f>
        <v>MODAL</v>
      </c>
      <c r="AI660" s="340"/>
      <c r="AJ660" s="341"/>
      <c r="AK660" s="341"/>
      <c r="AL660" s="341"/>
      <c r="AM660" s="341"/>
      <c r="AN660" s="341" t="s">
        <v>87</v>
      </c>
      <c r="AO660" s="341"/>
      <c r="AP660" s="341"/>
      <c r="AQ660" s="341"/>
      <c r="AR660" s="341"/>
      <c r="AS660" s="341"/>
      <c r="AT660" s="342"/>
      <c r="AU660" s="358" t="s">
        <v>37</v>
      </c>
      <c r="AV660" s="75"/>
      <c r="AW660" s="74"/>
      <c r="AX660" s="75"/>
      <c r="AY660" s="75"/>
      <c r="AZ660" s="75"/>
      <c r="BA660" s="75"/>
      <c r="BB660" s="75"/>
      <c r="BC660" s="75"/>
      <c r="BD660" s="75"/>
      <c r="BE660" s="75"/>
      <c r="BF660" s="75"/>
      <c r="BG660" s="75"/>
      <c r="BH660" s="75"/>
      <c r="BV660" s="251"/>
      <c r="BW660" s="251"/>
      <c r="BX660" s="251"/>
    </row>
    <row r="661" spans="1:76">
      <c r="A661" s="75"/>
      <c r="B661" s="75"/>
      <c r="C661" s="75"/>
      <c r="D661" s="75"/>
      <c r="E661" s="84"/>
      <c r="F661" s="84"/>
      <c r="G661" s="75"/>
      <c r="H661" s="85"/>
      <c r="I661" s="75"/>
      <c r="J661" s="75"/>
      <c r="K661" s="75"/>
      <c r="L661" s="75"/>
      <c r="M661" s="75"/>
      <c r="N661" s="75"/>
      <c r="O661" s="75"/>
      <c r="P661" s="75"/>
      <c r="Q661" s="75"/>
      <c r="R661" s="75"/>
      <c r="S661" s="75"/>
      <c r="T661" s="75"/>
      <c r="U661" s="75"/>
      <c r="V661" s="75"/>
      <c r="W661" s="76"/>
      <c r="X661" s="76"/>
      <c r="Y661" s="76"/>
      <c r="Z661" s="76"/>
      <c r="AA661" s="76"/>
      <c r="AB661" s="76"/>
      <c r="AC661" s="76"/>
      <c r="AD661" s="76"/>
      <c r="AE661" s="75"/>
      <c r="AF661" s="75"/>
      <c r="AG661" s="75"/>
      <c r="AH661" s="356" t="str">
        <f>$W$4</f>
        <v>age</v>
      </c>
      <c r="AI661" s="325" t="str">
        <f>AI595</f>
        <v>A</v>
      </c>
      <c r="AJ661" s="329" t="str">
        <f t="shared" ref="AJ661:AT661" si="124">AJ595</f>
        <v>B</v>
      </c>
      <c r="AK661" s="329" t="str">
        <f t="shared" si="124"/>
        <v>C</v>
      </c>
      <c r="AL661" s="329" t="str">
        <f t="shared" si="124"/>
        <v>D</v>
      </c>
      <c r="AM661" s="329" t="str">
        <f t="shared" si="124"/>
        <v>E</v>
      </c>
      <c r="AN661" s="329" t="str">
        <f t="shared" si="124"/>
        <v>F</v>
      </c>
      <c r="AO661" s="329" t="str">
        <f t="shared" si="124"/>
        <v>G</v>
      </c>
      <c r="AP661" s="329" t="str">
        <f t="shared" si="124"/>
        <v>H</v>
      </c>
      <c r="AQ661" s="329" t="str">
        <f t="shared" si="124"/>
        <v>I</v>
      </c>
      <c r="AR661" s="329" t="str">
        <f t="shared" si="124"/>
        <v>J</v>
      </c>
      <c r="AS661" s="329" t="str">
        <f t="shared" si="124"/>
        <v>K</v>
      </c>
      <c r="AT661" s="326" t="str">
        <f t="shared" si="124"/>
        <v>L</v>
      </c>
      <c r="AU661" s="359" t="s">
        <v>89</v>
      </c>
      <c r="AV661" s="75"/>
      <c r="AW661" s="74"/>
      <c r="AX661" s="75"/>
      <c r="AY661" s="75"/>
      <c r="AZ661" s="75"/>
      <c r="BA661" s="75"/>
      <c r="BB661" s="75"/>
      <c r="BC661" s="75"/>
      <c r="BD661" s="75"/>
      <c r="BE661" s="75"/>
      <c r="BF661" s="75"/>
      <c r="BG661" s="75"/>
      <c r="BH661" s="75"/>
      <c r="BV661" s="251"/>
      <c r="BW661" s="251"/>
      <c r="BX661" s="251"/>
    </row>
    <row r="662" spans="1:76">
      <c r="A662" s="75"/>
      <c r="B662" s="75"/>
      <c r="C662" s="75"/>
      <c r="D662" s="75"/>
      <c r="E662" s="84"/>
      <c r="F662" s="84"/>
      <c r="G662" s="75"/>
      <c r="H662" s="85"/>
      <c r="I662" s="75"/>
      <c r="J662" s="75"/>
      <c r="K662" s="75"/>
      <c r="L662" s="75"/>
      <c r="M662" s="75"/>
      <c r="N662" s="75"/>
      <c r="O662" s="75"/>
      <c r="P662" s="75"/>
      <c r="Q662" s="75"/>
      <c r="R662" s="75"/>
      <c r="S662" s="75"/>
      <c r="T662" s="75"/>
      <c r="U662" s="75"/>
      <c r="V662" s="75"/>
      <c r="W662" s="76"/>
      <c r="X662" s="76"/>
      <c r="Y662" s="76"/>
      <c r="Z662" s="76"/>
      <c r="AA662" s="76"/>
      <c r="AB662" s="76"/>
      <c r="AC662" s="76"/>
      <c r="AD662" s="76"/>
      <c r="AE662" s="75"/>
      <c r="AF662" s="75"/>
      <c r="AG662" s="75"/>
      <c r="AH662" s="330">
        <v>0</v>
      </c>
      <c r="AI662" s="343" t="str">
        <f t="array" ref="AI662">IF(COUNT(IF($W$5:$W$204=$AH662,IF($A$5:$A$204=AI$661,$W$5:$W$204,""),""))=0,"-",AVERAGE(IF($W$5:$W$204=$AH662,IF($A$5:$A$204=AI$661,$H$5:$V$204,"")))-$AH662)</f>
        <v>-</v>
      </c>
      <c r="AJ662" s="343" t="str">
        <f t="array" ref="AJ662">IF(COUNT(IF($W$5:$W$204=$AH662,IF($A$5:$A$204=AJ$661,$W$5:$W$204,""),""))=0,"-",AVERAGE(IF($W$5:$W$204=$AH662,IF($A$5:$A$204=AJ$661,$H$5:$V$204,"")))-$AH662)</f>
        <v>-</v>
      </c>
      <c r="AK662" s="343" t="str">
        <f t="array" ref="AK662">IF(COUNT(IF($W$5:$W$204=$AH662,IF($A$5:$A$204=AK$661,$W$5:$W$204,""),""))=0,"-",AVERAGE(IF($W$5:$W$204=$AH662,IF($A$5:$A$204=AK$661,$H$5:$V$204,"")))-$AH662)</f>
        <v>-</v>
      </c>
      <c r="AL662" s="343" t="str">
        <f t="array" ref="AL662">IF(COUNT(IF($W$5:$W$204=$AH662,IF($A$5:$A$204=AL$661,$W$5:$W$204,""),""))=0,"-",AVERAGE(IF($W$5:$W$204=$AH662,IF($A$5:$A$204=AL$661,$H$5:$V$204,"")))-$AH662)</f>
        <v>-</v>
      </c>
      <c r="AM662" s="343" t="str">
        <f t="array" ref="AM662">IF(COUNT(IF($W$5:$W$204=$AH662,IF($A$5:$A$204=AM$661,$W$5:$W$204,""),""))=0,"-",AVERAGE(IF($W$5:$W$204=$AH662,IF($A$5:$A$204=AM$661,$H$5:$V$204,"")))-$AH662)</f>
        <v>-</v>
      </c>
      <c r="AN662" s="343" t="str">
        <f t="array" ref="AN662">IF(COUNT(IF($W$5:$W$204=$AH662,IF($A$5:$A$204=AN$661,$W$5:$W$204,""),""))=0,"-",AVERAGE(IF($W$5:$W$204=$AH662,IF($A$5:$A$204=AN$661,$H$5:$V$204,"")))-$AH662)</f>
        <v>-</v>
      </c>
      <c r="AO662" s="343" t="str">
        <f t="array" ref="AO662">IF(COUNT(IF($W$5:$W$204=$AH662,IF($A$5:$A$204=AO$661,$W$5:$W$204,""),""))=0,"-",AVERAGE(IF($W$5:$W$204=$AH662,IF($A$5:$A$204=AO$661,$H$5:$V$204,"")))-$AH662)</f>
        <v>-</v>
      </c>
      <c r="AP662" s="343" t="str">
        <f t="array" ref="AP662">IF(COUNT(IF($W$5:$W$204=$AH662,IF($A$5:$A$204=AP$661,$W$5:$W$204,""),""))=0,"-",AVERAGE(IF($W$5:$W$204=$AH662,IF($A$5:$A$204=AP$661,$H$5:$V$204,"")))-$AH662)</f>
        <v>-</v>
      </c>
      <c r="AQ662" s="343" t="str">
        <f t="array" ref="AQ662">IF(COUNT(IF($W$5:$W$204=$AH662,IF($A$5:$A$204=AQ$661,$W$5:$W$204,""),""))=0,"-",AVERAGE(IF($W$5:$W$204=$AH662,IF($A$5:$A$204=AQ$661,$H$5:$V$204,"")))-$AH662)</f>
        <v>-</v>
      </c>
      <c r="AR662" s="343" t="str">
        <f t="array" ref="AR662">IF(COUNT(IF($W$5:$W$204=$AH662,IF($A$5:$A$204=AR$661,$W$5:$W$204,""),""))=0,"-",AVERAGE(IF($W$5:$W$204=$AH662,IF($A$5:$A$204=AR$661,$H$5:$V$204,"")))-$AH662)</f>
        <v>-</v>
      </c>
      <c r="AS662" s="343" t="str">
        <f t="array" ref="AS662">IF(COUNT(IF($W$5:$W$204=$AH662,IF($A$5:$A$204=AS$661,$W$5:$W$204,""),""))=0,"-",AVERAGE(IF($W$5:$W$204=$AH662,IF($A$5:$A$204=AS$661,$H$5:$V$204,"")))-$AH662)</f>
        <v>-</v>
      </c>
      <c r="AT662" s="343" t="str">
        <f t="array" ref="AT662">IF(COUNT(IF($W$5:$W$204=$AH662,IF($A$5:$A$204=AT$661,$W$5:$W$204,""),""))=0,"-",AVERAGE(IF($W$5:$W$204=$AH662,IF($A$5:$A$204=AT$661,$H$5:$V$204,"")))-$AH662)</f>
        <v>-</v>
      </c>
      <c r="AU662" s="397" t="str">
        <f t="array" ref="AU662">IF(COUNT(AI662:AT662)=0,"-",AVERAGE(IF($W$5:$W$204=$AH662,$H$5:$V$204,""))-$AH662)</f>
        <v>-</v>
      </c>
      <c r="AV662" s="75"/>
      <c r="AW662" s="74"/>
      <c r="AX662" s="75"/>
      <c r="AY662" s="75"/>
      <c r="AZ662" s="75"/>
      <c r="BA662" s="75"/>
      <c r="BB662" s="75"/>
      <c r="BC662" s="75"/>
      <c r="BD662" s="75"/>
      <c r="BE662" s="75"/>
      <c r="BF662" s="75"/>
      <c r="BG662" s="75"/>
      <c r="BH662" s="75"/>
      <c r="BV662" s="251"/>
      <c r="BW662" s="251"/>
      <c r="BX662" s="251"/>
    </row>
    <row r="663" spans="1:76">
      <c r="A663" s="75"/>
      <c r="B663" s="75"/>
      <c r="C663" s="75"/>
      <c r="D663" s="75"/>
      <c r="E663" s="84"/>
      <c r="F663" s="84"/>
      <c r="G663" s="75"/>
      <c r="H663" s="85"/>
      <c r="I663" s="75"/>
      <c r="J663" s="75"/>
      <c r="K663" s="75"/>
      <c r="L663" s="75"/>
      <c r="M663" s="75"/>
      <c r="N663" s="75"/>
      <c r="O663" s="75"/>
      <c r="P663" s="75"/>
      <c r="Q663" s="75"/>
      <c r="R663" s="75"/>
      <c r="S663" s="75"/>
      <c r="T663" s="75"/>
      <c r="U663" s="75"/>
      <c r="V663" s="75"/>
      <c r="W663" s="76"/>
      <c r="X663" s="76"/>
      <c r="Y663" s="76"/>
      <c r="Z663" s="76"/>
      <c r="AA663" s="76"/>
      <c r="AB663" s="76"/>
      <c r="AC663" s="76"/>
      <c r="AD663" s="76"/>
      <c r="AE663" s="75"/>
      <c r="AF663" s="75"/>
      <c r="AG663" s="75"/>
      <c r="AH663" s="332">
        <v>1</v>
      </c>
      <c r="AI663" s="343" t="str">
        <f t="array" ref="AI663">IF(COUNT(IF($W$5:$W$204=$AH663,IF($A$5:$A$204=AI$661,$W$5:$W$204,""),""))=0,"-",AVERAGE(IF($W$5:$W$204=$AH663,IF($A$5:$A$204=AI$661,$H$5:$V$204,"")))-$AH663)</f>
        <v>-</v>
      </c>
      <c r="AJ663" s="343" t="str">
        <f t="array" ref="AJ663">IF(COUNT(IF($W$5:$W$204=$AH663,IF($A$5:$A$204=AJ$661,$W$5:$W$204,""),""))=0,"-",AVERAGE(IF($W$5:$W$204=$AH663,IF($A$5:$A$204=AJ$661,$H$5:$V$204,"")))-$AH663)</f>
        <v>-</v>
      </c>
      <c r="AK663" s="343" t="str">
        <f t="array" ref="AK663">IF(COUNT(IF($W$5:$W$204=$AH663,IF($A$5:$A$204=AK$661,$W$5:$W$204,""),""))=0,"-",AVERAGE(IF($W$5:$W$204=$AH663,IF($A$5:$A$204=AK$661,$H$5:$V$204,"")))-$AH663)</f>
        <v>-</v>
      </c>
      <c r="AL663" s="343" t="str">
        <f t="array" ref="AL663">IF(COUNT(IF($W$5:$W$204=$AH663,IF($A$5:$A$204=AL$661,$W$5:$W$204,""),""))=0,"-",AVERAGE(IF($W$5:$W$204=$AH663,IF($A$5:$A$204=AL$661,$H$5:$V$204,"")))-$AH663)</f>
        <v>-</v>
      </c>
      <c r="AM663" s="343" t="str">
        <f t="array" ref="AM663">IF(COUNT(IF($W$5:$W$204=$AH663,IF($A$5:$A$204=AM$661,$W$5:$W$204,""),""))=0,"-",AVERAGE(IF($W$5:$W$204=$AH663,IF($A$5:$A$204=AM$661,$H$5:$V$204,"")))-$AH663)</f>
        <v>-</v>
      </c>
      <c r="AN663" s="343" t="str">
        <f t="array" ref="AN663">IF(COUNT(IF($W$5:$W$204=$AH663,IF($A$5:$A$204=AN$661,$W$5:$W$204,""),""))=0,"-",AVERAGE(IF($W$5:$W$204=$AH663,IF($A$5:$A$204=AN$661,$H$5:$V$204,"")))-$AH663)</f>
        <v>-</v>
      </c>
      <c r="AO663" s="343" t="str">
        <f t="array" ref="AO663">IF(COUNT(IF($W$5:$W$204=$AH663,IF($A$5:$A$204=AO$661,$W$5:$W$204,""),""))=0,"-",AVERAGE(IF($W$5:$W$204=$AH663,IF($A$5:$A$204=AO$661,$H$5:$V$204,"")))-$AH663)</f>
        <v>-</v>
      </c>
      <c r="AP663" s="343" t="str">
        <f t="array" ref="AP663">IF(COUNT(IF($W$5:$W$204=$AH663,IF($A$5:$A$204=AP$661,$W$5:$W$204,""),""))=0,"-",AVERAGE(IF($W$5:$W$204=$AH663,IF($A$5:$A$204=AP$661,$H$5:$V$204,"")))-$AH663)</f>
        <v>-</v>
      </c>
      <c r="AQ663" s="343" t="str">
        <f t="array" ref="AQ663">IF(COUNT(IF($W$5:$W$204=$AH663,IF($A$5:$A$204=AQ$661,$W$5:$W$204,""),""))=0,"-",AVERAGE(IF($W$5:$W$204=$AH663,IF($A$5:$A$204=AQ$661,$H$5:$V$204,"")))-$AH663)</f>
        <v>-</v>
      </c>
      <c r="AR663" s="343" t="str">
        <f t="array" ref="AR663">IF(COUNT(IF($W$5:$W$204=$AH663,IF($A$5:$A$204=AR$661,$W$5:$W$204,""),""))=0,"-",AVERAGE(IF($W$5:$W$204=$AH663,IF($A$5:$A$204=AR$661,$H$5:$V$204,"")))-$AH663)</f>
        <v>-</v>
      </c>
      <c r="AS663" s="343" t="str">
        <f t="array" ref="AS663">IF(COUNT(IF($W$5:$W$204=$AH663,IF($A$5:$A$204=AS$661,$W$5:$W$204,""),""))=0,"-",AVERAGE(IF($W$5:$W$204=$AH663,IF($A$5:$A$204=AS$661,$H$5:$V$204,"")))-$AH663)</f>
        <v>-</v>
      </c>
      <c r="AT663" s="343" t="str">
        <f t="array" ref="AT663">IF(COUNT(IF($W$5:$W$204=$AH663,IF($A$5:$A$204=AT$661,$W$5:$W$204,""),""))=0,"-",AVERAGE(IF($W$5:$W$204=$AH663,IF($A$5:$A$204=AT$661,$H$5:$V$204,"")))-$AH663)</f>
        <v>-</v>
      </c>
      <c r="AU663" s="398" t="str">
        <f t="array" ref="AU663">IF(COUNT(AI663:AT663)=0,"-",AVERAGE(IF($W$5:$W$204=$AH663,$H$5:$V$204,""))-$AH663)</f>
        <v>-</v>
      </c>
      <c r="AV663" s="75"/>
      <c r="AW663" s="74"/>
      <c r="AX663" s="75"/>
      <c r="AY663" s="75"/>
      <c r="AZ663" s="75"/>
      <c r="BA663" s="75"/>
      <c r="BB663" s="75"/>
      <c r="BC663" s="75"/>
      <c r="BD663" s="75"/>
      <c r="BE663" s="75"/>
      <c r="BF663" s="75"/>
      <c r="BG663" s="75"/>
      <c r="BH663" s="75"/>
      <c r="BV663" s="251"/>
      <c r="BW663" s="251"/>
      <c r="BX663" s="251"/>
    </row>
    <row r="664" spans="1:76">
      <c r="A664" s="75"/>
      <c r="B664" s="75"/>
      <c r="C664" s="75"/>
      <c r="D664" s="75"/>
      <c r="E664" s="84"/>
      <c r="F664" s="84"/>
      <c r="G664" s="75"/>
      <c r="H664" s="85"/>
      <c r="I664" s="75"/>
      <c r="J664" s="75"/>
      <c r="K664" s="75"/>
      <c r="L664" s="75"/>
      <c r="M664" s="75"/>
      <c r="N664" s="75"/>
      <c r="O664" s="75"/>
      <c r="P664" s="75"/>
      <c r="Q664" s="75"/>
      <c r="R664" s="75"/>
      <c r="S664" s="75"/>
      <c r="T664" s="75"/>
      <c r="U664" s="75"/>
      <c r="V664" s="75"/>
      <c r="W664" s="76"/>
      <c r="X664" s="76"/>
      <c r="Y664" s="76"/>
      <c r="Z664" s="76"/>
      <c r="AA664" s="76"/>
      <c r="AB664" s="76"/>
      <c r="AC664" s="76"/>
      <c r="AD664" s="76"/>
      <c r="AE664" s="75"/>
      <c r="AF664" s="75"/>
      <c r="AG664" s="75"/>
      <c r="AH664" s="332">
        <v>2</v>
      </c>
      <c r="AI664" s="343" t="str">
        <f t="array" ref="AI664">IF(COUNT(IF($W$5:$W$204=$AH664,IF($A$5:$A$204=AI$661,$W$5:$W$204,""),""))=0,"-",AVERAGE(IF($W$5:$W$204=$AH664,IF($A$5:$A$204=AI$661,$H$5:$V$204,"")))-$AH664)</f>
        <v>-</v>
      </c>
      <c r="AJ664" s="343" t="str">
        <f t="array" ref="AJ664">IF(COUNT(IF($W$5:$W$204=$AH664,IF($A$5:$A$204=AJ$661,$W$5:$W$204,""),""))=0,"-",AVERAGE(IF($W$5:$W$204=$AH664,IF($A$5:$A$204=AJ$661,$H$5:$V$204,"")))-$AH664)</f>
        <v>-</v>
      </c>
      <c r="AK664" s="343" t="str">
        <f t="array" ref="AK664">IF(COUNT(IF($W$5:$W$204=$AH664,IF($A$5:$A$204=AK$661,$W$5:$W$204,""),""))=0,"-",AVERAGE(IF($W$5:$W$204=$AH664,IF($A$5:$A$204=AK$661,$H$5:$V$204,"")))-$AH664)</f>
        <v>-</v>
      </c>
      <c r="AL664" s="343" t="str">
        <f t="array" ref="AL664">IF(COUNT(IF($W$5:$W$204=$AH664,IF($A$5:$A$204=AL$661,$W$5:$W$204,""),""))=0,"-",AVERAGE(IF($W$5:$W$204=$AH664,IF($A$5:$A$204=AL$661,$H$5:$V$204,"")))-$AH664)</f>
        <v>-</v>
      </c>
      <c r="AM664" s="343" t="str">
        <f t="array" ref="AM664">IF(COUNT(IF($W$5:$W$204=$AH664,IF($A$5:$A$204=AM$661,$W$5:$W$204,""),""))=0,"-",AVERAGE(IF($W$5:$W$204=$AH664,IF($A$5:$A$204=AM$661,$H$5:$V$204,"")))-$AH664)</f>
        <v>-</v>
      </c>
      <c r="AN664" s="343" t="str">
        <f t="array" ref="AN664">IF(COUNT(IF($W$5:$W$204=$AH664,IF($A$5:$A$204=AN$661,$W$5:$W$204,""),""))=0,"-",AVERAGE(IF($W$5:$W$204=$AH664,IF($A$5:$A$204=AN$661,$H$5:$V$204,"")))-$AH664)</f>
        <v>-</v>
      </c>
      <c r="AO664" s="343" t="str">
        <f t="array" ref="AO664">IF(COUNT(IF($W$5:$W$204=$AH664,IF($A$5:$A$204=AO$661,$W$5:$W$204,""),""))=0,"-",AVERAGE(IF($W$5:$W$204=$AH664,IF($A$5:$A$204=AO$661,$H$5:$V$204,"")))-$AH664)</f>
        <v>-</v>
      </c>
      <c r="AP664" s="343" t="str">
        <f t="array" ref="AP664">IF(COUNT(IF($W$5:$W$204=$AH664,IF($A$5:$A$204=AP$661,$W$5:$W$204,""),""))=0,"-",AVERAGE(IF($W$5:$W$204=$AH664,IF($A$5:$A$204=AP$661,$H$5:$V$204,"")))-$AH664)</f>
        <v>-</v>
      </c>
      <c r="AQ664" s="343" t="str">
        <f t="array" ref="AQ664">IF(COUNT(IF($W$5:$W$204=$AH664,IF($A$5:$A$204=AQ$661,$W$5:$W$204,""),""))=0,"-",AVERAGE(IF($W$5:$W$204=$AH664,IF($A$5:$A$204=AQ$661,$H$5:$V$204,"")))-$AH664)</f>
        <v>-</v>
      </c>
      <c r="AR664" s="343" t="str">
        <f t="array" ref="AR664">IF(COUNT(IF($W$5:$W$204=$AH664,IF($A$5:$A$204=AR$661,$W$5:$W$204,""),""))=0,"-",AVERAGE(IF($W$5:$W$204=$AH664,IF($A$5:$A$204=AR$661,$H$5:$V$204,"")))-$AH664)</f>
        <v>-</v>
      </c>
      <c r="AS664" s="343" t="str">
        <f t="array" ref="AS664">IF(COUNT(IF($W$5:$W$204=$AH664,IF($A$5:$A$204=AS$661,$W$5:$W$204,""),""))=0,"-",AVERAGE(IF($W$5:$W$204=$AH664,IF($A$5:$A$204=AS$661,$H$5:$V$204,"")))-$AH664)</f>
        <v>-</v>
      </c>
      <c r="AT664" s="343" t="str">
        <f t="array" ref="AT664">IF(COUNT(IF($W$5:$W$204=$AH664,IF($A$5:$A$204=AT$661,$W$5:$W$204,""),""))=0,"-",AVERAGE(IF($W$5:$W$204=$AH664,IF($A$5:$A$204=AT$661,$H$5:$V$204,"")))-$AH664)</f>
        <v>-</v>
      </c>
      <c r="AU664" s="398" t="str">
        <f t="array" ref="AU664">IF(COUNT(AI664:AT664)=0,"-",AVERAGE(IF($W$5:$W$204=$AH664,$H$5:$V$204,""))-$AH664)</f>
        <v>-</v>
      </c>
      <c r="AV664" s="75"/>
      <c r="AW664" s="74"/>
      <c r="AX664" s="75"/>
      <c r="AY664" s="75"/>
      <c r="AZ664" s="75"/>
      <c r="BA664" s="75"/>
      <c r="BB664" s="75"/>
      <c r="BC664" s="75"/>
      <c r="BD664" s="75"/>
      <c r="BE664" s="75"/>
      <c r="BF664" s="75"/>
      <c r="BG664" s="75"/>
      <c r="BH664" s="75"/>
      <c r="BV664" s="251"/>
      <c r="BW664" s="251"/>
      <c r="BX664" s="251"/>
    </row>
    <row r="665" spans="1:76">
      <c r="A665" s="75"/>
      <c r="B665" s="75"/>
      <c r="C665" s="75"/>
      <c r="D665" s="75"/>
      <c r="E665" s="84"/>
      <c r="F665" s="84"/>
      <c r="G665" s="75"/>
      <c r="H665" s="85"/>
      <c r="I665" s="75"/>
      <c r="J665" s="75"/>
      <c r="K665" s="75"/>
      <c r="L665" s="75"/>
      <c r="M665" s="75"/>
      <c r="N665" s="75"/>
      <c r="O665" s="75"/>
      <c r="P665" s="75"/>
      <c r="Q665" s="75"/>
      <c r="R665" s="75"/>
      <c r="S665" s="75"/>
      <c r="T665" s="75"/>
      <c r="U665" s="75"/>
      <c r="V665" s="75"/>
      <c r="W665" s="76"/>
      <c r="X665" s="76"/>
      <c r="Y665" s="76"/>
      <c r="Z665" s="76"/>
      <c r="AA665" s="76"/>
      <c r="AB665" s="76"/>
      <c r="AC665" s="76"/>
      <c r="AD665" s="76"/>
      <c r="AE665" s="75"/>
      <c r="AF665" s="75"/>
      <c r="AG665" s="75"/>
      <c r="AH665" s="332">
        <v>3</v>
      </c>
      <c r="AI665" s="343" t="str">
        <f t="array" ref="AI665">IF(COUNT(IF($W$5:$W$204=$AH665,IF($A$5:$A$204=AI$661,$W$5:$W$204,""),""))=0,"-",AVERAGE(IF($W$5:$W$204=$AH665,IF($A$5:$A$204=AI$661,$H$5:$V$204,"")))-$AH665)</f>
        <v>-</v>
      </c>
      <c r="AJ665" s="343" t="str">
        <f t="array" ref="AJ665">IF(COUNT(IF($W$5:$W$204=$AH665,IF($A$5:$A$204=AJ$661,$W$5:$W$204,""),""))=0,"-",AVERAGE(IF($W$5:$W$204=$AH665,IF($A$5:$A$204=AJ$661,$H$5:$V$204,"")))-$AH665)</f>
        <v>-</v>
      </c>
      <c r="AK665" s="343" t="str">
        <f t="array" ref="AK665">IF(COUNT(IF($W$5:$W$204=$AH665,IF($A$5:$A$204=AK$661,$W$5:$W$204,""),""))=0,"-",AVERAGE(IF($W$5:$W$204=$AH665,IF($A$5:$A$204=AK$661,$H$5:$V$204,"")))-$AH665)</f>
        <v>-</v>
      </c>
      <c r="AL665" s="343" t="str">
        <f t="array" ref="AL665">IF(COUNT(IF($W$5:$W$204=$AH665,IF($A$5:$A$204=AL$661,$W$5:$W$204,""),""))=0,"-",AVERAGE(IF($W$5:$W$204=$AH665,IF($A$5:$A$204=AL$661,$H$5:$V$204,"")))-$AH665)</f>
        <v>-</v>
      </c>
      <c r="AM665" s="343" t="str">
        <f t="array" ref="AM665">IF(COUNT(IF($W$5:$W$204=$AH665,IF($A$5:$A$204=AM$661,$W$5:$W$204,""),""))=0,"-",AVERAGE(IF($W$5:$W$204=$AH665,IF($A$5:$A$204=AM$661,$H$5:$V$204,"")))-$AH665)</f>
        <v>-</v>
      </c>
      <c r="AN665" s="343" t="str">
        <f t="array" ref="AN665">IF(COUNT(IF($W$5:$W$204=$AH665,IF($A$5:$A$204=AN$661,$W$5:$W$204,""),""))=0,"-",AVERAGE(IF($W$5:$W$204=$AH665,IF($A$5:$A$204=AN$661,$H$5:$V$204,"")))-$AH665)</f>
        <v>-</v>
      </c>
      <c r="AO665" s="343" t="str">
        <f t="array" ref="AO665">IF(COUNT(IF($W$5:$W$204=$AH665,IF($A$5:$A$204=AO$661,$W$5:$W$204,""),""))=0,"-",AVERAGE(IF($W$5:$W$204=$AH665,IF($A$5:$A$204=AO$661,$H$5:$V$204,"")))-$AH665)</f>
        <v>-</v>
      </c>
      <c r="AP665" s="343" t="str">
        <f t="array" ref="AP665">IF(COUNT(IF($W$5:$W$204=$AH665,IF($A$5:$A$204=AP$661,$W$5:$W$204,""),""))=0,"-",AVERAGE(IF($W$5:$W$204=$AH665,IF($A$5:$A$204=AP$661,$H$5:$V$204,"")))-$AH665)</f>
        <v>-</v>
      </c>
      <c r="AQ665" s="343" t="str">
        <f t="array" ref="AQ665">IF(COUNT(IF($W$5:$W$204=$AH665,IF($A$5:$A$204=AQ$661,$W$5:$W$204,""),""))=0,"-",AVERAGE(IF($W$5:$W$204=$AH665,IF($A$5:$A$204=AQ$661,$H$5:$V$204,"")))-$AH665)</f>
        <v>-</v>
      </c>
      <c r="AR665" s="343" t="str">
        <f t="array" ref="AR665">IF(COUNT(IF($W$5:$W$204=$AH665,IF($A$5:$A$204=AR$661,$W$5:$W$204,""),""))=0,"-",AVERAGE(IF($W$5:$W$204=$AH665,IF($A$5:$A$204=AR$661,$H$5:$V$204,"")))-$AH665)</f>
        <v>-</v>
      </c>
      <c r="AS665" s="343" t="str">
        <f t="array" ref="AS665">IF(COUNT(IF($W$5:$W$204=$AH665,IF($A$5:$A$204=AS$661,$W$5:$W$204,""),""))=0,"-",AVERAGE(IF($W$5:$W$204=$AH665,IF($A$5:$A$204=AS$661,$H$5:$V$204,"")))-$AH665)</f>
        <v>-</v>
      </c>
      <c r="AT665" s="343" t="str">
        <f t="array" ref="AT665">IF(COUNT(IF($W$5:$W$204=$AH665,IF($A$5:$A$204=AT$661,$W$5:$W$204,""),""))=0,"-",AVERAGE(IF($W$5:$W$204=$AH665,IF($A$5:$A$204=AT$661,$H$5:$V$204,"")))-$AH665)</f>
        <v>-</v>
      </c>
      <c r="AU665" s="398" t="str">
        <f t="array" ref="AU665">IF(COUNT(AI665:AT665)=0,"-",AVERAGE(IF($W$5:$W$204=$AH665,$H$5:$V$204,""))-$AH665)</f>
        <v>-</v>
      </c>
      <c r="AV665" s="75"/>
      <c r="AW665" s="74"/>
      <c r="AX665" s="75"/>
      <c r="AY665" s="75"/>
      <c r="AZ665" s="75"/>
      <c r="BA665" s="75"/>
      <c r="BB665" s="75"/>
      <c r="BC665" s="75"/>
      <c r="BD665" s="75"/>
      <c r="BE665" s="75"/>
      <c r="BF665" s="75"/>
      <c r="BG665" s="75"/>
      <c r="BH665" s="75"/>
      <c r="BV665" s="251"/>
      <c r="BW665" s="251"/>
      <c r="BX665" s="251"/>
    </row>
    <row r="666" spans="1:76">
      <c r="A666" s="75"/>
      <c r="B666" s="75"/>
      <c r="C666" s="75"/>
      <c r="D666" s="75"/>
      <c r="E666" s="84"/>
      <c r="F666" s="84"/>
      <c r="G666" s="75"/>
      <c r="H666" s="85"/>
      <c r="I666" s="75"/>
      <c r="J666" s="75"/>
      <c r="K666" s="75"/>
      <c r="L666" s="75"/>
      <c r="M666" s="75"/>
      <c r="N666" s="75"/>
      <c r="O666" s="75"/>
      <c r="P666" s="75"/>
      <c r="Q666" s="75"/>
      <c r="R666" s="75"/>
      <c r="S666" s="75"/>
      <c r="T666" s="75"/>
      <c r="U666" s="75"/>
      <c r="V666" s="75"/>
      <c r="W666" s="76"/>
      <c r="X666" s="76"/>
      <c r="Y666" s="76"/>
      <c r="Z666" s="76"/>
      <c r="AA666" s="76"/>
      <c r="AB666" s="76"/>
      <c r="AC666" s="76"/>
      <c r="AD666" s="76"/>
      <c r="AE666" s="75"/>
      <c r="AF666" s="75"/>
      <c r="AG666" s="75"/>
      <c r="AH666" s="332">
        <v>4</v>
      </c>
      <c r="AI666" s="343" t="str">
        <f t="array" ref="AI666">IF(COUNT(IF($W$5:$W$204=$AH666,IF($A$5:$A$204=AI$661,$W$5:$W$204,""),""))=0,"-",AVERAGE(IF($W$5:$W$204=$AH666,IF($A$5:$A$204=AI$661,$H$5:$V$204,"")))-$AH666)</f>
        <v>-</v>
      </c>
      <c r="AJ666" s="343" t="str">
        <f t="array" ref="AJ666">IF(COUNT(IF($W$5:$W$204=$AH666,IF($A$5:$A$204=AJ$661,$W$5:$W$204,""),""))=0,"-",AVERAGE(IF($W$5:$W$204=$AH666,IF($A$5:$A$204=AJ$661,$H$5:$V$204,"")))-$AH666)</f>
        <v>-</v>
      </c>
      <c r="AK666" s="343" t="str">
        <f t="array" ref="AK666">IF(COUNT(IF($W$5:$W$204=$AH666,IF($A$5:$A$204=AK$661,$W$5:$W$204,""),""))=0,"-",AVERAGE(IF($W$5:$W$204=$AH666,IF($A$5:$A$204=AK$661,$H$5:$V$204,"")))-$AH666)</f>
        <v>-</v>
      </c>
      <c r="AL666" s="343" t="str">
        <f t="array" ref="AL666">IF(COUNT(IF($W$5:$W$204=$AH666,IF($A$5:$A$204=AL$661,$W$5:$W$204,""),""))=0,"-",AVERAGE(IF($W$5:$W$204=$AH666,IF($A$5:$A$204=AL$661,$H$5:$V$204,"")))-$AH666)</f>
        <v>-</v>
      </c>
      <c r="AM666" s="343" t="str">
        <f t="array" ref="AM666">IF(COUNT(IF($W$5:$W$204=$AH666,IF($A$5:$A$204=AM$661,$W$5:$W$204,""),""))=0,"-",AVERAGE(IF($W$5:$W$204=$AH666,IF($A$5:$A$204=AM$661,$H$5:$V$204,"")))-$AH666)</f>
        <v>-</v>
      </c>
      <c r="AN666" s="343" t="str">
        <f t="array" ref="AN666">IF(COUNT(IF($W$5:$W$204=$AH666,IF($A$5:$A$204=AN$661,$W$5:$W$204,""),""))=0,"-",AVERAGE(IF($W$5:$W$204=$AH666,IF($A$5:$A$204=AN$661,$H$5:$V$204,"")))-$AH666)</f>
        <v>-</v>
      </c>
      <c r="AO666" s="343" t="str">
        <f t="array" ref="AO666">IF(COUNT(IF($W$5:$W$204=$AH666,IF($A$5:$A$204=AO$661,$W$5:$W$204,""),""))=0,"-",AVERAGE(IF($W$5:$W$204=$AH666,IF($A$5:$A$204=AO$661,$H$5:$V$204,"")))-$AH666)</f>
        <v>-</v>
      </c>
      <c r="AP666" s="343" t="str">
        <f t="array" ref="AP666">IF(COUNT(IF($W$5:$W$204=$AH666,IF($A$5:$A$204=AP$661,$W$5:$W$204,""),""))=0,"-",AVERAGE(IF($W$5:$W$204=$AH666,IF($A$5:$A$204=AP$661,$H$5:$V$204,"")))-$AH666)</f>
        <v>-</v>
      </c>
      <c r="AQ666" s="343" t="str">
        <f t="array" ref="AQ666">IF(COUNT(IF($W$5:$W$204=$AH666,IF($A$5:$A$204=AQ$661,$W$5:$W$204,""),""))=0,"-",AVERAGE(IF($W$5:$W$204=$AH666,IF($A$5:$A$204=AQ$661,$H$5:$V$204,"")))-$AH666)</f>
        <v>-</v>
      </c>
      <c r="AR666" s="343" t="str">
        <f t="array" ref="AR666">IF(COUNT(IF($W$5:$W$204=$AH666,IF($A$5:$A$204=AR$661,$W$5:$W$204,""),""))=0,"-",AVERAGE(IF($W$5:$W$204=$AH666,IF($A$5:$A$204=AR$661,$H$5:$V$204,"")))-$AH666)</f>
        <v>-</v>
      </c>
      <c r="AS666" s="343" t="str">
        <f t="array" ref="AS666">IF(COUNT(IF($W$5:$W$204=$AH666,IF($A$5:$A$204=AS$661,$W$5:$W$204,""),""))=0,"-",AVERAGE(IF($W$5:$W$204=$AH666,IF($A$5:$A$204=AS$661,$H$5:$V$204,"")))-$AH666)</f>
        <v>-</v>
      </c>
      <c r="AT666" s="343" t="str">
        <f t="array" ref="AT666">IF(COUNT(IF($W$5:$W$204=$AH666,IF($A$5:$A$204=AT$661,$W$5:$W$204,""),""))=0,"-",AVERAGE(IF($W$5:$W$204=$AH666,IF($A$5:$A$204=AT$661,$H$5:$V$204,"")))-$AH666)</f>
        <v>-</v>
      </c>
      <c r="AU666" s="398" t="str">
        <f t="array" ref="AU666">IF(COUNT(AI666:AT666)=0,"-",AVERAGE(IF($W$5:$W$204=$AH666,$H$5:$V$204,""))-$AH666)</f>
        <v>-</v>
      </c>
      <c r="AV666" s="75"/>
      <c r="AW666" s="74"/>
      <c r="AX666" s="75"/>
      <c r="AY666" s="75"/>
      <c r="AZ666" s="75"/>
      <c r="BA666" s="75"/>
      <c r="BB666" s="75"/>
      <c r="BC666" s="75"/>
      <c r="BD666" s="75"/>
      <c r="BE666" s="75"/>
      <c r="BF666" s="75"/>
      <c r="BG666" s="75"/>
      <c r="BH666" s="75"/>
      <c r="BV666" s="251"/>
      <c r="BW666" s="251"/>
      <c r="BX666" s="251"/>
    </row>
    <row r="667" spans="1:76">
      <c r="A667" s="75"/>
      <c r="B667" s="75"/>
      <c r="C667" s="75"/>
      <c r="D667" s="75"/>
      <c r="E667" s="84"/>
      <c r="F667" s="84"/>
      <c r="G667" s="75"/>
      <c r="H667" s="85"/>
      <c r="I667" s="75"/>
      <c r="J667" s="75"/>
      <c r="K667" s="75"/>
      <c r="L667" s="75"/>
      <c r="M667" s="75"/>
      <c r="N667" s="75"/>
      <c r="O667" s="75"/>
      <c r="P667" s="75"/>
      <c r="Q667" s="75"/>
      <c r="R667" s="75"/>
      <c r="S667" s="75"/>
      <c r="T667" s="75"/>
      <c r="U667" s="75"/>
      <c r="V667" s="75"/>
      <c r="W667" s="76"/>
      <c r="X667" s="76"/>
      <c r="Y667" s="76"/>
      <c r="Z667" s="76"/>
      <c r="AA667" s="76"/>
      <c r="AB667" s="76"/>
      <c r="AC667" s="76"/>
      <c r="AD667" s="76"/>
      <c r="AE667" s="75"/>
      <c r="AF667" s="75"/>
      <c r="AG667" s="75"/>
      <c r="AH667" s="332">
        <v>5</v>
      </c>
      <c r="AI667" s="343" t="str">
        <f t="array" ref="AI667">IF(COUNT(IF($W$5:$W$204=$AH667,IF($A$5:$A$204=AI$661,$W$5:$W$204,""),""))=0,"-",AVERAGE(IF($W$5:$W$204=$AH667,IF($A$5:$A$204=AI$661,$H$5:$V$204,"")))-$AH667)</f>
        <v>-</v>
      </c>
      <c r="AJ667" s="343" t="str">
        <f t="array" ref="AJ667">IF(COUNT(IF($W$5:$W$204=$AH667,IF($A$5:$A$204=AJ$661,$W$5:$W$204,""),""))=0,"-",AVERAGE(IF($W$5:$W$204=$AH667,IF($A$5:$A$204=AJ$661,$H$5:$V$204,"")))-$AH667)</f>
        <v>-</v>
      </c>
      <c r="AK667" s="343" t="str">
        <f t="array" ref="AK667">IF(COUNT(IF($W$5:$W$204=$AH667,IF($A$5:$A$204=AK$661,$W$5:$W$204,""),""))=0,"-",AVERAGE(IF($W$5:$W$204=$AH667,IF($A$5:$A$204=AK$661,$H$5:$V$204,"")))-$AH667)</f>
        <v>-</v>
      </c>
      <c r="AL667" s="343" t="str">
        <f t="array" ref="AL667">IF(COUNT(IF($W$5:$W$204=$AH667,IF($A$5:$A$204=AL$661,$W$5:$W$204,""),""))=0,"-",AVERAGE(IF($W$5:$W$204=$AH667,IF($A$5:$A$204=AL$661,$H$5:$V$204,"")))-$AH667)</f>
        <v>-</v>
      </c>
      <c r="AM667" s="343" t="str">
        <f t="array" ref="AM667">IF(COUNT(IF($W$5:$W$204=$AH667,IF($A$5:$A$204=AM$661,$W$5:$W$204,""),""))=0,"-",AVERAGE(IF($W$5:$W$204=$AH667,IF($A$5:$A$204=AM$661,$H$5:$V$204,"")))-$AH667)</f>
        <v>-</v>
      </c>
      <c r="AN667" s="343" t="str">
        <f t="array" ref="AN667">IF(COUNT(IF($W$5:$W$204=$AH667,IF($A$5:$A$204=AN$661,$W$5:$W$204,""),""))=0,"-",AVERAGE(IF($W$5:$W$204=$AH667,IF($A$5:$A$204=AN$661,$H$5:$V$204,"")))-$AH667)</f>
        <v>-</v>
      </c>
      <c r="AO667" s="343" t="str">
        <f t="array" ref="AO667">IF(COUNT(IF($W$5:$W$204=$AH667,IF($A$5:$A$204=AO$661,$W$5:$W$204,""),""))=0,"-",AVERAGE(IF($W$5:$W$204=$AH667,IF($A$5:$A$204=AO$661,$H$5:$V$204,"")))-$AH667)</f>
        <v>-</v>
      </c>
      <c r="AP667" s="343" t="str">
        <f t="array" ref="AP667">IF(COUNT(IF($W$5:$W$204=$AH667,IF($A$5:$A$204=AP$661,$W$5:$W$204,""),""))=0,"-",AVERAGE(IF($W$5:$W$204=$AH667,IF($A$5:$A$204=AP$661,$H$5:$V$204,"")))-$AH667)</f>
        <v>-</v>
      </c>
      <c r="AQ667" s="343" t="str">
        <f t="array" ref="AQ667">IF(COUNT(IF($W$5:$W$204=$AH667,IF($A$5:$A$204=AQ$661,$W$5:$W$204,""),""))=0,"-",AVERAGE(IF($W$5:$W$204=$AH667,IF($A$5:$A$204=AQ$661,$H$5:$V$204,"")))-$AH667)</f>
        <v>-</v>
      </c>
      <c r="AR667" s="343" t="str">
        <f t="array" ref="AR667">IF(COUNT(IF($W$5:$W$204=$AH667,IF($A$5:$A$204=AR$661,$W$5:$W$204,""),""))=0,"-",AVERAGE(IF($W$5:$W$204=$AH667,IF($A$5:$A$204=AR$661,$H$5:$V$204,"")))-$AH667)</f>
        <v>-</v>
      </c>
      <c r="AS667" s="343" t="str">
        <f t="array" ref="AS667">IF(COUNT(IF($W$5:$W$204=$AH667,IF($A$5:$A$204=AS$661,$W$5:$W$204,""),""))=0,"-",AVERAGE(IF($W$5:$W$204=$AH667,IF($A$5:$A$204=AS$661,$H$5:$V$204,"")))-$AH667)</f>
        <v>-</v>
      </c>
      <c r="AT667" s="343" t="str">
        <f t="array" ref="AT667">IF(COUNT(IF($W$5:$W$204=$AH667,IF($A$5:$A$204=AT$661,$W$5:$W$204,""),""))=0,"-",AVERAGE(IF($W$5:$W$204=$AH667,IF($A$5:$A$204=AT$661,$H$5:$V$204,"")))-$AH667)</f>
        <v>-</v>
      </c>
      <c r="AU667" s="398" t="str">
        <f t="array" ref="AU667">IF(COUNT(AI667:AT667)=0,"-",AVERAGE(IF($W$5:$W$204=$AH667,$H$5:$V$204,""))-$AH667)</f>
        <v>-</v>
      </c>
      <c r="AV667" s="75"/>
      <c r="AW667" s="74"/>
      <c r="AX667" s="75"/>
      <c r="AY667" s="75"/>
      <c r="AZ667" s="75"/>
      <c r="BA667" s="75"/>
      <c r="BB667" s="75"/>
      <c r="BC667" s="75"/>
      <c r="BD667" s="75"/>
      <c r="BE667" s="75"/>
      <c r="BF667" s="75"/>
      <c r="BG667" s="75"/>
      <c r="BH667" s="75"/>
      <c r="BV667" s="251"/>
      <c r="BW667" s="251"/>
      <c r="BX667" s="251"/>
    </row>
    <row r="668" spans="1:76">
      <c r="A668" s="75"/>
      <c r="B668" s="75"/>
      <c r="C668" s="75"/>
      <c r="D668" s="75"/>
      <c r="E668" s="84"/>
      <c r="F668" s="84"/>
      <c r="G668" s="75"/>
      <c r="H668" s="85"/>
      <c r="I668" s="75"/>
      <c r="J668" s="75"/>
      <c r="K668" s="75"/>
      <c r="L668" s="75"/>
      <c r="M668" s="75"/>
      <c r="N668" s="75"/>
      <c r="O668" s="75"/>
      <c r="P668" s="75"/>
      <c r="Q668" s="75"/>
      <c r="R668" s="75"/>
      <c r="S668" s="75"/>
      <c r="T668" s="75"/>
      <c r="U668" s="75"/>
      <c r="V668" s="75"/>
      <c r="W668" s="76"/>
      <c r="X668" s="76"/>
      <c r="Y668" s="76"/>
      <c r="Z668" s="76"/>
      <c r="AA668" s="76"/>
      <c r="AB668" s="76"/>
      <c r="AC668" s="76"/>
      <c r="AD668" s="76"/>
      <c r="AE668" s="75"/>
      <c r="AF668" s="75"/>
      <c r="AG668" s="75"/>
      <c r="AH668" s="332">
        <v>6</v>
      </c>
      <c r="AI668" s="343" t="str">
        <f t="array" ref="AI668">IF(COUNT(IF($W$5:$W$204=$AH668,IF($A$5:$A$204=AI$661,$W$5:$W$204,""),""))=0,"-",AVERAGE(IF($W$5:$W$204=$AH668,IF($A$5:$A$204=AI$661,$H$5:$V$204,"")))-$AH668)</f>
        <v>-</v>
      </c>
      <c r="AJ668" s="343" t="str">
        <f t="array" ref="AJ668">IF(COUNT(IF($W$5:$W$204=$AH668,IF($A$5:$A$204=AJ$661,$W$5:$W$204,""),""))=0,"-",AVERAGE(IF($W$5:$W$204=$AH668,IF($A$5:$A$204=AJ$661,$H$5:$V$204,"")))-$AH668)</f>
        <v>-</v>
      </c>
      <c r="AK668" s="343" t="str">
        <f t="array" ref="AK668">IF(COUNT(IF($W$5:$W$204=$AH668,IF($A$5:$A$204=AK$661,$W$5:$W$204,""),""))=0,"-",AVERAGE(IF($W$5:$W$204=$AH668,IF($A$5:$A$204=AK$661,$H$5:$V$204,"")))-$AH668)</f>
        <v>-</v>
      </c>
      <c r="AL668" s="343" t="str">
        <f t="array" ref="AL668">IF(COUNT(IF($W$5:$W$204=$AH668,IF($A$5:$A$204=AL$661,$W$5:$W$204,""),""))=0,"-",AVERAGE(IF($W$5:$W$204=$AH668,IF($A$5:$A$204=AL$661,$H$5:$V$204,"")))-$AH668)</f>
        <v>-</v>
      </c>
      <c r="AM668" s="343" t="str">
        <f t="array" ref="AM668">IF(COUNT(IF($W$5:$W$204=$AH668,IF($A$5:$A$204=AM$661,$W$5:$W$204,""),""))=0,"-",AVERAGE(IF($W$5:$W$204=$AH668,IF($A$5:$A$204=AM$661,$H$5:$V$204,"")))-$AH668)</f>
        <v>-</v>
      </c>
      <c r="AN668" s="343" t="str">
        <f t="array" ref="AN668">IF(COUNT(IF($W$5:$W$204=$AH668,IF($A$5:$A$204=AN$661,$W$5:$W$204,""),""))=0,"-",AVERAGE(IF($W$5:$W$204=$AH668,IF($A$5:$A$204=AN$661,$H$5:$V$204,"")))-$AH668)</f>
        <v>-</v>
      </c>
      <c r="AO668" s="343" t="str">
        <f t="array" ref="AO668">IF(COUNT(IF($W$5:$W$204=$AH668,IF($A$5:$A$204=AO$661,$W$5:$W$204,""),""))=0,"-",AVERAGE(IF($W$5:$W$204=$AH668,IF($A$5:$A$204=AO$661,$H$5:$V$204,"")))-$AH668)</f>
        <v>-</v>
      </c>
      <c r="AP668" s="343" t="str">
        <f t="array" ref="AP668">IF(COUNT(IF($W$5:$W$204=$AH668,IF($A$5:$A$204=AP$661,$W$5:$W$204,""),""))=0,"-",AVERAGE(IF($W$5:$W$204=$AH668,IF($A$5:$A$204=AP$661,$H$5:$V$204,"")))-$AH668)</f>
        <v>-</v>
      </c>
      <c r="AQ668" s="343" t="str">
        <f t="array" ref="AQ668">IF(COUNT(IF($W$5:$W$204=$AH668,IF($A$5:$A$204=AQ$661,$W$5:$W$204,""),""))=0,"-",AVERAGE(IF($W$5:$W$204=$AH668,IF($A$5:$A$204=AQ$661,$H$5:$V$204,"")))-$AH668)</f>
        <v>-</v>
      </c>
      <c r="AR668" s="343" t="str">
        <f t="array" ref="AR668">IF(COUNT(IF($W$5:$W$204=$AH668,IF($A$5:$A$204=AR$661,$W$5:$W$204,""),""))=0,"-",AVERAGE(IF($W$5:$W$204=$AH668,IF($A$5:$A$204=AR$661,$H$5:$V$204,"")))-$AH668)</f>
        <v>-</v>
      </c>
      <c r="AS668" s="343" t="str">
        <f t="array" ref="AS668">IF(COUNT(IF($W$5:$W$204=$AH668,IF($A$5:$A$204=AS$661,$W$5:$W$204,""),""))=0,"-",AVERAGE(IF($W$5:$W$204=$AH668,IF($A$5:$A$204=AS$661,$H$5:$V$204,"")))-$AH668)</f>
        <v>-</v>
      </c>
      <c r="AT668" s="343" t="str">
        <f t="array" ref="AT668">IF(COUNT(IF($W$5:$W$204=$AH668,IF($A$5:$A$204=AT$661,$W$5:$W$204,""),""))=0,"-",AVERAGE(IF($W$5:$W$204=$AH668,IF($A$5:$A$204=AT$661,$H$5:$V$204,"")))-$AH668)</f>
        <v>-</v>
      </c>
      <c r="AU668" s="398" t="str">
        <f t="array" ref="AU668">IF(COUNT(AI668:AT668)=0,"-",AVERAGE(IF($W$5:$W$204=$AH668,$H$5:$V$204,""))-$AH668)</f>
        <v>-</v>
      </c>
      <c r="AV668" s="75"/>
      <c r="AW668" s="74"/>
      <c r="AX668" s="75"/>
      <c r="AY668" s="75"/>
      <c r="AZ668" s="75"/>
      <c r="BA668" s="75"/>
      <c r="BB668" s="75"/>
      <c r="BC668" s="75"/>
      <c r="BD668" s="75"/>
      <c r="BE668" s="75"/>
      <c r="BF668" s="75"/>
      <c r="BG668" s="75"/>
      <c r="BH668" s="75"/>
      <c r="BV668" s="251"/>
      <c r="BW668" s="251"/>
      <c r="BX668" s="251"/>
    </row>
    <row r="669" spans="1:76">
      <c r="A669" s="75"/>
      <c r="B669" s="75"/>
      <c r="C669" s="75"/>
      <c r="D669" s="75"/>
      <c r="E669" s="84"/>
      <c r="F669" s="84"/>
      <c r="G669" s="75"/>
      <c r="H669" s="85"/>
      <c r="I669" s="75"/>
      <c r="J669" s="75"/>
      <c r="K669" s="75"/>
      <c r="L669" s="75"/>
      <c r="M669" s="75"/>
      <c r="N669" s="75"/>
      <c r="O669" s="75"/>
      <c r="P669" s="75"/>
      <c r="Q669" s="75"/>
      <c r="R669" s="75"/>
      <c r="S669" s="75"/>
      <c r="T669" s="75"/>
      <c r="U669" s="75"/>
      <c r="V669" s="75"/>
      <c r="W669" s="76"/>
      <c r="X669" s="76"/>
      <c r="Y669" s="76"/>
      <c r="Z669" s="76"/>
      <c r="AA669" s="76"/>
      <c r="AB669" s="76"/>
      <c r="AC669" s="76"/>
      <c r="AD669" s="76"/>
      <c r="AE669" s="75"/>
      <c r="AF669" s="75"/>
      <c r="AG669" s="75"/>
      <c r="AH669" s="332">
        <v>7</v>
      </c>
      <c r="AI669" s="343" t="str">
        <f t="array" ref="AI669">IF(COUNT(IF($W$5:$W$204=$AH669,IF($A$5:$A$204=AI$661,$W$5:$W$204,""),""))=0,"-",AVERAGE(IF($W$5:$W$204=$AH669,IF($A$5:$A$204=AI$661,$H$5:$V$204,"")))-$AH669)</f>
        <v>-</v>
      </c>
      <c r="AJ669" s="343" t="str">
        <f t="array" ref="AJ669">IF(COUNT(IF($W$5:$W$204=$AH669,IF($A$5:$A$204=AJ$661,$W$5:$W$204,""),""))=0,"-",AVERAGE(IF($W$5:$W$204=$AH669,IF($A$5:$A$204=AJ$661,$H$5:$V$204,"")))-$AH669)</f>
        <v>-</v>
      </c>
      <c r="AK669" s="343" t="str">
        <f t="array" ref="AK669">IF(COUNT(IF($W$5:$W$204=$AH669,IF($A$5:$A$204=AK$661,$W$5:$W$204,""),""))=0,"-",AVERAGE(IF($W$5:$W$204=$AH669,IF($A$5:$A$204=AK$661,$H$5:$V$204,"")))-$AH669)</f>
        <v>-</v>
      </c>
      <c r="AL669" s="343" t="str">
        <f t="array" ref="AL669">IF(COUNT(IF($W$5:$W$204=$AH669,IF($A$5:$A$204=AL$661,$W$5:$W$204,""),""))=0,"-",AVERAGE(IF($W$5:$W$204=$AH669,IF($A$5:$A$204=AL$661,$H$5:$V$204,"")))-$AH669)</f>
        <v>-</v>
      </c>
      <c r="AM669" s="343" t="str">
        <f t="array" ref="AM669">IF(COUNT(IF($W$5:$W$204=$AH669,IF($A$5:$A$204=AM$661,$W$5:$W$204,""),""))=0,"-",AVERAGE(IF($W$5:$W$204=$AH669,IF($A$5:$A$204=AM$661,$H$5:$V$204,"")))-$AH669)</f>
        <v>-</v>
      </c>
      <c r="AN669" s="343" t="str">
        <f t="array" ref="AN669">IF(COUNT(IF($W$5:$W$204=$AH669,IF($A$5:$A$204=AN$661,$W$5:$W$204,""),""))=0,"-",AVERAGE(IF($W$5:$W$204=$AH669,IF($A$5:$A$204=AN$661,$H$5:$V$204,"")))-$AH669)</f>
        <v>-</v>
      </c>
      <c r="AO669" s="343" t="str">
        <f t="array" ref="AO669">IF(COUNT(IF($W$5:$W$204=$AH669,IF($A$5:$A$204=AO$661,$W$5:$W$204,""),""))=0,"-",AVERAGE(IF($W$5:$W$204=$AH669,IF($A$5:$A$204=AO$661,$H$5:$V$204,"")))-$AH669)</f>
        <v>-</v>
      </c>
      <c r="AP669" s="343" t="str">
        <f t="array" ref="AP669">IF(COUNT(IF($W$5:$W$204=$AH669,IF($A$5:$A$204=AP$661,$W$5:$W$204,""),""))=0,"-",AVERAGE(IF($W$5:$W$204=$AH669,IF($A$5:$A$204=AP$661,$H$5:$V$204,"")))-$AH669)</f>
        <v>-</v>
      </c>
      <c r="AQ669" s="343" t="str">
        <f t="array" ref="AQ669">IF(COUNT(IF($W$5:$W$204=$AH669,IF($A$5:$A$204=AQ$661,$W$5:$W$204,""),""))=0,"-",AVERAGE(IF($W$5:$W$204=$AH669,IF($A$5:$A$204=AQ$661,$H$5:$V$204,"")))-$AH669)</f>
        <v>-</v>
      </c>
      <c r="AR669" s="343" t="str">
        <f t="array" ref="AR669">IF(COUNT(IF($W$5:$W$204=$AH669,IF($A$5:$A$204=AR$661,$W$5:$W$204,""),""))=0,"-",AVERAGE(IF($W$5:$W$204=$AH669,IF($A$5:$A$204=AR$661,$H$5:$V$204,"")))-$AH669)</f>
        <v>-</v>
      </c>
      <c r="AS669" s="343" t="str">
        <f t="array" ref="AS669">IF(COUNT(IF($W$5:$W$204=$AH669,IF($A$5:$A$204=AS$661,$W$5:$W$204,""),""))=0,"-",AVERAGE(IF($W$5:$W$204=$AH669,IF($A$5:$A$204=AS$661,$H$5:$V$204,"")))-$AH669)</f>
        <v>-</v>
      </c>
      <c r="AT669" s="343" t="str">
        <f t="array" ref="AT669">IF(COUNT(IF($W$5:$W$204=$AH669,IF($A$5:$A$204=AT$661,$W$5:$W$204,""),""))=0,"-",AVERAGE(IF($W$5:$W$204=$AH669,IF($A$5:$A$204=AT$661,$H$5:$V$204,"")))-$AH669)</f>
        <v>-</v>
      </c>
      <c r="AU669" s="398" t="str">
        <f t="array" ref="AU669">IF(COUNT(AI669:AT669)=0,"-",AVERAGE(IF($W$5:$W$204=$AH669,$H$5:$V$204,""))-$AH669)</f>
        <v>-</v>
      </c>
      <c r="AV669" s="75"/>
      <c r="AW669" s="74"/>
      <c r="AX669" s="75"/>
      <c r="AY669" s="75"/>
      <c r="AZ669" s="75"/>
      <c r="BA669" s="75"/>
      <c r="BB669" s="75"/>
      <c r="BC669" s="75"/>
      <c r="BD669" s="75"/>
      <c r="BE669" s="75"/>
      <c r="BF669" s="75"/>
      <c r="BG669" s="75"/>
      <c r="BH669" s="75"/>
      <c r="BV669" s="251"/>
      <c r="BW669" s="251"/>
      <c r="BX669" s="251"/>
    </row>
    <row r="670" spans="1:76">
      <c r="A670" s="75"/>
      <c r="B670" s="75"/>
      <c r="C670" s="75"/>
      <c r="D670" s="75"/>
      <c r="E670" s="84"/>
      <c r="F670" s="84"/>
      <c r="G670" s="75"/>
      <c r="H670" s="85"/>
      <c r="I670" s="75"/>
      <c r="J670" s="75"/>
      <c r="K670" s="75"/>
      <c r="L670" s="75"/>
      <c r="M670" s="75"/>
      <c r="N670" s="75"/>
      <c r="O670" s="75"/>
      <c r="P670" s="75"/>
      <c r="Q670" s="75"/>
      <c r="R670" s="75"/>
      <c r="S670" s="75"/>
      <c r="T670" s="75"/>
      <c r="U670" s="75"/>
      <c r="V670" s="75"/>
      <c r="W670" s="76"/>
      <c r="X670" s="76"/>
      <c r="Y670" s="76"/>
      <c r="Z670" s="76"/>
      <c r="AA670" s="76"/>
      <c r="AB670" s="76"/>
      <c r="AC670" s="76"/>
      <c r="AD670" s="76"/>
      <c r="AE670" s="75"/>
      <c r="AF670" s="75"/>
      <c r="AG670" s="75"/>
      <c r="AH670" s="332">
        <v>8</v>
      </c>
      <c r="AI670" s="343" t="str">
        <f t="array" ref="AI670">IF(COUNT(IF($W$5:$W$204=$AH670,IF($A$5:$A$204=AI$661,$W$5:$W$204,""),""))=0,"-",AVERAGE(IF($W$5:$W$204=$AH670,IF($A$5:$A$204=AI$661,$H$5:$V$204,"")))-$AH670)</f>
        <v>-</v>
      </c>
      <c r="AJ670" s="343" t="str">
        <f t="array" ref="AJ670">IF(COUNT(IF($W$5:$W$204=$AH670,IF($A$5:$A$204=AJ$661,$W$5:$W$204,""),""))=0,"-",AVERAGE(IF($W$5:$W$204=$AH670,IF($A$5:$A$204=AJ$661,$H$5:$V$204,"")))-$AH670)</f>
        <v>-</v>
      </c>
      <c r="AK670" s="343" t="str">
        <f t="array" ref="AK670">IF(COUNT(IF($W$5:$W$204=$AH670,IF($A$5:$A$204=AK$661,$W$5:$W$204,""),""))=0,"-",AVERAGE(IF($W$5:$W$204=$AH670,IF($A$5:$A$204=AK$661,$H$5:$V$204,"")))-$AH670)</f>
        <v>-</v>
      </c>
      <c r="AL670" s="343" t="str">
        <f t="array" ref="AL670">IF(COUNT(IF($W$5:$W$204=$AH670,IF($A$5:$A$204=AL$661,$W$5:$W$204,""),""))=0,"-",AVERAGE(IF($W$5:$W$204=$AH670,IF($A$5:$A$204=AL$661,$H$5:$V$204,"")))-$AH670)</f>
        <v>-</v>
      </c>
      <c r="AM670" s="343" t="str">
        <f t="array" ref="AM670">IF(COUNT(IF($W$5:$W$204=$AH670,IF($A$5:$A$204=AM$661,$W$5:$W$204,""),""))=0,"-",AVERAGE(IF($W$5:$W$204=$AH670,IF($A$5:$A$204=AM$661,$H$5:$V$204,"")))-$AH670)</f>
        <v>-</v>
      </c>
      <c r="AN670" s="343" t="str">
        <f t="array" ref="AN670">IF(COUNT(IF($W$5:$W$204=$AH670,IF($A$5:$A$204=AN$661,$W$5:$W$204,""),""))=0,"-",AVERAGE(IF($W$5:$W$204=$AH670,IF($A$5:$A$204=AN$661,$H$5:$V$204,"")))-$AH670)</f>
        <v>-</v>
      </c>
      <c r="AO670" s="343" t="str">
        <f t="array" ref="AO670">IF(COUNT(IF($W$5:$W$204=$AH670,IF($A$5:$A$204=AO$661,$W$5:$W$204,""),""))=0,"-",AVERAGE(IF($W$5:$W$204=$AH670,IF($A$5:$A$204=AO$661,$H$5:$V$204,"")))-$AH670)</f>
        <v>-</v>
      </c>
      <c r="AP670" s="343" t="str">
        <f t="array" ref="AP670">IF(COUNT(IF($W$5:$W$204=$AH670,IF($A$5:$A$204=AP$661,$W$5:$W$204,""),""))=0,"-",AVERAGE(IF($W$5:$W$204=$AH670,IF($A$5:$A$204=AP$661,$H$5:$V$204,"")))-$AH670)</f>
        <v>-</v>
      </c>
      <c r="AQ670" s="343" t="str">
        <f t="array" ref="AQ670">IF(COUNT(IF($W$5:$W$204=$AH670,IF($A$5:$A$204=AQ$661,$W$5:$W$204,""),""))=0,"-",AVERAGE(IF($W$5:$W$204=$AH670,IF($A$5:$A$204=AQ$661,$H$5:$V$204,"")))-$AH670)</f>
        <v>-</v>
      </c>
      <c r="AR670" s="343" t="str">
        <f t="array" ref="AR670">IF(COUNT(IF($W$5:$W$204=$AH670,IF($A$5:$A$204=AR$661,$W$5:$W$204,""),""))=0,"-",AVERAGE(IF($W$5:$W$204=$AH670,IF($A$5:$A$204=AR$661,$H$5:$V$204,"")))-$AH670)</f>
        <v>-</v>
      </c>
      <c r="AS670" s="343" t="str">
        <f t="array" ref="AS670">IF(COUNT(IF($W$5:$W$204=$AH670,IF($A$5:$A$204=AS$661,$W$5:$W$204,""),""))=0,"-",AVERAGE(IF($W$5:$W$204=$AH670,IF($A$5:$A$204=AS$661,$H$5:$V$204,"")))-$AH670)</f>
        <v>-</v>
      </c>
      <c r="AT670" s="343" t="str">
        <f t="array" ref="AT670">IF(COUNT(IF($W$5:$W$204=$AH670,IF($A$5:$A$204=AT$661,$W$5:$W$204,""),""))=0,"-",AVERAGE(IF($W$5:$W$204=$AH670,IF($A$5:$A$204=AT$661,$H$5:$V$204,"")))-$AH670)</f>
        <v>-</v>
      </c>
      <c r="AU670" s="398" t="str">
        <f t="array" ref="AU670">IF(COUNT(AI670:AT670)=0,"-",AVERAGE(IF($W$5:$W$204=$AH670,$H$5:$V$204,""))-$AH670)</f>
        <v>-</v>
      </c>
      <c r="AV670" s="75"/>
      <c r="AW670" s="74"/>
      <c r="AX670" s="75"/>
      <c r="AY670" s="75"/>
      <c r="AZ670" s="75"/>
      <c r="BA670" s="75"/>
      <c r="BB670" s="75"/>
      <c r="BC670" s="75"/>
      <c r="BD670" s="75"/>
      <c r="BE670" s="75"/>
      <c r="BF670" s="75"/>
      <c r="BG670" s="75"/>
      <c r="BH670" s="75"/>
      <c r="BV670" s="251"/>
      <c r="BW670" s="251"/>
      <c r="BX670" s="251"/>
    </row>
    <row r="671" spans="1:76">
      <c r="A671" s="75"/>
      <c r="B671" s="75"/>
      <c r="C671" s="75"/>
      <c r="D671" s="75"/>
      <c r="E671" s="84"/>
      <c r="F671" s="84"/>
      <c r="G671" s="75"/>
      <c r="H671" s="85"/>
      <c r="I671" s="75"/>
      <c r="J671" s="75"/>
      <c r="K671" s="75"/>
      <c r="L671" s="75"/>
      <c r="M671" s="75"/>
      <c r="N671" s="75"/>
      <c r="O671" s="75"/>
      <c r="P671" s="75"/>
      <c r="Q671" s="75"/>
      <c r="R671" s="75"/>
      <c r="S671" s="75"/>
      <c r="T671" s="75"/>
      <c r="U671" s="75"/>
      <c r="V671" s="75"/>
      <c r="W671" s="76"/>
      <c r="X671" s="76"/>
      <c r="Y671" s="76"/>
      <c r="Z671" s="76"/>
      <c r="AA671" s="76"/>
      <c r="AB671" s="76"/>
      <c r="AC671" s="76"/>
      <c r="AD671" s="76"/>
      <c r="AE671" s="75"/>
      <c r="AF671" s="75"/>
      <c r="AG671" s="75"/>
      <c r="AH671" s="332">
        <v>9</v>
      </c>
      <c r="AI671" s="343" t="str">
        <f t="array" ref="AI671">IF(COUNT(IF($W$5:$W$204=$AH671,IF($A$5:$A$204=AI$661,$W$5:$W$204,""),""))=0,"-",AVERAGE(IF($W$5:$W$204=$AH671,IF($A$5:$A$204=AI$661,$H$5:$V$204,"")))-$AH671)</f>
        <v>-</v>
      </c>
      <c r="AJ671" s="343" t="str">
        <f t="array" ref="AJ671">IF(COUNT(IF($W$5:$W$204=$AH671,IF($A$5:$A$204=AJ$661,$W$5:$W$204,""),""))=0,"-",AVERAGE(IF($W$5:$W$204=$AH671,IF($A$5:$A$204=AJ$661,$H$5:$V$204,"")))-$AH671)</f>
        <v>-</v>
      </c>
      <c r="AK671" s="343" t="str">
        <f t="array" ref="AK671">IF(COUNT(IF($W$5:$W$204=$AH671,IF($A$5:$A$204=AK$661,$W$5:$W$204,""),""))=0,"-",AVERAGE(IF($W$5:$W$204=$AH671,IF($A$5:$A$204=AK$661,$H$5:$V$204,"")))-$AH671)</f>
        <v>-</v>
      </c>
      <c r="AL671" s="343" t="str">
        <f t="array" ref="AL671">IF(COUNT(IF($W$5:$W$204=$AH671,IF($A$5:$A$204=AL$661,$W$5:$W$204,""),""))=0,"-",AVERAGE(IF($W$5:$W$204=$AH671,IF($A$5:$A$204=AL$661,$H$5:$V$204,"")))-$AH671)</f>
        <v>-</v>
      </c>
      <c r="AM671" s="343" t="str">
        <f t="array" ref="AM671">IF(COUNT(IF($W$5:$W$204=$AH671,IF($A$5:$A$204=AM$661,$W$5:$W$204,""),""))=0,"-",AVERAGE(IF($W$5:$W$204=$AH671,IF($A$5:$A$204=AM$661,$H$5:$V$204,"")))-$AH671)</f>
        <v>-</v>
      </c>
      <c r="AN671" s="343" t="str">
        <f t="array" ref="AN671">IF(COUNT(IF($W$5:$W$204=$AH671,IF($A$5:$A$204=AN$661,$W$5:$W$204,""),""))=0,"-",AVERAGE(IF($W$5:$W$204=$AH671,IF($A$5:$A$204=AN$661,$H$5:$V$204,"")))-$AH671)</f>
        <v>-</v>
      </c>
      <c r="AO671" s="343" t="str">
        <f t="array" ref="AO671">IF(COUNT(IF($W$5:$W$204=$AH671,IF($A$5:$A$204=AO$661,$W$5:$W$204,""),""))=0,"-",AVERAGE(IF($W$5:$W$204=$AH671,IF($A$5:$A$204=AO$661,$H$5:$V$204,"")))-$AH671)</f>
        <v>-</v>
      </c>
      <c r="AP671" s="343" t="str">
        <f t="array" ref="AP671">IF(COUNT(IF($W$5:$W$204=$AH671,IF($A$5:$A$204=AP$661,$W$5:$W$204,""),""))=0,"-",AVERAGE(IF($W$5:$W$204=$AH671,IF($A$5:$A$204=AP$661,$H$5:$V$204,"")))-$AH671)</f>
        <v>-</v>
      </c>
      <c r="AQ671" s="343" t="str">
        <f t="array" ref="AQ671">IF(COUNT(IF($W$5:$W$204=$AH671,IF($A$5:$A$204=AQ$661,$W$5:$W$204,""),""))=0,"-",AVERAGE(IF($W$5:$W$204=$AH671,IF($A$5:$A$204=AQ$661,$H$5:$V$204,"")))-$AH671)</f>
        <v>-</v>
      </c>
      <c r="AR671" s="343" t="str">
        <f t="array" ref="AR671">IF(COUNT(IF($W$5:$W$204=$AH671,IF($A$5:$A$204=AR$661,$W$5:$W$204,""),""))=0,"-",AVERAGE(IF($W$5:$W$204=$AH671,IF($A$5:$A$204=AR$661,$H$5:$V$204,"")))-$AH671)</f>
        <v>-</v>
      </c>
      <c r="AS671" s="343" t="str">
        <f t="array" ref="AS671">IF(COUNT(IF($W$5:$W$204=$AH671,IF($A$5:$A$204=AS$661,$W$5:$W$204,""),""))=0,"-",AVERAGE(IF($W$5:$W$204=$AH671,IF($A$5:$A$204=AS$661,$H$5:$V$204,"")))-$AH671)</f>
        <v>-</v>
      </c>
      <c r="AT671" s="343" t="str">
        <f t="array" ref="AT671">IF(COUNT(IF($W$5:$W$204=$AH671,IF($A$5:$A$204=AT$661,$W$5:$W$204,""),""))=0,"-",AVERAGE(IF($W$5:$W$204=$AH671,IF($A$5:$A$204=AT$661,$H$5:$V$204,"")))-$AH671)</f>
        <v>-</v>
      </c>
      <c r="AU671" s="398" t="str">
        <f t="array" ref="AU671">IF(COUNT(AI671:AT671)=0,"-",AVERAGE(IF($W$5:$W$204=$AH671,$H$5:$V$204,""))-$AH671)</f>
        <v>-</v>
      </c>
      <c r="AV671" s="75"/>
      <c r="AW671" s="74"/>
      <c r="AX671" s="75"/>
      <c r="AY671" s="75"/>
      <c r="AZ671" s="75"/>
      <c r="BA671" s="75"/>
      <c r="BB671" s="75"/>
      <c r="BC671" s="75"/>
      <c r="BD671" s="75"/>
      <c r="BE671" s="75"/>
      <c r="BF671" s="75"/>
      <c r="BG671" s="75"/>
      <c r="BH671" s="75"/>
      <c r="BV671" s="251"/>
      <c r="BW671" s="251"/>
      <c r="BX671" s="251"/>
    </row>
    <row r="672" spans="1:76">
      <c r="A672" s="75"/>
      <c r="B672" s="75"/>
      <c r="C672" s="75"/>
      <c r="D672" s="75"/>
      <c r="E672" s="84"/>
      <c r="F672" s="84"/>
      <c r="G672" s="75"/>
      <c r="H672" s="85"/>
      <c r="I672" s="75"/>
      <c r="J672" s="75"/>
      <c r="K672" s="75"/>
      <c r="L672" s="75"/>
      <c r="M672" s="75"/>
      <c r="N672" s="75"/>
      <c r="O672" s="75"/>
      <c r="P672" s="75"/>
      <c r="Q672" s="75"/>
      <c r="R672" s="75"/>
      <c r="S672" s="75"/>
      <c r="T672" s="75"/>
      <c r="U672" s="75"/>
      <c r="V672" s="75"/>
      <c r="W672" s="76"/>
      <c r="X672" s="76"/>
      <c r="Y672" s="76"/>
      <c r="Z672" s="76"/>
      <c r="AA672" s="76"/>
      <c r="AB672" s="76"/>
      <c r="AC672" s="76"/>
      <c r="AD672" s="76"/>
      <c r="AE672" s="75"/>
      <c r="AF672" s="75"/>
      <c r="AG672" s="75"/>
      <c r="AH672" s="332">
        <v>10</v>
      </c>
      <c r="AI672" s="343" t="str">
        <f t="array" ref="AI672">IF(COUNT(IF($W$5:$W$204=$AH672,IF($A$5:$A$204=AI$661,$W$5:$W$204,""),""))=0,"-",AVERAGE(IF($W$5:$W$204=$AH672,IF($A$5:$A$204=AI$661,$H$5:$V$204,"")))-$AH672)</f>
        <v>-</v>
      </c>
      <c r="AJ672" s="343" t="str">
        <f t="array" ref="AJ672">IF(COUNT(IF($W$5:$W$204=$AH672,IF($A$5:$A$204=AJ$661,$W$5:$W$204,""),""))=0,"-",AVERAGE(IF($W$5:$W$204=$AH672,IF($A$5:$A$204=AJ$661,$H$5:$V$204,"")))-$AH672)</f>
        <v>-</v>
      </c>
      <c r="AK672" s="343" t="str">
        <f t="array" ref="AK672">IF(COUNT(IF($W$5:$W$204=$AH672,IF($A$5:$A$204=AK$661,$W$5:$W$204,""),""))=0,"-",AVERAGE(IF($W$5:$W$204=$AH672,IF($A$5:$A$204=AK$661,$H$5:$V$204,"")))-$AH672)</f>
        <v>-</v>
      </c>
      <c r="AL672" s="343" t="str">
        <f t="array" ref="AL672">IF(COUNT(IF($W$5:$W$204=$AH672,IF($A$5:$A$204=AL$661,$W$5:$W$204,""),""))=0,"-",AVERAGE(IF($W$5:$W$204=$AH672,IF($A$5:$A$204=AL$661,$H$5:$V$204,"")))-$AH672)</f>
        <v>-</v>
      </c>
      <c r="AM672" s="343" t="str">
        <f t="array" ref="AM672">IF(COUNT(IF($W$5:$W$204=$AH672,IF($A$5:$A$204=AM$661,$W$5:$W$204,""),""))=0,"-",AVERAGE(IF($W$5:$W$204=$AH672,IF($A$5:$A$204=AM$661,$H$5:$V$204,"")))-$AH672)</f>
        <v>-</v>
      </c>
      <c r="AN672" s="343" t="str">
        <f t="array" ref="AN672">IF(COUNT(IF($W$5:$W$204=$AH672,IF($A$5:$A$204=AN$661,$W$5:$W$204,""),""))=0,"-",AVERAGE(IF($W$5:$W$204=$AH672,IF($A$5:$A$204=AN$661,$H$5:$V$204,"")))-$AH672)</f>
        <v>-</v>
      </c>
      <c r="AO672" s="343" t="str">
        <f t="array" ref="AO672">IF(COUNT(IF($W$5:$W$204=$AH672,IF($A$5:$A$204=AO$661,$W$5:$W$204,""),""))=0,"-",AVERAGE(IF($W$5:$W$204=$AH672,IF($A$5:$A$204=AO$661,$H$5:$V$204,"")))-$AH672)</f>
        <v>-</v>
      </c>
      <c r="AP672" s="343" t="str">
        <f t="array" ref="AP672">IF(COUNT(IF($W$5:$W$204=$AH672,IF($A$5:$A$204=AP$661,$W$5:$W$204,""),""))=0,"-",AVERAGE(IF($W$5:$W$204=$AH672,IF($A$5:$A$204=AP$661,$H$5:$V$204,"")))-$AH672)</f>
        <v>-</v>
      </c>
      <c r="AQ672" s="343" t="str">
        <f t="array" ref="AQ672">IF(COUNT(IF($W$5:$W$204=$AH672,IF($A$5:$A$204=AQ$661,$W$5:$W$204,""),""))=0,"-",AVERAGE(IF($W$5:$W$204=$AH672,IF($A$5:$A$204=AQ$661,$H$5:$V$204,"")))-$AH672)</f>
        <v>-</v>
      </c>
      <c r="AR672" s="343" t="str">
        <f t="array" ref="AR672">IF(COUNT(IF($W$5:$W$204=$AH672,IF($A$5:$A$204=AR$661,$W$5:$W$204,""),""))=0,"-",AVERAGE(IF($W$5:$W$204=$AH672,IF($A$5:$A$204=AR$661,$H$5:$V$204,"")))-$AH672)</f>
        <v>-</v>
      </c>
      <c r="AS672" s="343" t="str">
        <f t="array" ref="AS672">IF(COUNT(IF($W$5:$W$204=$AH672,IF($A$5:$A$204=AS$661,$W$5:$W$204,""),""))=0,"-",AVERAGE(IF($W$5:$W$204=$AH672,IF($A$5:$A$204=AS$661,$H$5:$V$204,"")))-$AH672)</f>
        <v>-</v>
      </c>
      <c r="AT672" s="343" t="str">
        <f t="array" ref="AT672">IF(COUNT(IF($W$5:$W$204=$AH672,IF($A$5:$A$204=AT$661,$W$5:$W$204,""),""))=0,"-",AVERAGE(IF($W$5:$W$204=$AH672,IF($A$5:$A$204=AT$661,$H$5:$V$204,"")))-$AH672)</f>
        <v>-</v>
      </c>
      <c r="AU672" s="398" t="str">
        <f t="array" ref="AU672">IF(COUNT(AI672:AT672)=0,"-",AVERAGE(IF($W$5:$W$204=$AH672,$H$5:$V$204,""))-$AH672)</f>
        <v>-</v>
      </c>
      <c r="AV672" s="75"/>
      <c r="AW672" s="74"/>
      <c r="AX672" s="75"/>
      <c r="AY672" s="75"/>
      <c r="AZ672" s="75"/>
      <c r="BA672" s="75"/>
      <c r="BB672" s="75"/>
      <c r="BC672" s="75"/>
      <c r="BD672" s="75"/>
      <c r="BE672" s="75"/>
      <c r="BF672" s="75"/>
      <c r="BG672" s="75"/>
      <c r="BH672" s="75"/>
      <c r="BV672" s="251"/>
      <c r="BW672" s="251"/>
      <c r="BX672" s="251"/>
    </row>
    <row r="673" spans="1:76">
      <c r="A673" s="75"/>
      <c r="B673" s="75"/>
      <c r="C673" s="75"/>
      <c r="D673" s="75"/>
      <c r="E673" s="84"/>
      <c r="F673" s="84"/>
      <c r="G673" s="75"/>
      <c r="H673" s="85"/>
      <c r="I673" s="75"/>
      <c r="J673" s="75"/>
      <c r="K673" s="75"/>
      <c r="L673" s="75"/>
      <c r="M673" s="75"/>
      <c r="N673" s="75"/>
      <c r="O673" s="75"/>
      <c r="P673" s="75"/>
      <c r="Q673" s="75"/>
      <c r="R673" s="75"/>
      <c r="S673" s="75"/>
      <c r="T673" s="75"/>
      <c r="U673" s="75"/>
      <c r="V673" s="75"/>
      <c r="W673" s="76"/>
      <c r="X673" s="76"/>
      <c r="Y673" s="76"/>
      <c r="Z673" s="76"/>
      <c r="AA673" s="76"/>
      <c r="AB673" s="76"/>
      <c r="AC673" s="76"/>
      <c r="AD673" s="76"/>
      <c r="AE673" s="75"/>
      <c r="AF673" s="75"/>
      <c r="AG673" s="75"/>
      <c r="AH673" s="332">
        <v>11</v>
      </c>
      <c r="AI673" s="343" t="str">
        <f t="array" ref="AI673">IF(COUNT(IF($W$5:$W$204=$AH673,IF($A$5:$A$204=AI$661,$W$5:$W$204,""),""))=0,"-",AVERAGE(IF($W$5:$W$204=$AH673,IF($A$5:$A$204=AI$661,$H$5:$V$204,"")))-$AH673)</f>
        <v>-</v>
      </c>
      <c r="AJ673" s="343" t="str">
        <f t="array" ref="AJ673">IF(COUNT(IF($W$5:$W$204=$AH673,IF($A$5:$A$204=AJ$661,$W$5:$W$204,""),""))=0,"-",AVERAGE(IF($W$5:$W$204=$AH673,IF($A$5:$A$204=AJ$661,$H$5:$V$204,"")))-$AH673)</f>
        <v>-</v>
      </c>
      <c r="AK673" s="343" t="str">
        <f t="array" ref="AK673">IF(COUNT(IF($W$5:$W$204=$AH673,IF($A$5:$A$204=AK$661,$W$5:$W$204,""),""))=0,"-",AVERAGE(IF($W$5:$W$204=$AH673,IF($A$5:$A$204=AK$661,$H$5:$V$204,"")))-$AH673)</f>
        <v>-</v>
      </c>
      <c r="AL673" s="343" t="str">
        <f t="array" ref="AL673">IF(COUNT(IF($W$5:$W$204=$AH673,IF($A$5:$A$204=AL$661,$W$5:$W$204,""),""))=0,"-",AVERAGE(IF($W$5:$W$204=$AH673,IF($A$5:$A$204=AL$661,$H$5:$V$204,"")))-$AH673)</f>
        <v>-</v>
      </c>
      <c r="AM673" s="343" t="str">
        <f t="array" ref="AM673">IF(COUNT(IF($W$5:$W$204=$AH673,IF($A$5:$A$204=AM$661,$W$5:$W$204,""),""))=0,"-",AVERAGE(IF($W$5:$W$204=$AH673,IF($A$5:$A$204=AM$661,$H$5:$V$204,"")))-$AH673)</f>
        <v>-</v>
      </c>
      <c r="AN673" s="343" t="str">
        <f t="array" ref="AN673">IF(COUNT(IF($W$5:$W$204=$AH673,IF($A$5:$A$204=AN$661,$W$5:$W$204,""),""))=0,"-",AVERAGE(IF($W$5:$W$204=$AH673,IF($A$5:$A$204=AN$661,$H$5:$V$204,"")))-$AH673)</f>
        <v>-</v>
      </c>
      <c r="AO673" s="343" t="str">
        <f t="array" ref="AO673">IF(COUNT(IF($W$5:$W$204=$AH673,IF($A$5:$A$204=AO$661,$W$5:$W$204,""),""))=0,"-",AVERAGE(IF($W$5:$W$204=$AH673,IF($A$5:$A$204=AO$661,$H$5:$V$204,"")))-$AH673)</f>
        <v>-</v>
      </c>
      <c r="AP673" s="343" t="str">
        <f t="array" ref="AP673">IF(COUNT(IF($W$5:$W$204=$AH673,IF($A$5:$A$204=AP$661,$W$5:$W$204,""),""))=0,"-",AVERAGE(IF($W$5:$W$204=$AH673,IF($A$5:$A$204=AP$661,$H$5:$V$204,"")))-$AH673)</f>
        <v>-</v>
      </c>
      <c r="AQ673" s="343" t="str">
        <f t="array" ref="AQ673">IF(COUNT(IF($W$5:$W$204=$AH673,IF($A$5:$A$204=AQ$661,$W$5:$W$204,""),""))=0,"-",AVERAGE(IF($W$5:$W$204=$AH673,IF($A$5:$A$204=AQ$661,$H$5:$V$204,"")))-$AH673)</f>
        <v>-</v>
      </c>
      <c r="AR673" s="343" t="str">
        <f t="array" ref="AR673">IF(COUNT(IF($W$5:$W$204=$AH673,IF($A$5:$A$204=AR$661,$W$5:$W$204,""),""))=0,"-",AVERAGE(IF($W$5:$W$204=$AH673,IF($A$5:$A$204=AR$661,$H$5:$V$204,"")))-$AH673)</f>
        <v>-</v>
      </c>
      <c r="AS673" s="343" t="str">
        <f t="array" ref="AS673">IF(COUNT(IF($W$5:$W$204=$AH673,IF($A$5:$A$204=AS$661,$W$5:$W$204,""),""))=0,"-",AVERAGE(IF($W$5:$W$204=$AH673,IF($A$5:$A$204=AS$661,$H$5:$V$204,"")))-$AH673)</f>
        <v>-</v>
      </c>
      <c r="AT673" s="343" t="str">
        <f t="array" ref="AT673">IF(COUNT(IF($W$5:$W$204=$AH673,IF($A$5:$A$204=AT$661,$W$5:$W$204,""),""))=0,"-",AVERAGE(IF($W$5:$W$204=$AH673,IF($A$5:$A$204=AT$661,$H$5:$V$204,"")))-$AH673)</f>
        <v>-</v>
      </c>
      <c r="AU673" s="398" t="str">
        <f t="array" ref="AU673">IF(COUNT(AI673:AT673)=0,"-",AVERAGE(IF($W$5:$W$204=$AH673,$H$5:$V$204,""))-$AH673)</f>
        <v>-</v>
      </c>
      <c r="AV673" s="75"/>
      <c r="AW673" s="74"/>
      <c r="AX673" s="75"/>
      <c r="AY673" s="75"/>
      <c r="AZ673" s="75"/>
      <c r="BA673" s="75"/>
      <c r="BB673" s="75"/>
      <c r="BC673" s="75"/>
      <c r="BD673" s="75"/>
      <c r="BE673" s="75"/>
      <c r="BF673" s="75"/>
      <c r="BG673" s="75"/>
      <c r="BH673" s="75"/>
      <c r="BV673" s="251"/>
      <c r="BW673" s="251"/>
      <c r="BX673" s="251"/>
    </row>
    <row r="674" spans="1:76">
      <c r="A674" s="75"/>
      <c r="B674" s="75"/>
      <c r="C674" s="75"/>
      <c r="D674" s="75"/>
      <c r="E674" s="84"/>
      <c r="F674" s="84"/>
      <c r="G674" s="75"/>
      <c r="H674" s="85"/>
      <c r="I674" s="75"/>
      <c r="J674" s="75"/>
      <c r="K674" s="75"/>
      <c r="L674" s="75"/>
      <c r="M674" s="75"/>
      <c r="N674" s="75"/>
      <c r="O674" s="75"/>
      <c r="P674" s="75"/>
      <c r="Q674" s="75"/>
      <c r="R674" s="75"/>
      <c r="S674" s="75"/>
      <c r="T674" s="75"/>
      <c r="U674" s="75"/>
      <c r="V674" s="75"/>
      <c r="W674" s="76"/>
      <c r="X674" s="76"/>
      <c r="Y674" s="76"/>
      <c r="Z674" s="76"/>
      <c r="AA674" s="76"/>
      <c r="AB674" s="76"/>
      <c r="AC674" s="76"/>
      <c r="AD674" s="76"/>
      <c r="AE674" s="75"/>
      <c r="AF674" s="75"/>
      <c r="AG674" s="75"/>
      <c r="AH674" s="332">
        <v>12</v>
      </c>
      <c r="AI674" s="343" t="str">
        <f t="array" ref="AI674">IF(COUNT(IF($W$5:$W$204=$AH674,IF($A$5:$A$204=AI$661,$W$5:$W$204,""),""))=0,"-",AVERAGE(IF($W$5:$W$204=$AH674,IF($A$5:$A$204=AI$661,$H$5:$V$204,"")))-$AH674)</f>
        <v>-</v>
      </c>
      <c r="AJ674" s="343" t="str">
        <f t="array" ref="AJ674">IF(COUNT(IF($W$5:$W$204=$AH674,IF($A$5:$A$204=AJ$661,$W$5:$W$204,""),""))=0,"-",AVERAGE(IF($W$5:$W$204=$AH674,IF($A$5:$A$204=AJ$661,$H$5:$V$204,"")))-$AH674)</f>
        <v>-</v>
      </c>
      <c r="AK674" s="343" t="str">
        <f t="array" ref="AK674">IF(COUNT(IF($W$5:$W$204=$AH674,IF($A$5:$A$204=AK$661,$W$5:$W$204,""),""))=0,"-",AVERAGE(IF($W$5:$W$204=$AH674,IF($A$5:$A$204=AK$661,$H$5:$V$204,"")))-$AH674)</f>
        <v>-</v>
      </c>
      <c r="AL674" s="343" t="str">
        <f t="array" ref="AL674">IF(COUNT(IF($W$5:$W$204=$AH674,IF($A$5:$A$204=AL$661,$W$5:$W$204,""),""))=0,"-",AVERAGE(IF($W$5:$W$204=$AH674,IF($A$5:$A$204=AL$661,$H$5:$V$204,"")))-$AH674)</f>
        <v>-</v>
      </c>
      <c r="AM674" s="343" t="str">
        <f t="array" ref="AM674">IF(COUNT(IF($W$5:$W$204=$AH674,IF($A$5:$A$204=AM$661,$W$5:$W$204,""),""))=0,"-",AVERAGE(IF($W$5:$W$204=$AH674,IF($A$5:$A$204=AM$661,$H$5:$V$204,"")))-$AH674)</f>
        <v>-</v>
      </c>
      <c r="AN674" s="343" t="str">
        <f t="array" ref="AN674">IF(COUNT(IF($W$5:$W$204=$AH674,IF($A$5:$A$204=AN$661,$W$5:$W$204,""),""))=0,"-",AVERAGE(IF($W$5:$W$204=$AH674,IF($A$5:$A$204=AN$661,$H$5:$V$204,"")))-$AH674)</f>
        <v>-</v>
      </c>
      <c r="AO674" s="343" t="str">
        <f t="array" ref="AO674">IF(COUNT(IF($W$5:$W$204=$AH674,IF($A$5:$A$204=AO$661,$W$5:$W$204,""),""))=0,"-",AVERAGE(IF($W$5:$W$204=$AH674,IF($A$5:$A$204=AO$661,$H$5:$V$204,"")))-$AH674)</f>
        <v>-</v>
      </c>
      <c r="AP674" s="343" t="str">
        <f t="array" ref="AP674">IF(COUNT(IF($W$5:$W$204=$AH674,IF($A$5:$A$204=AP$661,$W$5:$W$204,""),""))=0,"-",AVERAGE(IF($W$5:$W$204=$AH674,IF($A$5:$A$204=AP$661,$H$5:$V$204,"")))-$AH674)</f>
        <v>-</v>
      </c>
      <c r="AQ674" s="343" t="str">
        <f t="array" ref="AQ674">IF(COUNT(IF($W$5:$W$204=$AH674,IF($A$5:$A$204=AQ$661,$W$5:$W$204,""),""))=0,"-",AVERAGE(IF($W$5:$W$204=$AH674,IF($A$5:$A$204=AQ$661,$H$5:$V$204,"")))-$AH674)</f>
        <v>-</v>
      </c>
      <c r="AR674" s="343" t="str">
        <f t="array" ref="AR674">IF(COUNT(IF($W$5:$W$204=$AH674,IF($A$5:$A$204=AR$661,$W$5:$W$204,""),""))=0,"-",AVERAGE(IF($W$5:$W$204=$AH674,IF($A$5:$A$204=AR$661,$H$5:$V$204,"")))-$AH674)</f>
        <v>-</v>
      </c>
      <c r="AS674" s="343" t="str">
        <f t="array" ref="AS674">IF(COUNT(IF($W$5:$W$204=$AH674,IF($A$5:$A$204=AS$661,$W$5:$W$204,""),""))=0,"-",AVERAGE(IF($W$5:$W$204=$AH674,IF($A$5:$A$204=AS$661,$H$5:$V$204,"")))-$AH674)</f>
        <v>-</v>
      </c>
      <c r="AT674" s="343" t="str">
        <f t="array" ref="AT674">IF(COUNT(IF($W$5:$W$204=$AH674,IF($A$5:$A$204=AT$661,$W$5:$W$204,""),""))=0,"-",AVERAGE(IF($W$5:$W$204=$AH674,IF($A$5:$A$204=AT$661,$H$5:$V$204,"")))-$AH674)</f>
        <v>-</v>
      </c>
      <c r="AU674" s="398" t="str">
        <f t="array" ref="AU674">IF(COUNT(AI674:AT674)=0,"-",AVERAGE(IF($W$5:$W$204=$AH674,$H$5:$V$204,""))-$AH674)</f>
        <v>-</v>
      </c>
      <c r="AV674" s="75"/>
      <c r="AW674" s="74"/>
      <c r="AX674" s="75"/>
      <c r="AY674" s="75"/>
      <c r="AZ674" s="75"/>
      <c r="BA674" s="75"/>
      <c r="BB674" s="75"/>
      <c r="BC674" s="75"/>
      <c r="BD674" s="75"/>
      <c r="BE674" s="75"/>
      <c r="BF674" s="75"/>
      <c r="BG674" s="75"/>
      <c r="BH674" s="75"/>
      <c r="BV674" s="251"/>
      <c r="BW674" s="251"/>
      <c r="BX674" s="251"/>
    </row>
    <row r="675" spans="1:76">
      <c r="A675" s="75"/>
      <c r="B675" s="75"/>
      <c r="C675" s="75"/>
      <c r="D675" s="75"/>
      <c r="E675" s="84"/>
      <c r="F675" s="84"/>
      <c r="G675" s="75"/>
      <c r="H675" s="85"/>
      <c r="I675" s="75"/>
      <c r="J675" s="75"/>
      <c r="K675" s="75"/>
      <c r="L675" s="75"/>
      <c r="M675" s="75"/>
      <c r="N675" s="75"/>
      <c r="O675" s="75"/>
      <c r="P675" s="75"/>
      <c r="Q675" s="75"/>
      <c r="R675" s="75"/>
      <c r="S675" s="75"/>
      <c r="T675" s="75"/>
      <c r="U675" s="75"/>
      <c r="V675" s="75"/>
      <c r="W675" s="76"/>
      <c r="X675" s="76"/>
      <c r="Y675" s="76"/>
      <c r="Z675" s="76"/>
      <c r="AA675" s="76"/>
      <c r="AB675" s="76"/>
      <c r="AC675" s="76"/>
      <c r="AD675" s="76"/>
      <c r="AE675" s="75"/>
      <c r="AF675" s="75"/>
      <c r="AG675" s="75"/>
      <c r="AH675" s="332">
        <v>13</v>
      </c>
      <c r="AI675" s="343" t="str">
        <f t="array" ref="AI675">IF(COUNT(IF($W$5:$W$204=$AH675,IF($A$5:$A$204=AI$661,$W$5:$W$204,""),""))=0,"-",AVERAGE(IF($W$5:$W$204=$AH675,IF($A$5:$A$204=AI$661,$H$5:$V$204,"")))-$AH675)</f>
        <v>-</v>
      </c>
      <c r="AJ675" s="343" t="str">
        <f t="array" ref="AJ675">IF(COUNT(IF($W$5:$W$204=$AH675,IF($A$5:$A$204=AJ$661,$W$5:$W$204,""),""))=0,"-",AVERAGE(IF($W$5:$W$204=$AH675,IF($A$5:$A$204=AJ$661,$H$5:$V$204,"")))-$AH675)</f>
        <v>-</v>
      </c>
      <c r="AK675" s="343" t="str">
        <f t="array" ref="AK675">IF(COUNT(IF($W$5:$W$204=$AH675,IF($A$5:$A$204=AK$661,$W$5:$W$204,""),""))=0,"-",AVERAGE(IF($W$5:$W$204=$AH675,IF($A$5:$A$204=AK$661,$H$5:$V$204,"")))-$AH675)</f>
        <v>-</v>
      </c>
      <c r="AL675" s="343" t="str">
        <f t="array" ref="AL675">IF(COUNT(IF($W$5:$W$204=$AH675,IF($A$5:$A$204=AL$661,$W$5:$W$204,""),""))=0,"-",AVERAGE(IF($W$5:$W$204=$AH675,IF($A$5:$A$204=AL$661,$H$5:$V$204,"")))-$AH675)</f>
        <v>-</v>
      </c>
      <c r="AM675" s="343" t="str">
        <f t="array" ref="AM675">IF(COUNT(IF($W$5:$W$204=$AH675,IF($A$5:$A$204=AM$661,$W$5:$W$204,""),""))=0,"-",AVERAGE(IF($W$5:$W$204=$AH675,IF($A$5:$A$204=AM$661,$H$5:$V$204,"")))-$AH675)</f>
        <v>-</v>
      </c>
      <c r="AN675" s="343" t="str">
        <f t="array" ref="AN675">IF(COUNT(IF($W$5:$W$204=$AH675,IF($A$5:$A$204=AN$661,$W$5:$W$204,""),""))=0,"-",AVERAGE(IF($W$5:$W$204=$AH675,IF($A$5:$A$204=AN$661,$H$5:$V$204,"")))-$AH675)</f>
        <v>-</v>
      </c>
      <c r="AO675" s="343" t="str">
        <f t="array" ref="AO675">IF(COUNT(IF($W$5:$W$204=$AH675,IF($A$5:$A$204=AO$661,$W$5:$W$204,""),""))=0,"-",AVERAGE(IF($W$5:$W$204=$AH675,IF($A$5:$A$204=AO$661,$H$5:$V$204,"")))-$AH675)</f>
        <v>-</v>
      </c>
      <c r="AP675" s="343" t="str">
        <f t="array" ref="AP675">IF(COUNT(IF($W$5:$W$204=$AH675,IF($A$5:$A$204=AP$661,$W$5:$W$204,""),""))=0,"-",AVERAGE(IF($W$5:$W$204=$AH675,IF($A$5:$A$204=AP$661,$H$5:$V$204,"")))-$AH675)</f>
        <v>-</v>
      </c>
      <c r="AQ675" s="343" t="str">
        <f t="array" ref="AQ675">IF(COUNT(IF($W$5:$W$204=$AH675,IF($A$5:$A$204=AQ$661,$W$5:$W$204,""),""))=0,"-",AVERAGE(IF($W$5:$W$204=$AH675,IF($A$5:$A$204=AQ$661,$H$5:$V$204,"")))-$AH675)</f>
        <v>-</v>
      </c>
      <c r="AR675" s="343" t="str">
        <f t="array" ref="AR675">IF(COUNT(IF($W$5:$W$204=$AH675,IF($A$5:$A$204=AR$661,$W$5:$W$204,""),""))=0,"-",AVERAGE(IF($W$5:$W$204=$AH675,IF($A$5:$A$204=AR$661,$H$5:$V$204,"")))-$AH675)</f>
        <v>-</v>
      </c>
      <c r="AS675" s="343" t="str">
        <f t="array" ref="AS675">IF(COUNT(IF($W$5:$W$204=$AH675,IF($A$5:$A$204=AS$661,$W$5:$W$204,""),""))=0,"-",AVERAGE(IF($W$5:$W$204=$AH675,IF($A$5:$A$204=AS$661,$H$5:$V$204,"")))-$AH675)</f>
        <v>-</v>
      </c>
      <c r="AT675" s="343" t="str">
        <f t="array" ref="AT675">IF(COUNT(IF($W$5:$W$204=$AH675,IF($A$5:$A$204=AT$661,$W$5:$W$204,""),""))=0,"-",AVERAGE(IF($W$5:$W$204=$AH675,IF($A$5:$A$204=AT$661,$H$5:$V$204,"")))-$AH675)</f>
        <v>-</v>
      </c>
      <c r="AU675" s="398" t="str">
        <f t="array" ref="AU675">IF(COUNT(AI675:AT675)=0,"-",AVERAGE(IF($W$5:$W$204=$AH675,$H$5:$V$204,""))-$AH675)</f>
        <v>-</v>
      </c>
      <c r="AV675" s="75"/>
      <c r="AW675" s="74"/>
      <c r="AX675" s="75"/>
      <c r="AY675" s="75"/>
      <c r="AZ675" s="75"/>
      <c r="BA675" s="75"/>
      <c r="BB675" s="75"/>
      <c r="BC675" s="75"/>
      <c r="BD675" s="75"/>
      <c r="BE675" s="75"/>
      <c r="BF675" s="75"/>
      <c r="BG675" s="75"/>
      <c r="BH675" s="75"/>
      <c r="BV675" s="251"/>
      <c r="BW675" s="251"/>
      <c r="BX675" s="251"/>
    </row>
    <row r="676" spans="1:76">
      <c r="A676" s="75"/>
      <c r="B676" s="75"/>
      <c r="C676" s="75"/>
      <c r="D676" s="75"/>
      <c r="E676" s="84"/>
      <c r="F676" s="84"/>
      <c r="G676" s="75"/>
      <c r="H676" s="85"/>
      <c r="I676" s="75"/>
      <c r="J676" s="75"/>
      <c r="K676" s="75"/>
      <c r="L676" s="75"/>
      <c r="M676" s="75"/>
      <c r="N676" s="75"/>
      <c r="O676" s="75"/>
      <c r="P676" s="75"/>
      <c r="Q676" s="75"/>
      <c r="R676" s="75"/>
      <c r="S676" s="75"/>
      <c r="T676" s="75"/>
      <c r="U676" s="75"/>
      <c r="V676" s="75"/>
      <c r="W676" s="76"/>
      <c r="X676" s="76"/>
      <c r="Y676" s="76"/>
      <c r="Z676" s="76"/>
      <c r="AA676" s="76"/>
      <c r="AB676" s="76"/>
      <c r="AC676" s="76"/>
      <c r="AD676" s="76"/>
      <c r="AE676" s="75"/>
      <c r="AF676" s="75"/>
      <c r="AG676" s="75"/>
      <c r="AH676" s="332">
        <v>14</v>
      </c>
      <c r="AI676" s="343" t="str">
        <f t="array" ref="AI676">IF(COUNT(IF($W$5:$W$204=$AH676,IF($A$5:$A$204=AI$661,$W$5:$W$204,""),""))=0,"-",AVERAGE(IF($W$5:$W$204=$AH676,IF($A$5:$A$204=AI$661,$H$5:$V$204,"")))-$AH676)</f>
        <v>-</v>
      </c>
      <c r="AJ676" s="343" t="str">
        <f t="array" ref="AJ676">IF(COUNT(IF($W$5:$W$204=$AH676,IF($A$5:$A$204=AJ$661,$W$5:$W$204,""),""))=0,"-",AVERAGE(IF($W$5:$W$204=$AH676,IF($A$5:$A$204=AJ$661,$H$5:$V$204,"")))-$AH676)</f>
        <v>-</v>
      </c>
      <c r="AK676" s="343" t="str">
        <f t="array" ref="AK676">IF(COUNT(IF($W$5:$W$204=$AH676,IF($A$5:$A$204=AK$661,$W$5:$W$204,""),""))=0,"-",AVERAGE(IF($W$5:$W$204=$AH676,IF($A$5:$A$204=AK$661,$H$5:$V$204,"")))-$AH676)</f>
        <v>-</v>
      </c>
      <c r="AL676" s="343" t="str">
        <f t="array" ref="AL676">IF(COUNT(IF($W$5:$W$204=$AH676,IF($A$5:$A$204=AL$661,$W$5:$W$204,""),""))=0,"-",AVERAGE(IF($W$5:$W$204=$AH676,IF($A$5:$A$204=AL$661,$H$5:$V$204,"")))-$AH676)</f>
        <v>-</v>
      </c>
      <c r="AM676" s="343" t="str">
        <f t="array" ref="AM676">IF(COUNT(IF($W$5:$W$204=$AH676,IF($A$5:$A$204=AM$661,$W$5:$W$204,""),""))=0,"-",AVERAGE(IF($W$5:$W$204=$AH676,IF($A$5:$A$204=AM$661,$H$5:$V$204,"")))-$AH676)</f>
        <v>-</v>
      </c>
      <c r="AN676" s="343" t="str">
        <f t="array" ref="AN676">IF(COUNT(IF($W$5:$W$204=$AH676,IF($A$5:$A$204=AN$661,$W$5:$W$204,""),""))=0,"-",AVERAGE(IF($W$5:$W$204=$AH676,IF($A$5:$A$204=AN$661,$H$5:$V$204,"")))-$AH676)</f>
        <v>-</v>
      </c>
      <c r="AO676" s="343" t="str">
        <f t="array" ref="AO676">IF(COUNT(IF($W$5:$W$204=$AH676,IF($A$5:$A$204=AO$661,$W$5:$W$204,""),""))=0,"-",AVERAGE(IF($W$5:$W$204=$AH676,IF($A$5:$A$204=AO$661,$H$5:$V$204,"")))-$AH676)</f>
        <v>-</v>
      </c>
      <c r="AP676" s="343" t="str">
        <f t="array" ref="AP676">IF(COUNT(IF($W$5:$W$204=$AH676,IF($A$5:$A$204=AP$661,$W$5:$W$204,""),""))=0,"-",AVERAGE(IF($W$5:$W$204=$AH676,IF($A$5:$A$204=AP$661,$H$5:$V$204,"")))-$AH676)</f>
        <v>-</v>
      </c>
      <c r="AQ676" s="343" t="str">
        <f t="array" ref="AQ676">IF(COUNT(IF($W$5:$W$204=$AH676,IF($A$5:$A$204=AQ$661,$W$5:$W$204,""),""))=0,"-",AVERAGE(IF($W$5:$W$204=$AH676,IF($A$5:$A$204=AQ$661,$H$5:$V$204,"")))-$AH676)</f>
        <v>-</v>
      </c>
      <c r="AR676" s="343" t="str">
        <f t="array" ref="AR676">IF(COUNT(IF($W$5:$W$204=$AH676,IF($A$5:$A$204=AR$661,$W$5:$W$204,""),""))=0,"-",AVERAGE(IF($W$5:$W$204=$AH676,IF($A$5:$A$204=AR$661,$H$5:$V$204,"")))-$AH676)</f>
        <v>-</v>
      </c>
      <c r="AS676" s="343" t="str">
        <f t="array" ref="AS676">IF(COUNT(IF($W$5:$W$204=$AH676,IF($A$5:$A$204=AS$661,$W$5:$W$204,""),""))=0,"-",AVERAGE(IF($W$5:$W$204=$AH676,IF($A$5:$A$204=AS$661,$H$5:$V$204,"")))-$AH676)</f>
        <v>-</v>
      </c>
      <c r="AT676" s="343" t="str">
        <f t="array" ref="AT676">IF(COUNT(IF($W$5:$W$204=$AH676,IF($A$5:$A$204=AT$661,$W$5:$W$204,""),""))=0,"-",AVERAGE(IF($W$5:$W$204=$AH676,IF($A$5:$A$204=AT$661,$H$5:$V$204,"")))-$AH676)</f>
        <v>-</v>
      </c>
      <c r="AU676" s="398" t="str">
        <f t="array" ref="AU676">IF(COUNT(AI676:AT676)=0,"-",AVERAGE(IF($W$5:$W$204=$AH676,$H$5:$V$204,""))-$AH676)</f>
        <v>-</v>
      </c>
      <c r="AV676" s="75"/>
      <c r="AW676" s="74"/>
      <c r="AX676" s="75"/>
      <c r="AY676" s="75"/>
      <c r="AZ676" s="75"/>
      <c r="BA676" s="75"/>
      <c r="BB676" s="75"/>
      <c r="BC676" s="75"/>
      <c r="BD676" s="75"/>
      <c r="BE676" s="75"/>
      <c r="BF676" s="75"/>
      <c r="BG676" s="75"/>
      <c r="BH676" s="75"/>
      <c r="BV676" s="251"/>
      <c r="BW676" s="251"/>
      <c r="BX676" s="251"/>
    </row>
    <row r="677" spans="1:76">
      <c r="A677" s="75"/>
      <c r="B677" s="75"/>
      <c r="C677" s="75"/>
      <c r="D677" s="75"/>
      <c r="E677" s="84"/>
      <c r="F677" s="84"/>
      <c r="G677" s="75"/>
      <c r="H677" s="85"/>
      <c r="I677" s="75"/>
      <c r="J677" s="75"/>
      <c r="K677" s="75"/>
      <c r="L677" s="75"/>
      <c r="M677" s="75"/>
      <c r="N677" s="75"/>
      <c r="O677" s="75"/>
      <c r="P677" s="75"/>
      <c r="Q677" s="75"/>
      <c r="R677" s="75"/>
      <c r="S677" s="75"/>
      <c r="T677" s="75"/>
      <c r="U677" s="75"/>
      <c r="V677" s="75"/>
      <c r="W677" s="76"/>
      <c r="X677" s="76"/>
      <c r="Y677" s="76"/>
      <c r="Z677" s="76"/>
      <c r="AA677" s="76"/>
      <c r="AB677" s="76"/>
      <c r="AC677" s="76"/>
      <c r="AD677" s="76"/>
      <c r="AE677" s="75"/>
      <c r="AF677" s="75"/>
      <c r="AG677" s="75"/>
      <c r="AH677" s="332">
        <v>15</v>
      </c>
      <c r="AI677" s="343" t="str">
        <f t="array" ref="AI677">IF(COUNT(IF($W$5:$W$204=$AH677,IF($A$5:$A$204=AI$661,$W$5:$W$204,""),""))=0,"-",AVERAGE(IF($W$5:$W$204=$AH677,IF($A$5:$A$204=AI$661,$H$5:$V$204,"")))-$AH677)</f>
        <v>-</v>
      </c>
      <c r="AJ677" s="343" t="str">
        <f t="array" ref="AJ677">IF(COUNT(IF($W$5:$W$204=$AH677,IF($A$5:$A$204=AJ$661,$W$5:$W$204,""),""))=0,"-",AVERAGE(IF($W$5:$W$204=$AH677,IF($A$5:$A$204=AJ$661,$H$5:$V$204,"")))-$AH677)</f>
        <v>-</v>
      </c>
      <c r="AK677" s="343" t="str">
        <f t="array" ref="AK677">IF(COUNT(IF($W$5:$W$204=$AH677,IF($A$5:$A$204=AK$661,$W$5:$W$204,""),""))=0,"-",AVERAGE(IF($W$5:$W$204=$AH677,IF($A$5:$A$204=AK$661,$H$5:$V$204,"")))-$AH677)</f>
        <v>-</v>
      </c>
      <c r="AL677" s="343" t="str">
        <f t="array" ref="AL677">IF(COUNT(IF($W$5:$W$204=$AH677,IF($A$5:$A$204=AL$661,$W$5:$W$204,""),""))=0,"-",AVERAGE(IF($W$5:$W$204=$AH677,IF($A$5:$A$204=AL$661,$H$5:$V$204,"")))-$AH677)</f>
        <v>-</v>
      </c>
      <c r="AM677" s="343" t="str">
        <f t="array" ref="AM677">IF(COUNT(IF($W$5:$W$204=$AH677,IF($A$5:$A$204=AM$661,$W$5:$W$204,""),""))=0,"-",AVERAGE(IF($W$5:$W$204=$AH677,IF($A$5:$A$204=AM$661,$H$5:$V$204,"")))-$AH677)</f>
        <v>-</v>
      </c>
      <c r="AN677" s="343" t="str">
        <f t="array" ref="AN677">IF(COUNT(IF($W$5:$W$204=$AH677,IF($A$5:$A$204=AN$661,$W$5:$W$204,""),""))=0,"-",AVERAGE(IF($W$5:$W$204=$AH677,IF($A$5:$A$204=AN$661,$H$5:$V$204,"")))-$AH677)</f>
        <v>-</v>
      </c>
      <c r="AO677" s="343" t="str">
        <f t="array" ref="AO677">IF(COUNT(IF($W$5:$W$204=$AH677,IF($A$5:$A$204=AO$661,$W$5:$W$204,""),""))=0,"-",AVERAGE(IF($W$5:$W$204=$AH677,IF($A$5:$A$204=AO$661,$H$5:$V$204,"")))-$AH677)</f>
        <v>-</v>
      </c>
      <c r="AP677" s="343" t="str">
        <f t="array" ref="AP677">IF(COUNT(IF($W$5:$W$204=$AH677,IF($A$5:$A$204=AP$661,$W$5:$W$204,""),""))=0,"-",AVERAGE(IF($W$5:$W$204=$AH677,IF($A$5:$A$204=AP$661,$H$5:$V$204,"")))-$AH677)</f>
        <v>-</v>
      </c>
      <c r="AQ677" s="343" t="str">
        <f t="array" ref="AQ677">IF(COUNT(IF($W$5:$W$204=$AH677,IF($A$5:$A$204=AQ$661,$W$5:$W$204,""),""))=0,"-",AVERAGE(IF($W$5:$W$204=$AH677,IF($A$5:$A$204=AQ$661,$H$5:$V$204,"")))-$AH677)</f>
        <v>-</v>
      </c>
      <c r="AR677" s="343" t="str">
        <f t="array" ref="AR677">IF(COUNT(IF($W$5:$W$204=$AH677,IF($A$5:$A$204=AR$661,$W$5:$W$204,""),""))=0,"-",AVERAGE(IF($W$5:$W$204=$AH677,IF($A$5:$A$204=AR$661,$H$5:$V$204,"")))-$AH677)</f>
        <v>-</v>
      </c>
      <c r="AS677" s="343" t="str">
        <f t="array" ref="AS677">IF(COUNT(IF($W$5:$W$204=$AH677,IF($A$5:$A$204=AS$661,$W$5:$W$204,""),""))=0,"-",AVERAGE(IF($W$5:$W$204=$AH677,IF($A$5:$A$204=AS$661,$H$5:$V$204,"")))-$AH677)</f>
        <v>-</v>
      </c>
      <c r="AT677" s="343" t="str">
        <f t="array" ref="AT677">IF(COUNT(IF($W$5:$W$204=$AH677,IF($A$5:$A$204=AT$661,$W$5:$W$204,""),""))=0,"-",AVERAGE(IF($W$5:$W$204=$AH677,IF($A$5:$A$204=AT$661,$H$5:$V$204,"")))-$AH677)</f>
        <v>-</v>
      </c>
      <c r="AU677" s="399" t="str">
        <f t="array" ref="AU677">IF(COUNT(AI677:AT677)=0,"-",AVERAGE(IF($W$5:$W$204=$AH677,$H$5:$V$204,""))-$AH677)</f>
        <v>-</v>
      </c>
      <c r="AV677" s="75"/>
      <c r="AW677" s="74"/>
      <c r="AX677" s="75"/>
      <c r="AY677" s="75"/>
      <c r="AZ677" s="75"/>
      <c r="BA677" s="75"/>
      <c r="BB677" s="75"/>
      <c r="BC677" s="75"/>
      <c r="BD677" s="75"/>
      <c r="BE677" s="75"/>
      <c r="BF677" s="75"/>
      <c r="BG677" s="75"/>
      <c r="BH677" s="75"/>
      <c r="BV677" s="251"/>
      <c r="BW677" s="251"/>
      <c r="BX677" s="251"/>
    </row>
    <row r="678" spans="1:76">
      <c r="A678" s="75"/>
      <c r="B678" s="75"/>
      <c r="C678" s="75"/>
      <c r="D678" s="75"/>
      <c r="E678" s="84"/>
      <c r="F678" s="84"/>
      <c r="G678" s="75"/>
      <c r="H678" s="85"/>
      <c r="I678" s="75"/>
      <c r="J678" s="75"/>
      <c r="K678" s="75"/>
      <c r="L678" s="75"/>
      <c r="M678" s="75"/>
      <c r="N678" s="75"/>
      <c r="O678" s="75"/>
      <c r="P678" s="75"/>
      <c r="Q678" s="75"/>
      <c r="R678" s="75"/>
      <c r="S678" s="75"/>
      <c r="T678" s="75"/>
      <c r="U678" s="75"/>
      <c r="V678" s="75"/>
      <c r="W678" s="76"/>
      <c r="X678" s="76"/>
      <c r="Y678" s="76"/>
      <c r="Z678" s="76"/>
      <c r="AA678" s="76"/>
      <c r="AB678" s="76"/>
      <c r="AC678" s="76"/>
      <c r="AD678" s="76"/>
      <c r="AE678" s="75"/>
      <c r="AF678" s="75"/>
      <c r="AG678" s="75"/>
      <c r="AH678" s="357" t="s">
        <v>37</v>
      </c>
      <c r="AI678" s="344" t="str">
        <f t="shared" ref="AI678:AU678" si="125">IF(COUNT(AI662:AI677)=0,"-",SUMPRODUCT(AI662:AI677,AI596:AI611)/AI612)</f>
        <v>-</v>
      </c>
      <c r="AJ678" s="345" t="str">
        <f t="shared" si="125"/>
        <v>-</v>
      </c>
      <c r="AK678" s="345" t="str">
        <f t="shared" si="125"/>
        <v>-</v>
      </c>
      <c r="AL678" s="345" t="str">
        <f t="shared" si="125"/>
        <v>-</v>
      </c>
      <c r="AM678" s="345" t="str">
        <f t="shared" si="125"/>
        <v>-</v>
      </c>
      <c r="AN678" s="345" t="str">
        <f t="shared" si="125"/>
        <v>-</v>
      </c>
      <c r="AO678" s="345" t="str">
        <f t="shared" si="125"/>
        <v>-</v>
      </c>
      <c r="AP678" s="345" t="str">
        <f t="shared" si="125"/>
        <v>-</v>
      </c>
      <c r="AQ678" s="345" t="str">
        <f t="shared" si="125"/>
        <v>-</v>
      </c>
      <c r="AR678" s="345" t="str">
        <f t="shared" si="125"/>
        <v>-</v>
      </c>
      <c r="AS678" s="345" t="str">
        <f t="shared" si="125"/>
        <v>-</v>
      </c>
      <c r="AT678" s="346" t="str">
        <f t="shared" si="125"/>
        <v>-</v>
      </c>
      <c r="AU678" s="522" t="str">
        <f t="shared" si="125"/>
        <v>-</v>
      </c>
      <c r="AV678" s="75"/>
      <c r="AW678" s="74"/>
      <c r="AX678" s="75"/>
      <c r="AY678" s="75"/>
      <c r="AZ678" s="75"/>
      <c r="BA678" s="75"/>
      <c r="BB678" s="75"/>
      <c r="BC678" s="75"/>
      <c r="BD678" s="75"/>
      <c r="BE678" s="75"/>
      <c r="BF678" s="75"/>
      <c r="BG678" s="75"/>
      <c r="BH678" s="75"/>
      <c r="BV678" s="251"/>
      <c r="BW678" s="251"/>
      <c r="BX678" s="251"/>
    </row>
    <row r="679" spans="1:76">
      <c r="A679" s="75"/>
      <c r="B679" s="75"/>
      <c r="C679" s="75"/>
      <c r="D679" s="75"/>
      <c r="E679" s="84"/>
      <c r="F679" s="84"/>
      <c r="G679" s="75"/>
      <c r="H679" s="85"/>
      <c r="I679" s="75"/>
      <c r="J679" s="75"/>
      <c r="K679" s="75"/>
      <c r="L679" s="75"/>
      <c r="M679" s="75"/>
      <c r="N679" s="75"/>
      <c r="O679" s="75"/>
      <c r="P679" s="75"/>
      <c r="Q679" s="75"/>
      <c r="R679" s="75"/>
      <c r="S679" s="75"/>
      <c r="T679" s="75"/>
      <c r="U679" s="75"/>
      <c r="V679" s="75"/>
      <c r="W679" s="76"/>
      <c r="X679" s="76"/>
      <c r="Y679" s="76"/>
      <c r="Z679" s="76"/>
      <c r="AA679" s="76"/>
      <c r="AB679" s="76"/>
      <c r="AC679" s="76"/>
      <c r="AD679" s="76"/>
      <c r="AE679" s="75"/>
      <c r="AF679" s="75"/>
      <c r="AG679" s="75"/>
      <c r="AH679" s="204" t="s">
        <v>128</v>
      </c>
      <c r="AI679" s="160"/>
      <c r="AJ679" s="160"/>
      <c r="AK679" s="160"/>
      <c r="AL679" s="160"/>
      <c r="AM679" s="160"/>
      <c r="AN679" s="160"/>
      <c r="AO679" s="160"/>
      <c r="AP679" s="160"/>
      <c r="AQ679" s="160"/>
      <c r="AR679" s="160"/>
      <c r="AS679" s="160"/>
      <c r="AT679" s="160"/>
      <c r="AU679" s="160"/>
      <c r="AV679" s="75"/>
      <c r="AW679" s="74"/>
      <c r="AX679" s="75"/>
      <c r="AY679" s="75"/>
      <c r="AZ679" s="75"/>
      <c r="BA679" s="75"/>
      <c r="BB679" s="75"/>
      <c r="BC679" s="75"/>
      <c r="BD679" s="75"/>
      <c r="BE679" s="75"/>
      <c r="BF679" s="75"/>
      <c r="BG679" s="75"/>
      <c r="BH679" s="75"/>
      <c r="BV679" s="251"/>
      <c r="BW679" s="251"/>
      <c r="BX679" s="251"/>
    </row>
    <row r="680" spans="1:76">
      <c r="A680" s="75"/>
      <c r="B680" s="75"/>
      <c r="C680" s="75"/>
      <c r="D680" s="75"/>
      <c r="E680" s="84"/>
      <c r="F680" s="84"/>
      <c r="G680" s="75"/>
      <c r="H680" s="85"/>
      <c r="I680" s="75"/>
      <c r="J680" s="75"/>
      <c r="K680" s="75"/>
      <c r="L680" s="75"/>
      <c r="M680" s="75"/>
      <c r="N680" s="75"/>
      <c r="O680" s="75"/>
      <c r="P680" s="75"/>
      <c r="Q680" s="75"/>
      <c r="R680" s="75"/>
      <c r="S680" s="75"/>
      <c r="T680" s="75"/>
      <c r="U680" s="75"/>
      <c r="V680" s="75"/>
      <c r="W680" s="76"/>
      <c r="X680" s="76"/>
      <c r="Y680" s="76"/>
      <c r="Z680" s="76"/>
      <c r="AA680" s="76"/>
      <c r="AB680" s="76"/>
      <c r="AC680" s="76"/>
      <c r="AD680" s="76"/>
      <c r="AE680" s="75"/>
      <c r="AF680" s="75"/>
      <c r="AG680" s="75"/>
      <c r="AH680" s="75"/>
      <c r="AI680" s="75"/>
      <c r="AJ680" s="75"/>
      <c r="AK680" s="75"/>
      <c r="AL680" s="75"/>
      <c r="AM680" s="75"/>
      <c r="AN680" s="75"/>
      <c r="AO680" s="75"/>
      <c r="AP680" s="75"/>
      <c r="AQ680" s="75"/>
      <c r="AR680" s="75"/>
      <c r="AS680" s="75"/>
      <c r="AT680" s="75"/>
      <c r="AU680" s="75"/>
      <c r="AV680" s="75"/>
      <c r="AW680" s="74"/>
      <c r="AX680" s="75"/>
      <c r="AY680" s="75"/>
      <c r="AZ680" s="75"/>
      <c r="BA680" s="75"/>
      <c r="BB680" s="75"/>
      <c r="BC680" s="75"/>
      <c r="BD680" s="75"/>
      <c r="BE680" s="75"/>
      <c r="BF680" s="75"/>
      <c r="BG680" s="75"/>
      <c r="BH680" s="75"/>
      <c r="BV680" s="251"/>
      <c r="BW680" s="251"/>
      <c r="BX680" s="251"/>
    </row>
    <row r="681" spans="1:76">
      <c r="A681" s="75"/>
      <c r="B681" s="75"/>
      <c r="C681" s="75"/>
      <c r="D681" s="75"/>
      <c r="E681" s="84"/>
      <c r="F681" s="84"/>
      <c r="G681" s="75"/>
      <c r="H681" s="85"/>
      <c r="I681" s="75"/>
      <c r="J681" s="75"/>
      <c r="K681" s="75"/>
      <c r="L681" s="75"/>
      <c r="M681" s="75"/>
      <c r="N681" s="75"/>
      <c r="O681" s="75"/>
      <c r="P681" s="75"/>
      <c r="Q681" s="75"/>
      <c r="R681" s="75"/>
      <c r="S681" s="75"/>
      <c r="T681" s="75"/>
      <c r="U681" s="75"/>
      <c r="V681" s="75"/>
      <c r="W681" s="76"/>
      <c r="X681" s="76"/>
      <c r="Y681" s="76"/>
      <c r="Z681" s="76"/>
      <c r="AA681" s="76"/>
      <c r="AB681" s="76"/>
      <c r="AC681" s="76"/>
      <c r="AD681" s="76"/>
      <c r="AE681" s="75"/>
      <c r="AF681" s="75"/>
      <c r="AG681" s="75"/>
      <c r="AH681" s="75"/>
      <c r="AI681" s="75"/>
      <c r="AJ681" s="75"/>
      <c r="AK681" s="75"/>
      <c r="AL681" s="75"/>
      <c r="AM681" s="75"/>
      <c r="AN681" s="75"/>
      <c r="AO681" s="75"/>
      <c r="AP681" s="75"/>
      <c r="AQ681" s="75"/>
      <c r="AR681" s="75"/>
      <c r="AS681" s="75"/>
      <c r="AT681" s="75"/>
      <c r="AU681" s="75"/>
      <c r="AV681" s="75"/>
      <c r="AW681" s="75"/>
      <c r="AX681" s="75"/>
      <c r="AY681" s="75"/>
      <c r="AZ681" s="75"/>
      <c r="BA681" s="75"/>
      <c r="BB681" s="75"/>
      <c r="BC681" s="75"/>
      <c r="BD681" s="75"/>
      <c r="BE681" s="75"/>
      <c r="BF681" s="75"/>
      <c r="BG681" s="75"/>
      <c r="BH681" s="75"/>
      <c r="BV681" s="251"/>
      <c r="BW681" s="251"/>
      <c r="BX681" s="251"/>
    </row>
    <row r="682" spans="1:76" ht="22.8">
      <c r="A682" s="75"/>
      <c r="B682" s="75"/>
      <c r="C682" s="75"/>
      <c r="D682" s="75"/>
      <c r="E682" s="84"/>
      <c r="F682" s="84"/>
      <c r="G682" s="75"/>
      <c r="H682" s="85"/>
      <c r="I682" s="75"/>
      <c r="J682" s="75"/>
      <c r="K682" s="75"/>
      <c r="L682" s="75"/>
      <c r="M682" s="75"/>
      <c r="N682" s="75"/>
      <c r="O682" s="75"/>
      <c r="P682" s="75"/>
      <c r="Q682" s="75"/>
      <c r="R682" s="75"/>
      <c r="S682" s="75"/>
      <c r="T682" s="75"/>
      <c r="U682" s="75"/>
      <c r="V682" s="75"/>
      <c r="W682" s="76"/>
      <c r="X682" s="76"/>
      <c r="Y682" s="76"/>
      <c r="Z682" s="76"/>
      <c r="AA682" s="76"/>
      <c r="AB682" s="76"/>
      <c r="AC682" s="76"/>
      <c r="AD682" s="76"/>
      <c r="AE682" s="75"/>
      <c r="AF682" s="206">
        <f>D1</f>
        <v>0</v>
      </c>
      <c r="AG682" s="206"/>
      <c r="AH682" s="206"/>
      <c r="AI682" s="206"/>
      <c r="AJ682" s="206"/>
      <c r="AK682" s="206"/>
      <c r="AL682" s="206"/>
      <c r="AM682" s="206"/>
      <c r="AN682" s="206"/>
      <c r="AO682" s="206"/>
      <c r="AP682" s="206"/>
      <c r="AQ682" s="206"/>
      <c r="AR682" s="206"/>
      <c r="AS682" s="206"/>
      <c r="AT682" s="206"/>
      <c r="AU682" s="206"/>
      <c r="AV682" s="206"/>
      <c r="AW682" s="206"/>
      <c r="AX682" s="206"/>
      <c r="AY682" s="206"/>
      <c r="AZ682" s="206"/>
      <c r="BA682" s="206"/>
      <c r="BB682" s="75"/>
      <c r="BC682" s="75"/>
      <c r="BD682" s="75"/>
      <c r="BE682" s="75"/>
      <c r="BF682" s="75"/>
      <c r="BG682" s="75"/>
      <c r="BH682" s="75"/>
      <c r="BV682" s="251"/>
      <c r="BW682" s="251"/>
      <c r="BX682" s="251"/>
    </row>
    <row r="683" spans="1:76" ht="15.6">
      <c r="A683" s="75"/>
      <c r="B683" s="75"/>
      <c r="C683" s="75"/>
      <c r="D683" s="75"/>
      <c r="E683" s="84"/>
      <c r="F683" s="84"/>
      <c r="G683" s="75"/>
      <c r="H683" s="85"/>
      <c r="I683" s="75"/>
      <c r="J683" s="75"/>
      <c r="K683" s="75"/>
      <c r="L683" s="75"/>
      <c r="M683" s="75"/>
      <c r="N683" s="75"/>
      <c r="O683" s="75"/>
      <c r="P683" s="75"/>
      <c r="Q683" s="75"/>
      <c r="R683" s="75"/>
      <c r="S683" s="75"/>
      <c r="T683" s="75"/>
      <c r="U683" s="75"/>
      <c r="V683" s="75"/>
      <c r="W683" s="76"/>
      <c r="X683" s="76"/>
      <c r="Y683" s="76"/>
      <c r="Z683" s="76"/>
      <c r="AA683" s="76"/>
      <c r="AB683" s="76"/>
      <c r="AC683" s="76"/>
      <c r="AD683" s="76"/>
      <c r="AE683" s="75"/>
      <c r="AF683" s="159"/>
      <c r="AG683" s="159"/>
      <c r="AH683" s="159"/>
      <c r="AI683" s="159"/>
      <c r="AJ683" s="159"/>
      <c r="AK683" s="159"/>
      <c r="AL683" s="159"/>
      <c r="AM683" s="159"/>
      <c r="AN683" s="159"/>
      <c r="AO683" s="159"/>
      <c r="AP683" s="159"/>
      <c r="AQ683" s="159"/>
      <c r="AR683" s="159"/>
      <c r="AS683" s="159"/>
      <c r="AT683" s="159"/>
      <c r="AU683" s="159"/>
      <c r="AV683" s="159"/>
      <c r="AW683" s="159"/>
      <c r="AX683" s="159"/>
      <c r="AY683" s="159"/>
      <c r="AZ683" s="159"/>
      <c r="BA683" s="159"/>
      <c r="BB683" s="75"/>
      <c r="BC683" s="75"/>
      <c r="BD683" s="75"/>
      <c r="BE683" s="75"/>
      <c r="BF683" s="75"/>
      <c r="BG683" s="75"/>
      <c r="BH683" s="75"/>
      <c r="BV683" s="251"/>
      <c r="BW683" s="251"/>
      <c r="BX683" s="251"/>
    </row>
    <row r="684" spans="1:76" ht="18">
      <c r="A684" s="75"/>
      <c r="B684" s="75"/>
      <c r="C684" s="75"/>
      <c r="D684" s="75"/>
      <c r="E684" s="84"/>
      <c r="F684" s="84"/>
      <c r="G684" s="75"/>
      <c r="H684" s="85"/>
      <c r="I684" s="75"/>
      <c r="J684" s="75"/>
      <c r="K684" s="75"/>
      <c r="L684" s="75"/>
      <c r="M684" s="75"/>
      <c r="N684" s="75"/>
      <c r="O684" s="75"/>
      <c r="P684" s="75"/>
      <c r="Q684" s="75"/>
      <c r="R684" s="75"/>
      <c r="S684" s="75"/>
      <c r="T684" s="75"/>
      <c r="U684" s="75"/>
      <c r="V684" s="75"/>
      <c r="W684" s="76"/>
      <c r="X684" s="76"/>
      <c r="Y684" s="76"/>
      <c r="Z684" s="76"/>
      <c r="AA684" s="76"/>
      <c r="AB684" s="76"/>
      <c r="AC684" s="76"/>
      <c r="AD684" s="76"/>
      <c r="AE684" s="75"/>
      <c r="AF684" s="149" t="s">
        <v>39</v>
      </c>
      <c r="AG684" s="207"/>
      <c r="AH684" s="207"/>
      <c r="AI684" s="208"/>
      <c r="AJ684" s="148"/>
      <c r="AK684" s="209"/>
      <c r="AL684" s="151"/>
      <c r="AM684" s="151"/>
      <c r="AN684" s="151"/>
      <c r="AO684" s="151"/>
      <c r="AP684" s="151"/>
      <c r="AQ684" s="151"/>
      <c r="AR684" s="151"/>
      <c r="AS684" s="151"/>
      <c r="AT684" s="151"/>
      <c r="AU684" s="151"/>
      <c r="AV684" s="151"/>
      <c r="AW684" s="151"/>
      <c r="AX684" s="151"/>
      <c r="AY684" s="151"/>
      <c r="AZ684" s="151"/>
      <c r="BA684" s="151"/>
      <c r="BB684" s="86"/>
      <c r="BC684" s="75"/>
      <c r="BD684" s="75"/>
      <c r="BE684" s="75"/>
      <c r="BF684" s="75"/>
      <c r="BG684" s="75"/>
      <c r="BH684" s="75"/>
      <c r="BV684" s="251"/>
      <c r="BW684" s="251"/>
      <c r="BX684" s="251"/>
    </row>
    <row r="685" spans="1:76" ht="18">
      <c r="A685" s="268"/>
      <c r="B685" s="268"/>
      <c r="C685" s="268"/>
      <c r="D685" s="268"/>
      <c r="E685" s="490"/>
      <c r="F685" s="490"/>
      <c r="G685" s="268"/>
      <c r="H685" s="491"/>
      <c r="I685" s="268"/>
      <c r="J685" s="268"/>
      <c r="K685" s="268"/>
      <c r="L685" s="268"/>
      <c r="M685" s="268"/>
      <c r="N685" s="268"/>
      <c r="O685" s="268"/>
      <c r="P685" s="268"/>
      <c r="Q685" s="268"/>
      <c r="R685" s="268"/>
      <c r="S685" s="268"/>
      <c r="T685" s="268"/>
      <c r="U685" s="268"/>
      <c r="V685" s="268"/>
      <c r="W685" s="275"/>
      <c r="X685" s="275"/>
      <c r="Y685" s="275"/>
      <c r="Z685" s="275"/>
      <c r="AA685" s="275"/>
      <c r="AB685" s="275"/>
      <c r="AC685" s="275"/>
      <c r="AD685" s="275"/>
      <c r="AE685" s="75"/>
      <c r="AF685" s="150"/>
      <c r="AG685" s="153"/>
      <c r="AH685" s="150"/>
      <c r="AI685" s="208"/>
      <c r="AJ685" s="148"/>
      <c r="AK685" s="209"/>
      <c r="AL685" s="151"/>
      <c r="AM685" s="151"/>
      <c r="AN685" s="151"/>
      <c r="AO685" s="151"/>
      <c r="AP685" s="151"/>
      <c r="AQ685" s="151"/>
      <c r="AR685" s="151"/>
      <c r="AS685" s="151"/>
      <c r="AT685" s="151"/>
      <c r="AU685" s="151"/>
      <c r="AV685" s="151"/>
      <c r="AW685" s="151"/>
      <c r="AX685" s="151"/>
      <c r="AY685" s="151"/>
      <c r="AZ685" s="151"/>
      <c r="BA685" s="151"/>
      <c r="BB685" s="86"/>
      <c r="BC685" s="75"/>
      <c r="BD685" s="75"/>
      <c r="BE685" s="75"/>
      <c r="BF685" s="75"/>
      <c r="BG685" s="75"/>
      <c r="BH685" s="75"/>
      <c r="BV685" s="251"/>
      <c r="BW685" s="251"/>
      <c r="BX685" s="251"/>
    </row>
    <row r="686" spans="1:76" ht="18">
      <c r="A686" s="551" t="s">
        <v>136</v>
      </c>
      <c r="B686" s="493"/>
      <c r="C686" s="492"/>
      <c r="D686" s="493" t="s">
        <v>118</v>
      </c>
      <c r="E686" s="494"/>
      <c r="F686" s="493" t="s">
        <v>118</v>
      </c>
      <c r="G686" s="492"/>
      <c r="H686" s="493" t="s">
        <v>118</v>
      </c>
      <c r="I686" s="492"/>
      <c r="J686" s="493" t="s">
        <v>118</v>
      </c>
      <c r="K686" s="492"/>
      <c r="L686" s="493" t="s">
        <v>118</v>
      </c>
      <c r="M686" s="492"/>
      <c r="N686" s="493" t="s">
        <v>118</v>
      </c>
      <c r="O686" s="492"/>
      <c r="P686" s="493" t="s">
        <v>118</v>
      </c>
      <c r="Q686" s="492"/>
      <c r="R686" s="493" t="s">
        <v>118</v>
      </c>
      <c r="S686" s="492"/>
      <c r="T686" s="493" t="s">
        <v>118</v>
      </c>
      <c r="U686" s="492"/>
      <c r="V686" s="493" t="s">
        <v>118</v>
      </c>
      <c r="W686" s="495"/>
      <c r="X686" s="493" t="s">
        <v>118</v>
      </c>
      <c r="Y686" s="495"/>
      <c r="Z686" s="493" t="s">
        <v>118</v>
      </c>
      <c r="AA686" s="495"/>
      <c r="AB686" s="493" t="s">
        <v>118</v>
      </c>
      <c r="AC686" s="495"/>
      <c r="AD686" s="495"/>
      <c r="AE686" s="75"/>
      <c r="AF686" s="151"/>
      <c r="AG686" s="151"/>
      <c r="AH686" s="151"/>
      <c r="AI686" s="208"/>
      <c r="AJ686" s="148"/>
      <c r="AK686" s="210"/>
      <c r="AL686" s="210"/>
      <c r="AM686" s="210"/>
      <c r="AN686" s="210"/>
      <c r="AO686" s="210"/>
      <c r="AP686" s="210"/>
      <c r="AQ686" s="210"/>
      <c r="AR686" s="210"/>
      <c r="AS686" s="210"/>
      <c r="AT686" s="210"/>
      <c r="AU686" s="210"/>
      <c r="AV686" s="210"/>
      <c r="AW686" s="210"/>
      <c r="AX686" s="210"/>
      <c r="AY686" s="210"/>
      <c r="AZ686" s="210"/>
      <c r="BA686" s="210"/>
      <c r="BB686" s="86"/>
      <c r="BC686" s="75"/>
      <c r="BD686" s="75"/>
      <c r="BE686" s="75"/>
      <c r="BF686" s="75"/>
      <c r="BG686" s="75"/>
      <c r="BH686" s="75"/>
      <c r="BV686" s="251"/>
      <c r="BW686" s="251"/>
      <c r="BX686" s="251"/>
    </row>
    <row r="687" spans="1:76" ht="15.6">
      <c r="A687" s="268"/>
      <c r="B687" s="268"/>
      <c r="C687" s="268"/>
      <c r="D687" s="268"/>
      <c r="E687" s="490"/>
      <c r="F687" s="490"/>
      <c r="G687" s="268"/>
      <c r="H687" s="491"/>
      <c r="I687" s="268"/>
      <c r="J687" s="268"/>
      <c r="K687" s="268"/>
      <c r="L687" s="268"/>
      <c r="M687" s="268"/>
      <c r="N687" s="268"/>
      <c r="O687" s="268"/>
      <c r="P687" s="268"/>
      <c r="Q687" s="268"/>
      <c r="R687" s="268"/>
      <c r="S687" s="268"/>
      <c r="T687" s="268"/>
      <c r="U687" s="268"/>
      <c r="V687" s="268"/>
      <c r="W687" s="268"/>
      <c r="X687" s="268"/>
      <c r="Y687" s="268"/>
      <c r="Z687" s="268"/>
      <c r="AA687" s="268"/>
      <c r="AB687" s="268"/>
      <c r="AC687" s="268"/>
      <c r="AD687" s="268"/>
      <c r="AE687" s="75"/>
      <c r="AF687" s="159"/>
      <c r="AG687" s="159"/>
      <c r="AH687" s="159"/>
      <c r="AI687" s="156"/>
      <c r="AJ687" s="156"/>
      <c r="AK687" s="156"/>
      <c r="AL687" s="156"/>
      <c r="AM687" s="156"/>
      <c r="AN687" s="156"/>
      <c r="AO687" s="156"/>
      <c r="AP687" s="156"/>
      <c r="AQ687" s="156"/>
      <c r="AR687" s="156"/>
      <c r="AS687" s="156"/>
      <c r="AT687" s="156"/>
      <c r="AU687" s="156"/>
      <c r="AV687" s="156"/>
      <c r="AW687" s="156"/>
      <c r="AX687" s="156"/>
      <c r="AY687" s="156"/>
      <c r="AZ687" s="156"/>
      <c r="BA687" s="156"/>
      <c r="BB687" s="75"/>
      <c r="BC687" s="75"/>
      <c r="BD687" s="75"/>
      <c r="BE687" s="75"/>
      <c r="BF687" s="75"/>
      <c r="BG687" s="75"/>
      <c r="BH687" s="75"/>
      <c r="BV687" s="251"/>
      <c r="BW687" s="251"/>
      <c r="BX687" s="251"/>
    </row>
    <row r="688" spans="1:76">
      <c r="A688" s="75"/>
      <c r="B688" s="75"/>
      <c r="C688" s="75"/>
      <c r="D688" s="75"/>
      <c r="E688" s="84"/>
      <c r="F688" s="84"/>
      <c r="G688" s="75"/>
      <c r="H688" s="85"/>
      <c r="I688" s="75"/>
      <c r="J688" s="75"/>
      <c r="K688" s="75"/>
      <c r="L688" s="75"/>
      <c r="M688" s="75"/>
      <c r="N688" s="75"/>
      <c r="O688" s="75"/>
      <c r="P688" s="75"/>
      <c r="Q688" s="75"/>
      <c r="R688" s="75"/>
      <c r="S688" s="75"/>
      <c r="T688" s="75"/>
      <c r="U688" s="75"/>
      <c r="V688" s="75"/>
      <c r="W688" s="76"/>
      <c r="X688" s="76"/>
      <c r="Y688" s="76"/>
      <c r="Z688" s="76"/>
      <c r="AA688" s="76"/>
      <c r="AB688" s="76"/>
      <c r="AC688" s="76"/>
      <c r="AD688" s="76"/>
      <c r="AE688" s="75"/>
      <c r="AF688" s="160"/>
      <c r="AG688" s="160"/>
      <c r="AH688" s="163"/>
      <c r="AI688" s="160"/>
      <c r="AJ688" s="160"/>
      <c r="AK688" s="160"/>
      <c r="AL688" s="160"/>
      <c r="AM688" s="160"/>
      <c r="AN688" s="160"/>
      <c r="AO688" s="160"/>
      <c r="AP688" s="160"/>
      <c r="AQ688" s="160"/>
      <c r="AR688" s="160"/>
      <c r="AS688" s="160"/>
      <c r="AT688" s="160"/>
      <c r="AU688" s="160"/>
      <c r="AV688" s="160"/>
      <c r="AW688" s="160"/>
      <c r="AX688" s="160"/>
      <c r="AY688" s="160"/>
      <c r="AZ688" s="160"/>
      <c r="BA688" s="160"/>
      <c r="BB688" s="75"/>
      <c r="BC688" s="75"/>
      <c r="BD688" s="75"/>
      <c r="BE688" s="75"/>
      <c r="BF688" s="75"/>
      <c r="BG688" s="75"/>
      <c r="BH688" s="75"/>
      <c r="BV688" s="251"/>
      <c r="BW688" s="251"/>
      <c r="BX688" s="251"/>
    </row>
    <row r="689" spans="1:76">
      <c r="A689" s="75"/>
      <c r="B689" s="75"/>
      <c r="C689" s="75"/>
      <c r="D689" s="75"/>
      <c r="E689" s="84"/>
      <c r="F689" s="84"/>
      <c r="G689" s="75"/>
      <c r="H689" s="85"/>
      <c r="I689" s="75"/>
      <c r="J689" s="75"/>
      <c r="K689" s="75"/>
      <c r="L689" s="75"/>
      <c r="M689" s="75"/>
      <c r="N689" s="75"/>
      <c r="O689" s="75"/>
      <c r="P689" s="75"/>
      <c r="Q689" s="75"/>
      <c r="R689" s="75"/>
      <c r="S689" s="75"/>
      <c r="T689" s="75"/>
      <c r="U689" s="75"/>
      <c r="V689" s="75"/>
      <c r="W689" s="76"/>
      <c r="X689" s="76"/>
      <c r="Y689" s="76"/>
      <c r="Z689" s="76"/>
      <c r="AA689" s="76"/>
      <c r="AB689" s="76"/>
      <c r="AC689" s="76"/>
      <c r="AD689" s="76"/>
      <c r="AE689" s="75"/>
      <c r="AF689" s="160"/>
      <c r="AG689" s="160"/>
      <c r="AH689" s="163"/>
      <c r="AI689" s="160"/>
      <c r="AJ689" s="160"/>
      <c r="AK689" s="160"/>
      <c r="AL689" s="160"/>
      <c r="AM689" s="160"/>
      <c r="AN689" s="160"/>
      <c r="AO689" s="160"/>
      <c r="AP689" s="160"/>
      <c r="AQ689" s="160"/>
      <c r="AR689" s="160"/>
      <c r="AS689" s="160"/>
      <c r="AT689" s="160"/>
      <c r="AU689" s="160"/>
      <c r="AV689" s="160"/>
      <c r="AW689" s="160"/>
      <c r="AX689" s="160"/>
      <c r="AY689" s="160"/>
      <c r="AZ689" s="160"/>
      <c r="BA689" s="160"/>
      <c r="BB689" s="75"/>
      <c r="BC689" s="75"/>
      <c r="BD689" s="75"/>
      <c r="BE689" s="75"/>
      <c r="BF689" s="75"/>
      <c r="BG689" s="75"/>
      <c r="BH689" s="75"/>
      <c r="BV689" s="251"/>
      <c r="BW689" s="251"/>
      <c r="BX689" s="251"/>
    </row>
    <row r="690" spans="1:76">
      <c r="A690" s="75"/>
      <c r="B690" s="75"/>
      <c r="C690" s="75"/>
      <c r="D690" s="75"/>
      <c r="E690" s="84"/>
      <c r="F690" s="84"/>
      <c r="G690" s="75"/>
      <c r="H690" s="85"/>
      <c r="I690" s="75"/>
      <c r="J690" s="75"/>
      <c r="K690" s="75"/>
      <c r="L690" s="75"/>
      <c r="M690" s="75"/>
      <c r="N690" s="75"/>
      <c r="O690" s="75"/>
      <c r="P690" s="75"/>
      <c r="Q690" s="75"/>
      <c r="R690" s="75"/>
      <c r="S690" s="75"/>
      <c r="T690" s="75"/>
      <c r="U690" s="75"/>
      <c r="V690" s="75"/>
      <c r="W690" s="76"/>
      <c r="X690" s="76"/>
      <c r="Y690" s="76"/>
      <c r="Z690" s="76"/>
      <c r="AA690" s="76"/>
      <c r="AB690" s="76"/>
      <c r="AC690" s="76"/>
      <c r="AD690" s="76"/>
      <c r="AE690" s="75"/>
      <c r="AF690" s="601">
        <f>H3</f>
        <v>0</v>
      </c>
      <c r="AG690" s="601"/>
      <c r="AH690" s="163"/>
      <c r="AI690" s="160"/>
      <c r="AJ690" s="160"/>
      <c r="AK690" s="160"/>
      <c r="AL690" s="160"/>
      <c r="AM690" s="160"/>
      <c r="AN690" s="160"/>
      <c r="AO690" s="160"/>
      <c r="AP690" s="160"/>
      <c r="AQ690" s="160"/>
      <c r="AR690" s="160"/>
      <c r="AS690" s="160"/>
      <c r="AT690" s="160"/>
      <c r="AU690" s="160"/>
      <c r="AV690" s="160"/>
      <c r="AW690" s="160"/>
      <c r="AX690" s="160"/>
      <c r="AY690" s="160"/>
      <c r="AZ690" s="600">
        <f>I3</f>
        <v>0</v>
      </c>
      <c r="BA690" s="600"/>
      <c r="BB690" s="75"/>
      <c r="BC690" s="75"/>
      <c r="BD690" s="75"/>
      <c r="BE690" s="75"/>
      <c r="BF690" s="75"/>
      <c r="BG690" s="75"/>
      <c r="BH690" s="75"/>
      <c r="BV690" s="251"/>
      <c r="BW690" s="251"/>
      <c r="BX690" s="251"/>
    </row>
    <row r="691" spans="1:76">
      <c r="A691" s="75"/>
      <c r="B691" s="75"/>
      <c r="C691" s="75"/>
      <c r="D691" s="75"/>
      <c r="E691" s="84"/>
      <c r="F691" s="84"/>
      <c r="G691" s="75"/>
      <c r="H691" s="85"/>
      <c r="I691" s="75"/>
      <c r="J691" s="75"/>
      <c r="K691" s="75"/>
      <c r="L691" s="75"/>
      <c r="M691" s="75"/>
      <c r="N691" s="75"/>
      <c r="O691" s="75"/>
      <c r="P691" s="75"/>
      <c r="Q691" s="75"/>
      <c r="R691" s="75"/>
      <c r="S691" s="75"/>
      <c r="T691" s="75"/>
      <c r="U691" s="75"/>
      <c r="V691" s="75"/>
      <c r="W691" s="76"/>
      <c r="X691" s="76"/>
      <c r="Y691" s="76"/>
      <c r="Z691" s="76"/>
      <c r="AA691" s="76"/>
      <c r="AB691" s="76"/>
      <c r="AC691" s="76"/>
      <c r="AD691" s="76"/>
      <c r="AE691" s="75"/>
      <c r="AF691" s="582" t="str">
        <f>H4</f>
        <v>Reader 1</v>
      </c>
      <c r="AG691" s="582"/>
      <c r="AH691" s="163"/>
      <c r="AI691" s="160"/>
      <c r="AJ691" s="160"/>
      <c r="AK691" s="160"/>
      <c r="AL691" s="160"/>
      <c r="AM691" s="160"/>
      <c r="AN691" s="160"/>
      <c r="AO691" s="160"/>
      <c r="AP691" s="160"/>
      <c r="AQ691" s="160"/>
      <c r="AR691" s="160"/>
      <c r="AS691" s="160"/>
      <c r="AT691" s="160"/>
      <c r="AU691" s="160"/>
      <c r="AV691" s="160"/>
      <c r="AW691" s="160"/>
      <c r="AX691" s="160"/>
      <c r="AY691" s="160"/>
      <c r="AZ691" s="582" t="str">
        <f>I4</f>
        <v>Reader 2</v>
      </c>
      <c r="BA691" s="582"/>
      <c r="BB691" s="75"/>
      <c r="BC691" s="75"/>
      <c r="BD691" s="75"/>
      <c r="BE691" s="75"/>
      <c r="BF691" s="75"/>
      <c r="BG691" s="75"/>
      <c r="BH691" s="75"/>
      <c r="BV691" s="251"/>
      <c r="BW691" s="251"/>
      <c r="BX691" s="251"/>
    </row>
    <row r="692" spans="1:76">
      <c r="A692" s="75"/>
      <c r="B692" s="75"/>
      <c r="C692" s="75"/>
      <c r="D692" s="75"/>
      <c r="E692" s="84"/>
      <c r="F692" s="84"/>
      <c r="G692" s="75"/>
      <c r="H692" s="85"/>
      <c r="I692" s="75"/>
      <c r="J692" s="75"/>
      <c r="K692" s="75"/>
      <c r="L692" s="75"/>
      <c r="M692" s="75"/>
      <c r="N692" s="75"/>
      <c r="O692" s="75"/>
      <c r="P692" s="75"/>
      <c r="Q692" s="75"/>
      <c r="R692" s="75"/>
      <c r="S692" s="75"/>
      <c r="T692" s="75"/>
      <c r="U692" s="75"/>
      <c r="V692" s="75"/>
      <c r="W692" s="76"/>
      <c r="X692" s="76"/>
      <c r="Y692" s="76"/>
      <c r="Z692" s="76"/>
      <c r="AA692" s="76"/>
      <c r="AB692" s="76"/>
      <c r="AC692" s="76"/>
      <c r="AD692" s="76"/>
      <c r="AE692" s="75"/>
      <c r="AF692" s="582"/>
      <c r="AG692" s="582"/>
      <c r="AH692" s="163"/>
      <c r="AI692" s="160"/>
      <c r="AJ692" s="160"/>
      <c r="AK692" s="160"/>
      <c r="AL692" s="160"/>
      <c r="AM692" s="160"/>
      <c r="AN692" s="160"/>
      <c r="AO692" s="160"/>
      <c r="AP692" s="160"/>
      <c r="AQ692" s="160"/>
      <c r="AR692" s="160"/>
      <c r="AS692" s="160"/>
      <c r="AT692" s="160"/>
      <c r="AU692" s="160"/>
      <c r="AV692" s="160"/>
      <c r="AW692" s="160"/>
      <c r="AX692" s="160"/>
      <c r="AY692" s="160"/>
      <c r="AZ692" s="582"/>
      <c r="BA692" s="582"/>
      <c r="BB692" s="75"/>
      <c r="BC692" s="75"/>
      <c r="BD692" s="75"/>
      <c r="BE692" s="75"/>
      <c r="BF692" s="75"/>
      <c r="BG692" s="75"/>
      <c r="BH692" s="75"/>
      <c r="BV692" s="251"/>
      <c r="BW692" s="251"/>
      <c r="BX692" s="251"/>
    </row>
    <row r="693" spans="1:76">
      <c r="A693" s="75"/>
      <c r="B693" s="75"/>
      <c r="C693" s="75"/>
      <c r="D693" s="75"/>
      <c r="E693" s="84"/>
      <c r="F693" s="84"/>
      <c r="G693" s="75"/>
      <c r="H693" s="85"/>
      <c r="I693" s="75"/>
      <c r="J693" s="75"/>
      <c r="K693" s="75"/>
      <c r="L693" s="75"/>
      <c r="M693" s="75"/>
      <c r="N693" s="75"/>
      <c r="O693" s="75"/>
      <c r="P693" s="75"/>
      <c r="Q693" s="75"/>
      <c r="R693" s="75"/>
      <c r="S693" s="75"/>
      <c r="T693" s="75"/>
      <c r="U693" s="75"/>
      <c r="V693" s="75"/>
      <c r="W693" s="76"/>
      <c r="X693" s="76"/>
      <c r="Y693" s="76"/>
      <c r="Z693" s="76"/>
      <c r="AA693" s="76"/>
      <c r="AB693" s="76"/>
      <c r="AC693" s="76"/>
      <c r="AD693" s="76"/>
      <c r="AE693" s="75"/>
      <c r="AF693" s="582"/>
      <c r="AG693" s="582"/>
      <c r="AH693" s="163"/>
      <c r="AI693" s="160"/>
      <c r="AJ693" s="160"/>
      <c r="AK693" s="160"/>
      <c r="AL693" s="160"/>
      <c r="AM693" s="160"/>
      <c r="AN693" s="160"/>
      <c r="AO693" s="160"/>
      <c r="AP693" s="160"/>
      <c r="AQ693" s="160"/>
      <c r="AR693" s="160"/>
      <c r="AS693" s="160"/>
      <c r="AT693" s="160"/>
      <c r="AU693" s="160"/>
      <c r="AV693" s="160"/>
      <c r="AW693" s="160"/>
      <c r="AX693" s="160"/>
      <c r="AY693" s="160"/>
      <c r="AZ693" s="582"/>
      <c r="BA693" s="582"/>
      <c r="BB693" s="75"/>
      <c r="BC693" s="75"/>
      <c r="BD693" s="75"/>
      <c r="BE693" s="75"/>
      <c r="BF693" s="75"/>
      <c r="BG693" s="75"/>
      <c r="BH693" s="75"/>
      <c r="BV693" s="251"/>
      <c r="BW693" s="251"/>
      <c r="BX693" s="251"/>
    </row>
    <row r="694" spans="1:76">
      <c r="A694" s="75"/>
      <c r="B694" s="75"/>
      <c r="C694" s="75"/>
      <c r="D694" s="75"/>
      <c r="E694" s="84"/>
      <c r="F694" s="84"/>
      <c r="G694" s="75"/>
      <c r="H694" s="85"/>
      <c r="I694" s="75"/>
      <c r="J694" s="75"/>
      <c r="K694" s="75"/>
      <c r="L694" s="75"/>
      <c r="M694" s="75"/>
      <c r="N694" s="75"/>
      <c r="O694" s="75"/>
      <c r="P694" s="75"/>
      <c r="Q694" s="75"/>
      <c r="R694" s="75"/>
      <c r="S694" s="75"/>
      <c r="T694" s="75"/>
      <c r="U694" s="75"/>
      <c r="V694" s="75"/>
      <c r="W694" s="76"/>
      <c r="X694" s="76"/>
      <c r="Y694" s="76"/>
      <c r="Z694" s="76"/>
      <c r="AA694" s="76"/>
      <c r="AB694" s="76"/>
      <c r="AC694" s="76"/>
      <c r="AD694" s="76"/>
      <c r="AE694" s="75"/>
      <c r="AF694" s="582"/>
      <c r="AG694" s="582"/>
      <c r="AH694" s="163"/>
      <c r="AI694" s="160"/>
      <c r="AJ694" s="160"/>
      <c r="AK694" s="160"/>
      <c r="AL694" s="160"/>
      <c r="AM694" s="160"/>
      <c r="AN694" s="160"/>
      <c r="AO694" s="160"/>
      <c r="AP694" s="160"/>
      <c r="AQ694" s="160"/>
      <c r="AR694" s="160"/>
      <c r="AS694" s="160"/>
      <c r="AT694" s="160"/>
      <c r="AU694" s="160"/>
      <c r="AV694" s="160"/>
      <c r="AW694" s="160"/>
      <c r="AX694" s="160"/>
      <c r="AY694" s="160"/>
      <c r="AZ694" s="582"/>
      <c r="BA694" s="582"/>
      <c r="BB694" s="75"/>
      <c r="BC694" s="75"/>
      <c r="BD694" s="75"/>
      <c r="BE694" s="75"/>
      <c r="BF694" s="75"/>
      <c r="BG694" s="75"/>
      <c r="BH694" s="75"/>
      <c r="BV694" s="251"/>
      <c r="BW694" s="251"/>
      <c r="BX694" s="251"/>
    </row>
    <row r="695" spans="1:76">
      <c r="A695" s="75"/>
      <c r="B695" s="75"/>
      <c r="C695" s="75"/>
      <c r="D695" s="75"/>
      <c r="E695" s="84"/>
      <c r="F695" s="84"/>
      <c r="G695" s="75"/>
      <c r="H695" s="85"/>
      <c r="I695" s="75"/>
      <c r="J695" s="75"/>
      <c r="K695" s="75"/>
      <c r="L695" s="75"/>
      <c r="M695" s="75"/>
      <c r="N695" s="75"/>
      <c r="O695" s="75"/>
      <c r="P695" s="75"/>
      <c r="Q695" s="75"/>
      <c r="R695" s="75"/>
      <c r="S695" s="75"/>
      <c r="T695" s="75"/>
      <c r="U695" s="75"/>
      <c r="V695" s="75"/>
      <c r="W695" s="76"/>
      <c r="X695" s="76"/>
      <c r="Y695" s="76"/>
      <c r="Z695" s="76"/>
      <c r="AA695" s="76"/>
      <c r="AB695" s="76"/>
      <c r="AC695" s="76"/>
      <c r="AD695" s="76"/>
      <c r="AE695" s="75"/>
      <c r="AF695" s="582"/>
      <c r="AG695" s="582"/>
      <c r="AH695" s="163"/>
      <c r="AI695" s="160"/>
      <c r="AJ695" s="160"/>
      <c r="AK695" s="160"/>
      <c r="AL695" s="160"/>
      <c r="AM695" s="160"/>
      <c r="AN695" s="160"/>
      <c r="AO695" s="160"/>
      <c r="AP695" s="160"/>
      <c r="AQ695" s="160"/>
      <c r="AR695" s="160"/>
      <c r="AS695" s="160"/>
      <c r="AT695" s="160"/>
      <c r="AU695" s="160"/>
      <c r="AV695" s="160"/>
      <c r="AW695" s="160"/>
      <c r="AX695" s="160"/>
      <c r="AY695" s="160"/>
      <c r="AZ695" s="582"/>
      <c r="BA695" s="582"/>
      <c r="BB695" s="75"/>
      <c r="BC695" s="75"/>
      <c r="BD695" s="75"/>
      <c r="BE695" s="75"/>
      <c r="BF695" s="75"/>
      <c r="BG695" s="75"/>
      <c r="BH695" s="75"/>
      <c r="BV695" s="251"/>
      <c r="BW695" s="251"/>
      <c r="BX695" s="251"/>
    </row>
    <row r="696" spans="1:76">
      <c r="A696" s="75"/>
      <c r="B696" s="75"/>
      <c r="C696" s="75"/>
      <c r="D696" s="75"/>
      <c r="E696" s="84"/>
      <c r="F696" s="84"/>
      <c r="G696" s="75"/>
      <c r="H696" s="85"/>
      <c r="I696" s="75"/>
      <c r="J696" s="75"/>
      <c r="K696" s="75"/>
      <c r="L696" s="75"/>
      <c r="M696" s="75"/>
      <c r="N696" s="75"/>
      <c r="O696" s="75"/>
      <c r="P696" s="75"/>
      <c r="Q696" s="75"/>
      <c r="R696" s="75"/>
      <c r="S696" s="75"/>
      <c r="T696" s="75"/>
      <c r="U696" s="75"/>
      <c r="V696" s="75"/>
      <c r="W696" s="76"/>
      <c r="X696" s="76"/>
      <c r="Y696" s="76"/>
      <c r="Z696" s="76"/>
      <c r="AA696" s="76"/>
      <c r="AB696" s="76"/>
      <c r="AC696" s="76"/>
      <c r="AD696" s="76"/>
      <c r="AE696" s="75"/>
      <c r="AF696" s="582"/>
      <c r="AG696" s="582"/>
      <c r="AH696" s="163"/>
      <c r="AI696" s="160"/>
      <c r="AJ696" s="160"/>
      <c r="AK696" s="160"/>
      <c r="AL696" s="160"/>
      <c r="AM696" s="160"/>
      <c r="AN696" s="160"/>
      <c r="AO696" s="160"/>
      <c r="AP696" s="160"/>
      <c r="AQ696" s="160"/>
      <c r="AR696" s="160"/>
      <c r="AS696" s="160"/>
      <c r="AT696" s="160"/>
      <c r="AU696" s="160"/>
      <c r="AV696" s="160"/>
      <c r="AW696" s="160"/>
      <c r="AX696" s="160"/>
      <c r="AY696" s="160"/>
      <c r="AZ696" s="582"/>
      <c r="BA696" s="582"/>
      <c r="BB696" s="75"/>
      <c r="BC696" s="75"/>
      <c r="BD696" s="75"/>
      <c r="BE696" s="75"/>
      <c r="BF696" s="75"/>
      <c r="BG696" s="75"/>
      <c r="BH696" s="75"/>
      <c r="BV696" s="251"/>
      <c r="BW696" s="251"/>
      <c r="BX696" s="251"/>
    </row>
    <row r="697" spans="1:76">
      <c r="A697" s="75"/>
      <c r="B697" s="75"/>
      <c r="C697" s="75"/>
      <c r="D697" s="75"/>
      <c r="E697" s="84"/>
      <c r="F697" s="84"/>
      <c r="G697" s="75"/>
      <c r="H697" s="85"/>
      <c r="I697" s="75"/>
      <c r="J697" s="75"/>
      <c r="K697" s="75"/>
      <c r="L697" s="75"/>
      <c r="M697" s="75"/>
      <c r="N697" s="75"/>
      <c r="O697" s="75"/>
      <c r="P697" s="75"/>
      <c r="Q697" s="75"/>
      <c r="R697" s="75"/>
      <c r="S697" s="75"/>
      <c r="T697" s="75"/>
      <c r="U697" s="75"/>
      <c r="V697" s="75"/>
      <c r="W697" s="76"/>
      <c r="X697" s="76"/>
      <c r="Y697" s="76"/>
      <c r="Z697" s="76"/>
      <c r="AA697" s="76"/>
      <c r="AB697" s="76"/>
      <c r="AC697" s="76"/>
      <c r="AD697" s="76"/>
      <c r="AE697" s="75"/>
      <c r="AF697" s="582"/>
      <c r="AG697" s="582"/>
      <c r="AH697" s="163"/>
      <c r="AI697" s="160"/>
      <c r="AJ697" s="160"/>
      <c r="AK697" s="160"/>
      <c r="AL697" s="160"/>
      <c r="AM697" s="160"/>
      <c r="AN697" s="160"/>
      <c r="AO697" s="160"/>
      <c r="AP697" s="160"/>
      <c r="AQ697" s="160"/>
      <c r="AR697" s="160"/>
      <c r="AS697" s="160"/>
      <c r="AT697" s="160"/>
      <c r="AU697" s="160"/>
      <c r="AV697" s="160"/>
      <c r="AW697" s="160"/>
      <c r="AX697" s="160"/>
      <c r="AY697" s="160"/>
      <c r="AZ697" s="582"/>
      <c r="BA697" s="582"/>
      <c r="BB697" s="75"/>
      <c r="BC697" s="75"/>
      <c r="BD697" s="75"/>
      <c r="BE697" s="75"/>
      <c r="BF697" s="75"/>
      <c r="BG697" s="75"/>
      <c r="BH697" s="75"/>
      <c r="BV697" s="251"/>
      <c r="BW697" s="251"/>
      <c r="BX697" s="251"/>
    </row>
    <row r="698" spans="1:76">
      <c r="A698" s="75"/>
      <c r="B698" s="75"/>
      <c r="C698" s="75"/>
      <c r="D698" s="75"/>
      <c r="E698" s="84"/>
      <c r="F698" s="84"/>
      <c r="G698" s="75"/>
      <c r="H698" s="85"/>
      <c r="I698" s="75"/>
      <c r="J698" s="75"/>
      <c r="K698" s="75"/>
      <c r="L698" s="75"/>
      <c r="M698" s="75"/>
      <c r="N698" s="75"/>
      <c r="O698" s="75"/>
      <c r="P698" s="75"/>
      <c r="Q698" s="75"/>
      <c r="R698" s="75"/>
      <c r="S698" s="75"/>
      <c r="T698" s="75"/>
      <c r="U698" s="75"/>
      <c r="V698" s="75"/>
      <c r="W698" s="76"/>
      <c r="X698" s="76"/>
      <c r="Y698" s="76"/>
      <c r="Z698" s="76"/>
      <c r="AA698" s="76"/>
      <c r="AB698" s="76"/>
      <c r="AC698" s="76"/>
      <c r="AD698" s="76"/>
      <c r="AE698" s="75"/>
      <c r="AF698" s="582"/>
      <c r="AG698" s="582"/>
      <c r="AH698" s="160"/>
      <c r="AI698" s="160"/>
      <c r="AJ698" s="160"/>
      <c r="AK698" s="160"/>
      <c r="AL698" s="160"/>
      <c r="AM698" s="160"/>
      <c r="AN698" s="160"/>
      <c r="AO698" s="160"/>
      <c r="AP698" s="160"/>
      <c r="AQ698" s="160"/>
      <c r="AR698" s="160"/>
      <c r="AS698" s="160"/>
      <c r="AT698" s="160"/>
      <c r="AU698" s="160"/>
      <c r="AV698" s="160"/>
      <c r="AW698" s="160"/>
      <c r="AX698" s="160"/>
      <c r="AY698" s="160"/>
      <c r="AZ698" s="582"/>
      <c r="BA698" s="582"/>
      <c r="BB698" s="75"/>
      <c r="BC698" s="75"/>
      <c r="BD698" s="75"/>
      <c r="BE698" s="75"/>
      <c r="BF698" s="75"/>
      <c r="BG698" s="75"/>
      <c r="BH698" s="75"/>
      <c r="BV698" s="251"/>
      <c r="BW698" s="251"/>
      <c r="BX698" s="251"/>
    </row>
    <row r="699" spans="1:76">
      <c r="A699" s="75"/>
      <c r="B699" s="75"/>
      <c r="C699" s="75"/>
      <c r="D699" s="75"/>
      <c r="E699" s="84"/>
      <c r="F699" s="84"/>
      <c r="G699" s="75"/>
      <c r="H699" s="85"/>
      <c r="I699" s="75"/>
      <c r="J699" s="75"/>
      <c r="K699" s="75"/>
      <c r="L699" s="75"/>
      <c r="M699" s="75"/>
      <c r="N699" s="75"/>
      <c r="O699" s="75"/>
      <c r="P699" s="75"/>
      <c r="Q699" s="75"/>
      <c r="R699" s="75"/>
      <c r="S699" s="75"/>
      <c r="T699" s="75"/>
      <c r="U699" s="75"/>
      <c r="V699" s="75"/>
      <c r="W699" s="76"/>
      <c r="X699" s="76"/>
      <c r="Y699" s="76"/>
      <c r="Z699" s="76"/>
      <c r="AA699" s="76"/>
      <c r="AB699" s="76"/>
      <c r="AC699" s="76"/>
      <c r="AD699" s="76"/>
      <c r="AE699" s="75"/>
      <c r="AF699" s="582"/>
      <c r="AG699" s="582"/>
      <c r="AH699" s="160"/>
      <c r="AI699" s="160"/>
      <c r="AJ699" s="160"/>
      <c r="AK699" s="160"/>
      <c r="AL699" s="160"/>
      <c r="AM699" s="160"/>
      <c r="AN699" s="160"/>
      <c r="AO699" s="160"/>
      <c r="AP699" s="160"/>
      <c r="AQ699" s="160"/>
      <c r="AR699" s="160"/>
      <c r="AS699" s="160"/>
      <c r="AT699" s="160"/>
      <c r="AU699" s="160"/>
      <c r="AV699" s="160"/>
      <c r="AW699" s="160"/>
      <c r="AX699" s="160"/>
      <c r="AY699" s="160"/>
      <c r="AZ699" s="582"/>
      <c r="BA699" s="582"/>
      <c r="BB699" s="75"/>
      <c r="BC699" s="75"/>
      <c r="BD699" s="75"/>
      <c r="BE699" s="75"/>
      <c r="BF699" s="75"/>
      <c r="BG699" s="75"/>
      <c r="BH699" s="75"/>
      <c r="BV699" s="251"/>
      <c r="BW699" s="251"/>
      <c r="BX699" s="251"/>
    </row>
    <row r="700" spans="1:76">
      <c r="A700" s="75"/>
      <c r="B700" s="75"/>
      <c r="C700" s="75"/>
      <c r="D700" s="75"/>
      <c r="E700" s="84"/>
      <c r="F700" s="84"/>
      <c r="G700" s="75"/>
      <c r="H700" s="85"/>
      <c r="I700" s="75"/>
      <c r="J700" s="75"/>
      <c r="K700" s="75"/>
      <c r="L700" s="75"/>
      <c r="M700" s="75"/>
      <c r="N700" s="75"/>
      <c r="O700" s="75"/>
      <c r="P700" s="75"/>
      <c r="Q700" s="75"/>
      <c r="R700" s="75"/>
      <c r="S700" s="75"/>
      <c r="T700" s="75"/>
      <c r="U700" s="75"/>
      <c r="V700" s="75"/>
      <c r="W700" s="76"/>
      <c r="X700" s="76"/>
      <c r="Y700" s="76"/>
      <c r="Z700" s="76"/>
      <c r="AA700" s="76"/>
      <c r="AB700" s="76"/>
      <c r="AC700" s="76"/>
      <c r="AD700" s="76"/>
      <c r="AE700" s="75"/>
      <c r="AF700" s="582"/>
      <c r="AG700" s="582"/>
      <c r="AH700" s="160"/>
      <c r="AI700" s="160"/>
      <c r="AJ700" s="160"/>
      <c r="AK700" s="160"/>
      <c r="AL700" s="160"/>
      <c r="AM700" s="160"/>
      <c r="AN700" s="160"/>
      <c r="AO700" s="160"/>
      <c r="AP700" s="160"/>
      <c r="AQ700" s="160"/>
      <c r="AR700" s="160"/>
      <c r="AS700" s="160"/>
      <c r="AT700" s="160"/>
      <c r="AU700" s="160"/>
      <c r="AV700" s="160"/>
      <c r="AW700" s="160"/>
      <c r="AX700" s="160"/>
      <c r="AY700" s="160"/>
      <c r="AZ700" s="582"/>
      <c r="BA700" s="582"/>
      <c r="BB700" s="75"/>
      <c r="BC700" s="75"/>
      <c r="BD700" s="75"/>
      <c r="BE700" s="75"/>
      <c r="BF700" s="75"/>
      <c r="BG700" s="75"/>
      <c r="BH700" s="75"/>
      <c r="BV700" s="251"/>
      <c r="BW700" s="251"/>
      <c r="BX700" s="251"/>
    </row>
    <row r="701" spans="1:76">
      <c r="A701" s="75"/>
      <c r="B701" s="75"/>
      <c r="C701" s="75"/>
      <c r="D701" s="75"/>
      <c r="E701" s="84"/>
      <c r="F701" s="84"/>
      <c r="G701" s="75"/>
      <c r="H701" s="85"/>
      <c r="I701" s="75"/>
      <c r="J701" s="75"/>
      <c r="K701" s="75"/>
      <c r="L701" s="75"/>
      <c r="M701" s="75"/>
      <c r="N701" s="75"/>
      <c r="O701" s="75"/>
      <c r="P701" s="75"/>
      <c r="Q701" s="75"/>
      <c r="R701" s="75"/>
      <c r="S701" s="75"/>
      <c r="T701" s="75"/>
      <c r="U701" s="75"/>
      <c r="V701" s="75"/>
      <c r="W701" s="76"/>
      <c r="X701" s="76"/>
      <c r="Y701" s="76"/>
      <c r="Z701" s="76"/>
      <c r="AA701" s="76"/>
      <c r="AB701" s="76"/>
      <c r="AC701" s="76"/>
      <c r="AD701" s="76"/>
      <c r="AE701" s="75"/>
      <c r="AF701" s="160"/>
      <c r="AG701" s="160"/>
      <c r="AH701" s="160"/>
      <c r="AI701" s="160"/>
      <c r="AJ701" s="160"/>
      <c r="AK701" s="160"/>
      <c r="AL701" s="160"/>
      <c r="AM701" s="160"/>
      <c r="AN701" s="160"/>
      <c r="AO701" s="160"/>
      <c r="AP701" s="160"/>
      <c r="AQ701" s="160"/>
      <c r="AR701" s="160"/>
      <c r="AS701" s="160"/>
      <c r="AT701" s="160"/>
      <c r="AU701" s="160"/>
      <c r="AV701" s="160"/>
      <c r="AW701" s="160"/>
      <c r="AX701" s="160"/>
      <c r="AY701" s="160"/>
      <c r="AZ701" s="160"/>
      <c r="BA701" s="160"/>
      <c r="BB701" s="75"/>
      <c r="BC701" s="75"/>
      <c r="BD701" s="75"/>
      <c r="BE701" s="75"/>
      <c r="BF701" s="75"/>
      <c r="BG701" s="75"/>
      <c r="BH701" s="75"/>
      <c r="BV701" s="251"/>
      <c r="BW701" s="251"/>
      <c r="BX701" s="251"/>
    </row>
    <row r="702" spans="1:76">
      <c r="A702" s="75"/>
      <c r="B702" s="75"/>
      <c r="C702" s="75"/>
      <c r="D702" s="75"/>
      <c r="E702" s="84"/>
      <c r="F702" s="84"/>
      <c r="G702" s="75"/>
      <c r="H702" s="85"/>
      <c r="I702" s="75"/>
      <c r="J702" s="75"/>
      <c r="K702" s="75"/>
      <c r="L702" s="75"/>
      <c r="M702" s="75"/>
      <c r="N702" s="75"/>
      <c r="O702" s="75"/>
      <c r="P702" s="75"/>
      <c r="Q702" s="75"/>
      <c r="R702" s="75"/>
      <c r="S702" s="75"/>
      <c r="T702" s="75"/>
      <c r="U702" s="75"/>
      <c r="V702" s="75"/>
      <c r="W702" s="76"/>
      <c r="X702" s="76"/>
      <c r="Y702" s="76"/>
      <c r="Z702" s="76"/>
      <c r="AA702" s="76"/>
      <c r="AB702" s="76"/>
      <c r="AC702" s="76"/>
      <c r="AD702" s="76"/>
      <c r="AE702" s="75"/>
      <c r="AF702" s="160"/>
      <c r="AG702" s="160"/>
      <c r="AH702" s="160"/>
      <c r="AI702" s="160"/>
      <c r="AJ702" s="160"/>
      <c r="AK702" s="160"/>
      <c r="AL702" s="160"/>
      <c r="AM702" s="160"/>
      <c r="AN702" s="160"/>
      <c r="AO702" s="160"/>
      <c r="AP702" s="160"/>
      <c r="AQ702" s="160"/>
      <c r="AR702" s="160"/>
      <c r="AS702" s="160"/>
      <c r="AT702" s="160"/>
      <c r="AU702" s="160"/>
      <c r="AV702" s="160"/>
      <c r="AW702" s="160"/>
      <c r="AX702" s="160"/>
      <c r="AY702" s="160"/>
      <c r="AZ702" s="160"/>
      <c r="BA702" s="160"/>
      <c r="BB702" s="75"/>
      <c r="BC702" s="75"/>
      <c r="BD702" s="75"/>
      <c r="BE702" s="75"/>
      <c r="BF702" s="75"/>
      <c r="BG702" s="75"/>
      <c r="BH702" s="75"/>
      <c r="BV702" s="251"/>
      <c r="BW702" s="251"/>
      <c r="BX702" s="251"/>
    </row>
    <row r="703" spans="1:76">
      <c r="A703" s="75"/>
      <c r="B703" s="75"/>
      <c r="C703" s="75"/>
      <c r="D703" s="75"/>
      <c r="E703" s="84"/>
      <c r="F703" s="84"/>
      <c r="G703" s="75"/>
      <c r="H703" s="85"/>
      <c r="I703" s="75"/>
      <c r="J703" s="75"/>
      <c r="K703" s="75"/>
      <c r="L703" s="75"/>
      <c r="M703" s="75"/>
      <c r="N703" s="75"/>
      <c r="O703" s="75"/>
      <c r="P703" s="75"/>
      <c r="Q703" s="75"/>
      <c r="R703" s="75"/>
      <c r="S703" s="75"/>
      <c r="T703" s="75"/>
      <c r="U703" s="75"/>
      <c r="V703" s="75"/>
      <c r="W703" s="76"/>
      <c r="X703" s="76"/>
      <c r="Y703" s="76"/>
      <c r="Z703" s="76"/>
      <c r="AA703" s="76"/>
      <c r="AB703" s="76"/>
      <c r="AC703" s="76"/>
      <c r="AD703" s="76"/>
      <c r="AE703" s="75"/>
      <c r="AF703" s="596">
        <f>J3</f>
        <v>0</v>
      </c>
      <c r="AG703" s="596"/>
      <c r="AH703" s="160"/>
      <c r="AI703" s="160"/>
      <c r="AJ703" s="160"/>
      <c r="AK703" s="160"/>
      <c r="AL703" s="160"/>
      <c r="AM703" s="160"/>
      <c r="AN703" s="160"/>
      <c r="AO703" s="160"/>
      <c r="AP703" s="160"/>
      <c r="AQ703" s="160"/>
      <c r="AR703" s="160"/>
      <c r="AS703" s="160"/>
      <c r="AT703" s="160"/>
      <c r="AU703" s="160"/>
      <c r="AV703" s="160"/>
      <c r="AW703" s="160"/>
      <c r="AX703" s="160"/>
      <c r="AY703" s="160"/>
      <c r="AZ703" s="594">
        <f>K3</f>
        <v>0</v>
      </c>
      <c r="BA703" s="594"/>
      <c r="BB703" s="75"/>
      <c r="BC703" s="75"/>
      <c r="BD703" s="75"/>
      <c r="BE703" s="75"/>
      <c r="BF703" s="75"/>
      <c r="BG703" s="75"/>
      <c r="BH703" s="75"/>
      <c r="BV703" s="251"/>
      <c r="BW703" s="251"/>
      <c r="BX703" s="251"/>
    </row>
    <row r="704" spans="1:76">
      <c r="A704" s="75"/>
      <c r="B704" s="75"/>
      <c r="C704" s="75"/>
      <c r="D704" s="75"/>
      <c r="E704" s="84"/>
      <c r="F704" s="84"/>
      <c r="G704" s="75"/>
      <c r="H704" s="85"/>
      <c r="I704" s="75"/>
      <c r="J704" s="75"/>
      <c r="K704" s="75"/>
      <c r="L704" s="75"/>
      <c r="M704" s="75"/>
      <c r="N704" s="75"/>
      <c r="O704" s="75"/>
      <c r="P704" s="75"/>
      <c r="Q704" s="75"/>
      <c r="R704" s="75"/>
      <c r="S704" s="75"/>
      <c r="T704" s="75"/>
      <c r="U704" s="75"/>
      <c r="V704" s="75"/>
      <c r="W704" s="76"/>
      <c r="X704" s="76"/>
      <c r="Y704" s="76"/>
      <c r="Z704" s="76"/>
      <c r="AA704" s="76"/>
      <c r="AB704" s="76"/>
      <c r="AC704" s="76"/>
      <c r="AD704" s="76"/>
      <c r="AE704" s="75"/>
      <c r="AF704" s="582" t="str">
        <f>J4</f>
        <v>Reader 3</v>
      </c>
      <c r="AG704" s="582"/>
      <c r="AH704" s="160"/>
      <c r="AI704" s="160"/>
      <c r="AJ704" s="160"/>
      <c r="AK704" s="160"/>
      <c r="AL704" s="160"/>
      <c r="AM704" s="160"/>
      <c r="AN704" s="160"/>
      <c r="AO704" s="160"/>
      <c r="AP704" s="160"/>
      <c r="AQ704" s="160"/>
      <c r="AR704" s="160"/>
      <c r="AS704" s="160"/>
      <c r="AT704" s="160"/>
      <c r="AU704" s="160"/>
      <c r="AV704" s="160"/>
      <c r="AW704" s="160"/>
      <c r="AX704" s="160"/>
      <c r="AY704" s="160"/>
      <c r="AZ704" s="582" t="str">
        <f>K4</f>
        <v>Reader 4</v>
      </c>
      <c r="BA704" s="582"/>
      <c r="BB704" s="75"/>
      <c r="BC704" s="75"/>
      <c r="BD704" s="75"/>
      <c r="BE704" s="75"/>
      <c r="BF704" s="75"/>
      <c r="BG704" s="75"/>
      <c r="BH704" s="75"/>
      <c r="BV704" s="251"/>
      <c r="BW704" s="251"/>
      <c r="BX704" s="251"/>
    </row>
    <row r="705" spans="1:76">
      <c r="A705" s="75"/>
      <c r="B705" s="75"/>
      <c r="C705" s="75"/>
      <c r="D705" s="75"/>
      <c r="E705" s="84"/>
      <c r="F705" s="84"/>
      <c r="G705" s="75"/>
      <c r="H705" s="85"/>
      <c r="I705" s="75"/>
      <c r="J705" s="75"/>
      <c r="K705" s="75"/>
      <c r="L705" s="75"/>
      <c r="M705" s="75"/>
      <c r="N705" s="75"/>
      <c r="O705" s="75"/>
      <c r="P705" s="75"/>
      <c r="Q705" s="75"/>
      <c r="R705" s="75"/>
      <c r="S705" s="75"/>
      <c r="T705" s="75"/>
      <c r="U705" s="75"/>
      <c r="V705" s="75"/>
      <c r="W705" s="76"/>
      <c r="X705" s="76"/>
      <c r="Y705" s="76"/>
      <c r="Z705" s="76"/>
      <c r="AA705" s="76"/>
      <c r="AB705" s="76"/>
      <c r="AC705" s="76"/>
      <c r="AD705" s="76"/>
      <c r="AE705" s="75"/>
      <c r="AF705" s="582"/>
      <c r="AG705" s="582"/>
      <c r="AH705" s="160"/>
      <c r="AI705" s="160"/>
      <c r="AJ705" s="160"/>
      <c r="AK705" s="160"/>
      <c r="AL705" s="160"/>
      <c r="AM705" s="160"/>
      <c r="AN705" s="160"/>
      <c r="AO705" s="160"/>
      <c r="AP705" s="160"/>
      <c r="AQ705" s="160"/>
      <c r="AR705" s="160"/>
      <c r="AS705" s="160"/>
      <c r="AT705" s="160"/>
      <c r="AU705" s="160"/>
      <c r="AV705" s="160"/>
      <c r="AW705" s="160"/>
      <c r="AX705" s="160"/>
      <c r="AY705" s="160"/>
      <c r="AZ705" s="582"/>
      <c r="BA705" s="582"/>
      <c r="BB705" s="75"/>
      <c r="BC705" s="75"/>
      <c r="BD705" s="75"/>
      <c r="BE705" s="75"/>
      <c r="BF705" s="75"/>
      <c r="BG705" s="75"/>
      <c r="BH705" s="75"/>
      <c r="BV705" s="251"/>
      <c r="BW705" s="251"/>
      <c r="BX705" s="251"/>
    </row>
    <row r="706" spans="1:76">
      <c r="A706" s="75"/>
      <c r="B706" s="75"/>
      <c r="C706" s="75"/>
      <c r="D706" s="75"/>
      <c r="E706" s="84"/>
      <c r="F706" s="84"/>
      <c r="G706" s="75"/>
      <c r="H706" s="85"/>
      <c r="I706" s="75"/>
      <c r="J706" s="75"/>
      <c r="K706" s="75"/>
      <c r="L706" s="75"/>
      <c r="M706" s="75"/>
      <c r="N706" s="75"/>
      <c r="O706" s="75"/>
      <c r="P706" s="75"/>
      <c r="Q706" s="75"/>
      <c r="R706" s="75"/>
      <c r="S706" s="75"/>
      <c r="T706" s="75"/>
      <c r="U706" s="75"/>
      <c r="V706" s="75"/>
      <c r="W706" s="76"/>
      <c r="X706" s="76"/>
      <c r="Y706" s="76"/>
      <c r="Z706" s="76"/>
      <c r="AA706" s="76"/>
      <c r="AB706" s="76"/>
      <c r="AC706" s="76"/>
      <c r="AD706" s="76"/>
      <c r="AE706" s="75"/>
      <c r="AF706" s="582"/>
      <c r="AG706" s="582"/>
      <c r="AH706" s="160"/>
      <c r="AI706" s="160"/>
      <c r="AJ706" s="160"/>
      <c r="AK706" s="160"/>
      <c r="AL706" s="160"/>
      <c r="AM706" s="160"/>
      <c r="AN706" s="160"/>
      <c r="AO706" s="160"/>
      <c r="AP706" s="160"/>
      <c r="AQ706" s="160"/>
      <c r="AR706" s="160"/>
      <c r="AS706" s="160"/>
      <c r="AT706" s="160"/>
      <c r="AU706" s="160"/>
      <c r="AV706" s="160"/>
      <c r="AW706" s="160"/>
      <c r="AX706" s="160"/>
      <c r="AY706" s="160"/>
      <c r="AZ706" s="582"/>
      <c r="BA706" s="582"/>
      <c r="BB706" s="75"/>
      <c r="BC706" s="75"/>
      <c r="BD706" s="75"/>
      <c r="BE706" s="75"/>
      <c r="BF706" s="75"/>
      <c r="BG706" s="75"/>
      <c r="BH706" s="75"/>
      <c r="BV706" s="251"/>
      <c r="BW706" s="251"/>
      <c r="BX706" s="251"/>
    </row>
    <row r="707" spans="1:76">
      <c r="A707" s="75"/>
      <c r="B707" s="75"/>
      <c r="C707" s="75"/>
      <c r="D707" s="75"/>
      <c r="E707" s="84"/>
      <c r="F707" s="84"/>
      <c r="G707" s="75"/>
      <c r="H707" s="85"/>
      <c r="I707" s="75"/>
      <c r="J707" s="75"/>
      <c r="K707" s="75"/>
      <c r="L707" s="75"/>
      <c r="M707" s="75"/>
      <c r="N707" s="75"/>
      <c r="O707" s="75"/>
      <c r="P707" s="75"/>
      <c r="Q707" s="75"/>
      <c r="R707" s="75"/>
      <c r="S707" s="75"/>
      <c r="T707" s="75"/>
      <c r="U707" s="75"/>
      <c r="V707" s="75"/>
      <c r="W707" s="76"/>
      <c r="X707" s="76"/>
      <c r="Y707" s="76"/>
      <c r="Z707" s="76"/>
      <c r="AA707" s="76"/>
      <c r="AB707" s="76"/>
      <c r="AC707" s="76"/>
      <c r="AD707" s="76"/>
      <c r="AE707" s="75"/>
      <c r="AF707" s="582"/>
      <c r="AG707" s="582"/>
      <c r="AH707" s="160"/>
      <c r="AI707" s="160"/>
      <c r="AJ707" s="160"/>
      <c r="AK707" s="160"/>
      <c r="AL707" s="160"/>
      <c r="AM707" s="160"/>
      <c r="AN707" s="160"/>
      <c r="AO707" s="160"/>
      <c r="AP707" s="160"/>
      <c r="AQ707" s="160"/>
      <c r="AR707" s="160"/>
      <c r="AS707" s="160"/>
      <c r="AT707" s="160"/>
      <c r="AU707" s="160"/>
      <c r="AV707" s="160"/>
      <c r="AW707" s="160"/>
      <c r="AX707" s="160"/>
      <c r="AY707" s="160"/>
      <c r="AZ707" s="582"/>
      <c r="BA707" s="582"/>
      <c r="BB707" s="75"/>
      <c r="BC707" s="75"/>
      <c r="BD707" s="75"/>
      <c r="BE707" s="75"/>
      <c r="BF707" s="75"/>
      <c r="BG707" s="75"/>
      <c r="BH707" s="75"/>
      <c r="BV707" s="251"/>
      <c r="BW707" s="251"/>
      <c r="BX707" s="251"/>
    </row>
    <row r="708" spans="1:76">
      <c r="A708" s="75"/>
      <c r="B708" s="75"/>
      <c r="C708" s="75"/>
      <c r="D708" s="75"/>
      <c r="E708" s="84"/>
      <c r="F708" s="84"/>
      <c r="G708" s="75"/>
      <c r="H708" s="85"/>
      <c r="I708" s="75"/>
      <c r="J708" s="75"/>
      <c r="K708" s="75"/>
      <c r="L708" s="75"/>
      <c r="M708" s="75"/>
      <c r="N708" s="75"/>
      <c r="O708" s="75"/>
      <c r="P708" s="75"/>
      <c r="Q708" s="75"/>
      <c r="R708" s="75"/>
      <c r="S708" s="75"/>
      <c r="T708" s="75"/>
      <c r="U708" s="75"/>
      <c r="V708" s="75"/>
      <c r="W708" s="76"/>
      <c r="X708" s="76"/>
      <c r="Y708" s="76"/>
      <c r="Z708" s="76"/>
      <c r="AA708" s="76"/>
      <c r="AB708" s="76"/>
      <c r="AC708" s="76"/>
      <c r="AD708" s="76"/>
      <c r="AE708" s="75"/>
      <c r="AF708" s="582"/>
      <c r="AG708" s="582"/>
      <c r="AH708" s="160"/>
      <c r="AI708" s="160"/>
      <c r="AJ708" s="160"/>
      <c r="AK708" s="160"/>
      <c r="AL708" s="160"/>
      <c r="AM708" s="160"/>
      <c r="AN708" s="160"/>
      <c r="AO708" s="160"/>
      <c r="AP708" s="160"/>
      <c r="AQ708" s="160"/>
      <c r="AR708" s="160"/>
      <c r="AS708" s="160"/>
      <c r="AT708" s="160"/>
      <c r="AU708" s="160"/>
      <c r="AV708" s="160"/>
      <c r="AW708" s="160"/>
      <c r="AX708" s="160"/>
      <c r="AY708" s="160"/>
      <c r="AZ708" s="582"/>
      <c r="BA708" s="582"/>
      <c r="BB708" s="75"/>
      <c r="BC708" s="75"/>
      <c r="BD708" s="75"/>
      <c r="BE708" s="75"/>
      <c r="BF708" s="75"/>
      <c r="BG708" s="75"/>
      <c r="BH708" s="75"/>
      <c r="BV708" s="251"/>
      <c r="BW708" s="251"/>
      <c r="BX708" s="251"/>
    </row>
    <row r="709" spans="1:76">
      <c r="A709" s="75"/>
      <c r="B709" s="75"/>
      <c r="C709" s="75"/>
      <c r="D709" s="75"/>
      <c r="E709" s="84"/>
      <c r="F709" s="84"/>
      <c r="G709" s="75"/>
      <c r="H709" s="85"/>
      <c r="I709" s="75"/>
      <c r="J709" s="75"/>
      <c r="K709" s="75"/>
      <c r="L709" s="75"/>
      <c r="M709" s="75"/>
      <c r="N709" s="75"/>
      <c r="O709" s="75"/>
      <c r="P709" s="75"/>
      <c r="Q709" s="75"/>
      <c r="R709" s="75"/>
      <c r="S709" s="75"/>
      <c r="T709" s="75"/>
      <c r="U709" s="75"/>
      <c r="V709" s="75"/>
      <c r="W709" s="76"/>
      <c r="X709" s="76"/>
      <c r="Y709" s="76"/>
      <c r="Z709" s="76"/>
      <c r="AA709" s="76"/>
      <c r="AB709" s="76"/>
      <c r="AC709" s="76"/>
      <c r="AD709" s="76"/>
      <c r="AE709" s="75"/>
      <c r="AF709" s="582"/>
      <c r="AG709" s="582"/>
      <c r="AH709" s="160"/>
      <c r="AI709" s="160"/>
      <c r="AJ709" s="160"/>
      <c r="AK709" s="160"/>
      <c r="AL709" s="160"/>
      <c r="AM709" s="160"/>
      <c r="AN709" s="160"/>
      <c r="AO709" s="160"/>
      <c r="AP709" s="160"/>
      <c r="AQ709" s="160"/>
      <c r="AR709" s="160"/>
      <c r="AS709" s="160"/>
      <c r="AT709" s="160"/>
      <c r="AU709" s="160"/>
      <c r="AV709" s="160"/>
      <c r="AW709" s="160"/>
      <c r="AX709" s="160"/>
      <c r="AY709" s="160"/>
      <c r="AZ709" s="582"/>
      <c r="BA709" s="582"/>
      <c r="BB709" s="75"/>
      <c r="BC709" s="75"/>
      <c r="BD709" s="75"/>
      <c r="BE709" s="75"/>
      <c r="BF709" s="75"/>
      <c r="BG709" s="75"/>
      <c r="BH709" s="75"/>
      <c r="BV709" s="251"/>
      <c r="BW709" s="251"/>
      <c r="BX709" s="251"/>
    </row>
    <row r="710" spans="1:76">
      <c r="A710" s="75"/>
      <c r="B710" s="75"/>
      <c r="C710" s="75"/>
      <c r="D710" s="75"/>
      <c r="E710" s="84"/>
      <c r="F710" s="84"/>
      <c r="G710" s="75"/>
      <c r="H710" s="85"/>
      <c r="I710" s="75"/>
      <c r="J710" s="75"/>
      <c r="K710" s="75"/>
      <c r="L710" s="75"/>
      <c r="M710" s="75"/>
      <c r="N710" s="75"/>
      <c r="O710" s="75"/>
      <c r="P710" s="75"/>
      <c r="Q710" s="75"/>
      <c r="R710" s="75"/>
      <c r="S710" s="75"/>
      <c r="T710" s="75"/>
      <c r="U710" s="75"/>
      <c r="V710" s="75"/>
      <c r="W710" s="76"/>
      <c r="X710" s="76"/>
      <c r="Y710" s="76"/>
      <c r="Z710" s="76"/>
      <c r="AA710" s="76"/>
      <c r="AB710" s="76"/>
      <c r="AC710" s="76"/>
      <c r="AD710" s="76"/>
      <c r="AE710" s="75"/>
      <c r="AF710" s="582"/>
      <c r="AG710" s="582"/>
      <c r="AH710" s="160"/>
      <c r="AI710" s="160"/>
      <c r="AJ710" s="160"/>
      <c r="AK710" s="160"/>
      <c r="AL710" s="160"/>
      <c r="AM710" s="160"/>
      <c r="AN710" s="160"/>
      <c r="AO710" s="160"/>
      <c r="AP710" s="160"/>
      <c r="AQ710" s="160"/>
      <c r="AR710" s="160"/>
      <c r="AS710" s="160"/>
      <c r="AT710" s="160"/>
      <c r="AU710" s="160"/>
      <c r="AV710" s="160"/>
      <c r="AW710" s="160"/>
      <c r="AX710" s="160"/>
      <c r="AY710" s="160"/>
      <c r="AZ710" s="582"/>
      <c r="BA710" s="582"/>
      <c r="BB710" s="75"/>
      <c r="BC710" s="75"/>
      <c r="BD710" s="75"/>
      <c r="BE710" s="75"/>
      <c r="BF710" s="75"/>
      <c r="BG710" s="75"/>
      <c r="BH710" s="75"/>
      <c r="BV710" s="251"/>
      <c r="BW710" s="251"/>
      <c r="BX710" s="251"/>
    </row>
    <row r="711" spans="1:76" ht="17.399999999999999">
      <c r="A711" s="75"/>
      <c r="B711" s="75"/>
      <c r="C711" s="75"/>
      <c r="D711" s="75"/>
      <c r="E711" s="84"/>
      <c r="F711" s="84"/>
      <c r="G711" s="75"/>
      <c r="H711" s="85"/>
      <c r="I711" s="75"/>
      <c r="J711" s="75"/>
      <c r="K711" s="75"/>
      <c r="L711" s="75"/>
      <c r="M711" s="75"/>
      <c r="N711" s="75"/>
      <c r="O711" s="75"/>
      <c r="P711" s="75"/>
      <c r="Q711" s="75"/>
      <c r="R711" s="75"/>
      <c r="S711" s="75"/>
      <c r="T711" s="75"/>
      <c r="U711" s="75"/>
      <c r="V711" s="75"/>
      <c r="W711" s="76"/>
      <c r="X711" s="76"/>
      <c r="Y711" s="76"/>
      <c r="Z711" s="76"/>
      <c r="AA711" s="76"/>
      <c r="AB711" s="76"/>
      <c r="AC711" s="76"/>
      <c r="AD711" s="76"/>
      <c r="AE711" s="75"/>
      <c r="AF711" s="582"/>
      <c r="AG711" s="582"/>
      <c r="AH711" s="148"/>
      <c r="AI711" s="148"/>
      <c r="AJ711" s="148"/>
      <c r="AK711" s="148"/>
      <c r="AL711" s="148"/>
      <c r="AM711" s="148"/>
      <c r="AN711" s="148"/>
      <c r="AO711" s="148"/>
      <c r="AP711" s="148"/>
      <c r="AQ711" s="148"/>
      <c r="AR711" s="148"/>
      <c r="AS711" s="148"/>
      <c r="AT711" s="148"/>
      <c r="AU711" s="148"/>
      <c r="AV711" s="148"/>
      <c r="AW711" s="148"/>
      <c r="AX711" s="148"/>
      <c r="AY711" s="148"/>
      <c r="AZ711" s="582"/>
      <c r="BA711" s="582"/>
      <c r="BB711" s="75"/>
      <c r="BC711" s="75"/>
      <c r="BD711" s="75"/>
      <c r="BE711" s="75"/>
      <c r="BF711" s="75"/>
      <c r="BG711" s="75"/>
      <c r="BH711" s="75"/>
      <c r="BV711" s="251"/>
      <c r="BW711" s="251"/>
      <c r="BX711" s="251"/>
    </row>
    <row r="712" spans="1:76">
      <c r="A712" s="75"/>
      <c r="B712" s="75"/>
      <c r="C712" s="75"/>
      <c r="D712" s="75"/>
      <c r="E712" s="84"/>
      <c r="F712" s="84"/>
      <c r="G712" s="75"/>
      <c r="H712" s="85"/>
      <c r="I712" s="75"/>
      <c r="J712" s="75"/>
      <c r="K712" s="75"/>
      <c r="L712" s="75"/>
      <c r="M712" s="75"/>
      <c r="N712" s="75"/>
      <c r="O712" s="75"/>
      <c r="P712" s="75"/>
      <c r="Q712" s="75"/>
      <c r="R712" s="75"/>
      <c r="S712" s="75"/>
      <c r="T712" s="75"/>
      <c r="U712" s="75"/>
      <c r="V712" s="75"/>
      <c r="W712" s="76"/>
      <c r="X712" s="76"/>
      <c r="Y712" s="76"/>
      <c r="Z712" s="76"/>
      <c r="AA712" s="76"/>
      <c r="AB712" s="76"/>
      <c r="AC712" s="76"/>
      <c r="AD712" s="76"/>
      <c r="AE712" s="75"/>
      <c r="AF712" s="582"/>
      <c r="AG712" s="582"/>
      <c r="AH712" s="160"/>
      <c r="AI712" s="160"/>
      <c r="AJ712" s="160"/>
      <c r="AK712" s="160"/>
      <c r="AL712" s="160"/>
      <c r="AM712" s="160"/>
      <c r="AN712" s="160"/>
      <c r="AO712" s="160"/>
      <c r="AP712" s="160"/>
      <c r="AQ712" s="160"/>
      <c r="AR712" s="160"/>
      <c r="AS712" s="160"/>
      <c r="AT712" s="160"/>
      <c r="AU712" s="160"/>
      <c r="AV712" s="160"/>
      <c r="AW712" s="160"/>
      <c r="AX712" s="160"/>
      <c r="AY712" s="160"/>
      <c r="AZ712" s="582"/>
      <c r="BA712" s="582"/>
      <c r="BB712" s="75"/>
      <c r="BC712" s="75"/>
      <c r="BD712" s="75"/>
      <c r="BE712" s="75"/>
      <c r="BF712" s="75"/>
      <c r="BG712" s="75"/>
      <c r="BH712" s="75"/>
      <c r="BV712" s="251"/>
      <c r="BW712" s="251"/>
      <c r="BX712" s="251"/>
    </row>
    <row r="713" spans="1:76">
      <c r="A713" s="75"/>
      <c r="B713" s="75"/>
      <c r="C713" s="75"/>
      <c r="D713" s="75"/>
      <c r="E713" s="84"/>
      <c r="F713" s="84"/>
      <c r="G713" s="75"/>
      <c r="H713" s="85"/>
      <c r="I713" s="75"/>
      <c r="J713" s="75"/>
      <c r="K713" s="75"/>
      <c r="L713" s="75"/>
      <c r="M713" s="75"/>
      <c r="N713" s="75"/>
      <c r="O713" s="75"/>
      <c r="P713" s="75"/>
      <c r="Q713" s="75"/>
      <c r="R713" s="75"/>
      <c r="S713" s="75"/>
      <c r="T713" s="75"/>
      <c r="U713" s="75"/>
      <c r="V713" s="75"/>
      <c r="W713" s="76"/>
      <c r="X713" s="76"/>
      <c r="Y713" s="76"/>
      <c r="Z713" s="76"/>
      <c r="AA713" s="76"/>
      <c r="AB713" s="76"/>
      <c r="AC713" s="76"/>
      <c r="AD713" s="76"/>
      <c r="AE713" s="75"/>
      <c r="AF713" s="582"/>
      <c r="AG713" s="582"/>
      <c r="AH713" s="160"/>
      <c r="AI713" s="160"/>
      <c r="AJ713" s="160"/>
      <c r="AK713" s="160"/>
      <c r="AL713" s="160"/>
      <c r="AM713" s="160"/>
      <c r="AN713" s="160"/>
      <c r="AO713" s="160"/>
      <c r="AP713" s="160"/>
      <c r="AQ713" s="160"/>
      <c r="AR713" s="160"/>
      <c r="AS713" s="160"/>
      <c r="AT713" s="160"/>
      <c r="AU713" s="160"/>
      <c r="AV713" s="160"/>
      <c r="AW713" s="160"/>
      <c r="AX713" s="160"/>
      <c r="AY713" s="160"/>
      <c r="AZ713" s="582"/>
      <c r="BA713" s="582"/>
      <c r="BB713" s="75"/>
      <c r="BC713" s="75"/>
      <c r="BD713" s="75"/>
      <c r="BE713" s="75"/>
      <c r="BF713" s="75"/>
      <c r="BG713" s="75"/>
      <c r="BH713" s="75"/>
      <c r="BV713" s="251"/>
      <c r="BW713" s="251"/>
      <c r="BX713" s="251"/>
    </row>
    <row r="714" spans="1:76">
      <c r="A714" s="75"/>
      <c r="B714" s="75"/>
      <c r="C714" s="75"/>
      <c r="D714" s="75"/>
      <c r="E714" s="84"/>
      <c r="F714" s="84"/>
      <c r="G714" s="75"/>
      <c r="H714" s="85"/>
      <c r="I714" s="75"/>
      <c r="J714" s="75"/>
      <c r="K714" s="75"/>
      <c r="L714" s="75"/>
      <c r="M714" s="75"/>
      <c r="N714" s="75"/>
      <c r="O714" s="75"/>
      <c r="P714" s="75"/>
      <c r="Q714" s="75"/>
      <c r="R714" s="75"/>
      <c r="S714" s="75"/>
      <c r="T714" s="75"/>
      <c r="U714" s="75"/>
      <c r="V714" s="75"/>
      <c r="W714" s="76"/>
      <c r="X714" s="76"/>
      <c r="Y714" s="76"/>
      <c r="Z714" s="76"/>
      <c r="AA714" s="76"/>
      <c r="AB714" s="76"/>
      <c r="AC714" s="76"/>
      <c r="AD714" s="76"/>
      <c r="AE714" s="75"/>
      <c r="AF714" s="160"/>
      <c r="AG714" s="160"/>
      <c r="AH714" s="160"/>
      <c r="AI714" s="160"/>
      <c r="AJ714" s="160"/>
      <c r="AK714" s="160"/>
      <c r="AL714" s="160"/>
      <c r="AM714" s="160"/>
      <c r="AN714" s="160"/>
      <c r="AO714" s="160"/>
      <c r="AP714" s="160"/>
      <c r="AQ714" s="160"/>
      <c r="AR714" s="160"/>
      <c r="AS714" s="160"/>
      <c r="AT714" s="160"/>
      <c r="AU714" s="160"/>
      <c r="AV714" s="160"/>
      <c r="AW714" s="160"/>
      <c r="AX714" s="160"/>
      <c r="AY714" s="160"/>
      <c r="AZ714" s="160"/>
      <c r="BA714" s="160"/>
      <c r="BB714" s="75"/>
      <c r="BC714" s="75"/>
      <c r="BD714" s="75"/>
      <c r="BE714" s="75"/>
      <c r="BF714" s="75"/>
      <c r="BG714" s="75"/>
      <c r="BH714" s="75"/>
      <c r="BV714" s="251"/>
      <c r="BW714" s="251"/>
      <c r="BX714" s="251"/>
    </row>
    <row r="715" spans="1:76">
      <c r="A715" s="75"/>
      <c r="B715" s="75"/>
      <c r="C715" s="75"/>
      <c r="D715" s="75"/>
      <c r="E715" s="84"/>
      <c r="F715" s="84"/>
      <c r="G715" s="75"/>
      <c r="H715" s="85"/>
      <c r="I715" s="75"/>
      <c r="J715" s="75"/>
      <c r="K715" s="75"/>
      <c r="L715" s="75"/>
      <c r="M715" s="75"/>
      <c r="N715" s="75"/>
      <c r="O715" s="75"/>
      <c r="P715" s="75"/>
      <c r="Q715" s="75"/>
      <c r="R715" s="75"/>
      <c r="S715" s="75"/>
      <c r="T715" s="75"/>
      <c r="U715" s="75"/>
      <c r="V715" s="75"/>
      <c r="W715" s="76"/>
      <c r="X715" s="76"/>
      <c r="Y715" s="76"/>
      <c r="Z715" s="76"/>
      <c r="AA715" s="76"/>
      <c r="AB715" s="76"/>
      <c r="AC715" s="76"/>
      <c r="AD715" s="76"/>
      <c r="AE715" s="75"/>
      <c r="AF715" s="160"/>
      <c r="AG715" s="160"/>
      <c r="AH715" s="160"/>
      <c r="AI715" s="160"/>
      <c r="AJ715" s="160"/>
      <c r="AK715" s="160"/>
      <c r="AL715" s="160"/>
      <c r="AM715" s="160"/>
      <c r="AN715" s="160"/>
      <c r="AO715" s="160"/>
      <c r="AP715" s="160"/>
      <c r="AQ715" s="160"/>
      <c r="AR715" s="160"/>
      <c r="AS715" s="160"/>
      <c r="AT715" s="160"/>
      <c r="AU715" s="160"/>
      <c r="AV715" s="160"/>
      <c r="AW715" s="160"/>
      <c r="AX715" s="160"/>
      <c r="AY715" s="160"/>
      <c r="AZ715" s="160"/>
      <c r="BA715" s="160"/>
      <c r="BB715" s="75"/>
      <c r="BC715" s="75"/>
      <c r="BD715" s="75"/>
      <c r="BE715" s="75"/>
      <c r="BF715" s="75"/>
      <c r="BG715" s="75"/>
      <c r="BH715" s="75"/>
      <c r="BV715" s="251"/>
      <c r="BW715" s="251"/>
      <c r="BX715" s="251"/>
    </row>
    <row r="716" spans="1:76">
      <c r="A716" s="75"/>
      <c r="B716" s="75"/>
      <c r="C716" s="75"/>
      <c r="D716" s="75"/>
      <c r="E716" s="84"/>
      <c r="F716" s="84"/>
      <c r="G716" s="75"/>
      <c r="H716" s="85"/>
      <c r="I716" s="75"/>
      <c r="J716" s="75"/>
      <c r="K716" s="75"/>
      <c r="L716" s="75"/>
      <c r="M716" s="75"/>
      <c r="N716" s="75"/>
      <c r="O716" s="75"/>
      <c r="P716" s="75"/>
      <c r="Q716" s="75"/>
      <c r="R716" s="75"/>
      <c r="S716" s="75"/>
      <c r="T716" s="75"/>
      <c r="U716" s="75"/>
      <c r="V716" s="75"/>
      <c r="W716" s="76"/>
      <c r="X716" s="76"/>
      <c r="Y716" s="76"/>
      <c r="Z716" s="76"/>
      <c r="AA716" s="76"/>
      <c r="AB716" s="76"/>
      <c r="AC716" s="76"/>
      <c r="AD716" s="76"/>
      <c r="AE716" s="75"/>
      <c r="AF716" s="596">
        <f>L3</f>
        <v>0</v>
      </c>
      <c r="AG716" s="596"/>
      <c r="AH716" s="160"/>
      <c r="AI716" s="160"/>
      <c r="AJ716" s="160"/>
      <c r="AK716" s="160"/>
      <c r="AL716" s="160"/>
      <c r="AM716" s="160"/>
      <c r="AN716" s="160"/>
      <c r="AO716" s="160"/>
      <c r="AP716" s="160"/>
      <c r="AQ716" s="160"/>
      <c r="AR716" s="160"/>
      <c r="AS716" s="160"/>
      <c r="AT716" s="160"/>
      <c r="AU716" s="160"/>
      <c r="AV716" s="160"/>
      <c r="AW716" s="160"/>
      <c r="AX716" s="160"/>
      <c r="AY716" s="160"/>
      <c r="AZ716" s="594">
        <f>M3</f>
        <v>0</v>
      </c>
      <c r="BA716" s="594"/>
      <c r="BB716" s="75"/>
      <c r="BC716" s="75"/>
      <c r="BD716" s="75"/>
      <c r="BE716" s="75"/>
      <c r="BF716" s="75"/>
      <c r="BG716" s="75"/>
      <c r="BH716" s="75"/>
      <c r="BV716" s="251"/>
      <c r="BW716" s="251"/>
      <c r="BX716" s="251"/>
    </row>
    <row r="717" spans="1:76">
      <c r="A717" s="75"/>
      <c r="B717" s="75"/>
      <c r="C717" s="75"/>
      <c r="D717" s="75"/>
      <c r="E717" s="84"/>
      <c r="F717" s="84"/>
      <c r="G717" s="75"/>
      <c r="H717" s="85"/>
      <c r="I717" s="75"/>
      <c r="J717" s="75"/>
      <c r="K717" s="75"/>
      <c r="L717" s="75"/>
      <c r="M717" s="75"/>
      <c r="N717" s="75"/>
      <c r="O717" s="75"/>
      <c r="P717" s="75"/>
      <c r="Q717" s="75"/>
      <c r="R717" s="75"/>
      <c r="S717" s="75"/>
      <c r="T717" s="75"/>
      <c r="U717" s="75"/>
      <c r="V717" s="75"/>
      <c r="W717" s="76"/>
      <c r="X717" s="76"/>
      <c r="Y717" s="76"/>
      <c r="Z717" s="76"/>
      <c r="AA717" s="76"/>
      <c r="AB717" s="76"/>
      <c r="AC717" s="76"/>
      <c r="AD717" s="76"/>
      <c r="AE717" s="75"/>
      <c r="AF717" s="582" t="str">
        <f>L4</f>
        <v>Reader 5</v>
      </c>
      <c r="AG717" s="582"/>
      <c r="AH717" s="160"/>
      <c r="AI717" s="160"/>
      <c r="AJ717" s="160"/>
      <c r="AK717" s="160"/>
      <c r="AL717" s="160"/>
      <c r="AM717" s="160"/>
      <c r="AN717" s="160"/>
      <c r="AO717" s="160"/>
      <c r="AP717" s="160"/>
      <c r="AQ717" s="160"/>
      <c r="AR717" s="160"/>
      <c r="AS717" s="160"/>
      <c r="AT717" s="160"/>
      <c r="AU717" s="160"/>
      <c r="AV717" s="160"/>
      <c r="AW717" s="160"/>
      <c r="AX717" s="160"/>
      <c r="AY717" s="160"/>
      <c r="AZ717" s="582" t="str">
        <f>M4</f>
        <v>Reader 6</v>
      </c>
      <c r="BA717" s="582"/>
      <c r="BB717" s="75"/>
      <c r="BC717" s="75"/>
      <c r="BD717" s="75"/>
      <c r="BE717" s="75"/>
      <c r="BF717" s="75"/>
      <c r="BG717" s="75"/>
      <c r="BH717" s="75"/>
      <c r="BV717" s="251"/>
      <c r="BW717" s="251"/>
      <c r="BX717" s="251"/>
    </row>
    <row r="718" spans="1:76">
      <c r="A718" s="75"/>
      <c r="B718" s="75"/>
      <c r="C718" s="75"/>
      <c r="D718" s="75"/>
      <c r="E718" s="84"/>
      <c r="F718" s="84"/>
      <c r="G718" s="75"/>
      <c r="H718" s="85"/>
      <c r="I718" s="75"/>
      <c r="J718" s="75"/>
      <c r="K718" s="75"/>
      <c r="L718" s="75"/>
      <c r="M718" s="75"/>
      <c r="N718" s="75"/>
      <c r="O718" s="75"/>
      <c r="P718" s="75"/>
      <c r="Q718" s="75"/>
      <c r="R718" s="75"/>
      <c r="S718" s="75"/>
      <c r="T718" s="75"/>
      <c r="U718" s="75"/>
      <c r="V718" s="75"/>
      <c r="W718" s="76"/>
      <c r="X718" s="76"/>
      <c r="Y718" s="76"/>
      <c r="Z718" s="76"/>
      <c r="AA718" s="76"/>
      <c r="AB718" s="76"/>
      <c r="AC718" s="76"/>
      <c r="AD718" s="76"/>
      <c r="AE718" s="75"/>
      <c r="AF718" s="582"/>
      <c r="AG718" s="582"/>
      <c r="AH718" s="160"/>
      <c r="AI718" s="160"/>
      <c r="AJ718" s="160"/>
      <c r="AK718" s="160"/>
      <c r="AL718" s="160"/>
      <c r="AM718" s="160"/>
      <c r="AN718" s="160"/>
      <c r="AO718" s="160"/>
      <c r="AP718" s="160"/>
      <c r="AQ718" s="160"/>
      <c r="AR718" s="160"/>
      <c r="AS718" s="160"/>
      <c r="AT718" s="160"/>
      <c r="AU718" s="160"/>
      <c r="AV718" s="160"/>
      <c r="AW718" s="160"/>
      <c r="AX718" s="160"/>
      <c r="AY718" s="160"/>
      <c r="AZ718" s="582"/>
      <c r="BA718" s="582"/>
      <c r="BB718" s="75"/>
      <c r="BC718" s="75"/>
      <c r="BD718" s="75"/>
      <c r="BE718" s="75"/>
      <c r="BF718" s="75"/>
      <c r="BG718" s="75"/>
      <c r="BH718" s="75"/>
      <c r="BV718" s="251"/>
      <c r="BW718" s="251"/>
      <c r="BX718" s="251"/>
    </row>
    <row r="719" spans="1:76">
      <c r="A719" s="75"/>
      <c r="B719" s="75"/>
      <c r="C719" s="75"/>
      <c r="D719" s="75"/>
      <c r="E719" s="84"/>
      <c r="F719" s="84"/>
      <c r="G719" s="75"/>
      <c r="H719" s="85"/>
      <c r="I719" s="75"/>
      <c r="J719" s="75"/>
      <c r="K719" s="75"/>
      <c r="L719" s="75"/>
      <c r="M719" s="75"/>
      <c r="N719" s="75"/>
      <c r="O719" s="75"/>
      <c r="P719" s="75"/>
      <c r="Q719" s="75"/>
      <c r="R719" s="75"/>
      <c r="S719" s="75"/>
      <c r="T719" s="75"/>
      <c r="U719" s="75"/>
      <c r="V719" s="75"/>
      <c r="W719" s="76"/>
      <c r="X719" s="76"/>
      <c r="Y719" s="76"/>
      <c r="Z719" s="76"/>
      <c r="AA719" s="76"/>
      <c r="AB719" s="76"/>
      <c r="AC719" s="76"/>
      <c r="AD719" s="76"/>
      <c r="AE719" s="75"/>
      <c r="AF719" s="582"/>
      <c r="AG719" s="582"/>
      <c r="AH719" s="160"/>
      <c r="AI719" s="160"/>
      <c r="AJ719" s="160"/>
      <c r="AK719" s="160"/>
      <c r="AL719" s="160"/>
      <c r="AM719" s="160"/>
      <c r="AN719" s="160"/>
      <c r="AO719" s="160"/>
      <c r="AP719" s="160"/>
      <c r="AQ719" s="160"/>
      <c r="AR719" s="160"/>
      <c r="AS719" s="160"/>
      <c r="AT719" s="160"/>
      <c r="AU719" s="160"/>
      <c r="AV719" s="160"/>
      <c r="AW719" s="160"/>
      <c r="AX719" s="160"/>
      <c r="AY719" s="160"/>
      <c r="AZ719" s="582"/>
      <c r="BA719" s="582"/>
      <c r="BB719" s="75"/>
      <c r="BC719" s="75"/>
      <c r="BD719" s="75"/>
      <c r="BE719" s="75"/>
      <c r="BF719" s="75"/>
      <c r="BG719" s="75"/>
      <c r="BH719" s="75"/>
      <c r="BV719" s="251"/>
      <c r="BW719" s="251"/>
      <c r="BX719" s="251"/>
    </row>
    <row r="720" spans="1:76">
      <c r="A720" s="75"/>
      <c r="B720" s="75"/>
      <c r="C720" s="75"/>
      <c r="D720" s="75"/>
      <c r="E720" s="84"/>
      <c r="F720" s="84"/>
      <c r="G720" s="75"/>
      <c r="H720" s="85"/>
      <c r="I720" s="75"/>
      <c r="J720" s="75"/>
      <c r="K720" s="75"/>
      <c r="L720" s="75"/>
      <c r="M720" s="75"/>
      <c r="N720" s="75"/>
      <c r="O720" s="75"/>
      <c r="P720" s="75"/>
      <c r="Q720" s="75"/>
      <c r="R720" s="75"/>
      <c r="S720" s="75"/>
      <c r="T720" s="75"/>
      <c r="U720" s="75"/>
      <c r="V720" s="75"/>
      <c r="W720" s="76"/>
      <c r="X720" s="76"/>
      <c r="Y720" s="76"/>
      <c r="Z720" s="76"/>
      <c r="AA720" s="76"/>
      <c r="AB720" s="76"/>
      <c r="AC720" s="76"/>
      <c r="AD720" s="76"/>
      <c r="AE720" s="75"/>
      <c r="AF720" s="582"/>
      <c r="AG720" s="582"/>
      <c r="AH720" s="160"/>
      <c r="AI720" s="160"/>
      <c r="AJ720" s="160"/>
      <c r="AK720" s="160"/>
      <c r="AL720" s="160"/>
      <c r="AM720" s="160"/>
      <c r="AN720" s="160"/>
      <c r="AO720" s="160"/>
      <c r="AP720" s="160"/>
      <c r="AQ720" s="160"/>
      <c r="AR720" s="160"/>
      <c r="AS720" s="160"/>
      <c r="AT720" s="160"/>
      <c r="AU720" s="160"/>
      <c r="AV720" s="160"/>
      <c r="AW720" s="160"/>
      <c r="AX720" s="160"/>
      <c r="AY720" s="160"/>
      <c r="AZ720" s="582"/>
      <c r="BA720" s="582"/>
      <c r="BB720" s="75"/>
      <c r="BC720" s="75"/>
      <c r="BD720" s="75"/>
      <c r="BE720" s="75"/>
      <c r="BF720" s="75"/>
      <c r="BG720" s="75"/>
      <c r="BH720" s="75"/>
      <c r="BV720" s="251"/>
      <c r="BW720" s="251"/>
      <c r="BX720" s="251"/>
    </row>
    <row r="721" spans="1:76">
      <c r="A721" s="75"/>
      <c r="B721" s="75"/>
      <c r="C721" s="75"/>
      <c r="D721" s="75"/>
      <c r="E721" s="84"/>
      <c r="F721" s="84"/>
      <c r="G721" s="75"/>
      <c r="H721" s="85"/>
      <c r="I721" s="75"/>
      <c r="J721" s="75"/>
      <c r="K721" s="75"/>
      <c r="L721" s="75"/>
      <c r="M721" s="75"/>
      <c r="N721" s="75"/>
      <c r="O721" s="75"/>
      <c r="P721" s="75"/>
      <c r="Q721" s="75"/>
      <c r="R721" s="75"/>
      <c r="S721" s="75"/>
      <c r="T721" s="75"/>
      <c r="U721" s="75"/>
      <c r="V721" s="75"/>
      <c r="W721" s="76"/>
      <c r="X721" s="76"/>
      <c r="Y721" s="76"/>
      <c r="Z721" s="76"/>
      <c r="AA721" s="76"/>
      <c r="AB721" s="76"/>
      <c r="AC721" s="76"/>
      <c r="AD721" s="76"/>
      <c r="AE721" s="75"/>
      <c r="AF721" s="582"/>
      <c r="AG721" s="582"/>
      <c r="AH721" s="160"/>
      <c r="AI721" s="160"/>
      <c r="AJ721" s="160"/>
      <c r="AK721" s="160"/>
      <c r="AL721" s="160"/>
      <c r="AM721" s="160"/>
      <c r="AN721" s="160"/>
      <c r="AO721" s="160"/>
      <c r="AP721" s="160"/>
      <c r="AQ721" s="160"/>
      <c r="AR721" s="160"/>
      <c r="AS721" s="160"/>
      <c r="AT721" s="160"/>
      <c r="AU721" s="160"/>
      <c r="AV721" s="160"/>
      <c r="AW721" s="160"/>
      <c r="AX721" s="160"/>
      <c r="AY721" s="160"/>
      <c r="AZ721" s="582"/>
      <c r="BA721" s="582"/>
      <c r="BB721" s="75"/>
      <c r="BC721" s="75"/>
      <c r="BD721" s="75"/>
      <c r="BE721" s="75"/>
      <c r="BF721" s="75"/>
      <c r="BG721" s="75"/>
      <c r="BH721" s="75"/>
      <c r="BV721" s="251"/>
      <c r="BW721" s="251"/>
      <c r="BX721" s="251"/>
    </row>
    <row r="722" spans="1:76">
      <c r="A722" s="75"/>
      <c r="B722" s="75"/>
      <c r="C722" s="75"/>
      <c r="D722" s="75"/>
      <c r="E722" s="84"/>
      <c r="F722" s="84"/>
      <c r="G722" s="75"/>
      <c r="H722" s="85"/>
      <c r="I722" s="75"/>
      <c r="J722" s="75"/>
      <c r="K722" s="75"/>
      <c r="L722" s="75"/>
      <c r="M722" s="75"/>
      <c r="N722" s="75"/>
      <c r="O722" s="75"/>
      <c r="P722" s="75"/>
      <c r="Q722" s="75"/>
      <c r="R722" s="75"/>
      <c r="S722" s="75"/>
      <c r="T722" s="75"/>
      <c r="U722" s="75"/>
      <c r="V722" s="75"/>
      <c r="W722" s="76"/>
      <c r="X722" s="76"/>
      <c r="Y722" s="76"/>
      <c r="Z722" s="76"/>
      <c r="AA722" s="76"/>
      <c r="AB722" s="76"/>
      <c r="AC722" s="76"/>
      <c r="AD722" s="76"/>
      <c r="AE722" s="75"/>
      <c r="AF722" s="582"/>
      <c r="AG722" s="582"/>
      <c r="AH722" s="160"/>
      <c r="AI722" s="160"/>
      <c r="AJ722" s="160"/>
      <c r="AK722" s="160"/>
      <c r="AL722" s="160"/>
      <c r="AM722" s="160"/>
      <c r="AN722" s="160"/>
      <c r="AO722" s="160"/>
      <c r="AP722" s="160"/>
      <c r="AQ722" s="160"/>
      <c r="AR722" s="160"/>
      <c r="AS722" s="160"/>
      <c r="AT722" s="160"/>
      <c r="AU722" s="160"/>
      <c r="AV722" s="160"/>
      <c r="AW722" s="160"/>
      <c r="AX722" s="160"/>
      <c r="AY722" s="160"/>
      <c r="AZ722" s="582"/>
      <c r="BA722" s="582"/>
      <c r="BB722" s="75"/>
      <c r="BC722" s="75"/>
      <c r="BD722" s="75"/>
      <c r="BE722" s="75"/>
      <c r="BF722" s="75"/>
      <c r="BG722" s="75"/>
      <c r="BH722" s="75"/>
      <c r="BV722" s="251"/>
      <c r="BW722" s="251"/>
      <c r="BX722" s="251"/>
    </row>
    <row r="723" spans="1:76">
      <c r="A723" s="75"/>
      <c r="B723" s="75"/>
      <c r="C723" s="75"/>
      <c r="D723" s="75"/>
      <c r="E723" s="84"/>
      <c r="F723" s="84"/>
      <c r="G723" s="75"/>
      <c r="H723" s="85"/>
      <c r="I723" s="75"/>
      <c r="J723" s="75"/>
      <c r="K723" s="75"/>
      <c r="L723" s="75"/>
      <c r="M723" s="75"/>
      <c r="N723" s="75"/>
      <c r="O723" s="75"/>
      <c r="P723" s="75"/>
      <c r="Q723" s="75"/>
      <c r="R723" s="75"/>
      <c r="S723" s="75"/>
      <c r="T723" s="75"/>
      <c r="U723" s="75"/>
      <c r="V723" s="75"/>
      <c r="W723" s="76"/>
      <c r="X723" s="76"/>
      <c r="Y723" s="76"/>
      <c r="Z723" s="76"/>
      <c r="AA723" s="76"/>
      <c r="AB723" s="76"/>
      <c r="AC723" s="76"/>
      <c r="AD723" s="76"/>
      <c r="AE723" s="75"/>
      <c r="AF723" s="582"/>
      <c r="AG723" s="582"/>
      <c r="AH723" s="160"/>
      <c r="AI723" s="160"/>
      <c r="AJ723" s="160"/>
      <c r="AK723" s="160"/>
      <c r="AL723" s="160"/>
      <c r="AM723" s="160"/>
      <c r="AN723" s="160"/>
      <c r="AO723" s="160"/>
      <c r="AP723" s="160"/>
      <c r="AQ723" s="160"/>
      <c r="AR723" s="160"/>
      <c r="AS723" s="160"/>
      <c r="AT723" s="160"/>
      <c r="AU723" s="160"/>
      <c r="AV723" s="160"/>
      <c r="AW723" s="160"/>
      <c r="AX723" s="160"/>
      <c r="AY723" s="160"/>
      <c r="AZ723" s="582"/>
      <c r="BA723" s="582"/>
      <c r="BB723" s="75"/>
      <c r="BC723" s="75"/>
      <c r="BD723" s="75"/>
      <c r="BE723" s="75"/>
      <c r="BF723" s="75"/>
      <c r="BG723" s="75"/>
      <c r="BH723" s="75"/>
      <c r="BV723" s="251"/>
      <c r="BW723" s="251"/>
      <c r="BX723" s="251"/>
    </row>
    <row r="724" spans="1:76">
      <c r="A724" s="75"/>
      <c r="B724" s="75"/>
      <c r="C724" s="75"/>
      <c r="D724" s="75"/>
      <c r="E724" s="84"/>
      <c r="F724" s="84"/>
      <c r="G724" s="75"/>
      <c r="H724" s="85"/>
      <c r="I724" s="75"/>
      <c r="J724" s="75"/>
      <c r="K724" s="75"/>
      <c r="L724" s="75"/>
      <c r="M724" s="75"/>
      <c r="N724" s="75"/>
      <c r="O724" s="75"/>
      <c r="P724" s="75"/>
      <c r="Q724" s="75"/>
      <c r="R724" s="75"/>
      <c r="S724" s="75"/>
      <c r="T724" s="75"/>
      <c r="U724" s="75"/>
      <c r="V724" s="75"/>
      <c r="W724" s="76"/>
      <c r="X724" s="76"/>
      <c r="Y724" s="76"/>
      <c r="Z724" s="76"/>
      <c r="AA724" s="76"/>
      <c r="AB724" s="76"/>
      <c r="AC724" s="76"/>
      <c r="AD724" s="76"/>
      <c r="AE724" s="75"/>
      <c r="AF724" s="582"/>
      <c r="AG724" s="582"/>
      <c r="AH724" s="160"/>
      <c r="AI724" s="160"/>
      <c r="AJ724" s="160"/>
      <c r="AK724" s="160"/>
      <c r="AL724" s="160"/>
      <c r="AM724" s="160"/>
      <c r="AN724" s="160"/>
      <c r="AO724" s="160"/>
      <c r="AP724" s="160"/>
      <c r="AQ724" s="160"/>
      <c r="AR724" s="160"/>
      <c r="AS724" s="160"/>
      <c r="AT724" s="160"/>
      <c r="AU724" s="160"/>
      <c r="AV724" s="160"/>
      <c r="AW724" s="160"/>
      <c r="AX724" s="160"/>
      <c r="AY724" s="160"/>
      <c r="AZ724" s="582"/>
      <c r="BA724" s="582"/>
      <c r="BB724" s="75"/>
      <c r="BC724" s="75"/>
      <c r="BD724" s="75"/>
      <c r="BE724" s="75"/>
      <c r="BF724" s="75"/>
      <c r="BG724" s="75"/>
      <c r="BH724" s="75"/>
      <c r="BV724" s="251"/>
      <c r="BW724" s="251"/>
      <c r="BX724" s="251"/>
    </row>
    <row r="725" spans="1:76">
      <c r="A725" s="75"/>
      <c r="B725" s="75"/>
      <c r="C725" s="75"/>
      <c r="D725" s="75"/>
      <c r="E725" s="84"/>
      <c r="F725" s="84"/>
      <c r="G725" s="75"/>
      <c r="H725" s="85"/>
      <c r="I725" s="75"/>
      <c r="J725" s="75"/>
      <c r="K725" s="75"/>
      <c r="L725" s="75"/>
      <c r="M725" s="75"/>
      <c r="N725" s="75"/>
      <c r="O725" s="75"/>
      <c r="P725" s="75"/>
      <c r="Q725" s="75"/>
      <c r="R725" s="75"/>
      <c r="S725" s="75"/>
      <c r="T725" s="75"/>
      <c r="U725" s="75"/>
      <c r="V725" s="75"/>
      <c r="W725" s="76"/>
      <c r="X725" s="76"/>
      <c r="Y725" s="76"/>
      <c r="Z725" s="76"/>
      <c r="AA725" s="76"/>
      <c r="AB725" s="76"/>
      <c r="AC725" s="76"/>
      <c r="AD725" s="76"/>
      <c r="AE725" s="75"/>
      <c r="AF725" s="582"/>
      <c r="AG725" s="582"/>
      <c r="AH725" s="160"/>
      <c r="AI725" s="160"/>
      <c r="AJ725" s="160"/>
      <c r="AK725" s="160"/>
      <c r="AL725" s="160"/>
      <c r="AM725" s="160"/>
      <c r="AN725" s="160"/>
      <c r="AO725" s="160"/>
      <c r="AP725" s="160"/>
      <c r="AQ725" s="160"/>
      <c r="AR725" s="160"/>
      <c r="AS725" s="160"/>
      <c r="AT725" s="160"/>
      <c r="AU725" s="160"/>
      <c r="AV725" s="160"/>
      <c r="AW725" s="160"/>
      <c r="AX725" s="160"/>
      <c r="AY725" s="160"/>
      <c r="AZ725" s="582"/>
      <c r="BA725" s="582"/>
      <c r="BB725" s="75"/>
      <c r="BC725" s="75"/>
      <c r="BD725" s="75"/>
      <c r="BE725" s="75"/>
      <c r="BF725" s="75"/>
      <c r="BG725" s="75"/>
      <c r="BH725" s="75"/>
      <c r="BV725" s="251"/>
      <c r="BW725" s="251"/>
      <c r="BX725" s="251"/>
    </row>
    <row r="726" spans="1:76">
      <c r="A726" s="75"/>
      <c r="B726" s="75"/>
      <c r="C726" s="75"/>
      <c r="D726" s="75"/>
      <c r="E726" s="84"/>
      <c r="F726" s="84"/>
      <c r="G726" s="75"/>
      <c r="H726" s="85"/>
      <c r="I726" s="75"/>
      <c r="J726" s="75"/>
      <c r="K726" s="75"/>
      <c r="L726" s="75"/>
      <c r="M726" s="75"/>
      <c r="N726" s="75"/>
      <c r="O726" s="75"/>
      <c r="P726" s="75"/>
      <c r="Q726" s="75"/>
      <c r="R726" s="75"/>
      <c r="S726" s="75"/>
      <c r="T726" s="75"/>
      <c r="U726" s="75"/>
      <c r="V726" s="75"/>
      <c r="W726" s="76"/>
      <c r="X726" s="76"/>
      <c r="Y726" s="76"/>
      <c r="Z726" s="76"/>
      <c r="AA726" s="76"/>
      <c r="AB726" s="76"/>
      <c r="AC726" s="76"/>
      <c r="AD726" s="76"/>
      <c r="AE726" s="75"/>
      <c r="AF726" s="582"/>
      <c r="AG726" s="582"/>
      <c r="AH726" s="160"/>
      <c r="AI726" s="160"/>
      <c r="AJ726" s="160"/>
      <c r="AK726" s="160"/>
      <c r="AL726" s="160"/>
      <c r="AM726" s="160"/>
      <c r="AN726" s="160"/>
      <c r="AO726" s="160"/>
      <c r="AP726" s="160"/>
      <c r="AQ726" s="160"/>
      <c r="AR726" s="160"/>
      <c r="AS726" s="160"/>
      <c r="AT726" s="160"/>
      <c r="AU726" s="160"/>
      <c r="AV726" s="160"/>
      <c r="AW726" s="160"/>
      <c r="AX726" s="160"/>
      <c r="AY726" s="160"/>
      <c r="AZ726" s="582"/>
      <c r="BA726" s="582"/>
      <c r="BB726" s="75"/>
      <c r="BC726" s="75"/>
      <c r="BD726" s="75"/>
      <c r="BE726" s="75"/>
      <c r="BF726" s="75"/>
      <c r="BG726" s="75"/>
      <c r="BH726" s="75"/>
      <c r="BV726" s="251"/>
      <c r="BW726" s="251"/>
      <c r="BX726" s="251"/>
    </row>
    <row r="727" spans="1:76">
      <c r="A727" s="75"/>
      <c r="B727" s="75"/>
      <c r="C727" s="75"/>
      <c r="D727" s="75"/>
      <c r="E727" s="84"/>
      <c r="F727" s="84"/>
      <c r="G727" s="75"/>
      <c r="H727" s="85"/>
      <c r="I727" s="75"/>
      <c r="J727" s="75"/>
      <c r="K727" s="75"/>
      <c r="L727" s="75"/>
      <c r="M727" s="75"/>
      <c r="N727" s="75"/>
      <c r="O727" s="75"/>
      <c r="P727" s="75"/>
      <c r="Q727" s="75"/>
      <c r="R727" s="75"/>
      <c r="S727" s="75"/>
      <c r="T727" s="75"/>
      <c r="U727" s="75"/>
      <c r="V727" s="75"/>
      <c r="W727" s="76"/>
      <c r="X727" s="76"/>
      <c r="Y727" s="76"/>
      <c r="Z727" s="76"/>
      <c r="AA727" s="76"/>
      <c r="AB727" s="76"/>
      <c r="AC727" s="76"/>
      <c r="AD727" s="76"/>
      <c r="AE727" s="75"/>
      <c r="AF727" s="160"/>
      <c r="AG727" s="160"/>
      <c r="AH727" s="160"/>
      <c r="AI727" s="160"/>
      <c r="AJ727" s="160"/>
      <c r="AK727" s="160"/>
      <c r="AL727" s="160"/>
      <c r="AM727" s="160"/>
      <c r="AN727" s="160"/>
      <c r="AO727" s="160"/>
      <c r="AP727" s="160"/>
      <c r="AQ727" s="160"/>
      <c r="AR727" s="160"/>
      <c r="AS727" s="160"/>
      <c r="AT727" s="160"/>
      <c r="AU727" s="160"/>
      <c r="AV727" s="160"/>
      <c r="AW727" s="160"/>
      <c r="AX727" s="160"/>
      <c r="AY727" s="160"/>
      <c r="AZ727" s="160"/>
      <c r="BA727" s="160"/>
      <c r="BB727" s="75"/>
      <c r="BC727" s="75"/>
      <c r="BD727" s="75"/>
      <c r="BE727" s="75"/>
      <c r="BF727" s="75"/>
      <c r="BG727" s="75"/>
      <c r="BH727" s="75"/>
      <c r="BV727" s="251"/>
      <c r="BW727" s="251"/>
      <c r="BX727" s="251"/>
    </row>
    <row r="728" spans="1:76">
      <c r="A728" s="75"/>
      <c r="B728" s="75"/>
      <c r="C728" s="75"/>
      <c r="D728" s="75"/>
      <c r="E728" s="84"/>
      <c r="F728" s="84"/>
      <c r="G728" s="75"/>
      <c r="H728" s="85"/>
      <c r="I728" s="75"/>
      <c r="J728" s="75"/>
      <c r="K728" s="75"/>
      <c r="L728" s="75"/>
      <c r="M728" s="75"/>
      <c r="N728" s="75"/>
      <c r="O728" s="75"/>
      <c r="P728" s="75"/>
      <c r="Q728" s="75"/>
      <c r="R728" s="75"/>
      <c r="S728" s="75"/>
      <c r="T728" s="75"/>
      <c r="U728" s="75"/>
      <c r="V728" s="75"/>
      <c r="W728" s="76"/>
      <c r="X728" s="76"/>
      <c r="Y728" s="76"/>
      <c r="Z728" s="76"/>
      <c r="AA728" s="76"/>
      <c r="AB728" s="76"/>
      <c r="AC728" s="76"/>
      <c r="AD728" s="76"/>
      <c r="AE728" s="75"/>
      <c r="AF728" s="160"/>
      <c r="AG728" s="160"/>
      <c r="AH728" s="160"/>
      <c r="AI728" s="160"/>
      <c r="AJ728" s="160"/>
      <c r="AK728" s="160"/>
      <c r="AL728" s="160"/>
      <c r="AM728" s="160"/>
      <c r="AN728" s="160"/>
      <c r="AO728" s="160"/>
      <c r="AP728" s="160"/>
      <c r="AQ728" s="160"/>
      <c r="AR728" s="160"/>
      <c r="AS728" s="160"/>
      <c r="AT728" s="160"/>
      <c r="AU728" s="160"/>
      <c r="AV728" s="160"/>
      <c r="AW728" s="160"/>
      <c r="AX728" s="160"/>
      <c r="AY728" s="160"/>
      <c r="AZ728" s="160"/>
      <c r="BA728" s="160"/>
      <c r="BB728" s="75"/>
      <c r="BC728" s="75"/>
      <c r="BD728" s="75"/>
      <c r="BE728" s="75"/>
      <c r="BF728" s="75"/>
      <c r="BG728" s="75"/>
      <c r="BH728" s="75"/>
      <c r="BV728" s="251"/>
      <c r="BW728" s="251"/>
      <c r="BX728" s="251"/>
    </row>
    <row r="729" spans="1:76">
      <c r="A729" s="75"/>
      <c r="B729" s="75"/>
      <c r="C729" s="75"/>
      <c r="D729" s="75"/>
      <c r="E729" s="84"/>
      <c r="F729" s="84"/>
      <c r="G729" s="75"/>
      <c r="H729" s="85"/>
      <c r="I729" s="75"/>
      <c r="J729" s="75"/>
      <c r="K729" s="75"/>
      <c r="L729" s="75"/>
      <c r="M729" s="75"/>
      <c r="N729" s="75"/>
      <c r="O729" s="75"/>
      <c r="P729" s="75"/>
      <c r="Q729" s="75"/>
      <c r="R729" s="75"/>
      <c r="S729" s="75"/>
      <c r="T729" s="75"/>
      <c r="U729" s="75"/>
      <c r="V729" s="75"/>
      <c r="W729" s="76"/>
      <c r="X729" s="76"/>
      <c r="Y729" s="76"/>
      <c r="Z729" s="76"/>
      <c r="AA729" s="76"/>
      <c r="AB729" s="76"/>
      <c r="AC729" s="76"/>
      <c r="AD729" s="76"/>
      <c r="AE729" s="75"/>
      <c r="AF729" s="596">
        <f>N3</f>
        <v>0</v>
      </c>
      <c r="AG729" s="596"/>
      <c r="AH729" s="160"/>
      <c r="AI729" s="160"/>
      <c r="AJ729" s="160"/>
      <c r="AK729" s="160"/>
      <c r="AL729" s="160"/>
      <c r="AM729" s="160"/>
      <c r="AN729" s="160"/>
      <c r="AO729" s="160"/>
      <c r="AP729" s="160"/>
      <c r="AQ729" s="160"/>
      <c r="AR729" s="160"/>
      <c r="AS729" s="160"/>
      <c r="AT729" s="160"/>
      <c r="AU729" s="160"/>
      <c r="AV729" s="160"/>
      <c r="AW729" s="160"/>
      <c r="AX729" s="160"/>
      <c r="AY729" s="160"/>
      <c r="AZ729" s="594">
        <f>O3</f>
        <v>0</v>
      </c>
      <c r="BA729" s="594"/>
      <c r="BB729" s="75"/>
      <c r="BC729" s="75"/>
      <c r="BD729" s="75"/>
      <c r="BE729" s="75"/>
      <c r="BF729" s="75"/>
      <c r="BG729" s="75"/>
      <c r="BH729" s="75"/>
      <c r="BV729" s="251"/>
      <c r="BW729" s="251"/>
      <c r="BX729" s="251"/>
    </row>
    <row r="730" spans="1:76">
      <c r="A730" s="75"/>
      <c r="B730" s="75"/>
      <c r="C730" s="75"/>
      <c r="D730" s="75"/>
      <c r="E730" s="84"/>
      <c r="F730" s="84"/>
      <c r="G730" s="75"/>
      <c r="H730" s="85"/>
      <c r="I730" s="75"/>
      <c r="J730" s="75"/>
      <c r="K730" s="75"/>
      <c r="L730" s="75"/>
      <c r="M730" s="75"/>
      <c r="N730" s="75"/>
      <c r="O730" s="75"/>
      <c r="P730" s="75"/>
      <c r="Q730" s="75"/>
      <c r="R730" s="75"/>
      <c r="S730" s="75"/>
      <c r="T730" s="75"/>
      <c r="U730" s="75"/>
      <c r="V730" s="75"/>
      <c r="W730" s="76"/>
      <c r="X730" s="76"/>
      <c r="Y730" s="76"/>
      <c r="Z730" s="76"/>
      <c r="AA730" s="76"/>
      <c r="AB730" s="76"/>
      <c r="AC730" s="76"/>
      <c r="AD730" s="76"/>
      <c r="AE730" s="75"/>
      <c r="AF730" s="582" t="str">
        <f>N4</f>
        <v>Reader 7</v>
      </c>
      <c r="AG730" s="582"/>
      <c r="AH730" s="160"/>
      <c r="AI730" s="160"/>
      <c r="AJ730" s="160"/>
      <c r="AK730" s="160"/>
      <c r="AL730" s="160"/>
      <c r="AM730" s="160"/>
      <c r="AN730" s="160"/>
      <c r="AO730" s="160"/>
      <c r="AP730" s="160"/>
      <c r="AQ730" s="160"/>
      <c r="AR730" s="160"/>
      <c r="AS730" s="160"/>
      <c r="AT730" s="160"/>
      <c r="AU730" s="160"/>
      <c r="AV730" s="160"/>
      <c r="AW730" s="160"/>
      <c r="AX730" s="160"/>
      <c r="AY730" s="160"/>
      <c r="AZ730" s="582" t="str">
        <f>O4</f>
        <v>Reader 8</v>
      </c>
      <c r="BA730" s="582"/>
      <c r="BB730" s="75"/>
      <c r="BC730" s="75"/>
      <c r="BD730" s="75"/>
      <c r="BE730" s="75"/>
      <c r="BF730" s="75"/>
      <c r="BG730" s="75"/>
      <c r="BH730" s="75"/>
      <c r="BV730" s="251"/>
      <c r="BW730" s="251"/>
      <c r="BX730" s="251"/>
    </row>
    <row r="731" spans="1:76">
      <c r="A731" s="75"/>
      <c r="B731" s="75"/>
      <c r="C731" s="75"/>
      <c r="D731" s="75"/>
      <c r="E731" s="84"/>
      <c r="F731" s="84"/>
      <c r="G731" s="75"/>
      <c r="H731" s="85"/>
      <c r="I731" s="75"/>
      <c r="J731" s="75"/>
      <c r="K731" s="75"/>
      <c r="L731" s="75"/>
      <c r="M731" s="75"/>
      <c r="N731" s="75"/>
      <c r="O731" s="75"/>
      <c r="P731" s="75"/>
      <c r="Q731" s="75"/>
      <c r="R731" s="75"/>
      <c r="S731" s="75"/>
      <c r="T731" s="75"/>
      <c r="U731" s="75"/>
      <c r="V731" s="75"/>
      <c r="W731" s="76"/>
      <c r="X731" s="76"/>
      <c r="Y731" s="76"/>
      <c r="Z731" s="76"/>
      <c r="AA731" s="76"/>
      <c r="AB731" s="76"/>
      <c r="AC731" s="76"/>
      <c r="AD731" s="76"/>
      <c r="AE731" s="75"/>
      <c r="AF731" s="582"/>
      <c r="AG731" s="582"/>
      <c r="AH731" s="160"/>
      <c r="AI731" s="160"/>
      <c r="AJ731" s="160"/>
      <c r="AK731" s="160"/>
      <c r="AL731" s="160"/>
      <c r="AM731" s="160"/>
      <c r="AN731" s="160"/>
      <c r="AO731" s="160"/>
      <c r="AP731" s="160"/>
      <c r="AQ731" s="160"/>
      <c r="AR731" s="160"/>
      <c r="AS731" s="160"/>
      <c r="AT731" s="160"/>
      <c r="AU731" s="160"/>
      <c r="AV731" s="160"/>
      <c r="AW731" s="160"/>
      <c r="AX731" s="160"/>
      <c r="AY731" s="160"/>
      <c r="AZ731" s="582"/>
      <c r="BA731" s="582"/>
      <c r="BB731" s="75"/>
      <c r="BC731" s="75"/>
      <c r="BD731" s="75"/>
      <c r="BE731" s="75"/>
      <c r="BF731" s="75"/>
      <c r="BG731" s="75"/>
      <c r="BH731" s="75"/>
      <c r="BV731" s="251"/>
      <c r="BW731" s="251"/>
      <c r="BX731" s="251"/>
    </row>
    <row r="732" spans="1:76">
      <c r="A732" s="75"/>
      <c r="B732" s="75"/>
      <c r="C732" s="75"/>
      <c r="D732" s="75"/>
      <c r="E732" s="84"/>
      <c r="F732" s="84"/>
      <c r="G732" s="75"/>
      <c r="H732" s="85"/>
      <c r="I732" s="75"/>
      <c r="J732" s="75"/>
      <c r="K732" s="75"/>
      <c r="L732" s="75"/>
      <c r="M732" s="75"/>
      <c r="N732" s="75"/>
      <c r="O732" s="75"/>
      <c r="P732" s="75"/>
      <c r="Q732" s="75"/>
      <c r="R732" s="75"/>
      <c r="S732" s="75"/>
      <c r="T732" s="75"/>
      <c r="U732" s="75"/>
      <c r="V732" s="75"/>
      <c r="W732" s="76"/>
      <c r="X732" s="76"/>
      <c r="Y732" s="76"/>
      <c r="Z732" s="76"/>
      <c r="AA732" s="76"/>
      <c r="AB732" s="76"/>
      <c r="AC732" s="76"/>
      <c r="AD732" s="76"/>
      <c r="AE732" s="75"/>
      <c r="AF732" s="582"/>
      <c r="AG732" s="582"/>
      <c r="AH732" s="160"/>
      <c r="AI732" s="160"/>
      <c r="AJ732" s="160"/>
      <c r="AK732" s="160"/>
      <c r="AL732" s="160"/>
      <c r="AM732" s="160"/>
      <c r="AN732" s="160"/>
      <c r="AO732" s="160"/>
      <c r="AP732" s="160"/>
      <c r="AQ732" s="160"/>
      <c r="AR732" s="160"/>
      <c r="AS732" s="160"/>
      <c r="AT732" s="160"/>
      <c r="AU732" s="160"/>
      <c r="AV732" s="160"/>
      <c r="AW732" s="160"/>
      <c r="AX732" s="160"/>
      <c r="AY732" s="160"/>
      <c r="AZ732" s="582"/>
      <c r="BA732" s="582"/>
      <c r="BB732" s="75"/>
      <c r="BC732" s="75"/>
      <c r="BD732" s="75"/>
      <c r="BE732" s="75"/>
      <c r="BF732" s="75"/>
      <c r="BG732" s="75"/>
      <c r="BH732" s="75"/>
      <c r="BV732" s="251"/>
      <c r="BW732" s="251"/>
      <c r="BX732" s="251"/>
    </row>
    <row r="733" spans="1:76">
      <c r="A733" s="75"/>
      <c r="B733" s="75"/>
      <c r="C733" s="75"/>
      <c r="D733" s="75"/>
      <c r="E733" s="84"/>
      <c r="F733" s="84"/>
      <c r="G733" s="75"/>
      <c r="H733" s="85"/>
      <c r="I733" s="75"/>
      <c r="J733" s="75"/>
      <c r="K733" s="75"/>
      <c r="L733" s="75"/>
      <c r="M733" s="75"/>
      <c r="N733" s="75"/>
      <c r="O733" s="75"/>
      <c r="P733" s="75"/>
      <c r="Q733" s="75"/>
      <c r="R733" s="75"/>
      <c r="S733" s="75"/>
      <c r="T733" s="75"/>
      <c r="U733" s="75"/>
      <c r="V733" s="75"/>
      <c r="W733" s="76"/>
      <c r="X733" s="76"/>
      <c r="Y733" s="76"/>
      <c r="Z733" s="76"/>
      <c r="AA733" s="76"/>
      <c r="AB733" s="76"/>
      <c r="AC733" s="76"/>
      <c r="AD733" s="76"/>
      <c r="AE733" s="75"/>
      <c r="AF733" s="582"/>
      <c r="AG733" s="582"/>
      <c r="AH733" s="160"/>
      <c r="AI733" s="160"/>
      <c r="AJ733" s="160"/>
      <c r="AK733" s="160"/>
      <c r="AL733" s="160"/>
      <c r="AM733" s="160"/>
      <c r="AN733" s="160"/>
      <c r="AO733" s="160"/>
      <c r="AP733" s="160"/>
      <c r="AQ733" s="160"/>
      <c r="AR733" s="160"/>
      <c r="AS733" s="160"/>
      <c r="AT733" s="160"/>
      <c r="AU733" s="160"/>
      <c r="AV733" s="160"/>
      <c r="AW733" s="160"/>
      <c r="AX733" s="160"/>
      <c r="AY733" s="160"/>
      <c r="AZ733" s="582"/>
      <c r="BA733" s="582"/>
      <c r="BB733" s="75"/>
      <c r="BC733" s="75"/>
      <c r="BD733" s="75"/>
      <c r="BE733" s="75"/>
      <c r="BF733" s="75"/>
      <c r="BG733" s="75"/>
      <c r="BH733" s="75"/>
      <c r="BV733" s="251"/>
      <c r="BW733" s="251"/>
      <c r="BX733" s="251"/>
    </row>
    <row r="734" spans="1:76">
      <c r="A734" s="75"/>
      <c r="B734" s="75"/>
      <c r="C734" s="75"/>
      <c r="D734" s="75"/>
      <c r="E734" s="84"/>
      <c r="F734" s="84"/>
      <c r="G734" s="75"/>
      <c r="H734" s="85"/>
      <c r="I734" s="75"/>
      <c r="J734" s="75"/>
      <c r="K734" s="75"/>
      <c r="L734" s="75"/>
      <c r="M734" s="75"/>
      <c r="N734" s="75"/>
      <c r="O734" s="75"/>
      <c r="P734" s="75"/>
      <c r="Q734" s="75"/>
      <c r="R734" s="75"/>
      <c r="S734" s="75"/>
      <c r="T734" s="75"/>
      <c r="U734" s="75"/>
      <c r="V734" s="75"/>
      <c r="W734" s="76"/>
      <c r="X734" s="76"/>
      <c r="Y734" s="76"/>
      <c r="Z734" s="76"/>
      <c r="AA734" s="76"/>
      <c r="AB734" s="76"/>
      <c r="AC734" s="76"/>
      <c r="AD734" s="76"/>
      <c r="AE734" s="75"/>
      <c r="AF734" s="582"/>
      <c r="AG734" s="582"/>
      <c r="AH734" s="160"/>
      <c r="AI734" s="160"/>
      <c r="AJ734" s="160"/>
      <c r="AK734" s="160"/>
      <c r="AL734" s="160"/>
      <c r="AM734" s="160"/>
      <c r="AN734" s="160"/>
      <c r="AO734" s="160"/>
      <c r="AP734" s="160"/>
      <c r="AQ734" s="160"/>
      <c r="AR734" s="160"/>
      <c r="AS734" s="160"/>
      <c r="AT734" s="160"/>
      <c r="AU734" s="160"/>
      <c r="AV734" s="160"/>
      <c r="AW734" s="160"/>
      <c r="AX734" s="160"/>
      <c r="AY734" s="160"/>
      <c r="AZ734" s="582"/>
      <c r="BA734" s="582"/>
      <c r="BB734" s="75"/>
      <c r="BC734" s="75"/>
      <c r="BD734" s="75"/>
      <c r="BE734" s="75"/>
      <c r="BF734" s="75"/>
      <c r="BG734" s="75"/>
      <c r="BH734" s="75"/>
      <c r="BV734" s="251"/>
      <c r="BW734" s="251"/>
      <c r="BX734" s="251"/>
    </row>
    <row r="735" spans="1:76">
      <c r="A735" s="75"/>
      <c r="B735" s="75"/>
      <c r="C735" s="75"/>
      <c r="D735" s="75"/>
      <c r="E735" s="84"/>
      <c r="F735" s="84"/>
      <c r="G735" s="75"/>
      <c r="H735" s="85"/>
      <c r="I735" s="75"/>
      <c r="J735" s="75"/>
      <c r="K735" s="75"/>
      <c r="L735" s="75"/>
      <c r="M735" s="75"/>
      <c r="N735" s="75"/>
      <c r="O735" s="75"/>
      <c r="P735" s="75"/>
      <c r="Q735" s="75"/>
      <c r="R735" s="75"/>
      <c r="S735" s="75"/>
      <c r="T735" s="75"/>
      <c r="U735" s="75"/>
      <c r="V735" s="75"/>
      <c r="W735" s="76"/>
      <c r="X735" s="76"/>
      <c r="Y735" s="76"/>
      <c r="Z735" s="76"/>
      <c r="AA735" s="76"/>
      <c r="AB735" s="76"/>
      <c r="AC735" s="76"/>
      <c r="AD735" s="76"/>
      <c r="AE735" s="75"/>
      <c r="AF735" s="582"/>
      <c r="AG735" s="582"/>
      <c r="AH735" s="160"/>
      <c r="AI735" s="160"/>
      <c r="AJ735" s="160"/>
      <c r="AK735" s="160"/>
      <c r="AL735" s="160"/>
      <c r="AM735" s="160"/>
      <c r="AN735" s="160"/>
      <c r="AO735" s="160"/>
      <c r="AP735" s="160"/>
      <c r="AQ735" s="160"/>
      <c r="AR735" s="160"/>
      <c r="AS735" s="160"/>
      <c r="AT735" s="160"/>
      <c r="AU735" s="160"/>
      <c r="AV735" s="160"/>
      <c r="AW735" s="160"/>
      <c r="AX735" s="160"/>
      <c r="AY735" s="160"/>
      <c r="AZ735" s="582"/>
      <c r="BA735" s="582"/>
      <c r="BB735" s="75"/>
      <c r="BC735" s="75"/>
      <c r="BD735" s="75"/>
      <c r="BE735" s="75"/>
      <c r="BF735" s="75"/>
      <c r="BG735" s="75"/>
      <c r="BH735" s="75"/>
      <c r="BV735" s="251"/>
      <c r="BW735" s="251"/>
      <c r="BX735" s="251"/>
    </row>
    <row r="736" spans="1:76">
      <c r="A736" s="75"/>
      <c r="B736" s="75"/>
      <c r="C736" s="75"/>
      <c r="D736" s="75"/>
      <c r="E736" s="84"/>
      <c r="F736" s="84"/>
      <c r="G736" s="75"/>
      <c r="H736" s="85"/>
      <c r="I736" s="75"/>
      <c r="J736" s="75"/>
      <c r="K736" s="75"/>
      <c r="L736" s="75"/>
      <c r="M736" s="75"/>
      <c r="N736" s="75"/>
      <c r="O736" s="75"/>
      <c r="P736" s="75"/>
      <c r="Q736" s="75"/>
      <c r="R736" s="75"/>
      <c r="S736" s="75"/>
      <c r="T736" s="75"/>
      <c r="U736" s="75"/>
      <c r="V736" s="75"/>
      <c r="W736" s="76"/>
      <c r="X736" s="76"/>
      <c r="Y736" s="76"/>
      <c r="Z736" s="76"/>
      <c r="AA736" s="76"/>
      <c r="AB736" s="76"/>
      <c r="AC736" s="76"/>
      <c r="AD736" s="76"/>
      <c r="AE736" s="75"/>
      <c r="AF736" s="582"/>
      <c r="AG736" s="582"/>
      <c r="AH736" s="160"/>
      <c r="AI736" s="160"/>
      <c r="AJ736" s="160"/>
      <c r="AK736" s="160"/>
      <c r="AL736" s="160"/>
      <c r="AM736" s="160"/>
      <c r="AN736" s="160"/>
      <c r="AO736" s="160"/>
      <c r="AP736" s="160"/>
      <c r="AQ736" s="160"/>
      <c r="AR736" s="160"/>
      <c r="AS736" s="160"/>
      <c r="AT736" s="160"/>
      <c r="AU736" s="160"/>
      <c r="AV736" s="160"/>
      <c r="AW736" s="160"/>
      <c r="AX736" s="160"/>
      <c r="AY736" s="160"/>
      <c r="AZ736" s="582"/>
      <c r="BA736" s="582"/>
      <c r="BB736" s="75"/>
      <c r="BC736" s="75"/>
      <c r="BD736" s="75"/>
      <c r="BE736" s="75"/>
      <c r="BF736" s="75"/>
      <c r="BG736" s="75"/>
      <c r="BH736" s="75"/>
      <c r="BV736" s="251"/>
      <c r="BW736" s="251"/>
      <c r="BX736" s="251"/>
    </row>
    <row r="737" spans="1:76" ht="17.399999999999999">
      <c r="A737" s="75"/>
      <c r="B737" s="75"/>
      <c r="C737" s="75"/>
      <c r="D737" s="75"/>
      <c r="E737" s="84"/>
      <c r="F737" s="84"/>
      <c r="G737" s="75"/>
      <c r="H737" s="85"/>
      <c r="I737" s="75"/>
      <c r="J737" s="75"/>
      <c r="K737" s="75"/>
      <c r="L737" s="75"/>
      <c r="M737" s="75"/>
      <c r="N737" s="75"/>
      <c r="O737" s="75"/>
      <c r="P737" s="75"/>
      <c r="Q737" s="75"/>
      <c r="R737" s="75"/>
      <c r="S737" s="75"/>
      <c r="T737" s="75"/>
      <c r="U737" s="75"/>
      <c r="V737" s="75"/>
      <c r="W737" s="76"/>
      <c r="X737" s="76"/>
      <c r="Y737" s="76"/>
      <c r="Z737" s="76"/>
      <c r="AA737" s="76"/>
      <c r="AB737" s="76"/>
      <c r="AC737" s="76"/>
      <c r="AD737" s="76"/>
      <c r="AE737" s="75"/>
      <c r="AF737" s="582"/>
      <c r="AG737" s="582"/>
      <c r="AH737" s="148"/>
      <c r="AI737" s="148"/>
      <c r="AJ737" s="148"/>
      <c r="AK737" s="148"/>
      <c r="AL737" s="148"/>
      <c r="AM737" s="148"/>
      <c r="AN737" s="148"/>
      <c r="AO737" s="148"/>
      <c r="AP737" s="148"/>
      <c r="AQ737" s="148"/>
      <c r="AR737" s="148"/>
      <c r="AS737" s="148"/>
      <c r="AT737" s="148"/>
      <c r="AU737" s="148"/>
      <c r="AV737" s="148"/>
      <c r="AW737" s="148"/>
      <c r="AX737" s="148"/>
      <c r="AY737" s="148"/>
      <c r="AZ737" s="582"/>
      <c r="BA737" s="582"/>
      <c r="BB737" s="75"/>
      <c r="BC737" s="75"/>
      <c r="BD737" s="75"/>
      <c r="BE737" s="75"/>
      <c r="BF737" s="75"/>
      <c r="BG737" s="75"/>
      <c r="BH737" s="75"/>
      <c r="BV737" s="251"/>
      <c r="BW737" s="251"/>
      <c r="BX737" s="251"/>
    </row>
    <row r="738" spans="1:76">
      <c r="A738" s="75"/>
      <c r="B738" s="75"/>
      <c r="C738" s="75"/>
      <c r="D738" s="75"/>
      <c r="E738" s="84"/>
      <c r="F738" s="84"/>
      <c r="G738" s="75"/>
      <c r="H738" s="85"/>
      <c r="I738" s="75"/>
      <c r="J738" s="75"/>
      <c r="K738" s="75"/>
      <c r="L738" s="75"/>
      <c r="M738" s="75"/>
      <c r="N738" s="75"/>
      <c r="O738" s="75"/>
      <c r="P738" s="75"/>
      <c r="Q738" s="75"/>
      <c r="R738" s="75"/>
      <c r="S738" s="75"/>
      <c r="T738" s="75"/>
      <c r="U738" s="75"/>
      <c r="V738" s="75"/>
      <c r="W738" s="76"/>
      <c r="X738" s="76"/>
      <c r="Y738" s="76"/>
      <c r="Z738" s="76"/>
      <c r="AA738" s="76"/>
      <c r="AB738" s="76"/>
      <c r="AC738" s="76"/>
      <c r="AD738" s="76"/>
      <c r="AE738" s="75"/>
      <c r="AF738" s="582"/>
      <c r="AG738" s="582"/>
      <c r="AH738" s="160"/>
      <c r="AI738" s="160"/>
      <c r="AJ738" s="160"/>
      <c r="AK738" s="160"/>
      <c r="AL738" s="160"/>
      <c r="AM738" s="160"/>
      <c r="AN738" s="160"/>
      <c r="AO738" s="160"/>
      <c r="AP738" s="160"/>
      <c r="AQ738" s="160"/>
      <c r="AR738" s="160"/>
      <c r="AS738" s="160"/>
      <c r="AT738" s="160"/>
      <c r="AU738" s="160"/>
      <c r="AV738" s="160"/>
      <c r="AW738" s="160"/>
      <c r="AX738" s="160"/>
      <c r="AY738" s="160"/>
      <c r="AZ738" s="582"/>
      <c r="BA738" s="582"/>
      <c r="BB738" s="75"/>
      <c r="BC738" s="75"/>
      <c r="BD738" s="75"/>
      <c r="BE738" s="75"/>
      <c r="BF738" s="75"/>
      <c r="BG738" s="75"/>
      <c r="BH738" s="75"/>
      <c r="BV738" s="251"/>
      <c r="BW738" s="251"/>
      <c r="BX738" s="251"/>
    </row>
    <row r="739" spans="1:76">
      <c r="A739" s="75"/>
      <c r="B739" s="75"/>
      <c r="C739" s="75"/>
      <c r="D739" s="75"/>
      <c r="E739" s="84"/>
      <c r="F739" s="84"/>
      <c r="G739" s="75"/>
      <c r="H739" s="85"/>
      <c r="I739" s="75"/>
      <c r="J739" s="75"/>
      <c r="K739" s="75"/>
      <c r="L739" s="75"/>
      <c r="M739" s="75"/>
      <c r="N739" s="75"/>
      <c r="O739" s="75"/>
      <c r="P739" s="75"/>
      <c r="Q739" s="75"/>
      <c r="R739" s="75"/>
      <c r="S739" s="75"/>
      <c r="T739" s="75"/>
      <c r="U739" s="75"/>
      <c r="V739" s="75"/>
      <c r="W739" s="76"/>
      <c r="X739" s="76"/>
      <c r="Y739" s="76"/>
      <c r="Z739" s="76"/>
      <c r="AA739" s="76"/>
      <c r="AB739" s="76"/>
      <c r="AC739" s="76"/>
      <c r="AD739" s="76"/>
      <c r="AE739" s="75"/>
      <c r="AF739" s="582"/>
      <c r="AG739" s="582"/>
      <c r="AH739" s="160"/>
      <c r="AI739" s="160"/>
      <c r="AJ739" s="160"/>
      <c r="AK739" s="160"/>
      <c r="AL739" s="160"/>
      <c r="AM739" s="160"/>
      <c r="AN739" s="160"/>
      <c r="AO739" s="160"/>
      <c r="AP739" s="160"/>
      <c r="AQ739" s="160"/>
      <c r="AR739" s="160"/>
      <c r="AS739" s="160"/>
      <c r="AT739" s="160"/>
      <c r="AU739" s="160"/>
      <c r="AV739" s="160"/>
      <c r="AW739" s="160"/>
      <c r="AX739" s="160"/>
      <c r="AY739" s="160"/>
      <c r="AZ739" s="582"/>
      <c r="BA739" s="582"/>
      <c r="BB739" s="75"/>
      <c r="BC739" s="75"/>
      <c r="BD739" s="75"/>
      <c r="BE739" s="75"/>
      <c r="BF739" s="75"/>
      <c r="BG739" s="75"/>
      <c r="BH739" s="75"/>
      <c r="BV739" s="251"/>
      <c r="BW739" s="251"/>
      <c r="BX739" s="251"/>
    </row>
    <row r="740" spans="1:76">
      <c r="A740" s="75"/>
      <c r="B740" s="75"/>
      <c r="C740" s="75"/>
      <c r="D740" s="75"/>
      <c r="E740" s="84"/>
      <c r="F740" s="84"/>
      <c r="G740" s="75"/>
      <c r="H740" s="85"/>
      <c r="I740" s="75"/>
      <c r="J740" s="75"/>
      <c r="K740" s="75"/>
      <c r="L740" s="75"/>
      <c r="M740" s="75"/>
      <c r="N740" s="75"/>
      <c r="O740" s="75"/>
      <c r="P740" s="75"/>
      <c r="Q740" s="75"/>
      <c r="R740" s="75"/>
      <c r="S740" s="75"/>
      <c r="T740" s="75"/>
      <c r="U740" s="75"/>
      <c r="V740" s="75"/>
      <c r="W740" s="76"/>
      <c r="X740" s="76"/>
      <c r="Y740" s="76"/>
      <c r="Z740" s="76"/>
      <c r="AA740" s="76"/>
      <c r="AB740" s="76"/>
      <c r="AC740" s="76"/>
      <c r="AD740" s="76"/>
      <c r="AE740" s="75"/>
      <c r="AF740" s="160"/>
      <c r="AG740" s="160"/>
      <c r="AH740" s="160"/>
      <c r="AI740" s="160"/>
      <c r="AJ740" s="160"/>
      <c r="AK740" s="160"/>
      <c r="AL740" s="160"/>
      <c r="AM740" s="160"/>
      <c r="AN740" s="160"/>
      <c r="AO740" s="160"/>
      <c r="AP740" s="160"/>
      <c r="AQ740" s="160"/>
      <c r="AR740" s="160"/>
      <c r="AS740" s="160"/>
      <c r="AT740" s="160"/>
      <c r="AU740" s="160"/>
      <c r="AV740" s="160"/>
      <c r="AW740" s="160"/>
      <c r="AX740" s="160"/>
      <c r="AY740" s="160"/>
      <c r="AZ740" s="160"/>
      <c r="BA740" s="160"/>
      <c r="BB740" s="75"/>
      <c r="BC740" s="75"/>
      <c r="BD740" s="75"/>
      <c r="BE740" s="75"/>
      <c r="BF740" s="75"/>
      <c r="BG740" s="75"/>
      <c r="BH740" s="75"/>
      <c r="BV740" s="251"/>
      <c r="BW740" s="251"/>
      <c r="BX740" s="251"/>
    </row>
    <row r="741" spans="1:76">
      <c r="A741" s="75"/>
      <c r="B741" s="75"/>
      <c r="C741" s="75"/>
      <c r="D741" s="75"/>
      <c r="E741" s="84"/>
      <c r="F741" s="84"/>
      <c r="G741" s="75"/>
      <c r="H741" s="85"/>
      <c r="I741" s="75"/>
      <c r="J741" s="75"/>
      <c r="K741" s="75"/>
      <c r="L741" s="75"/>
      <c r="M741" s="75"/>
      <c r="N741" s="75"/>
      <c r="O741" s="75"/>
      <c r="P741" s="75"/>
      <c r="Q741" s="75"/>
      <c r="R741" s="75"/>
      <c r="S741" s="75"/>
      <c r="T741" s="75"/>
      <c r="U741" s="75"/>
      <c r="V741" s="75"/>
      <c r="W741" s="76"/>
      <c r="X741" s="76"/>
      <c r="Y741" s="76"/>
      <c r="Z741" s="76"/>
      <c r="AA741" s="76"/>
      <c r="AB741" s="76"/>
      <c r="AC741" s="76"/>
      <c r="AD741" s="76"/>
      <c r="AE741" s="75"/>
      <c r="AF741" s="160"/>
      <c r="AG741" s="160"/>
      <c r="AH741" s="160"/>
      <c r="AI741" s="160"/>
      <c r="AJ741" s="160"/>
      <c r="AK741" s="160"/>
      <c r="AL741" s="160"/>
      <c r="AM741" s="160"/>
      <c r="AN741" s="160"/>
      <c r="AO741" s="160"/>
      <c r="AP741" s="160"/>
      <c r="AQ741" s="160"/>
      <c r="AR741" s="160"/>
      <c r="AS741" s="160"/>
      <c r="AT741" s="160"/>
      <c r="AU741" s="160"/>
      <c r="AV741" s="160"/>
      <c r="AW741" s="160"/>
      <c r="AX741" s="160"/>
      <c r="AY741" s="160"/>
      <c r="AZ741" s="160"/>
      <c r="BA741" s="160"/>
      <c r="BB741" s="75"/>
      <c r="BC741" s="75"/>
      <c r="BD741" s="75"/>
      <c r="BE741" s="75"/>
      <c r="BF741" s="75"/>
      <c r="BG741" s="75"/>
      <c r="BH741" s="75"/>
      <c r="BV741" s="251"/>
      <c r="BW741" s="251"/>
      <c r="BX741" s="251"/>
    </row>
    <row r="742" spans="1:76">
      <c r="A742" s="75"/>
      <c r="B742" s="75"/>
      <c r="C742" s="75"/>
      <c r="D742" s="75"/>
      <c r="E742" s="84"/>
      <c r="F742" s="84"/>
      <c r="G742" s="75"/>
      <c r="H742" s="85"/>
      <c r="I742" s="75"/>
      <c r="J742" s="75"/>
      <c r="K742" s="75"/>
      <c r="L742" s="75"/>
      <c r="M742" s="75"/>
      <c r="N742" s="75"/>
      <c r="O742" s="75"/>
      <c r="P742" s="75"/>
      <c r="Q742" s="75"/>
      <c r="R742" s="75"/>
      <c r="S742" s="75"/>
      <c r="T742" s="75"/>
      <c r="U742" s="75"/>
      <c r="V742" s="75"/>
      <c r="W742" s="76"/>
      <c r="X742" s="76"/>
      <c r="Y742" s="76"/>
      <c r="Z742" s="76"/>
      <c r="AA742" s="76"/>
      <c r="AB742" s="76"/>
      <c r="AC742" s="76"/>
      <c r="AD742" s="76"/>
      <c r="AE742" s="75"/>
      <c r="AF742" s="596">
        <f>P3</f>
        <v>0</v>
      </c>
      <c r="AG742" s="596"/>
      <c r="AH742" s="160"/>
      <c r="AI742" s="160"/>
      <c r="AJ742" s="160"/>
      <c r="AK742" s="160"/>
      <c r="AL742" s="160"/>
      <c r="AM742" s="160"/>
      <c r="AN742" s="160"/>
      <c r="AO742" s="160"/>
      <c r="AP742" s="160"/>
      <c r="AQ742" s="160"/>
      <c r="AR742" s="160"/>
      <c r="AS742" s="160"/>
      <c r="AT742" s="160"/>
      <c r="AU742" s="160"/>
      <c r="AV742" s="160"/>
      <c r="AW742" s="160"/>
      <c r="AX742" s="160"/>
      <c r="AY742" s="160"/>
      <c r="AZ742" s="594">
        <f>Q3</f>
        <v>0</v>
      </c>
      <c r="BA742" s="594"/>
      <c r="BB742" s="75"/>
      <c r="BC742" s="75"/>
      <c r="BD742" s="75"/>
      <c r="BE742" s="75"/>
      <c r="BF742" s="75"/>
      <c r="BG742" s="75"/>
      <c r="BH742" s="75"/>
      <c r="BV742" s="251"/>
      <c r="BW742" s="251"/>
      <c r="BX742" s="251"/>
    </row>
    <row r="743" spans="1:76">
      <c r="A743" s="75"/>
      <c r="B743" s="75"/>
      <c r="C743" s="75"/>
      <c r="D743" s="75"/>
      <c r="E743" s="84"/>
      <c r="F743" s="84"/>
      <c r="G743" s="75"/>
      <c r="H743" s="85"/>
      <c r="I743" s="75"/>
      <c r="J743" s="75"/>
      <c r="K743" s="75"/>
      <c r="L743" s="75"/>
      <c r="M743" s="75"/>
      <c r="N743" s="75"/>
      <c r="O743" s="75"/>
      <c r="P743" s="75"/>
      <c r="Q743" s="75"/>
      <c r="R743" s="75"/>
      <c r="S743" s="75"/>
      <c r="T743" s="75"/>
      <c r="U743" s="75"/>
      <c r="V743" s="75"/>
      <c r="W743" s="76"/>
      <c r="X743" s="76"/>
      <c r="Y743" s="76"/>
      <c r="Z743" s="76"/>
      <c r="AA743" s="76"/>
      <c r="AB743" s="76"/>
      <c r="AC743" s="76"/>
      <c r="AD743" s="76"/>
      <c r="AE743" s="75"/>
      <c r="AF743" s="582" t="str">
        <f>P4</f>
        <v>Reader 9</v>
      </c>
      <c r="AG743" s="582"/>
      <c r="AH743" s="160"/>
      <c r="AI743" s="160"/>
      <c r="AJ743" s="160"/>
      <c r="AK743" s="160"/>
      <c r="AL743" s="160"/>
      <c r="AM743" s="160"/>
      <c r="AN743" s="160"/>
      <c r="AO743" s="160"/>
      <c r="AP743" s="160"/>
      <c r="AQ743" s="160"/>
      <c r="AR743" s="160"/>
      <c r="AS743" s="160"/>
      <c r="AT743" s="160"/>
      <c r="AU743" s="160"/>
      <c r="AV743" s="160"/>
      <c r="AW743" s="160"/>
      <c r="AX743" s="160"/>
      <c r="AY743" s="160"/>
      <c r="AZ743" s="582" t="str">
        <f>Q4</f>
        <v>Reader 10</v>
      </c>
      <c r="BA743" s="582"/>
      <c r="BB743" s="75"/>
      <c r="BC743" s="75"/>
      <c r="BD743" s="75"/>
      <c r="BE743" s="75"/>
      <c r="BF743" s="75"/>
      <c r="BG743" s="75"/>
      <c r="BH743" s="75"/>
      <c r="BV743" s="251"/>
      <c r="BW743" s="251"/>
      <c r="BX743" s="251"/>
    </row>
    <row r="744" spans="1:76">
      <c r="A744" s="75"/>
      <c r="B744" s="75"/>
      <c r="C744" s="75"/>
      <c r="D744" s="75"/>
      <c r="E744" s="84"/>
      <c r="F744" s="84"/>
      <c r="G744" s="75"/>
      <c r="H744" s="85"/>
      <c r="I744" s="75"/>
      <c r="J744" s="75"/>
      <c r="K744" s="75"/>
      <c r="L744" s="75"/>
      <c r="M744" s="75"/>
      <c r="N744" s="75"/>
      <c r="O744" s="75"/>
      <c r="P744" s="75"/>
      <c r="Q744" s="75"/>
      <c r="R744" s="75"/>
      <c r="S744" s="75"/>
      <c r="T744" s="75"/>
      <c r="U744" s="75"/>
      <c r="V744" s="75"/>
      <c r="W744" s="76"/>
      <c r="X744" s="76"/>
      <c r="Y744" s="76"/>
      <c r="Z744" s="76"/>
      <c r="AA744" s="76"/>
      <c r="AB744" s="76"/>
      <c r="AC744" s="76"/>
      <c r="AD744" s="76"/>
      <c r="AE744" s="75"/>
      <c r="AF744" s="582"/>
      <c r="AG744" s="582"/>
      <c r="AH744" s="160"/>
      <c r="AI744" s="160"/>
      <c r="AJ744" s="160"/>
      <c r="AK744" s="160"/>
      <c r="AL744" s="160"/>
      <c r="AM744" s="160"/>
      <c r="AN744" s="160"/>
      <c r="AO744" s="160"/>
      <c r="AP744" s="160"/>
      <c r="AQ744" s="160"/>
      <c r="AR744" s="160"/>
      <c r="AS744" s="160"/>
      <c r="AT744" s="160"/>
      <c r="AU744" s="160"/>
      <c r="AV744" s="160"/>
      <c r="AW744" s="160"/>
      <c r="AX744" s="160"/>
      <c r="AY744" s="160"/>
      <c r="AZ744" s="582"/>
      <c r="BA744" s="582"/>
      <c r="BB744" s="75"/>
      <c r="BC744" s="75"/>
      <c r="BD744" s="75"/>
      <c r="BE744" s="75"/>
      <c r="BF744" s="75"/>
      <c r="BG744" s="75"/>
      <c r="BH744" s="75"/>
      <c r="BV744" s="251"/>
      <c r="BW744" s="251"/>
      <c r="BX744" s="251"/>
    </row>
    <row r="745" spans="1:76">
      <c r="A745" s="75"/>
      <c r="B745" s="75"/>
      <c r="C745" s="75"/>
      <c r="D745" s="75"/>
      <c r="E745" s="84"/>
      <c r="F745" s="84"/>
      <c r="G745" s="75"/>
      <c r="H745" s="85"/>
      <c r="I745" s="75"/>
      <c r="J745" s="75"/>
      <c r="K745" s="75"/>
      <c r="L745" s="75"/>
      <c r="M745" s="75"/>
      <c r="N745" s="75"/>
      <c r="O745" s="75"/>
      <c r="P745" s="75"/>
      <c r="Q745" s="75"/>
      <c r="R745" s="75"/>
      <c r="S745" s="75"/>
      <c r="T745" s="75"/>
      <c r="U745" s="75"/>
      <c r="V745" s="75"/>
      <c r="W745" s="76"/>
      <c r="X745" s="76"/>
      <c r="Y745" s="76"/>
      <c r="Z745" s="76"/>
      <c r="AA745" s="76"/>
      <c r="AB745" s="76"/>
      <c r="AC745" s="76"/>
      <c r="AD745" s="76"/>
      <c r="AE745" s="75"/>
      <c r="AF745" s="582"/>
      <c r="AG745" s="582"/>
      <c r="AH745" s="160"/>
      <c r="AI745" s="160"/>
      <c r="AJ745" s="160"/>
      <c r="AK745" s="160"/>
      <c r="AL745" s="160"/>
      <c r="AM745" s="160"/>
      <c r="AN745" s="160"/>
      <c r="AO745" s="160"/>
      <c r="AP745" s="160"/>
      <c r="AQ745" s="160"/>
      <c r="AR745" s="160"/>
      <c r="AS745" s="160"/>
      <c r="AT745" s="160"/>
      <c r="AU745" s="160"/>
      <c r="AV745" s="160"/>
      <c r="AW745" s="160"/>
      <c r="AX745" s="160"/>
      <c r="AY745" s="160"/>
      <c r="AZ745" s="582"/>
      <c r="BA745" s="582"/>
      <c r="BB745" s="75"/>
      <c r="BC745" s="75"/>
      <c r="BD745" s="75"/>
      <c r="BE745" s="75"/>
      <c r="BF745" s="75"/>
      <c r="BG745" s="75"/>
      <c r="BH745" s="75"/>
      <c r="BV745" s="251"/>
      <c r="BW745" s="251"/>
      <c r="BX745" s="251"/>
    </row>
    <row r="746" spans="1:76">
      <c r="A746" s="75"/>
      <c r="B746" s="75"/>
      <c r="C746" s="75"/>
      <c r="D746" s="75"/>
      <c r="E746" s="84"/>
      <c r="F746" s="84"/>
      <c r="G746" s="75"/>
      <c r="H746" s="85"/>
      <c r="I746" s="75"/>
      <c r="J746" s="75"/>
      <c r="K746" s="75"/>
      <c r="L746" s="75"/>
      <c r="M746" s="75"/>
      <c r="N746" s="75"/>
      <c r="O746" s="75"/>
      <c r="P746" s="75"/>
      <c r="Q746" s="75"/>
      <c r="R746" s="75"/>
      <c r="S746" s="75"/>
      <c r="T746" s="75"/>
      <c r="U746" s="75"/>
      <c r="V746" s="75"/>
      <c r="W746" s="76"/>
      <c r="X746" s="76"/>
      <c r="Y746" s="76"/>
      <c r="Z746" s="76"/>
      <c r="AA746" s="76"/>
      <c r="AB746" s="76"/>
      <c r="AC746" s="76"/>
      <c r="AD746" s="76"/>
      <c r="AE746" s="75"/>
      <c r="AF746" s="582"/>
      <c r="AG746" s="582"/>
      <c r="AH746" s="160"/>
      <c r="AI746" s="160"/>
      <c r="AJ746" s="160"/>
      <c r="AK746" s="160"/>
      <c r="AL746" s="160"/>
      <c r="AM746" s="160"/>
      <c r="AN746" s="160"/>
      <c r="AO746" s="160"/>
      <c r="AP746" s="160"/>
      <c r="AQ746" s="160"/>
      <c r="AR746" s="160"/>
      <c r="AS746" s="160"/>
      <c r="AT746" s="160"/>
      <c r="AU746" s="160"/>
      <c r="AV746" s="160"/>
      <c r="AW746" s="160"/>
      <c r="AX746" s="160"/>
      <c r="AY746" s="160"/>
      <c r="AZ746" s="582"/>
      <c r="BA746" s="582"/>
      <c r="BB746" s="75"/>
      <c r="BC746" s="75"/>
      <c r="BD746" s="75"/>
      <c r="BE746" s="75"/>
      <c r="BF746" s="75"/>
      <c r="BG746" s="75"/>
      <c r="BH746" s="75"/>
      <c r="BV746" s="251"/>
      <c r="BW746" s="251"/>
      <c r="BX746" s="251"/>
    </row>
    <row r="747" spans="1:76">
      <c r="A747" s="75"/>
      <c r="B747" s="75"/>
      <c r="C747" s="75"/>
      <c r="D747" s="75"/>
      <c r="E747" s="84"/>
      <c r="F747" s="84"/>
      <c r="G747" s="75"/>
      <c r="H747" s="85"/>
      <c r="I747" s="75"/>
      <c r="J747" s="75"/>
      <c r="K747" s="75"/>
      <c r="L747" s="75"/>
      <c r="M747" s="75"/>
      <c r="N747" s="75"/>
      <c r="O747" s="75"/>
      <c r="P747" s="75"/>
      <c r="Q747" s="75"/>
      <c r="R747" s="75"/>
      <c r="S747" s="75"/>
      <c r="T747" s="75"/>
      <c r="U747" s="75"/>
      <c r="V747" s="75"/>
      <c r="W747" s="76"/>
      <c r="X747" s="76"/>
      <c r="Y747" s="76"/>
      <c r="Z747" s="76"/>
      <c r="AA747" s="76"/>
      <c r="AB747" s="76"/>
      <c r="AC747" s="76"/>
      <c r="AD747" s="76"/>
      <c r="AE747" s="75"/>
      <c r="AF747" s="582"/>
      <c r="AG747" s="582"/>
      <c r="AH747" s="160"/>
      <c r="AI747" s="160"/>
      <c r="AJ747" s="160"/>
      <c r="AK747" s="160"/>
      <c r="AL747" s="160"/>
      <c r="AM747" s="160"/>
      <c r="AN747" s="160"/>
      <c r="AO747" s="160"/>
      <c r="AP747" s="160"/>
      <c r="AQ747" s="160"/>
      <c r="AR747" s="160"/>
      <c r="AS747" s="160"/>
      <c r="AT747" s="160"/>
      <c r="AU747" s="160"/>
      <c r="AV747" s="160"/>
      <c r="AW747" s="160"/>
      <c r="AX747" s="160"/>
      <c r="AY747" s="160"/>
      <c r="AZ747" s="582"/>
      <c r="BA747" s="582"/>
      <c r="BB747" s="75"/>
      <c r="BC747" s="75"/>
      <c r="BD747" s="75"/>
      <c r="BE747" s="75"/>
      <c r="BF747" s="75"/>
      <c r="BG747" s="75"/>
      <c r="BH747" s="75"/>
      <c r="BV747" s="251"/>
      <c r="BW747" s="251"/>
      <c r="BX747" s="251"/>
    </row>
    <row r="748" spans="1:76">
      <c r="A748" s="75"/>
      <c r="B748" s="75"/>
      <c r="C748" s="75"/>
      <c r="D748" s="75"/>
      <c r="E748" s="84"/>
      <c r="F748" s="84"/>
      <c r="G748" s="75"/>
      <c r="H748" s="85"/>
      <c r="I748" s="75"/>
      <c r="J748" s="75"/>
      <c r="K748" s="75"/>
      <c r="L748" s="75"/>
      <c r="M748" s="75"/>
      <c r="N748" s="75"/>
      <c r="O748" s="75"/>
      <c r="P748" s="75"/>
      <c r="Q748" s="75"/>
      <c r="R748" s="75"/>
      <c r="S748" s="75"/>
      <c r="T748" s="75"/>
      <c r="U748" s="75"/>
      <c r="V748" s="75"/>
      <c r="W748" s="76"/>
      <c r="X748" s="76"/>
      <c r="Y748" s="76"/>
      <c r="Z748" s="76"/>
      <c r="AA748" s="76"/>
      <c r="AB748" s="76"/>
      <c r="AC748" s="76"/>
      <c r="AD748" s="76"/>
      <c r="AE748" s="75"/>
      <c r="AF748" s="582"/>
      <c r="AG748" s="582"/>
      <c r="AH748" s="160"/>
      <c r="AI748" s="160"/>
      <c r="AJ748" s="160"/>
      <c r="AK748" s="160"/>
      <c r="AL748" s="160"/>
      <c r="AM748" s="160"/>
      <c r="AN748" s="160"/>
      <c r="AO748" s="160"/>
      <c r="AP748" s="160"/>
      <c r="AQ748" s="160"/>
      <c r="AR748" s="160"/>
      <c r="AS748" s="160"/>
      <c r="AT748" s="160"/>
      <c r="AU748" s="160"/>
      <c r="AV748" s="160"/>
      <c r="AW748" s="160"/>
      <c r="AX748" s="160"/>
      <c r="AY748" s="160"/>
      <c r="AZ748" s="582"/>
      <c r="BA748" s="582"/>
      <c r="BB748" s="75"/>
      <c r="BC748" s="75"/>
      <c r="BD748" s="75"/>
      <c r="BE748" s="75"/>
      <c r="BF748" s="75"/>
      <c r="BG748" s="75"/>
      <c r="BH748" s="75"/>
      <c r="BV748" s="251"/>
      <c r="BW748" s="251"/>
      <c r="BX748" s="251"/>
    </row>
    <row r="749" spans="1:76">
      <c r="A749" s="75"/>
      <c r="B749" s="75"/>
      <c r="C749" s="75"/>
      <c r="D749" s="75"/>
      <c r="E749" s="84"/>
      <c r="F749" s="84"/>
      <c r="G749" s="75"/>
      <c r="H749" s="85"/>
      <c r="I749" s="75"/>
      <c r="J749" s="75"/>
      <c r="K749" s="75"/>
      <c r="L749" s="75"/>
      <c r="M749" s="75"/>
      <c r="N749" s="75"/>
      <c r="O749" s="75"/>
      <c r="P749" s="75"/>
      <c r="Q749" s="75"/>
      <c r="R749" s="75"/>
      <c r="S749" s="75"/>
      <c r="T749" s="75"/>
      <c r="U749" s="75"/>
      <c r="V749" s="75"/>
      <c r="W749" s="76"/>
      <c r="X749" s="76"/>
      <c r="Y749" s="76"/>
      <c r="Z749" s="76"/>
      <c r="AA749" s="76"/>
      <c r="AB749" s="76"/>
      <c r="AC749" s="76"/>
      <c r="AD749" s="76"/>
      <c r="AE749" s="75"/>
      <c r="AF749" s="582"/>
      <c r="AG749" s="582"/>
      <c r="AH749" s="160"/>
      <c r="AI749" s="160"/>
      <c r="AJ749" s="160"/>
      <c r="AK749" s="160"/>
      <c r="AL749" s="160"/>
      <c r="AM749" s="160"/>
      <c r="AN749" s="160"/>
      <c r="AO749" s="160"/>
      <c r="AP749" s="160"/>
      <c r="AQ749" s="160"/>
      <c r="AR749" s="160"/>
      <c r="AS749" s="160"/>
      <c r="AT749" s="160"/>
      <c r="AU749" s="160"/>
      <c r="AV749" s="160"/>
      <c r="AW749" s="160"/>
      <c r="AX749" s="160"/>
      <c r="AY749" s="160"/>
      <c r="AZ749" s="582"/>
      <c r="BA749" s="582"/>
      <c r="BB749" s="75"/>
      <c r="BC749" s="75"/>
      <c r="BD749" s="75"/>
      <c r="BE749" s="75"/>
      <c r="BF749" s="75"/>
      <c r="BG749" s="75"/>
      <c r="BH749" s="75"/>
      <c r="BV749" s="251"/>
      <c r="BW749" s="251"/>
      <c r="BX749" s="251"/>
    </row>
    <row r="750" spans="1:76">
      <c r="A750" s="75"/>
      <c r="B750" s="75"/>
      <c r="C750" s="75"/>
      <c r="D750" s="75"/>
      <c r="E750" s="84"/>
      <c r="F750" s="84"/>
      <c r="G750" s="75"/>
      <c r="H750" s="85"/>
      <c r="I750" s="75"/>
      <c r="J750" s="75"/>
      <c r="K750" s="75"/>
      <c r="L750" s="75"/>
      <c r="M750" s="75"/>
      <c r="N750" s="75"/>
      <c r="O750" s="75"/>
      <c r="P750" s="75"/>
      <c r="Q750" s="75"/>
      <c r="R750" s="75"/>
      <c r="S750" s="75"/>
      <c r="T750" s="75"/>
      <c r="U750" s="75"/>
      <c r="V750" s="75"/>
      <c r="W750" s="76"/>
      <c r="X750" s="76"/>
      <c r="Y750" s="76"/>
      <c r="Z750" s="76"/>
      <c r="AA750" s="76"/>
      <c r="AB750" s="76"/>
      <c r="AC750" s="76"/>
      <c r="AD750" s="76"/>
      <c r="AE750" s="75"/>
      <c r="AF750" s="582"/>
      <c r="AG750" s="582"/>
      <c r="AH750" s="160"/>
      <c r="AI750" s="160"/>
      <c r="AJ750" s="160"/>
      <c r="AK750" s="160"/>
      <c r="AL750" s="160"/>
      <c r="AM750" s="160"/>
      <c r="AN750" s="160"/>
      <c r="AO750" s="160"/>
      <c r="AP750" s="160"/>
      <c r="AQ750" s="160"/>
      <c r="AR750" s="160"/>
      <c r="AS750" s="160"/>
      <c r="AT750" s="160"/>
      <c r="AU750" s="160"/>
      <c r="AV750" s="160"/>
      <c r="AW750" s="160"/>
      <c r="AX750" s="160"/>
      <c r="AY750" s="160"/>
      <c r="AZ750" s="582"/>
      <c r="BA750" s="582"/>
      <c r="BB750" s="75"/>
      <c r="BC750" s="75"/>
      <c r="BD750" s="75"/>
      <c r="BE750" s="75"/>
      <c r="BF750" s="75"/>
      <c r="BG750" s="75"/>
      <c r="BH750" s="75"/>
      <c r="BV750" s="251"/>
      <c r="BW750" s="251"/>
      <c r="BX750" s="251"/>
    </row>
    <row r="751" spans="1:76">
      <c r="A751" s="75"/>
      <c r="B751" s="75"/>
      <c r="C751" s="75"/>
      <c r="D751" s="75"/>
      <c r="E751" s="84"/>
      <c r="F751" s="84"/>
      <c r="G751" s="75"/>
      <c r="H751" s="85"/>
      <c r="I751" s="75"/>
      <c r="J751" s="75"/>
      <c r="K751" s="75"/>
      <c r="L751" s="75"/>
      <c r="M751" s="75"/>
      <c r="N751" s="75"/>
      <c r="O751" s="75"/>
      <c r="P751" s="75"/>
      <c r="Q751" s="75"/>
      <c r="R751" s="75"/>
      <c r="S751" s="75"/>
      <c r="T751" s="75"/>
      <c r="U751" s="75"/>
      <c r="V751" s="75"/>
      <c r="W751" s="76"/>
      <c r="X751" s="76"/>
      <c r="Y751" s="76"/>
      <c r="Z751" s="76"/>
      <c r="AA751" s="76"/>
      <c r="AB751" s="76"/>
      <c r="AC751" s="76"/>
      <c r="AD751" s="76"/>
      <c r="AE751" s="75"/>
      <c r="AF751" s="582"/>
      <c r="AG751" s="582"/>
      <c r="AH751" s="160"/>
      <c r="AI751" s="160"/>
      <c r="AJ751" s="160"/>
      <c r="AK751" s="160"/>
      <c r="AL751" s="160"/>
      <c r="AM751" s="160"/>
      <c r="AN751" s="160"/>
      <c r="AO751" s="160"/>
      <c r="AP751" s="160"/>
      <c r="AQ751" s="160"/>
      <c r="AR751" s="160"/>
      <c r="AS751" s="160"/>
      <c r="AT751" s="160"/>
      <c r="AU751" s="160"/>
      <c r="AV751" s="160"/>
      <c r="AW751" s="160"/>
      <c r="AX751" s="160"/>
      <c r="AY751" s="160"/>
      <c r="AZ751" s="582"/>
      <c r="BA751" s="582"/>
      <c r="BB751" s="75"/>
      <c r="BC751" s="75"/>
      <c r="BD751" s="75"/>
      <c r="BE751" s="75"/>
      <c r="BF751" s="75"/>
      <c r="BG751" s="75"/>
      <c r="BH751" s="75"/>
      <c r="BV751" s="251"/>
      <c r="BW751" s="251"/>
      <c r="BX751" s="251"/>
    </row>
    <row r="752" spans="1:76">
      <c r="A752" s="75"/>
      <c r="B752" s="75"/>
      <c r="C752" s="75"/>
      <c r="D752" s="75"/>
      <c r="E752" s="84"/>
      <c r="F752" s="84"/>
      <c r="G752" s="75"/>
      <c r="H752" s="85"/>
      <c r="I752" s="75"/>
      <c r="J752" s="75"/>
      <c r="K752" s="75"/>
      <c r="L752" s="75"/>
      <c r="M752" s="75"/>
      <c r="N752" s="75"/>
      <c r="O752" s="75"/>
      <c r="P752" s="75"/>
      <c r="Q752" s="75"/>
      <c r="R752" s="75"/>
      <c r="S752" s="75"/>
      <c r="T752" s="75"/>
      <c r="U752" s="75"/>
      <c r="V752" s="75"/>
      <c r="W752" s="76"/>
      <c r="X752" s="76"/>
      <c r="Y752" s="76"/>
      <c r="Z752" s="76"/>
      <c r="AA752" s="76"/>
      <c r="AB752" s="76"/>
      <c r="AC752" s="76"/>
      <c r="AD752" s="76"/>
      <c r="AE752" s="75"/>
      <c r="AF752" s="582"/>
      <c r="AG752" s="582"/>
      <c r="AH752" s="160"/>
      <c r="AI752" s="160"/>
      <c r="AJ752" s="160"/>
      <c r="AK752" s="160"/>
      <c r="AL752" s="160"/>
      <c r="AM752" s="160"/>
      <c r="AN752" s="160"/>
      <c r="AO752" s="160"/>
      <c r="AP752" s="160"/>
      <c r="AQ752" s="160"/>
      <c r="AR752" s="160"/>
      <c r="AS752" s="160"/>
      <c r="AT752" s="160"/>
      <c r="AU752" s="160"/>
      <c r="AV752" s="160"/>
      <c r="AW752" s="160"/>
      <c r="AX752" s="160"/>
      <c r="AY752" s="160"/>
      <c r="AZ752" s="582"/>
      <c r="BA752" s="582"/>
      <c r="BB752" s="75"/>
      <c r="BC752" s="75"/>
      <c r="BD752" s="75"/>
      <c r="BE752" s="75"/>
      <c r="BF752" s="75"/>
      <c r="BG752" s="75"/>
      <c r="BH752" s="75"/>
      <c r="BV752" s="251"/>
      <c r="BW752" s="251"/>
      <c r="BX752" s="251"/>
    </row>
    <row r="753" spans="1:76">
      <c r="A753" s="75"/>
      <c r="B753" s="75"/>
      <c r="C753" s="75"/>
      <c r="D753" s="75"/>
      <c r="E753" s="84"/>
      <c r="F753" s="84"/>
      <c r="G753" s="75"/>
      <c r="H753" s="85"/>
      <c r="I753" s="75"/>
      <c r="J753" s="75"/>
      <c r="K753" s="75"/>
      <c r="L753" s="75"/>
      <c r="M753" s="75"/>
      <c r="N753" s="75"/>
      <c r="O753" s="75"/>
      <c r="P753" s="75"/>
      <c r="Q753" s="75"/>
      <c r="R753" s="75"/>
      <c r="S753" s="75"/>
      <c r="T753" s="75"/>
      <c r="U753" s="75"/>
      <c r="V753" s="75"/>
      <c r="W753" s="76"/>
      <c r="X753" s="76"/>
      <c r="Y753" s="76"/>
      <c r="Z753" s="76"/>
      <c r="AA753" s="76"/>
      <c r="AB753" s="76"/>
      <c r="AC753" s="76"/>
      <c r="AD753" s="76"/>
      <c r="AE753" s="75"/>
      <c r="AF753" s="160"/>
      <c r="AG753" s="160"/>
      <c r="AH753" s="160"/>
      <c r="AI753" s="160"/>
      <c r="AJ753" s="160"/>
      <c r="AK753" s="160"/>
      <c r="AL753" s="160"/>
      <c r="AM753" s="160"/>
      <c r="AN753" s="160"/>
      <c r="AO753" s="160"/>
      <c r="AP753" s="160"/>
      <c r="AQ753" s="160"/>
      <c r="AR753" s="160"/>
      <c r="AS753" s="160"/>
      <c r="AT753" s="160"/>
      <c r="AU753" s="160"/>
      <c r="AV753" s="160"/>
      <c r="AW753" s="160"/>
      <c r="AX753" s="160"/>
      <c r="AY753" s="160"/>
      <c r="AZ753" s="160"/>
      <c r="BA753" s="160"/>
      <c r="BB753" s="75"/>
      <c r="BC753" s="75"/>
      <c r="BD753" s="75"/>
      <c r="BE753" s="75"/>
      <c r="BF753" s="75"/>
      <c r="BG753" s="75"/>
      <c r="BH753" s="75"/>
      <c r="BV753" s="251"/>
      <c r="BW753" s="251"/>
      <c r="BX753" s="251"/>
    </row>
    <row r="754" spans="1:76">
      <c r="A754" s="75"/>
      <c r="B754" s="75"/>
      <c r="C754" s="75"/>
      <c r="D754" s="75"/>
      <c r="E754" s="84"/>
      <c r="F754" s="84"/>
      <c r="G754" s="75"/>
      <c r="H754" s="85"/>
      <c r="I754" s="75"/>
      <c r="J754" s="75"/>
      <c r="K754" s="75"/>
      <c r="L754" s="75"/>
      <c r="M754" s="75"/>
      <c r="N754" s="75"/>
      <c r="O754" s="75"/>
      <c r="P754" s="75"/>
      <c r="Q754" s="75"/>
      <c r="R754" s="75"/>
      <c r="S754" s="75"/>
      <c r="T754" s="75"/>
      <c r="U754" s="75"/>
      <c r="V754" s="75"/>
      <c r="W754" s="76"/>
      <c r="X754" s="76"/>
      <c r="Y754" s="76"/>
      <c r="Z754" s="76"/>
      <c r="AA754" s="76"/>
      <c r="AB754" s="76"/>
      <c r="AC754" s="76"/>
      <c r="AD754" s="76"/>
      <c r="AE754" s="75"/>
      <c r="AF754" s="160"/>
      <c r="AG754" s="160"/>
      <c r="AH754" s="160"/>
      <c r="AI754" s="160"/>
      <c r="AJ754" s="160"/>
      <c r="AK754" s="160"/>
      <c r="AL754" s="160"/>
      <c r="AM754" s="160"/>
      <c r="AN754" s="160"/>
      <c r="AO754" s="160"/>
      <c r="AP754" s="160"/>
      <c r="AQ754" s="160"/>
      <c r="AR754" s="160"/>
      <c r="AS754" s="160"/>
      <c r="AT754" s="160"/>
      <c r="AU754" s="160"/>
      <c r="AV754" s="160"/>
      <c r="AW754" s="160"/>
      <c r="AX754" s="160"/>
      <c r="AY754" s="160"/>
      <c r="AZ754" s="160"/>
      <c r="BA754" s="160"/>
      <c r="BB754" s="75"/>
      <c r="BC754" s="75"/>
      <c r="BD754" s="75"/>
      <c r="BE754" s="75"/>
      <c r="BF754" s="75"/>
      <c r="BG754" s="75"/>
      <c r="BH754" s="75"/>
      <c r="BV754" s="251"/>
      <c r="BW754" s="251"/>
      <c r="BX754" s="251"/>
    </row>
    <row r="755" spans="1:76">
      <c r="A755" s="75"/>
      <c r="B755" s="75"/>
      <c r="C755" s="75"/>
      <c r="D755" s="75"/>
      <c r="E755" s="84"/>
      <c r="F755" s="84"/>
      <c r="G755" s="75"/>
      <c r="H755" s="85"/>
      <c r="I755" s="75"/>
      <c r="J755" s="75"/>
      <c r="K755" s="75"/>
      <c r="L755" s="75"/>
      <c r="M755" s="75"/>
      <c r="N755" s="75"/>
      <c r="O755" s="75"/>
      <c r="P755" s="75"/>
      <c r="Q755" s="75"/>
      <c r="R755" s="75"/>
      <c r="S755" s="75"/>
      <c r="T755" s="75"/>
      <c r="U755" s="75"/>
      <c r="V755" s="75"/>
      <c r="W755" s="76"/>
      <c r="X755" s="76"/>
      <c r="Y755" s="76"/>
      <c r="Z755" s="76"/>
      <c r="AA755" s="76"/>
      <c r="AB755" s="76"/>
      <c r="AC755" s="76"/>
      <c r="AD755" s="76"/>
      <c r="AE755" s="75"/>
      <c r="AF755" s="596">
        <f>R3</f>
        <v>0</v>
      </c>
      <c r="AG755" s="596"/>
      <c r="AH755" s="160"/>
      <c r="AI755" s="160"/>
      <c r="AJ755" s="160"/>
      <c r="AK755" s="160"/>
      <c r="AL755" s="160"/>
      <c r="AM755" s="160"/>
      <c r="AN755" s="160"/>
      <c r="AO755" s="160"/>
      <c r="AP755" s="160"/>
      <c r="AQ755" s="160"/>
      <c r="AR755" s="160"/>
      <c r="AS755" s="160"/>
      <c r="AT755" s="160"/>
      <c r="AU755" s="160"/>
      <c r="AV755" s="160"/>
      <c r="AW755" s="160"/>
      <c r="AX755" s="160"/>
      <c r="AY755" s="160"/>
      <c r="AZ755" s="594">
        <f>S3</f>
        <v>0</v>
      </c>
      <c r="BA755" s="594"/>
      <c r="BB755" s="75"/>
      <c r="BC755" s="75"/>
      <c r="BD755" s="75"/>
      <c r="BE755" s="75"/>
      <c r="BF755" s="75"/>
      <c r="BG755" s="75"/>
      <c r="BH755" s="75"/>
      <c r="BV755" s="251"/>
      <c r="BW755" s="251"/>
      <c r="BX755" s="251"/>
    </row>
    <row r="756" spans="1:76">
      <c r="A756" s="75"/>
      <c r="B756" s="75"/>
      <c r="C756" s="75"/>
      <c r="D756" s="75"/>
      <c r="E756" s="84"/>
      <c r="F756" s="84"/>
      <c r="G756" s="75"/>
      <c r="H756" s="85"/>
      <c r="I756" s="75"/>
      <c r="J756" s="75"/>
      <c r="K756" s="75"/>
      <c r="L756" s="75"/>
      <c r="M756" s="75"/>
      <c r="N756" s="75"/>
      <c r="O756" s="75"/>
      <c r="P756" s="75"/>
      <c r="Q756" s="75"/>
      <c r="R756" s="75"/>
      <c r="S756" s="75"/>
      <c r="T756" s="75"/>
      <c r="U756" s="75"/>
      <c r="V756" s="75"/>
      <c r="W756" s="76"/>
      <c r="X756" s="76"/>
      <c r="Y756" s="76"/>
      <c r="Z756" s="76"/>
      <c r="AA756" s="76"/>
      <c r="AB756" s="76"/>
      <c r="AC756" s="76"/>
      <c r="AD756" s="76"/>
      <c r="AE756" s="75"/>
      <c r="AF756" s="582" t="str">
        <f>R4</f>
        <v>Reader 11</v>
      </c>
      <c r="AG756" s="582"/>
      <c r="AH756" s="160"/>
      <c r="AI756" s="160"/>
      <c r="AJ756" s="160"/>
      <c r="AK756" s="160"/>
      <c r="AL756" s="160"/>
      <c r="AM756" s="160"/>
      <c r="AN756" s="160"/>
      <c r="AO756" s="160"/>
      <c r="AP756" s="160"/>
      <c r="AQ756" s="160"/>
      <c r="AR756" s="160"/>
      <c r="AS756" s="160"/>
      <c r="AT756" s="160"/>
      <c r="AU756" s="160"/>
      <c r="AV756" s="160"/>
      <c r="AW756" s="160"/>
      <c r="AX756" s="160"/>
      <c r="AY756" s="160"/>
      <c r="AZ756" s="582" t="str">
        <f>S4</f>
        <v>Reader 12</v>
      </c>
      <c r="BA756" s="582"/>
      <c r="BB756" s="75"/>
      <c r="BC756" s="75"/>
      <c r="BD756" s="75"/>
      <c r="BE756" s="75"/>
      <c r="BF756" s="75"/>
      <c r="BG756" s="75"/>
      <c r="BH756" s="75"/>
      <c r="BV756" s="251"/>
      <c r="BW756" s="251"/>
      <c r="BX756" s="251"/>
    </row>
    <row r="757" spans="1:76">
      <c r="A757" s="75"/>
      <c r="B757" s="75"/>
      <c r="C757" s="75"/>
      <c r="D757" s="75"/>
      <c r="E757" s="84"/>
      <c r="F757" s="84"/>
      <c r="G757" s="75"/>
      <c r="H757" s="85"/>
      <c r="I757" s="75"/>
      <c r="J757" s="75"/>
      <c r="K757" s="75"/>
      <c r="L757" s="75"/>
      <c r="M757" s="75"/>
      <c r="N757" s="75"/>
      <c r="O757" s="75"/>
      <c r="P757" s="75"/>
      <c r="Q757" s="75"/>
      <c r="R757" s="75"/>
      <c r="S757" s="75"/>
      <c r="T757" s="75"/>
      <c r="U757" s="75"/>
      <c r="V757" s="75"/>
      <c r="W757" s="76"/>
      <c r="X757" s="76"/>
      <c r="Y757" s="76"/>
      <c r="Z757" s="76"/>
      <c r="AA757" s="76"/>
      <c r="AB757" s="76"/>
      <c r="AC757" s="76"/>
      <c r="AD757" s="76"/>
      <c r="AE757" s="75"/>
      <c r="AF757" s="582"/>
      <c r="AG757" s="582"/>
      <c r="AH757" s="160"/>
      <c r="AI757" s="160"/>
      <c r="AJ757" s="160"/>
      <c r="AK757" s="160"/>
      <c r="AL757" s="160"/>
      <c r="AM757" s="160"/>
      <c r="AN757" s="160"/>
      <c r="AO757" s="160"/>
      <c r="AP757" s="160"/>
      <c r="AQ757" s="160"/>
      <c r="AR757" s="160"/>
      <c r="AS757" s="160"/>
      <c r="AT757" s="160"/>
      <c r="AU757" s="160"/>
      <c r="AV757" s="160"/>
      <c r="AW757" s="160"/>
      <c r="AX757" s="160"/>
      <c r="AY757" s="160"/>
      <c r="AZ757" s="582"/>
      <c r="BA757" s="582"/>
      <c r="BB757" s="75"/>
      <c r="BC757" s="75"/>
      <c r="BD757" s="75"/>
      <c r="BE757" s="75"/>
      <c r="BF757" s="75"/>
      <c r="BG757" s="75"/>
      <c r="BH757" s="75"/>
      <c r="BV757" s="251"/>
      <c r="BW757" s="251"/>
      <c r="BX757" s="251"/>
    </row>
    <row r="758" spans="1:76">
      <c r="A758" s="75"/>
      <c r="B758" s="75"/>
      <c r="C758" s="75"/>
      <c r="D758" s="75"/>
      <c r="E758" s="84"/>
      <c r="F758" s="84"/>
      <c r="G758" s="75"/>
      <c r="H758" s="85"/>
      <c r="I758" s="75"/>
      <c r="J758" s="75"/>
      <c r="K758" s="75"/>
      <c r="L758" s="75"/>
      <c r="M758" s="75"/>
      <c r="N758" s="75"/>
      <c r="O758" s="75"/>
      <c r="P758" s="75"/>
      <c r="Q758" s="75"/>
      <c r="R758" s="75"/>
      <c r="S758" s="75"/>
      <c r="T758" s="75"/>
      <c r="U758" s="75"/>
      <c r="V758" s="75"/>
      <c r="W758" s="76"/>
      <c r="X758" s="76"/>
      <c r="Y758" s="76"/>
      <c r="Z758" s="76"/>
      <c r="AA758" s="76"/>
      <c r="AB758" s="76"/>
      <c r="AC758" s="76"/>
      <c r="AD758" s="76"/>
      <c r="AE758" s="75"/>
      <c r="AF758" s="582"/>
      <c r="AG758" s="582"/>
      <c r="AH758" s="160"/>
      <c r="AI758" s="160"/>
      <c r="AJ758" s="160"/>
      <c r="AK758" s="160"/>
      <c r="AL758" s="160"/>
      <c r="AM758" s="160"/>
      <c r="AN758" s="160"/>
      <c r="AO758" s="160"/>
      <c r="AP758" s="160"/>
      <c r="AQ758" s="160"/>
      <c r="AR758" s="160"/>
      <c r="AS758" s="160"/>
      <c r="AT758" s="160"/>
      <c r="AU758" s="160"/>
      <c r="AV758" s="160"/>
      <c r="AW758" s="160"/>
      <c r="AX758" s="160"/>
      <c r="AY758" s="160"/>
      <c r="AZ758" s="582"/>
      <c r="BA758" s="582"/>
      <c r="BB758" s="75"/>
      <c r="BC758" s="75"/>
      <c r="BD758" s="75"/>
      <c r="BE758" s="75"/>
      <c r="BF758" s="75"/>
      <c r="BG758" s="75"/>
      <c r="BH758" s="75"/>
      <c r="BV758" s="251"/>
      <c r="BW758" s="251"/>
      <c r="BX758" s="251"/>
    </row>
    <row r="759" spans="1:76">
      <c r="A759" s="75"/>
      <c r="B759" s="75"/>
      <c r="C759" s="75"/>
      <c r="D759" s="75"/>
      <c r="E759" s="84"/>
      <c r="F759" s="84"/>
      <c r="G759" s="75"/>
      <c r="H759" s="85"/>
      <c r="I759" s="75"/>
      <c r="J759" s="75"/>
      <c r="K759" s="75"/>
      <c r="L759" s="75"/>
      <c r="M759" s="75"/>
      <c r="N759" s="75"/>
      <c r="O759" s="75"/>
      <c r="P759" s="75"/>
      <c r="Q759" s="75"/>
      <c r="R759" s="75"/>
      <c r="S759" s="75"/>
      <c r="T759" s="75"/>
      <c r="U759" s="75"/>
      <c r="V759" s="75"/>
      <c r="W759" s="76"/>
      <c r="X759" s="76"/>
      <c r="Y759" s="76"/>
      <c r="Z759" s="76"/>
      <c r="AA759" s="76"/>
      <c r="AB759" s="76"/>
      <c r="AC759" s="76"/>
      <c r="AD759" s="76"/>
      <c r="AE759" s="75"/>
      <c r="AF759" s="582"/>
      <c r="AG759" s="582"/>
      <c r="AH759" s="160"/>
      <c r="AI759" s="160"/>
      <c r="AJ759" s="160"/>
      <c r="AK759" s="160"/>
      <c r="AL759" s="160"/>
      <c r="AM759" s="160"/>
      <c r="AN759" s="160"/>
      <c r="AO759" s="160"/>
      <c r="AP759" s="160"/>
      <c r="AQ759" s="160"/>
      <c r="AR759" s="160"/>
      <c r="AS759" s="160"/>
      <c r="AT759" s="160"/>
      <c r="AU759" s="160"/>
      <c r="AV759" s="160"/>
      <c r="AW759" s="160"/>
      <c r="AX759" s="160"/>
      <c r="AY759" s="160"/>
      <c r="AZ759" s="582"/>
      <c r="BA759" s="582"/>
      <c r="BB759" s="75"/>
      <c r="BC759" s="75"/>
      <c r="BD759" s="75"/>
      <c r="BE759" s="75"/>
      <c r="BF759" s="75"/>
      <c r="BG759" s="75"/>
      <c r="BH759" s="75"/>
      <c r="BV759" s="251"/>
      <c r="BW759" s="251"/>
      <c r="BX759" s="251"/>
    </row>
    <row r="760" spans="1:76">
      <c r="A760" s="75"/>
      <c r="B760" s="75"/>
      <c r="C760" s="75"/>
      <c r="D760" s="75"/>
      <c r="E760" s="84"/>
      <c r="F760" s="84"/>
      <c r="G760" s="75"/>
      <c r="H760" s="85"/>
      <c r="I760" s="75"/>
      <c r="J760" s="75"/>
      <c r="K760" s="75"/>
      <c r="L760" s="75"/>
      <c r="M760" s="75"/>
      <c r="N760" s="75"/>
      <c r="O760" s="75"/>
      <c r="P760" s="75"/>
      <c r="Q760" s="75"/>
      <c r="R760" s="75"/>
      <c r="S760" s="75"/>
      <c r="T760" s="75"/>
      <c r="U760" s="75"/>
      <c r="V760" s="75"/>
      <c r="W760" s="76"/>
      <c r="X760" s="76"/>
      <c r="Y760" s="76"/>
      <c r="Z760" s="76"/>
      <c r="AA760" s="76"/>
      <c r="AB760" s="76"/>
      <c r="AC760" s="76"/>
      <c r="AD760" s="76"/>
      <c r="AE760" s="75"/>
      <c r="AF760" s="582"/>
      <c r="AG760" s="582"/>
      <c r="AH760" s="160"/>
      <c r="AI760" s="160"/>
      <c r="AJ760" s="160"/>
      <c r="AK760" s="160"/>
      <c r="AL760" s="160"/>
      <c r="AM760" s="160"/>
      <c r="AN760" s="160"/>
      <c r="AO760" s="160"/>
      <c r="AP760" s="160"/>
      <c r="AQ760" s="160"/>
      <c r="AR760" s="160"/>
      <c r="AS760" s="160"/>
      <c r="AT760" s="160"/>
      <c r="AU760" s="160"/>
      <c r="AV760" s="160"/>
      <c r="AW760" s="160"/>
      <c r="AX760" s="160"/>
      <c r="AY760" s="160"/>
      <c r="AZ760" s="582"/>
      <c r="BA760" s="582"/>
      <c r="BB760" s="75"/>
      <c r="BC760" s="75"/>
      <c r="BD760" s="75"/>
      <c r="BE760" s="75"/>
      <c r="BF760" s="75"/>
      <c r="BG760" s="75"/>
      <c r="BH760" s="75"/>
      <c r="BV760" s="251"/>
      <c r="BW760" s="251"/>
      <c r="BX760" s="251"/>
    </row>
    <row r="761" spans="1:76">
      <c r="A761" s="75"/>
      <c r="B761" s="75"/>
      <c r="C761" s="75"/>
      <c r="D761" s="75"/>
      <c r="E761" s="84"/>
      <c r="F761" s="84"/>
      <c r="G761" s="75"/>
      <c r="H761" s="85"/>
      <c r="I761" s="75"/>
      <c r="J761" s="75"/>
      <c r="K761" s="75"/>
      <c r="L761" s="75"/>
      <c r="M761" s="75"/>
      <c r="N761" s="75"/>
      <c r="O761" s="75"/>
      <c r="P761" s="75"/>
      <c r="Q761" s="75"/>
      <c r="R761" s="75"/>
      <c r="S761" s="75"/>
      <c r="T761" s="75"/>
      <c r="U761" s="75"/>
      <c r="V761" s="75"/>
      <c r="W761" s="76"/>
      <c r="X761" s="76"/>
      <c r="Y761" s="76"/>
      <c r="Z761" s="76"/>
      <c r="AA761" s="76"/>
      <c r="AB761" s="76"/>
      <c r="AC761" s="76"/>
      <c r="AD761" s="76"/>
      <c r="AE761" s="75"/>
      <c r="AF761" s="582"/>
      <c r="AG761" s="582"/>
      <c r="AH761" s="160"/>
      <c r="AI761" s="160"/>
      <c r="AJ761" s="160"/>
      <c r="AK761" s="160"/>
      <c r="AL761" s="160"/>
      <c r="AM761" s="160"/>
      <c r="AN761" s="160"/>
      <c r="AO761" s="160"/>
      <c r="AP761" s="160"/>
      <c r="AQ761" s="160"/>
      <c r="AR761" s="160"/>
      <c r="AS761" s="160"/>
      <c r="AT761" s="160"/>
      <c r="AU761" s="160"/>
      <c r="AV761" s="160"/>
      <c r="AW761" s="160"/>
      <c r="AX761" s="160"/>
      <c r="AY761" s="160"/>
      <c r="AZ761" s="582"/>
      <c r="BA761" s="582"/>
      <c r="BB761" s="75"/>
      <c r="BC761" s="75"/>
      <c r="BD761" s="75"/>
      <c r="BE761" s="75"/>
      <c r="BF761" s="75"/>
      <c r="BG761" s="75"/>
      <c r="BH761" s="75"/>
      <c r="BV761" s="251"/>
      <c r="BW761" s="251"/>
      <c r="BX761" s="251"/>
    </row>
    <row r="762" spans="1:76">
      <c r="A762" s="75"/>
      <c r="B762" s="75"/>
      <c r="C762" s="75"/>
      <c r="D762" s="75"/>
      <c r="E762" s="84"/>
      <c r="F762" s="84"/>
      <c r="G762" s="75"/>
      <c r="H762" s="85"/>
      <c r="I762" s="75"/>
      <c r="J762" s="75"/>
      <c r="K762" s="75"/>
      <c r="L762" s="75"/>
      <c r="M762" s="75"/>
      <c r="N762" s="75"/>
      <c r="O762" s="75"/>
      <c r="P762" s="75"/>
      <c r="Q762" s="75"/>
      <c r="R762" s="75"/>
      <c r="S762" s="75"/>
      <c r="T762" s="75"/>
      <c r="U762" s="75"/>
      <c r="V762" s="75"/>
      <c r="W762" s="76"/>
      <c r="X762" s="76"/>
      <c r="Y762" s="76"/>
      <c r="Z762" s="76"/>
      <c r="AA762" s="76"/>
      <c r="AB762" s="76"/>
      <c r="AC762" s="76"/>
      <c r="AD762" s="76"/>
      <c r="AE762" s="75"/>
      <c r="AF762" s="582"/>
      <c r="AG762" s="582"/>
      <c r="AH762" s="160"/>
      <c r="AI762" s="160"/>
      <c r="AJ762" s="160"/>
      <c r="AK762" s="160"/>
      <c r="AL762" s="160"/>
      <c r="AM762" s="160"/>
      <c r="AN762" s="160"/>
      <c r="AO762" s="160"/>
      <c r="AP762" s="160"/>
      <c r="AQ762" s="160"/>
      <c r="AR762" s="160"/>
      <c r="AS762" s="160"/>
      <c r="AT762" s="160"/>
      <c r="AU762" s="160"/>
      <c r="AV762" s="160"/>
      <c r="AW762" s="160"/>
      <c r="AX762" s="160"/>
      <c r="AY762" s="160"/>
      <c r="AZ762" s="582"/>
      <c r="BA762" s="582"/>
      <c r="BB762" s="75"/>
      <c r="BC762" s="75"/>
      <c r="BD762" s="75"/>
      <c r="BE762" s="75"/>
      <c r="BF762" s="75"/>
      <c r="BG762" s="75"/>
      <c r="BH762" s="75"/>
      <c r="BV762" s="251"/>
      <c r="BW762" s="251"/>
      <c r="BX762" s="251"/>
    </row>
    <row r="763" spans="1:76">
      <c r="A763" s="75"/>
      <c r="B763" s="75"/>
      <c r="C763" s="75"/>
      <c r="D763" s="75"/>
      <c r="E763" s="84"/>
      <c r="F763" s="84"/>
      <c r="G763" s="75"/>
      <c r="H763" s="85"/>
      <c r="I763" s="75"/>
      <c r="J763" s="75"/>
      <c r="K763" s="75"/>
      <c r="L763" s="75"/>
      <c r="M763" s="75"/>
      <c r="N763" s="75"/>
      <c r="O763" s="75"/>
      <c r="P763" s="75"/>
      <c r="Q763" s="75"/>
      <c r="R763" s="75"/>
      <c r="S763" s="75"/>
      <c r="T763" s="75"/>
      <c r="U763" s="75"/>
      <c r="V763" s="75"/>
      <c r="W763" s="76"/>
      <c r="X763" s="76"/>
      <c r="Y763" s="76"/>
      <c r="Z763" s="76"/>
      <c r="AA763" s="76"/>
      <c r="AB763" s="76"/>
      <c r="AC763" s="76"/>
      <c r="AD763" s="76"/>
      <c r="AE763" s="75"/>
      <c r="AF763" s="582"/>
      <c r="AG763" s="582"/>
      <c r="AH763" s="160"/>
      <c r="AI763" s="160"/>
      <c r="AJ763" s="160"/>
      <c r="AK763" s="160"/>
      <c r="AL763" s="160"/>
      <c r="AM763" s="160"/>
      <c r="AN763" s="160"/>
      <c r="AO763" s="160"/>
      <c r="AP763" s="160"/>
      <c r="AQ763" s="160"/>
      <c r="AR763" s="160"/>
      <c r="AS763" s="160"/>
      <c r="AT763" s="160"/>
      <c r="AU763" s="160"/>
      <c r="AV763" s="160"/>
      <c r="AW763" s="160"/>
      <c r="AX763" s="160"/>
      <c r="AY763" s="160"/>
      <c r="AZ763" s="582"/>
      <c r="BA763" s="582"/>
      <c r="BB763" s="75"/>
      <c r="BC763" s="75"/>
      <c r="BD763" s="75"/>
      <c r="BE763" s="75"/>
      <c r="BF763" s="75"/>
      <c r="BG763" s="75"/>
      <c r="BH763" s="75"/>
      <c r="BV763" s="251"/>
      <c r="BW763" s="251"/>
      <c r="BX763" s="251"/>
    </row>
    <row r="764" spans="1:76">
      <c r="A764" s="75"/>
      <c r="B764" s="75"/>
      <c r="C764" s="75"/>
      <c r="D764" s="75"/>
      <c r="E764" s="84"/>
      <c r="F764" s="84"/>
      <c r="G764" s="75"/>
      <c r="H764" s="85"/>
      <c r="I764" s="75"/>
      <c r="J764" s="75"/>
      <c r="K764" s="75"/>
      <c r="L764" s="75"/>
      <c r="M764" s="75"/>
      <c r="N764" s="75"/>
      <c r="O764" s="75"/>
      <c r="P764" s="75"/>
      <c r="Q764" s="75"/>
      <c r="R764" s="75"/>
      <c r="S764" s="75"/>
      <c r="T764" s="75"/>
      <c r="U764" s="75"/>
      <c r="V764" s="75"/>
      <c r="W764" s="76"/>
      <c r="X764" s="76"/>
      <c r="Y764" s="76"/>
      <c r="Z764" s="76"/>
      <c r="AA764" s="76"/>
      <c r="AB764" s="76"/>
      <c r="AC764" s="76"/>
      <c r="AD764" s="76"/>
      <c r="AE764" s="75"/>
      <c r="AF764" s="582"/>
      <c r="AG764" s="582"/>
      <c r="AH764" s="160"/>
      <c r="AI764" s="160"/>
      <c r="AJ764" s="160"/>
      <c r="AK764" s="160"/>
      <c r="AL764" s="160"/>
      <c r="AM764" s="160"/>
      <c r="AN764" s="160"/>
      <c r="AO764" s="160"/>
      <c r="AP764" s="160"/>
      <c r="AQ764" s="160"/>
      <c r="AR764" s="160"/>
      <c r="AS764" s="160"/>
      <c r="AT764" s="160"/>
      <c r="AU764" s="160"/>
      <c r="AV764" s="160"/>
      <c r="AW764" s="160"/>
      <c r="AX764" s="160"/>
      <c r="AY764" s="160"/>
      <c r="AZ764" s="582"/>
      <c r="BA764" s="582"/>
      <c r="BB764" s="75"/>
      <c r="BC764" s="75"/>
      <c r="BD764" s="75"/>
      <c r="BE764" s="75"/>
      <c r="BF764" s="75"/>
      <c r="BG764" s="75"/>
      <c r="BH764" s="75"/>
      <c r="BV764" s="251"/>
      <c r="BW764" s="251"/>
      <c r="BX764" s="251"/>
    </row>
    <row r="765" spans="1:76">
      <c r="A765" s="75"/>
      <c r="B765" s="75"/>
      <c r="C765" s="75"/>
      <c r="D765" s="75"/>
      <c r="E765" s="84"/>
      <c r="F765" s="84"/>
      <c r="G765" s="75"/>
      <c r="H765" s="85"/>
      <c r="I765" s="75"/>
      <c r="J765" s="75"/>
      <c r="K765" s="75"/>
      <c r="L765" s="75"/>
      <c r="M765" s="75"/>
      <c r="N765" s="75"/>
      <c r="O765" s="75"/>
      <c r="P765" s="75"/>
      <c r="Q765" s="75"/>
      <c r="R765" s="75"/>
      <c r="S765" s="75"/>
      <c r="T765" s="75"/>
      <c r="U765" s="75"/>
      <c r="V765" s="75"/>
      <c r="W765" s="76"/>
      <c r="X765" s="76"/>
      <c r="Y765" s="76"/>
      <c r="Z765" s="76"/>
      <c r="AA765" s="76"/>
      <c r="AB765" s="76"/>
      <c r="AC765" s="76"/>
      <c r="AD765" s="76"/>
      <c r="AE765" s="75"/>
      <c r="AF765" s="582"/>
      <c r="AG765" s="582"/>
      <c r="AH765" s="160"/>
      <c r="AI765" s="160"/>
      <c r="AJ765" s="160"/>
      <c r="AK765" s="160"/>
      <c r="AL765" s="160"/>
      <c r="AM765" s="160"/>
      <c r="AN765" s="160"/>
      <c r="AO765" s="160"/>
      <c r="AP765" s="160"/>
      <c r="AQ765" s="160"/>
      <c r="AR765" s="160"/>
      <c r="AS765" s="160"/>
      <c r="AT765" s="160"/>
      <c r="AU765" s="160"/>
      <c r="AV765" s="160"/>
      <c r="AW765" s="160"/>
      <c r="AX765" s="160"/>
      <c r="AY765" s="160"/>
      <c r="AZ765" s="582"/>
      <c r="BA765" s="582"/>
      <c r="BB765" s="75"/>
      <c r="BC765" s="75"/>
      <c r="BD765" s="75"/>
      <c r="BE765" s="75"/>
      <c r="BF765" s="75"/>
      <c r="BG765" s="75"/>
      <c r="BH765" s="75"/>
      <c r="BV765" s="251"/>
      <c r="BW765" s="251"/>
      <c r="BX765" s="251"/>
    </row>
    <row r="766" spans="1:76">
      <c r="A766" s="75"/>
      <c r="B766" s="75"/>
      <c r="C766" s="75"/>
      <c r="D766" s="75"/>
      <c r="E766" s="84"/>
      <c r="F766" s="84"/>
      <c r="G766" s="75"/>
      <c r="H766" s="85"/>
      <c r="I766" s="75"/>
      <c r="J766" s="75"/>
      <c r="K766" s="75"/>
      <c r="L766" s="75"/>
      <c r="M766" s="75"/>
      <c r="N766" s="75"/>
      <c r="O766" s="75"/>
      <c r="P766" s="75"/>
      <c r="Q766" s="75"/>
      <c r="R766" s="75"/>
      <c r="S766" s="75"/>
      <c r="T766" s="75"/>
      <c r="U766" s="75"/>
      <c r="V766" s="75"/>
      <c r="W766" s="76"/>
      <c r="X766" s="76"/>
      <c r="Y766" s="76"/>
      <c r="Z766" s="76"/>
      <c r="AA766" s="76"/>
      <c r="AB766" s="76"/>
      <c r="AC766" s="76"/>
      <c r="AD766" s="76"/>
      <c r="AE766" s="75"/>
      <c r="AF766" s="160"/>
      <c r="AG766" s="160"/>
      <c r="AH766" s="160"/>
      <c r="AI766" s="160"/>
      <c r="AJ766" s="160"/>
      <c r="AK766" s="160"/>
      <c r="AL766" s="160"/>
      <c r="AM766" s="160"/>
      <c r="AN766" s="160"/>
      <c r="AO766" s="160"/>
      <c r="AP766" s="160"/>
      <c r="AQ766" s="160"/>
      <c r="AR766" s="160"/>
      <c r="AS766" s="160"/>
      <c r="AT766" s="160"/>
      <c r="AU766" s="160"/>
      <c r="AV766" s="160"/>
      <c r="AW766" s="160"/>
      <c r="AX766" s="160"/>
      <c r="AY766" s="160"/>
      <c r="AZ766" s="160"/>
      <c r="BA766" s="160"/>
      <c r="BB766" s="75"/>
      <c r="BC766" s="75"/>
      <c r="BD766" s="75"/>
      <c r="BE766" s="75"/>
      <c r="BF766" s="75"/>
      <c r="BG766" s="75"/>
      <c r="BH766" s="75"/>
      <c r="BV766" s="251"/>
      <c r="BW766" s="251"/>
      <c r="BX766" s="251"/>
    </row>
    <row r="767" spans="1:76">
      <c r="A767" s="75"/>
      <c r="B767" s="75"/>
      <c r="C767" s="75"/>
      <c r="D767" s="75"/>
      <c r="E767" s="84"/>
      <c r="F767" s="84"/>
      <c r="G767" s="75"/>
      <c r="H767" s="85"/>
      <c r="I767" s="75"/>
      <c r="J767" s="75"/>
      <c r="K767" s="75"/>
      <c r="L767" s="75"/>
      <c r="M767" s="75"/>
      <c r="N767" s="75"/>
      <c r="O767" s="75"/>
      <c r="P767" s="75"/>
      <c r="Q767" s="75"/>
      <c r="R767" s="75"/>
      <c r="S767" s="75"/>
      <c r="T767" s="75"/>
      <c r="U767" s="75"/>
      <c r="V767" s="75"/>
      <c r="W767" s="76"/>
      <c r="X767" s="76"/>
      <c r="Y767" s="76"/>
      <c r="Z767" s="76"/>
      <c r="AA767" s="76"/>
      <c r="AB767" s="76"/>
      <c r="AC767" s="76"/>
      <c r="AD767" s="76"/>
      <c r="AE767" s="75"/>
      <c r="AF767" s="160"/>
      <c r="AG767" s="160"/>
      <c r="AH767" s="160"/>
      <c r="AI767" s="160"/>
      <c r="AJ767" s="160"/>
      <c r="AK767" s="160"/>
      <c r="AL767" s="160"/>
      <c r="AM767" s="160"/>
      <c r="AN767" s="160"/>
      <c r="AO767" s="160"/>
      <c r="AP767" s="160"/>
      <c r="AQ767" s="160"/>
      <c r="AR767" s="160"/>
      <c r="AS767" s="160"/>
      <c r="AT767" s="160"/>
      <c r="AU767" s="160"/>
      <c r="AV767" s="160"/>
      <c r="AW767" s="160"/>
      <c r="AX767" s="160"/>
      <c r="AY767" s="160"/>
      <c r="AZ767" s="160"/>
      <c r="BA767" s="160"/>
      <c r="BB767" s="75"/>
      <c r="BC767" s="75"/>
      <c r="BD767" s="75"/>
      <c r="BE767" s="75"/>
      <c r="BF767" s="75"/>
      <c r="BG767" s="75"/>
      <c r="BH767" s="75"/>
      <c r="BV767" s="251"/>
      <c r="BW767" s="251"/>
      <c r="BX767" s="251"/>
    </row>
    <row r="768" spans="1:76">
      <c r="A768" s="75"/>
      <c r="B768" s="75"/>
      <c r="C768" s="75"/>
      <c r="D768" s="75"/>
      <c r="E768" s="84"/>
      <c r="F768" s="84"/>
      <c r="G768" s="75"/>
      <c r="H768" s="85"/>
      <c r="I768" s="75"/>
      <c r="J768" s="75"/>
      <c r="K768" s="75"/>
      <c r="L768" s="75"/>
      <c r="M768" s="75"/>
      <c r="N768" s="75"/>
      <c r="O768" s="75"/>
      <c r="P768" s="75"/>
      <c r="Q768" s="75"/>
      <c r="R768" s="75"/>
      <c r="S768" s="75"/>
      <c r="T768" s="75"/>
      <c r="U768" s="75"/>
      <c r="V768" s="75"/>
      <c r="W768" s="76"/>
      <c r="X768" s="76"/>
      <c r="Y768" s="76"/>
      <c r="Z768" s="76"/>
      <c r="AA768" s="76"/>
      <c r="AB768" s="76"/>
      <c r="AC768" s="76"/>
      <c r="AD768" s="76"/>
      <c r="AE768" s="75"/>
      <c r="AF768" s="596">
        <f>T3</f>
        <v>0</v>
      </c>
      <c r="AG768" s="596"/>
      <c r="AH768" s="160"/>
      <c r="AI768" s="160"/>
      <c r="AJ768" s="160"/>
      <c r="AK768" s="160"/>
      <c r="AL768" s="160"/>
      <c r="AM768" s="160"/>
      <c r="AN768" s="160"/>
      <c r="AO768" s="160"/>
      <c r="AP768" s="160"/>
      <c r="AQ768" s="160"/>
      <c r="AR768" s="160"/>
      <c r="AS768" s="160"/>
      <c r="AT768" s="160"/>
      <c r="AU768" s="160"/>
      <c r="AV768" s="160"/>
      <c r="AW768" s="160"/>
      <c r="AX768" s="160"/>
      <c r="AY768" s="160"/>
      <c r="AZ768" s="594">
        <f>U3</f>
        <v>0</v>
      </c>
      <c r="BA768" s="594"/>
      <c r="BB768" s="75"/>
      <c r="BC768" s="75"/>
      <c r="BD768" s="75"/>
      <c r="BE768" s="75"/>
      <c r="BF768" s="75"/>
      <c r="BG768" s="75"/>
      <c r="BH768" s="75"/>
      <c r="BV768" s="251"/>
      <c r="BW768" s="251"/>
      <c r="BX768" s="251"/>
    </row>
    <row r="769" spans="1:76">
      <c r="A769" s="75"/>
      <c r="B769" s="75"/>
      <c r="C769" s="75"/>
      <c r="D769" s="75"/>
      <c r="E769" s="84"/>
      <c r="F769" s="84"/>
      <c r="G769" s="75"/>
      <c r="H769" s="85"/>
      <c r="I769" s="75"/>
      <c r="J769" s="75"/>
      <c r="K769" s="75"/>
      <c r="L769" s="75"/>
      <c r="M769" s="75"/>
      <c r="N769" s="75"/>
      <c r="O769" s="75"/>
      <c r="P769" s="75"/>
      <c r="Q769" s="75"/>
      <c r="R769" s="75"/>
      <c r="S769" s="75"/>
      <c r="T769" s="75"/>
      <c r="U769" s="75"/>
      <c r="V769" s="75"/>
      <c r="W769" s="76"/>
      <c r="X769" s="76"/>
      <c r="Y769" s="76"/>
      <c r="Z769" s="76"/>
      <c r="AA769" s="76"/>
      <c r="AB769" s="76"/>
      <c r="AC769" s="76"/>
      <c r="AD769" s="76"/>
      <c r="AE769" s="75"/>
      <c r="AF769" s="582" t="str">
        <f>T4</f>
        <v>Reader 13</v>
      </c>
      <c r="AG769" s="582"/>
      <c r="AH769" s="160"/>
      <c r="AI769" s="160"/>
      <c r="AJ769" s="160"/>
      <c r="AK769" s="160"/>
      <c r="AL769" s="160"/>
      <c r="AM769" s="160"/>
      <c r="AN769" s="160"/>
      <c r="AO769" s="160"/>
      <c r="AP769" s="160"/>
      <c r="AQ769" s="160"/>
      <c r="AR769" s="160"/>
      <c r="AS769" s="160"/>
      <c r="AT769" s="160"/>
      <c r="AU769" s="160"/>
      <c r="AV769" s="160"/>
      <c r="AW769" s="160"/>
      <c r="AX769" s="160"/>
      <c r="AY769" s="160"/>
      <c r="AZ769" s="582" t="str">
        <f>U4</f>
        <v>Reader 14</v>
      </c>
      <c r="BA769" s="582"/>
      <c r="BB769" s="75"/>
      <c r="BC769" s="75"/>
      <c r="BD769" s="75"/>
      <c r="BE769" s="75"/>
      <c r="BF769" s="75"/>
      <c r="BG769" s="75"/>
      <c r="BH769" s="75"/>
      <c r="BV769" s="251"/>
      <c r="BW769" s="251"/>
      <c r="BX769" s="251"/>
    </row>
    <row r="770" spans="1:76">
      <c r="A770" s="75"/>
      <c r="B770" s="75"/>
      <c r="C770" s="75"/>
      <c r="D770" s="75"/>
      <c r="E770" s="84"/>
      <c r="F770" s="84"/>
      <c r="G770" s="75"/>
      <c r="H770" s="85"/>
      <c r="I770" s="75"/>
      <c r="J770" s="75"/>
      <c r="K770" s="75"/>
      <c r="L770" s="75"/>
      <c r="M770" s="75"/>
      <c r="N770" s="75"/>
      <c r="O770" s="75"/>
      <c r="P770" s="75"/>
      <c r="Q770" s="75"/>
      <c r="R770" s="75"/>
      <c r="S770" s="75"/>
      <c r="T770" s="75"/>
      <c r="U770" s="75"/>
      <c r="V770" s="75"/>
      <c r="W770" s="76"/>
      <c r="X770" s="76"/>
      <c r="Y770" s="76"/>
      <c r="Z770" s="76"/>
      <c r="AA770" s="76"/>
      <c r="AB770" s="76"/>
      <c r="AC770" s="76"/>
      <c r="AD770" s="76"/>
      <c r="AE770" s="75"/>
      <c r="AF770" s="582"/>
      <c r="AG770" s="582"/>
      <c r="AH770" s="160"/>
      <c r="AI770" s="160"/>
      <c r="AJ770" s="160"/>
      <c r="AK770" s="160"/>
      <c r="AL770" s="160"/>
      <c r="AM770" s="160"/>
      <c r="AN770" s="160"/>
      <c r="AO770" s="160"/>
      <c r="AP770" s="160"/>
      <c r="AQ770" s="160"/>
      <c r="AR770" s="160"/>
      <c r="AS770" s="160"/>
      <c r="AT770" s="160"/>
      <c r="AU770" s="160"/>
      <c r="AV770" s="160"/>
      <c r="AW770" s="160"/>
      <c r="AX770" s="160"/>
      <c r="AY770" s="160"/>
      <c r="AZ770" s="582"/>
      <c r="BA770" s="582"/>
      <c r="BB770" s="75"/>
      <c r="BC770" s="75"/>
      <c r="BD770" s="75"/>
      <c r="BE770" s="75"/>
      <c r="BF770" s="75"/>
      <c r="BG770" s="75"/>
      <c r="BH770" s="75"/>
      <c r="BV770" s="251"/>
      <c r="BW770" s="251"/>
      <c r="BX770" s="251"/>
    </row>
    <row r="771" spans="1:76">
      <c r="A771" s="75"/>
      <c r="B771" s="75"/>
      <c r="C771" s="75"/>
      <c r="D771" s="75"/>
      <c r="E771" s="84"/>
      <c r="F771" s="84"/>
      <c r="G771" s="75"/>
      <c r="H771" s="85"/>
      <c r="I771" s="75"/>
      <c r="J771" s="75"/>
      <c r="K771" s="75"/>
      <c r="L771" s="75"/>
      <c r="M771" s="75"/>
      <c r="N771" s="75"/>
      <c r="O771" s="75"/>
      <c r="P771" s="75"/>
      <c r="Q771" s="75"/>
      <c r="R771" s="75"/>
      <c r="S771" s="75"/>
      <c r="T771" s="75"/>
      <c r="U771" s="75"/>
      <c r="V771" s="75"/>
      <c r="W771" s="76"/>
      <c r="X771" s="76"/>
      <c r="Y771" s="76"/>
      <c r="Z771" s="76"/>
      <c r="AA771" s="76"/>
      <c r="AB771" s="76"/>
      <c r="AC771" s="76"/>
      <c r="AD771" s="76"/>
      <c r="AE771" s="75"/>
      <c r="AF771" s="582"/>
      <c r="AG771" s="582"/>
      <c r="AH771" s="160"/>
      <c r="AI771" s="160"/>
      <c r="AJ771" s="160"/>
      <c r="AK771" s="160"/>
      <c r="AL771" s="160"/>
      <c r="AM771" s="160"/>
      <c r="AN771" s="160"/>
      <c r="AO771" s="160"/>
      <c r="AP771" s="160"/>
      <c r="AQ771" s="160"/>
      <c r="AR771" s="160"/>
      <c r="AS771" s="160"/>
      <c r="AT771" s="160"/>
      <c r="AU771" s="160"/>
      <c r="AV771" s="160"/>
      <c r="AW771" s="160"/>
      <c r="AX771" s="160"/>
      <c r="AY771" s="160"/>
      <c r="AZ771" s="582"/>
      <c r="BA771" s="582"/>
      <c r="BB771" s="75"/>
      <c r="BC771" s="75"/>
      <c r="BD771" s="75"/>
      <c r="BE771" s="75"/>
      <c r="BF771" s="75"/>
      <c r="BG771" s="75"/>
      <c r="BH771" s="75"/>
      <c r="BV771" s="251"/>
      <c r="BW771" s="251"/>
      <c r="BX771" s="251"/>
    </row>
    <row r="772" spans="1:76">
      <c r="A772" s="75"/>
      <c r="B772" s="75"/>
      <c r="C772" s="75"/>
      <c r="D772" s="75"/>
      <c r="E772" s="84"/>
      <c r="F772" s="84"/>
      <c r="G772" s="75"/>
      <c r="H772" s="85"/>
      <c r="I772" s="75"/>
      <c r="J772" s="75"/>
      <c r="K772" s="75"/>
      <c r="L772" s="75"/>
      <c r="M772" s="75"/>
      <c r="N772" s="75"/>
      <c r="O772" s="75"/>
      <c r="P772" s="75"/>
      <c r="Q772" s="75"/>
      <c r="R772" s="75"/>
      <c r="S772" s="75"/>
      <c r="T772" s="75"/>
      <c r="U772" s="75"/>
      <c r="V772" s="75"/>
      <c r="W772" s="76"/>
      <c r="X772" s="76"/>
      <c r="Y772" s="76"/>
      <c r="Z772" s="76"/>
      <c r="AA772" s="76"/>
      <c r="AB772" s="76"/>
      <c r="AC772" s="76"/>
      <c r="AD772" s="76"/>
      <c r="AE772" s="75"/>
      <c r="AF772" s="582"/>
      <c r="AG772" s="582"/>
      <c r="AH772" s="160"/>
      <c r="AI772" s="160"/>
      <c r="AJ772" s="160"/>
      <c r="AK772" s="160"/>
      <c r="AL772" s="160"/>
      <c r="AM772" s="160"/>
      <c r="AN772" s="160"/>
      <c r="AO772" s="160"/>
      <c r="AP772" s="160"/>
      <c r="AQ772" s="160"/>
      <c r="AR772" s="160"/>
      <c r="AS772" s="160"/>
      <c r="AT772" s="160"/>
      <c r="AU772" s="160"/>
      <c r="AV772" s="160"/>
      <c r="AW772" s="160"/>
      <c r="AX772" s="160"/>
      <c r="AY772" s="160"/>
      <c r="AZ772" s="582"/>
      <c r="BA772" s="582"/>
      <c r="BB772" s="75"/>
      <c r="BC772" s="75"/>
      <c r="BD772" s="75"/>
      <c r="BE772" s="75"/>
      <c r="BF772" s="75"/>
      <c r="BG772" s="75"/>
      <c r="BH772" s="75"/>
      <c r="BV772" s="251"/>
      <c r="BW772" s="251"/>
      <c r="BX772" s="251"/>
    </row>
    <row r="773" spans="1:76">
      <c r="A773" s="75"/>
      <c r="B773" s="75"/>
      <c r="C773" s="75"/>
      <c r="D773" s="75"/>
      <c r="E773" s="84"/>
      <c r="F773" s="84"/>
      <c r="G773" s="75"/>
      <c r="H773" s="85"/>
      <c r="I773" s="75"/>
      <c r="J773" s="75"/>
      <c r="K773" s="75"/>
      <c r="L773" s="75"/>
      <c r="M773" s="75"/>
      <c r="N773" s="75"/>
      <c r="O773" s="75"/>
      <c r="P773" s="75"/>
      <c r="Q773" s="75"/>
      <c r="R773" s="75"/>
      <c r="S773" s="75"/>
      <c r="T773" s="75"/>
      <c r="U773" s="75"/>
      <c r="V773" s="75"/>
      <c r="W773" s="76"/>
      <c r="X773" s="76"/>
      <c r="Y773" s="76"/>
      <c r="Z773" s="76"/>
      <c r="AA773" s="76"/>
      <c r="AB773" s="76"/>
      <c r="AC773" s="76"/>
      <c r="AD773" s="76"/>
      <c r="AE773" s="75"/>
      <c r="AF773" s="582"/>
      <c r="AG773" s="582"/>
      <c r="AH773" s="160"/>
      <c r="AI773" s="160"/>
      <c r="AJ773" s="160"/>
      <c r="AK773" s="160"/>
      <c r="AL773" s="160"/>
      <c r="AM773" s="160"/>
      <c r="AN773" s="160"/>
      <c r="AO773" s="160"/>
      <c r="AP773" s="160"/>
      <c r="AQ773" s="160"/>
      <c r="AR773" s="160"/>
      <c r="AS773" s="160"/>
      <c r="AT773" s="160"/>
      <c r="AU773" s="160"/>
      <c r="AV773" s="160"/>
      <c r="AW773" s="160"/>
      <c r="AX773" s="160"/>
      <c r="AY773" s="160"/>
      <c r="AZ773" s="582"/>
      <c r="BA773" s="582"/>
      <c r="BB773" s="75"/>
      <c r="BC773" s="75"/>
      <c r="BD773" s="75"/>
      <c r="BE773" s="75"/>
      <c r="BF773" s="75"/>
      <c r="BG773" s="75"/>
      <c r="BH773" s="75"/>
      <c r="BV773" s="251"/>
      <c r="BW773" s="251"/>
      <c r="BX773" s="251"/>
    </row>
    <row r="774" spans="1:76">
      <c r="A774" s="75"/>
      <c r="B774" s="75"/>
      <c r="C774" s="75"/>
      <c r="D774" s="75"/>
      <c r="E774" s="84"/>
      <c r="F774" s="84"/>
      <c r="G774" s="75"/>
      <c r="H774" s="85"/>
      <c r="I774" s="75"/>
      <c r="J774" s="75"/>
      <c r="K774" s="75"/>
      <c r="L774" s="75"/>
      <c r="M774" s="75"/>
      <c r="N774" s="75"/>
      <c r="O774" s="75"/>
      <c r="P774" s="75"/>
      <c r="Q774" s="75"/>
      <c r="R774" s="75"/>
      <c r="S774" s="75"/>
      <c r="T774" s="75"/>
      <c r="U774" s="75"/>
      <c r="V774" s="75"/>
      <c r="W774" s="76"/>
      <c r="X774" s="76"/>
      <c r="Y774" s="76"/>
      <c r="Z774" s="76"/>
      <c r="AA774" s="76"/>
      <c r="AB774" s="76"/>
      <c r="AC774" s="76"/>
      <c r="AD774" s="76"/>
      <c r="AE774" s="75"/>
      <c r="AF774" s="582"/>
      <c r="AG774" s="582"/>
      <c r="AH774" s="160"/>
      <c r="AI774" s="160"/>
      <c r="AJ774" s="160"/>
      <c r="AK774" s="160"/>
      <c r="AL774" s="160"/>
      <c r="AM774" s="160"/>
      <c r="AN774" s="160"/>
      <c r="AO774" s="160"/>
      <c r="AP774" s="160"/>
      <c r="AQ774" s="160"/>
      <c r="AR774" s="160"/>
      <c r="AS774" s="160"/>
      <c r="AT774" s="160"/>
      <c r="AU774" s="160"/>
      <c r="AV774" s="160"/>
      <c r="AW774" s="160"/>
      <c r="AX774" s="160"/>
      <c r="AY774" s="160"/>
      <c r="AZ774" s="582"/>
      <c r="BA774" s="582"/>
      <c r="BB774" s="75"/>
      <c r="BC774" s="75"/>
      <c r="BD774" s="75"/>
      <c r="BE774" s="75"/>
      <c r="BF774" s="75"/>
      <c r="BG774" s="75"/>
      <c r="BH774" s="75"/>
      <c r="BV774" s="251"/>
      <c r="BW774" s="251"/>
      <c r="BX774" s="251"/>
    </row>
    <row r="775" spans="1:76">
      <c r="A775" s="75"/>
      <c r="B775" s="75"/>
      <c r="C775" s="75"/>
      <c r="D775" s="75"/>
      <c r="E775" s="84"/>
      <c r="F775" s="84"/>
      <c r="G775" s="75"/>
      <c r="H775" s="85"/>
      <c r="I775" s="75"/>
      <c r="J775" s="75"/>
      <c r="K775" s="75"/>
      <c r="L775" s="75"/>
      <c r="M775" s="75"/>
      <c r="N775" s="75"/>
      <c r="O775" s="75"/>
      <c r="P775" s="75"/>
      <c r="Q775" s="75"/>
      <c r="R775" s="75"/>
      <c r="S775" s="75"/>
      <c r="T775" s="75"/>
      <c r="U775" s="75"/>
      <c r="V775" s="75"/>
      <c r="W775" s="76"/>
      <c r="X775" s="76"/>
      <c r="Y775" s="76"/>
      <c r="Z775" s="76"/>
      <c r="AA775" s="76"/>
      <c r="AB775" s="76"/>
      <c r="AC775" s="76"/>
      <c r="AD775" s="76"/>
      <c r="AE775" s="75"/>
      <c r="AF775" s="582"/>
      <c r="AG775" s="582"/>
      <c r="AH775" s="160"/>
      <c r="AI775" s="160"/>
      <c r="AJ775" s="160"/>
      <c r="AK775" s="160"/>
      <c r="AL775" s="160"/>
      <c r="AM775" s="160"/>
      <c r="AN775" s="160"/>
      <c r="AO775" s="160"/>
      <c r="AP775" s="160"/>
      <c r="AQ775" s="160"/>
      <c r="AR775" s="160"/>
      <c r="AS775" s="160"/>
      <c r="AT775" s="160"/>
      <c r="AU775" s="160"/>
      <c r="AV775" s="160"/>
      <c r="AW775" s="160"/>
      <c r="AX775" s="160"/>
      <c r="AY775" s="160"/>
      <c r="AZ775" s="582"/>
      <c r="BA775" s="582"/>
      <c r="BB775" s="75"/>
      <c r="BC775" s="75"/>
      <c r="BD775" s="75"/>
      <c r="BE775" s="75"/>
      <c r="BF775" s="75"/>
      <c r="BG775" s="75"/>
      <c r="BH775" s="75"/>
      <c r="BV775" s="251"/>
      <c r="BW775" s="251"/>
      <c r="BX775" s="251"/>
    </row>
    <row r="776" spans="1:76">
      <c r="A776" s="75"/>
      <c r="B776" s="75"/>
      <c r="C776" s="75"/>
      <c r="D776" s="75"/>
      <c r="E776" s="84"/>
      <c r="F776" s="84"/>
      <c r="G776" s="75"/>
      <c r="H776" s="85"/>
      <c r="I776" s="75"/>
      <c r="J776" s="75"/>
      <c r="K776" s="75"/>
      <c r="L776" s="75"/>
      <c r="M776" s="75"/>
      <c r="N776" s="75"/>
      <c r="O776" s="75"/>
      <c r="P776" s="75"/>
      <c r="Q776" s="75"/>
      <c r="R776" s="75"/>
      <c r="S776" s="75"/>
      <c r="T776" s="75"/>
      <c r="U776" s="75"/>
      <c r="V776" s="75"/>
      <c r="W776" s="76"/>
      <c r="X776" s="76"/>
      <c r="Y776" s="76"/>
      <c r="Z776" s="76"/>
      <c r="AA776" s="76"/>
      <c r="AB776" s="76"/>
      <c r="AC776" s="76"/>
      <c r="AD776" s="76"/>
      <c r="AE776" s="75"/>
      <c r="AF776" s="582"/>
      <c r="AG776" s="582"/>
      <c r="AH776" s="160"/>
      <c r="AI776" s="160"/>
      <c r="AJ776" s="160"/>
      <c r="AK776" s="160"/>
      <c r="AL776" s="160"/>
      <c r="AM776" s="160"/>
      <c r="AN776" s="160"/>
      <c r="AO776" s="160"/>
      <c r="AP776" s="160"/>
      <c r="AQ776" s="160"/>
      <c r="AR776" s="160"/>
      <c r="AS776" s="160"/>
      <c r="AT776" s="160"/>
      <c r="AU776" s="160"/>
      <c r="AV776" s="160"/>
      <c r="AW776" s="160"/>
      <c r="AX776" s="160"/>
      <c r="AY776" s="160"/>
      <c r="AZ776" s="582"/>
      <c r="BA776" s="582"/>
      <c r="BB776" s="75"/>
      <c r="BC776" s="75"/>
      <c r="BD776" s="75"/>
      <c r="BE776" s="75"/>
      <c r="BF776" s="75"/>
      <c r="BG776" s="75"/>
      <c r="BH776" s="75"/>
      <c r="BV776" s="251"/>
      <c r="BW776" s="251"/>
      <c r="BX776" s="251"/>
    </row>
    <row r="777" spans="1:76">
      <c r="A777" s="75"/>
      <c r="B777" s="75"/>
      <c r="C777" s="75"/>
      <c r="D777" s="75"/>
      <c r="E777" s="84"/>
      <c r="F777" s="84"/>
      <c r="G777" s="75"/>
      <c r="H777" s="85"/>
      <c r="I777" s="75"/>
      <c r="J777" s="75"/>
      <c r="K777" s="75"/>
      <c r="L777" s="75"/>
      <c r="M777" s="75"/>
      <c r="N777" s="75"/>
      <c r="O777" s="75"/>
      <c r="P777" s="75"/>
      <c r="Q777" s="75"/>
      <c r="R777" s="75"/>
      <c r="S777" s="75"/>
      <c r="T777" s="75"/>
      <c r="U777" s="75"/>
      <c r="V777" s="75"/>
      <c r="W777" s="76"/>
      <c r="X777" s="76"/>
      <c r="Y777" s="76"/>
      <c r="Z777" s="76"/>
      <c r="AA777" s="76"/>
      <c r="AB777" s="76"/>
      <c r="AC777" s="76"/>
      <c r="AD777" s="76"/>
      <c r="AE777" s="75"/>
      <c r="AF777" s="582"/>
      <c r="AG777" s="582"/>
      <c r="AH777" s="160"/>
      <c r="AI777" s="160"/>
      <c r="AJ777" s="160"/>
      <c r="AK777" s="160"/>
      <c r="AL777" s="160"/>
      <c r="AM777" s="160"/>
      <c r="AN777" s="160"/>
      <c r="AO777" s="160"/>
      <c r="AP777" s="160"/>
      <c r="AQ777" s="160"/>
      <c r="AR777" s="160"/>
      <c r="AS777" s="160"/>
      <c r="AT777" s="160"/>
      <c r="AU777" s="160"/>
      <c r="AV777" s="160"/>
      <c r="AW777" s="160"/>
      <c r="AX777" s="160"/>
      <c r="AY777" s="160"/>
      <c r="AZ777" s="582"/>
      <c r="BA777" s="582"/>
      <c r="BB777" s="75"/>
      <c r="BC777" s="75"/>
      <c r="BD777" s="75"/>
      <c r="BE777" s="75"/>
      <c r="BF777" s="75"/>
      <c r="BG777" s="75"/>
      <c r="BH777" s="75"/>
      <c r="BV777" s="251"/>
      <c r="BW777" s="251"/>
      <c r="BX777" s="251"/>
    </row>
    <row r="778" spans="1:76">
      <c r="A778" s="75"/>
      <c r="B778" s="75"/>
      <c r="C778" s="75"/>
      <c r="D778" s="75"/>
      <c r="E778" s="84"/>
      <c r="F778" s="84"/>
      <c r="G778" s="75"/>
      <c r="H778" s="85"/>
      <c r="I778" s="75"/>
      <c r="J778" s="75"/>
      <c r="K778" s="75"/>
      <c r="L778" s="75"/>
      <c r="M778" s="75"/>
      <c r="N778" s="75"/>
      <c r="O778" s="75"/>
      <c r="P778" s="75"/>
      <c r="Q778" s="75"/>
      <c r="R778" s="75"/>
      <c r="S778" s="75"/>
      <c r="T778" s="75"/>
      <c r="U778" s="75"/>
      <c r="V778" s="75"/>
      <c r="W778" s="76"/>
      <c r="X778" s="76"/>
      <c r="Y778" s="76"/>
      <c r="Z778" s="76"/>
      <c r="AA778" s="76"/>
      <c r="AB778" s="76"/>
      <c r="AC778" s="76"/>
      <c r="AD778" s="76"/>
      <c r="AE778" s="75"/>
      <c r="AF778" s="582"/>
      <c r="AG778" s="582"/>
      <c r="AH778" s="160"/>
      <c r="AI778" s="160"/>
      <c r="AJ778" s="160"/>
      <c r="AK778" s="160"/>
      <c r="AL778" s="160"/>
      <c r="AM778" s="160"/>
      <c r="AN778" s="160"/>
      <c r="AO778" s="160"/>
      <c r="AP778" s="160"/>
      <c r="AQ778" s="160"/>
      <c r="AR778" s="160"/>
      <c r="AS778" s="160"/>
      <c r="AT778" s="160"/>
      <c r="AU778" s="160"/>
      <c r="AV778" s="160"/>
      <c r="AW778" s="160"/>
      <c r="AX778" s="160"/>
      <c r="AY778" s="160"/>
      <c r="AZ778" s="582"/>
      <c r="BA778" s="582"/>
      <c r="BB778" s="75"/>
      <c r="BC778" s="75"/>
      <c r="BD778" s="75"/>
      <c r="BE778" s="75"/>
      <c r="BF778" s="75"/>
      <c r="BG778" s="75"/>
      <c r="BH778" s="75"/>
      <c r="BV778" s="251"/>
      <c r="BW778" s="251"/>
      <c r="BX778" s="251"/>
    </row>
    <row r="779" spans="1:76">
      <c r="A779" s="75"/>
      <c r="B779" s="75"/>
      <c r="C779" s="75"/>
      <c r="D779" s="75"/>
      <c r="E779" s="84"/>
      <c r="F779" s="84"/>
      <c r="G779" s="75"/>
      <c r="H779" s="85"/>
      <c r="I779" s="75"/>
      <c r="J779" s="75"/>
      <c r="K779" s="75"/>
      <c r="L779" s="75"/>
      <c r="M779" s="75"/>
      <c r="N779" s="75"/>
      <c r="O779" s="75"/>
      <c r="P779" s="75"/>
      <c r="Q779" s="75"/>
      <c r="R779" s="75"/>
      <c r="S779" s="75"/>
      <c r="T779" s="75"/>
      <c r="U779" s="75"/>
      <c r="V779" s="75"/>
      <c r="W779" s="76"/>
      <c r="X779" s="76"/>
      <c r="Y779" s="76"/>
      <c r="Z779" s="76"/>
      <c r="AA779" s="76"/>
      <c r="AB779" s="76"/>
      <c r="AC779" s="76"/>
      <c r="AD779" s="76"/>
      <c r="AE779" s="75"/>
      <c r="AF779" s="160"/>
      <c r="AG779" s="160"/>
      <c r="AH779" s="160"/>
      <c r="AI779" s="160"/>
      <c r="AJ779" s="160"/>
      <c r="AK779" s="160"/>
      <c r="AL779" s="160"/>
      <c r="AM779" s="160"/>
      <c r="AN779" s="160"/>
      <c r="AO779" s="160"/>
      <c r="AP779" s="160"/>
      <c r="AQ779" s="160"/>
      <c r="AR779" s="160"/>
      <c r="AS779" s="160"/>
      <c r="AT779" s="160"/>
      <c r="AU779" s="160"/>
      <c r="AV779" s="160"/>
      <c r="AW779" s="160"/>
      <c r="AX779" s="160"/>
      <c r="AY779" s="160"/>
      <c r="AZ779" s="160"/>
      <c r="BA779" s="160"/>
      <c r="BB779" s="75"/>
      <c r="BC779" s="75"/>
      <c r="BD779" s="75"/>
      <c r="BE779" s="75"/>
      <c r="BF779" s="75"/>
      <c r="BG779" s="75"/>
      <c r="BH779" s="75"/>
      <c r="BV779" s="251"/>
      <c r="BW779" s="251"/>
      <c r="BX779" s="251"/>
    </row>
    <row r="780" spans="1:76">
      <c r="A780" s="75"/>
      <c r="B780" s="75"/>
      <c r="C780" s="75"/>
      <c r="D780" s="75"/>
      <c r="E780" s="84"/>
      <c r="F780" s="84"/>
      <c r="G780" s="75"/>
      <c r="H780" s="85"/>
      <c r="I780" s="75"/>
      <c r="J780" s="75"/>
      <c r="K780" s="75"/>
      <c r="L780" s="75"/>
      <c r="M780" s="75"/>
      <c r="N780" s="75"/>
      <c r="O780" s="75"/>
      <c r="P780" s="75"/>
      <c r="Q780" s="75"/>
      <c r="R780" s="75"/>
      <c r="S780" s="75"/>
      <c r="T780" s="75"/>
      <c r="U780" s="75"/>
      <c r="V780" s="75"/>
      <c r="W780" s="76"/>
      <c r="X780" s="76"/>
      <c r="Y780" s="76"/>
      <c r="Z780" s="76"/>
      <c r="AA780" s="76"/>
      <c r="AB780" s="76"/>
      <c r="AC780" s="76"/>
      <c r="AD780" s="76"/>
      <c r="AE780" s="75"/>
      <c r="AF780" s="160"/>
      <c r="AG780" s="160"/>
      <c r="AH780" s="160"/>
      <c r="AI780" s="160"/>
      <c r="AJ780" s="160"/>
      <c r="AK780" s="160"/>
      <c r="AL780" s="160"/>
      <c r="AM780" s="160"/>
      <c r="AN780" s="160"/>
      <c r="AO780" s="160"/>
      <c r="AP780" s="160"/>
      <c r="AQ780" s="160"/>
      <c r="AR780" s="160"/>
      <c r="AS780" s="160"/>
      <c r="AT780" s="160"/>
      <c r="AU780" s="160"/>
      <c r="AV780" s="160"/>
      <c r="AW780" s="160"/>
      <c r="AX780" s="160"/>
      <c r="AY780" s="160"/>
      <c r="AZ780" s="160"/>
      <c r="BA780" s="160"/>
      <c r="BB780" s="75"/>
      <c r="BC780" s="75"/>
      <c r="BD780" s="75"/>
      <c r="BE780" s="75"/>
      <c r="BF780" s="75"/>
      <c r="BG780" s="75"/>
      <c r="BH780" s="75"/>
      <c r="BV780" s="251"/>
      <c r="BW780" s="251"/>
      <c r="BX780" s="251"/>
    </row>
    <row r="781" spans="1:76">
      <c r="A781" s="75"/>
      <c r="B781" s="75"/>
      <c r="C781" s="75"/>
      <c r="D781" s="75"/>
      <c r="E781" s="84"/>
      <c r="F781" s="84"/>
      <c r="G781" s="75"/>
      <c r="H781" s="85"/>
      <c r="I781" s="75"/>
      <c r="J781" s="75"/>
      <c r="K781" s="75"/>
      <c r="L781" s="75"/>
      <c r="M781" s="75"/>
      <c r="N781" s="75"/>
      <c r="O781" s="75"/>
      <c r="P781" s="75"/>
      <c r="Q781" s="75"/>
      <c r="R781" s="75"/>
      <c r="S781" s="75"/>
      <c r="T781" s="75"/>
      <c r="U781" s="75"/>
      <c r="V781" s="75"/>
      <c r="W781" s="76"/>
      <c r="X781" s="76"/>
      <c r="Y781" s="76"/>
      <c r="Z781" s="76"/>
      <c r="AA781" s="76"/>
      <c r="AB781" s="76"/>
      <c r="AC781" s="76"/>
      <c r="AD781" s="76"/>
      <c r="AE781" s="75"/>
      <c r="AF781" s="596">
        <f>V3</f>
        <v>0</v>
      </c>
      <c r="AG781" s="596"/>
      <c r="AH781" s="160"/>
      <c r="AI781" s="160"/>
      <c r="AJ781" s="160"/>
      <c r="AK781" s="160"/>
      <c r="AL781" s="160"/>
      <c r="AM781" s="160"/>
      <c r="AN781" s="160"/>
      <c r="AO781" s="160"/>
      <c r="AP781" s="160"/>
      <c r="AQ781" s="160"/>
      <c r="AR781" s="160"/>
      <c r="AS781" s="160"/>
      <c r="AT781" s="160"/>
      <c r="AU781" s="160"/>
      <c r="AV781" s="160"/>
      <c r="AW781" s="160"/>
      <c r="AX781" s="160"/>
      <c r="AY781" s="160"/>
      <c r="AZ781" s="160"/>
      <c r="BA781" s="160"/>
      <c r="BB781" s="75"/>
      <c r="BC781" s="75"/>
      <c r="BD781" s="75"/>
      <c r="BE781" s="75"/>
      <c r="BF781" s="75"/>
      <c r="BG781" s="75"/>
      <c r="BH781" s="75"/>
      <c r="BV781" s="251"/>
      <c r="BW781" s="251"/>
      <c r="BX781" s="251"/>
    </row>
    <row r="782" spans="1:76">
      <c r="A782" s="75"/>
      <c r="B782" s="75"/>
      <c r="C782" s="75"/>
      <c r="D782" s="75"/>
      <c r="E782" s="84"/>
      <c r="F782" s="84"/>
      <c r="G782" s="75"/>
      <c r="H782" s="85"/>
      <c r="I782" s="75"/>
      <c r="J782" s="75"/>
      <c r="K782" s="75"/>
      <c r="L782" s="75"/>
      <c r="M782" s="75"/>
      <c r="N782" s="75"/>
      <c r="O782" s="75"/>
      <c r="P782" s="75"/>
      <c r="Q782" s="75"/>
      <c r="R782" s="75"/>
      <c r="S782" s="75"/>
      <c r="T782" s="75"/>
      <c r="U782" s="75"/>
      <c r="V782" s="75"/>
      <c r="W782" s="76"/>
      <c r="X782" s="76"/>
      <c r="Y782" s="76"/>
      <c r="Z782" s="76"/>
      <c r="AA782" s="76"/>
      <c r="AB782" s="76"/>
      <c r="AC782" s="76"/>
      <c r="AD782" s="76"/>
      <c r="AE782" s="75"/>
      <c r="AF782" s="582" t="str">
        <f>V4</f>
        <v>Reader 15</v>
      </c>
      <c r="AG782" s="582"/>
      <c r="AH782" s="160"/>
      <c r="AI782" s="160"/>
      <c r="AJ782" s="160"/>
      <c r="AK782" s="160"/>
      <c r="AL782" s="160"/>
      <c r="AM782" s="160"/>
      <c r="AN782" s="160"/>
      <c r="AO782" s="160"/>
      <c r="AP782" s="160"/>
      <c r="AQ782" s="160"/>
      <c r="AR782" s="160"/>
      <c r="AS782" s="160"/>
      <c r="AT782" s="160"/>
      <c r="AU782" s="160"/>
      <c r="AV782" s="160"/>
      <c r="AW782" s="160"/>
      <c r="AX782" s="160"/>
      <c r="AY782" s="160"/>
      <c r="AZ782" s="595" t="s">
        <v>40</v>
      </c>
      <c r="BA782" s="582"/>
      <c r="BB782" s="75"/>
      <c r="BC782" s="75"/>
      <c r="BD782" s="75"/>
      <c r="BE782" s="75"/>
      <c r="BF782" s="75"/>
      <c r="BG782" s="75"/>
      <c r="BH782" s="75"/>
      <c r="BV782" s="251"/>
      <c r="BW782" s="251"/>
      <c r="BX782" s="251"/>
    </row>
    <row r="783" spans="1:76">
      <c r="A783" s="75"/>
      <c r="B783" s="75"/>
      <c r="C783" s="75"/>
      <c r="D783" s="75"/>
      <c r="E783" s="84"/>
      <c r="F783" s="84"/>
      <c r="G783" s="75"/>
      <c r="H783" s="85"/>
      <c r="I783" s="75"/>
      <c r="J783" s="75"/>
      <c r="K783" s="75"/>
      <c r="L783" s="75"/>
      <c r="M783" s="75"/>
      <c r="N783" s="75"/>
      <c r="O783" s="75"/>
      <c r="P783" s="75"/>
      <c r="Q783" s="75"/>
      <c r="R783" s="75"/>
      <c r="S783" s="75"/>
      <c r="T783" s="75"/>
      <c r="U783" s="75"/>
      <c r="V783" s="75"/>
      <c r="W783" s="76"/>
      <c r="X783" s="76"/>
      <c r="Y783" s="76"/>
      <c r="Z783" s="76"/>
      <c r="AA783" s="76"/>
      <c r="AB783" s="76"/>
      <c r="AC783" s="76"/>
      <c r="AD783" s="76"/>
      <c r="AE783" s="75"/>
      <c r="AF783" s="582"/>
      <c r="AG783" s="582"/>
      <c r="AH783" s="160"/>
      <c r="AI783" s="160"/>
      <c r="AJ783" s="160"/>
      <c r="AK783" s="160"/>
      <c r="AL783" s="160"/>
      <c r="AM783" s="160"/>
      <c r="AN783" s="160"/>
      <c r="AO783" s="160"/>
      <c r="AP783" s="160"/>
      <c r="AQ783" s="160"/>
      <c r="AR783" s="160"/>
      <c r="AS783" s="160"/>
      <c r="AT783" s="160"/>
      <c r="AU783" s="160"/>
      <c r="AV783" s="160"/>
      <c r="AW783" s="160"/>
      <c r="AX783" s="160"/>
      <c r="AY783" s="160"/>
      <c r="AZ783" s="582"/>
      <c r="BA783" s="582"/>
      <c r="BB783" s="75"/>
      <c r="BC783" s="75"/>
      <c r="BD783" s="75"/>
      <c r="BE783" s="75"/>
      <c r="BF783" s="75"/>
      <c r="BG783" s="75"/>
      <c r="BH783" s="75"/>
      <c r="BV783" s="251"/>
      <c r="BW783" s="251"/>
      <c r="BX783" s="251"/>
    </row>
    <row r="784" spans="1:76">
      <c r="A784" s="75"/>
      <c r="B784" s="75"/>
      <c r="C784" s="75"/>
      <c r="D784" s="75"/>
      <c r="E784" s="84"/>
      <c r="F784" s="84"/>
      <c r="G784" s="75"/>
      <c r="H784" s="85"/>
      <c r="I784" s="75"/>
      <c r="J784" s="75"/>
      <c r="K784" s="75"/>
      <c r="L784" s="75"/>
      <c r="M784" s="75"/>
      <c r="N784" s="75"/>
      <c r="O784" s="75"/>
      <c r="P784" s="75"/>
      <c r="Q784" s="75"/>
      <c r="R784" s="75"/>
      <c r="S784" s="75"/>
      <c r="T784" s="75"/>
      <c r="U784" s="75"/>
      <c r="V784" s="75"/>
      <c r="W784" s="76"/>
      <c r="X784" s="76"/>
      <c r="Y784" s="76"/>
      <c r="Z784" s="76"/>
      <c r="AA784" s="76"/>
      <c r="AB784" s="76"/>
      <c r="AC784" s="76"/>
      <c r="AD784" s="76"/>
      <c r="AE784" s="75"/>
      <c r="AF784" s="582"/>
      <c r="AG784" s="582"/>
      <c r="AH784" s="160"/>
      <c r="AI784" s="160"/>
      <c r="AJ784" s="160"/>
      <c r="AK784" s="160"/>
      <c r="AL784" s="160"/>
      <c r="AM784" s="160"/>
      <c r="AN784" s="160"/>
      <c r="AO784" s="160"/>
      <c r="AP784" s="160"/>
      <c r="AQ784" s="160"/>
      <c r="AR784" s="160"/>
      <c r="AS784" s="160"/>
      <c r="AT784" s="160"/>
      <c r="AU784" s="160"/>
      <c r="AV784" s="160"/>
      <c r="AW784" s="160"/>
      <c r="AX784" s="160"/>
      <c r="AY784" s="160"/>
      <c r="AZ784" s="582"/>
      <c r="BA784" s="582"/>
      <c r="BB784" s="75"/>
      <c r="BC784" s="75"/>
      <c r="BD784" s="75"/>
      <c r="BE784" s="75"/>
      <c r="BF784" s="75"/>
      <c r="BG784" s="75"/>
      <c r="BH784" s="75"/>
      <c r="BV784" s="251"/>
      <c r="BW784" s="251"/>
      <c r="BX784" s="251"/>
    </row>
    <row r="785" spans="1:76">
      <c r="A785" s="75"/>
      <c r="B785" s="75"/>
      <c r="C785" s="75"/>
      <c r="D785" s="75"/>
      <c r="E785" s="84"/>
      <c r="F785" s="84"/>
      <c r="G785" s="75"/>
      <c r="H785" s="85"/>
      <c r="I785" s="75"/>
      <c r="J785" s="75"/>
      <c r="K785" s="75"/>
      <c r="L785" s="75"/>
      <c r="M785" s="75"/>
      <c r="N785" s="75"/>
      <c r="O785" s="75"/>
      <c r="P785" s="75"/>
      <c r="Q785" s="75"/>
      <c r="R785" s="75"/>
      <c r="S785" s="75"/>
      <c r="T785" s="75"/>
      <c r="U785" s="75"/>
      <c r="V785" s="75"/>
      <c r="W785" s="76"/>
      <c r="X785" s="76"/>
      <c r="Y785" s="76"/>
      <c r="Z785" s="76"/>
      <c r="AA785" s="76"/>
      <c r="AB785" s="76"/>
      <c r="AC785" s="76"/>
      <c r="AD785" s="76"/>
      <c r="AE785" s="75"/>
      <c r="AF785" s="582"/>
      <c r="AG785" s="582"/>
      <c r="AH785" s="160"/>
      <c r="AI785" s="160"/>
      <c r="AJ785" s="160"/>
      <c r="AK785" s="160"/>
      <c r="AL785" s="160"/>
      <c r="AM785" s="160"/>
      <c r="AN785" s="160"/>
      <c r="AO785" s="160"/>
      <c r="AP785" s="160"/>
      <c r="AQ785" s="160"/>
      <c r="AR785" s="160"/>
      <c r="AS785" s="160"/>
      <c r="AT785" s="160"/>
      <c r="AU785" s="160"/>
      <c r="AV785" s="160"/>
      <c r="AW785" s="160"/>
      <c r="AX785" s="160"/>
      <c r="AY785" s="160"/>
      <c r="AZ785" s="582"/>
      <c r="BA785" s="582"/>
      <c r="BB785" s="75"/>
      <c r="BC785" s="75"/>
      <c r="BD785" s="75"/>
      <c r="BE785" s="75"/>
      <c r="BF785" s="75"/>
      <c r="BG785" s="75"/>
      <c r="BH785" s="75"/>
      <c r="BV785" s="251"/>
      <c r="BW785" s="251"/>
      <c r="BX785" s="251"/>
    </row>
    <row r="786" spans="1:76">
      <c r="A786" s="75"/>
      <c r="B786" s="75"/>
      <c r="C786" s="75"/>
      <c r="D786" s="75"/>
      <c r="E786" s="84"/>
      <c r="F786" s="84"/>
      <c r="G786" s="75"/>
      <c r="H786" s="85"/>
      <c r="I786" s="75"/>
      <c r="J786" s="75"/>
      <c r="K786" s="75"/>
      <c r="L786" s="75"/>
      <c r="M786" s="75"/>
      <c r="N786" s="75"/>
      <c r="O786" s="75"/>
      <c r="P786" s="75"/>
      <c r="Q786" s="75"/>
      <c r="R786" s="75"/>
      <c r="S786" s="75"/>
      <c r="T786" s="75"/>
      <c r="U786" s="75"/>
      <c r="V786" s="75"/>
      <c r="W786" s="76"/>
      <c r="X786" s="76"/>
      <c r="Y786" s="76"/>
      <c r="Z786" s="76"/>
      <c r="AA786" s="76"/>
      <c r="AB786" s="76"/>
      <c r="AC786" s="76"/>
      <c r="AD786" s="76"/>
      <c r="AE786" s="75"/>
      <c r="AF786" s="582"/>
      <c r="AG786" s="582"/>
      <c r="AH786" s="160"/>
      <c r="AI786" s="160"/>
      <c r="AJ786" s="160"/>
      <c r="AK786" s="160"/>
      <c r="AL786" s="160"/>
      <c r="AM786" s="160"/>
      <c r="AN786" s="160"/>
      <c r="AO786" s="160"/>
      <c r="AP786" s="160"/>
      <c r="AQ786" s="160"/>
      <c r="AR786" s="160"/>
      <c r="AS786" s="160"/>
      <c r="AT786" s="160"/>
      <c r="AU786" s="160"/>
      <c r="AV786" s="160"/>
      <c r="AW786" s="160"/>
      <c r="AX786" s="160"/>
      <c r="AY786" s="160"/>
      <c r="AZ786" s="582"/>
      <c r="BA786" s="582"/>
      <c r="BB786" s="75"/>
      <c r="BC786" s="75"/>
      <c r="BD786" s="75"/>
      <c r="BE786" s="75"/>
      <c r="BF786" s="75"/>
      <c r="BG786" s="75"/>
      <c r="BH786" s="75"/>
      <c r="BV786" s="251"/>
      <c r="BW786" s="251"/>
      <c r="BX786" s="251"/>
    </row>
    <row r="787" spans="1:76">
      <c r="A787" s="75"/>
      <c r="B787" s="75"/>
      <c r="C787" s="75"/>
      <c r="D787" s="75"/>
      <c r="E787" s="84"/>
      <c r="F787" s="84"/>
      <c r="G787" s="75"/>
      <c r="H787" s="85"/>
      <c r="I787" s="75"/>
      <c r="J787" s="75"/>
      <c r="K787" s="75"/>
      <c r="L787" s="75"/>
      <c r="M787" s="75"/>
      <c r="N787" s="75"/>
      <c r="O787" s="75"/>
      <c r="P787" s="75"/>
      <c r="Q787" s="75"/>
      <c r="R787" s="75"/>
      <c r="S787" s="75"/>
      <c r="T787" s="75"/>
      <c r="U787" s="75"/>
      <c r="V787" s="75"/>
      <c r="W787" s="76"/>
      <c r="X787" s="76"/>
      <c r="Y787" s="76"/>
      <c r="Z787" s="76"/>
      <c r="AA787" s="76"/>
      <c r="AB787" s="76"/>
      <c r="AC787" s="76"/>
      <c r="AD787" s="76"/>
      <c r="AE787" s="75"/>
      <c r="AF787" s="582"/>
      <c r="AG787" s="582"/>
      <c r="AH787" s="160"/>
      <c r="AI787" s="160"/>
      <c r="AJ787" s="160"/>
      <c r="AK787" s="160"/>
      <c r="AL787" s="160"/>
      <c r="AM787" s="160"/>
      <c r="AN787" s="160"/>
      <c r="AO787" s="160"/>
      <c r="AP787" s="160"/>
      <c r="AQ787" s="160"/>
      <c r="AR787" s="160"/>
      <c r="AS787" s="160"/>
      <c r="AT787" s="160"/>
      <c r="AU787" s="160"/>
      <c r="AV787" s="160"/>
      <c r="AW787" s="160"/>
      <c r="AX787" s="160"/>
      <c r="AY787" s="160"/>
      <c r="AZ787" s="582"/>
      <c r="BA787" s="582"/>
      <c r="BB787" s="75"/>
      <c r="BC787" s="75"/>
      <c r="BD787" s="75"/>
      <c r="BE787" s="75"/>
      <c r="BF787" s="75"/>
      <c r="BG787" s="75"/>
      <c r="BH787" s="75"/>
      <c r="BV787" s="251"/>
      <c r="BW787" s="251"/>
      <c r="BX787" s="251"/>
    </row>
    <row r="788" spans="1:76">
      <c r="A788" s="75"/>
      <c r="B788" s="75"/>
      <c r="C788" s="75"/>
      <c r="D788" s="75"/>
      <c r="E788" s="84"/>
      <c r="F788" s="84"/>
      <c r="G788" s="75"/>
      <c r="H788" s="85"/>
      <c r="I788" s="75"/>
      <c r="J788" s="75"/>
      <c r="K788" s="75"/>
      <c r="L788" s="75"/>
      <c r="M788" s="75"/>
      <c r="N788" s="75"/>
      <c r="O788" s="75"/>
      <c r="P788" s="75"/>
      <c r="Q788" s="75"/>
      <c r="R788" s="75"/>
      <c r="S788" s="75"/>
      <c r="T788" s="75"/>
      <c r="U788" s="75"/>
      <c r="V788" s="75"/>
      <c r="W788" s="76"/>
      <c r="X788" s="76"/>
      <c r="Y788" s="76"/>
      <c r="Z788" s="76"/>
      <c r="AA788" s="76"/>
      <c r="AB788" s="76"/>
      <c r="AC788" s="76"/>
      <c r="AD788" s="76"/>
      <c r="AE788" s="75"/>
      <c r="AF788" s="582"/>
      <c r="AG788" s="582"/>
      <c r="AH788" s="160"/>
      <c r="AI788" s="160"/>
      <c r="AJ788" s="160"/>
      <c r="AK788" s="160"/>
      <c r="AL788" s="160"/>
      <c r="AM788" s="160"/>
      <c r="AN788" s="160"/>
      <c r="AO788" s="160"/>
      <c r="AP788" s="160"/>
      <c r="AQ788" s="160"/>
      <c r="AR788" s="160"/>
      <c r="AS788" s="160"/>
      <c r="AT788" s="160"/>
      <c r="AU788" s="160"/>
      <c r="AV788" s="160"/>
      <c r="AW788" s="160"/>
      <c r="AX788" s="160"/>
      <c r="AY788" s="160"/>
      <c r="AZ788" s="582"/>
      <c r="BA788" s="582"/>
      <c r="BB788" s="75"/>
      <c r="BC788" s="75"/>
      <c r="BD788" s="75"/>
      <c r="BE788" s="75"/>
      <c r="BF788" s="75"/>
      <c r="BG788" s="75"/>
      <c r="BH788" s="75"/>
      <c r="BV788" s="251"/>
      <c r="BW788" s="251"/>
      <c r="BX788" s="251"/>
    </row>
    <row r="789" spans="1:76">
      <c r="A789" s="75"/>
      <c r="B789" s="75"/>
      <c r="C789" s="75"/>
      <c r="D789" s="75"/>
      <c r="E789" s="84"/>
      <c r="F789" s="84"/>
      <c r="G789" s="75"/>
      <c r="H789" s="85"/>
      <c r="I789" s="75"/>
      <c r="J789" s="75"/>
      <c r="K789" s="75"/>
      <c r="L789" s="75"/>
      <c r="M789" s="75"/>
      <c r="N789" s="75"/>
      <c r="O789" s="75"/>
      <c r="P789" s="75"/>
      <c r="Q789" s="75"/>
      <c r="R789" s="75"/>
      <c r="S789" s="75"/>
      <c r="T789" s="75"/>
      <c r="U789" s="75"/>
      <c r="V789" s="75"/>
      <c r="W789" s="76"/>
      <c r="X789" s="76"/>
      <c r="Y789" s="76"/>
      <c r="Z789" s="76"/>
      <c r="AA789" s="76"/>
      <c r="AB789" s="76"/>
      <c r="AC789" s="76"/>
      <c r="AD789" s="76"/>
      <c r="AE789" s="75"/>
      <c r="AF789" s="582"/>
      <c r="AG789" s="582"/>
      <c r="AH789" s="160"/>
      <c r="AI789" s="160"/>
      <c r="AJ789" s="160"/>
      <c r="AK789" s="160"/>
      <c r="AL789" s="160"/>
      <c r="AM789" s="160"/>
      <c r="AN789" s="160"/>
      <c r="AO789" s="160"/>
      <c r="AP789" s="160"/>
      <c r="AQ789" s="160"/>
      <c r="AR789" s="160"/>
      <c r="AS789" s="160"/>
      <c r="AT789" s="160"/>
      <c r="AU789" s="160"/>
      <c r="AV789" s="160"/>
      <c r="AW789" s="160"/>
      <c r="AX789" s="160"/>
      <c r="AY789" s="160"/>
      <c r="AZ789" s="582"/>
      <c r="BA789" s="582"/>
      <c r="BB789" s="75"/>
      <c r="BC789" s="75"/>
      <c r="BD789" s="75"/>
      <c r="BE789" s="75"/>
      <c r="BF789" s="75"/>
      <c r="BG789" s="75"/>
      <c r="BH789" s="75"/>
      <c r="BV789" s="251"/>
      <c r="BW789" s="251"/>
      <c r="BX789" s="251"/>
    </row>
    <row r="790" spans="1:76">
      <c r="A790" s="75"/>
      <c r="B790" s="75"/>
      <c r="C790" s="75"/>
      <c r="D790" s="75"/>
      <c r="E790" s="84"/>
      <c r="F790" s="84"/>
      <c r="G790" s="75"/>
      <c r="H790" s="85"/>
      <c r="I790" s="75"/>
      <c r="J790" s="75"/>
      <c r="K790" s="75"/>
      <c r="L790" s="75"/>
      <c r="M790" s="75"/>
      <c r="N790" s="75"/>
      <c r="O790" s="75"/>
      <c r="P790" s="75"/>
      <c r="Q790" s="75"/>
      <c r="R790" s="75"/>
      <c r="S790" s="75"/>
      <c r="T790" s="75"/>
      <c r="U790" s="75"/>
      <c r="V790" s="75"/>
      <c r="W790" s="76"/>
      <c r="X790" s="76"/>
      <c r="Y790" s="76"/>
      <c r="Z790" s="76"/>
      <c r="AA790" s="76"/>
      <c r="AB790" s="76"/>
      <c r="AC790" s="76"/>
      <c r="AD790" s="76"/>
      <c r="AE790" s="75"/>
      <c r="AF790" s="582"/>
      <c r="AG790" s="582"/>
      <c r="AH790" s="160"/>
      <c r="AI790" s="160"/>
      <c r="AJ790" s="160"/>
      <c r="AK790" s="160"/>
      <c r="AL790" s="160"/>
      <c r="AM790" s="160"/>
      <c r="AN790" s="160"/>
      <c r="AO790" s="160"/>
      <c r="AP790" s="160"/>
      <c r="AQ790" s="160"/>
      <c r="AR790" s="160"/>
      <c r="AS790" s="160"/>
      <c r="AT790" s="160"/>
      <c r="AU790" s="160"/>
      <c r="AV790" s="160"/>
      <c r="AW790" s="160"/>
      <c r="AX790" s="160"/>
      <c r="AY790" s="160"/>
      <c r="AZ790" s="582"/>
      <c r="BA790" s="582"/>
      <c r="BB790" s="75"/>
      <c r="BC790" s="75"/>
      <c r="BD790" s="75"/>
      <c r="BE790" s="75"/>
      <c r="BF790" s="75"/>
      <c r="BG790" s="75"/>
      <c r="BH790" s="75"/>
      <c r="BV790" s="251"/>
      <c r="BW790" s="251"/>
      <c r="BX790" s="251"/>
    </row>
    <row r="791" spans="1:76">
      <c r="A791" s="75"/>
      <c r="B791" s="75"/>
      <c r="C791" s="75"/>
      <c r="D791" s="75"/>
      <c r="E791" s="84"/>
      <c r="F791" s="84"/>
      <c r="G791" s="75"/>
      <c r="H791" s="85"/>
      <c r="I791" s="75"/>
      <c r="J791" s="75"/>
      <c r="K791" s="75"/>
      <c r="L791" s="75"/>
      <c r="M791" s="75"/>
      <c r="N791" s="75"/>
      <c r="O791" s="75"/>
      <c r="P791" s="75"/>
      <c r="Q791" s="75"/>
      <c r="R791" s="75"/>
      <c r="S791" s="75"/>
      <c r="T791" s="75"/>
      <c r="U791" s="75"/>
      <c r="V791" s="75"/>
      <c r="W791" s="76"/>
      <c r="X791" s="76"/>
      <c r="Y791" s="76"/>
      <c r="Z791" s="76"/>
      <c r="AA791" s="76"/>
      <c r="AB791" s="76"/>
      <c r="AC791" s="76"/>
      <c r="AD791" s="76"/>
      <c r="AE791" s="75"/>
      <c r="AF791" s="582"/>
      <c r="AG791" s="582"/>
      <c r="AH791" s="160"/>
      <c r="AI791" s="160"/>
      <c r="AJ791" s="160"/>
      <c r="AK791" s="160"/>
      <c r="AL791" s="160"/>
      <c r="AM791" s="160"/>
      <c r="AN791" s="160"/>
      <c r="AO791" s="160"/>
      <c r="AP791" s="160"/>
      <c r="AQ791" s="160"/>
      <c r="AR791" s="160"/>
      <c r="AS791" s="160"/>
      <c r="AT791" s="160"/>
      <c r="AU791" s="160"/>
      <c r="AV791" s="160"/>
      <c r="AW791" s="160"/>
      <c r="AX791" s="160"/>
      <c r="AY791" s="160"/>
      <c r="AZ791" s="582"/>
      <c r="BA791" s="582"/>
      <c r="BB791" s="75"/>
      <c r="BC791" s="75"/>
      <c r="BD791" s="75"/>
      <c r="BE791" s="75"/>
      <c r="BF791" s="75"/>
      <c r="BG791" s="75"/>
      <c r="BH791" s="75"/>
      <c r="BV791" s="251"/>
      <c r="BW791" s="251"/>
      <c r="BX791" s="251"/>
    </row>
    <row r="792" spans="1:76">
      <c r="A792" s="75"/>
      <c r="B792" s="75"/>
      <c r="C792" s="75"/>
      <c r="D792" s="75"/>
      <c r="E792" s="84"/>
      <c r="F792" s="84"/>
      <c r="G792" s="75"/>
      <c r="H792" s="85"/>
      <c r="I792" s="75"/>
      <c r="J792" s="75"/>
      <c r="K792" s="75"/>
      <c r="L792" s="75"/>
      <c r="M792" s="75"/>
      <c r="N792" s="75"/>
      <c r="O792" s="75"/>
      <c r="P792" s="75"/>
      <c r="Q792" s="75"/>
      <c r="R792" s="75"/>
      <c r="S792" s="75"/>
      <c r="T792" s="75"/>
      <c r="U792" s="75"/>
      <c r="V792" s="75"/>
      <c r="W792" s="76"/>
      <c r="X792" s="76"/>
      <c r="Y792" s="76"/>
      <c r="Z792" s="76"/>
      <c r="AA792" s="76"/>
      <c r="AB792" s="76"/>
      <c r="AC792" s="76"/>
      <c r="AD792" s="76"/>
      <c r="AE792" s="75"/>
      <c r="AF792" s="75"/>
      <c r="AG792" s="75"/>
      <c r="AH792" s="75"/>
      <c r="AI792" s="75"/>
      <c r="AJ792" s="75"/>
      <c r="AK792" s="75"/>
      <c r="AL792" s="75"/>
      <c r="AM792" s="75"/>
      <c r="AN792" s="75"/>
      <c r="AO792" s="75"/>
      <c r="AP792" s="75"/>
      <c r="AQ792" s="75"/>
      <c r="AR792" s="75"/>
      <c r="AS792" s="75"/>
      <c r="AT792" s="75"/>
      <c r="AU792" s="75"/>
      <c r="AV792" s="75"/>
      <c r="AW792" s="75"/>
      <c r="AX792" s="75"/>
      <c r="AY792" s="75"/>
      <c r="AZ792" s="75"/>
      <c r="BA792" s="75"/>
      <c r="BB792" s="75"/>
      <c r="BC792" s="75"/>
      <c r="BD792" s="75"/>
      <c r="BE792" s="75"/>
      <c r="BF792" s="75"/>
      <c r="BG792" s="75"/>
      <c r="BH792" s="75"/>
      <c r="BV792" s="251"/>
      <c r="BW792" s="251"/>
      <c r="BX792" s="251"/>
    </row>
    <row r="793" spans="1:76">
      <c r="A793" s="75"/>
      <c r="B793" s="75"/>
      <c r="C793" s="75"/>
      <c r="D793" s="75"/>
      <c r="E793" s="84"/>
      <c r="F793" s="84"/>
      <c r="G793" s="75"/>
      <c r="H793" s="85"/>
      <c r="I793" s="75"/>
      <c r="J793" s="75"/>
      <c r="K793" s="75"/>
      <c r="L793" s="75"/>
      <c r="M793" s="75"/>
      <c r="N793" s="75"/>
      <c r="O793" s="75"/>
      <c r="P793" s="75"/>
      <c r="Q793" s="75"/>
      <c r="R793" s="75"/>
      <c r="S793" s="75"/>
      <c r="T793" s="75"/>
      <c r="U793" s="75"/>
      <c r="V793" s="75"/>
      <c r="W793" s="76"/>
      <c r="X793" s="76"/>
      <c r="Y793" s="76"/>
      <c r="Z793" s="76"/>
      <c r="AA793" s="76"/>
      <c r="AB793" s="76"/>
      <c r="AC793" s="76"/>
      <c r="AD793" s="76"/>
      <c r="AE793" s="75"/>
      <c r="AF793" s="551" t="s">
        <v>140</v>
      </c>
      <c r="AG793" s="268"/>
      <c r="AH793" s="268"/>
      <c r="AI793" s="268"/>
      <c r="AJ793" s="268"/>
      <c r="AK793" s="268"/>
      <c r="AL793" s="268"/>
      <c r="AM793" s="268"/>
      <c r="AN793" s="552">
        <f>MAX(H457:W472)</f>
        <v>0</v>
      </c>
      <c r="AO793" s="551" t="s">
        <v>139</v>
      </c>
      <c r="AP793" s="494"/>
      <c r="AQ793" s="492"/>
      <c r="AR793" s="492"/>
      <c r="AS793" s="268"/>
      <c r="AT793" s="268"/>
      <c r="AU793" s="75"/>
      <c r="AV793" s="75"/>
      <c r="AW793" s="75"/>
      <c r="AX793" s="75"/>
      <c r="AY793" s="75"/>
      <c r="AZ793" s="75"/>
      <c r="BA793" s="75"/>
      <c r="BB793" s="75"/>
      <c r="BC793" s="75"/>
      <c r="BD793" s="75"/>
      <c r="BE793" s="75"/>
      <c r="BF793" s="75"/>
      <c r="BG793" s="75"/>
      <c r="BH793" s="75"/>
      <c r="BV793" s="251"/>
      <c r="BW793" s="251"/>
      <c r="BX793" s="251"/>
    </row>
    <row r="794" spans="1:76">
      <c r="A794" s="75"/>
      <c r="B794" s="75"/>
      <c r="C794" s="75"/>
      <c r="D794" s="75"/>
      <c r="E794" s="84"/>
      <c r="F794" s="84"/>
      <c r="G794" s="75"/>
      <c r="H794" s="85"/>
      <c r="I794" s="75"/>
      <c r="J794" s="75"/>
      <c r="K794" s="75"/>
      <c r="L794" s="75"/>
      <c r="M794" s="75"/>
      <c r="N794" s="75"/>
      <c r="O794" s="75"/>
      <c r="P794" s="75"/>
      <c r="Q794" s="75"/>
      <c r="R794" s="75"/>
      <c r="S794" s="75"/>
      <c r="T794" s="75"/>
      <c r="U794" s="75"/>
      <c r="V794" s="75"/>
      <c r="W794" s="76"/>
      <c r="X794" s="76"/>
      <c r="Y794" s="76"/>
      <c r="Z794" s="76"/>
      <c r="AA794" s="76"/>
      <c r="AB794" s="76"/>
      <c r="AC794" s="76"/>
      <c r="AD794" s="76"/>
      <c r="AE794" s="75"/>
      <c r="AF794" s="75"/>
      <c r="AG794" s="75"/>
      <c r="AH794" s="75"/>
      <c r="AI794" s="75"/>
      <c r="AJ794" s="75"/>
      <c r="AK794" s="75"/>
      <c r="AL794" s="75"/>
      <c r="AM794" s="75"/>
      <c r="AN794" s="75"/>
      <c r="AO794" s="75"/>
      <c r="AP794" s="75"/>
      <c r="AQ794" s="75"/>
      <c r="AR794" s="75"/>
      <c r="AS794" s="75"/>
      <c r="AT794" s="75"/>
      <c r="AU794" s="75"/>
      <c r="AV794" s="75"/>
      <c r="AW794" s="75"/>
      <c r="AX794" s="75"/>
      <c r="AY794" s="75"/>
      <c r="AZ794" s="75"/>
      <c r="BA794" s="75"/>
      <c r="BB794" s="75"/>
      <c r="BC794" s="75"/>
      <c r="BD794" s="75"/>
      <c r="BE794" s="75"/>
      <c r="BF794" s="75"/>
      <c r="BG794" s="75"/>
      <c r="BH794" s="75"/>
      <c r="BV794" s="251"/>
      <c r="BW794" s="251"/>
      <c r="BX794" s="251"/>
    </row>
    <row r="795" spans="1:76">
      <c r="A795" s="75"/>
      <c r="B795" s="75"/>
      <c r="C795" s="75"/>
      <c r="D795" s="75"/>
      <c r="E795" s="84"/>
      <c r="F795" s="84"/>
      <c r="G795" s="75"/>
      <c r="H795" s="85"/>
      <c r="I795" s="75"/>
      <c r="J795" s="75"/>
      <c r="K795" s="75"/>
      <c r="L795" s="75"/>
      <c r="M795" s="75"/>
      <c r="N795" s="75"/>
      <c r="O795" s="75"/>
      <c r="P795" s="75"/>
      <c r="Q795" s="75"/>
      <c r="R795" s="75"/>
      <c r="S795" s="75"/>
      <c r="T795" s="75"/>
      <c r="U795" s="75"/>
      <c r="V795" s="75"/>
      <c r="W795" s="76"/>
      <c r="X795" s="76"/>
      <c r="Y795" s="76"/>
      <c r="Z795" s="76"/>
      <c r="AA795" s="76"/>
      <c r="AB795" s="76"/>
      <c r="AC795" s="76"/>
      <c r="AD795" s="76"/>
      <c r="AE795" s="75"/>
      <c r="AF795" s="75"/>
      <c r="AG795" s="75"/>
      <c r="AH795" s="75"/>
      <c r="AI795" s="75"/>
      <c r="AJ795" s="75"/>
      <c r="AK795" s="75"/>
      <c r="AL795" s="75"/>
      <c r="AM795" s="75"/>
      <c r="AN795" s="75"/>
      <c r="AO795" s="75"/>
      <c r="AP795" s="75"/>
      <c r="AQ795" s="75"/>
      <c r="AR795" s="75"/>
      <c r="AS795" s="75"/>
      <c r="AT795" s="75"/>
      <c r="AU795" s="75"/>
      <c r="AV795" s="75"/>
      <c r="AW795" s="75"/>
      <c r="AX795" s="75"/>
      <c r="AY795" s="75"/>
      <c r="AZ795" s="75"/>
      <c r="BA795" s="75"/>
      <c r="BB795" s="75"/>
      <c r="BC795" s="75"/>
      <c r="BD795" s="75"/>
      <c r="BE795" s="75"/>
      <c r="BF795" s="75"/>
      <c r="BG795" s="75"/>
      <c r="BH795" s="75"/>
      <c r="BV795" s="251"/>
      <c r="BW795" s="251"/>
      <c r="BX795" s="251"/>
    </row>
    <row r="796" spans="1:76">
      <c r="A796" s="75"/>
      <c r="B796" s="75"/>
      <c r="C796" s="75"/>
      <c r="D796" s="75"/>
      <c r="E796" s="84"/>
      <c r="F796" s="84"/>
      <c r="G796" s="75"/>
      <c r="H796" s="85"/>
      <c r="I796" s="75"/>
      <c r="J796" s="75"/>
      <c r="K796" s="75"/>
      <c r="L796" s="75"/>
      <c r="M796" s="75"/>
      <c r="N796" s="75"/>
      <c r="O796" s="75"/>
      <c r="P796" s="75"/>
      <c r="Q796" s="75"/>
      <c r="R796" s="75"/>
      <c r="S796" s="75"/>
      <c r="T796" s="75"/>
      <c r="U796" s="75"/>
      <c r="V796" s="75"/>
      <c r="W796" s="76"/>
      <c r="X796" s="76"/>
      <c r="Y796" s="76"/>
      <c r="Z796" s="76"/>
      <c r="AA796" s="76"/>
      <c r="AB796" s="76"/>
      <c r="AC796" s="76"/>
      <c r="AD796" s="76"/>
      <c r="AE796" s="75"/>
      <c r="AF796" s="75"/>
      <c r="AG796" s="75"/>
      <c r="AH796" s="75"/>
      <c r="AI796" s="75"/>
      <c r="AJ796" s="75"/>
      <c r="AK796" s="75"/>
      <c r="AL796" s="75"/>
      <c r="AM796" s="75"/>
      <c r="AN796" s="75"/>
      <c r="AO796" s="75"/>
      <c r="AP796" s="75"/>
      <c r="AQ796" s="75"/>
      <c r="AR796" s="75"/>
      <c r="AS796" s="75"/>
      <c r="AT796" s="75"/>
      <c r="AU796" s="75"/>
      <c r="AV796" s="75"/>
      <c r="AW796" s="74"/>
      <c r="AX796" s="75"/>
      <c r="AY796" s="75"/>
      <c r="AZ796" s="75"/>
      <c r="BA796" s="75"/>
      <c r="BB796" s="75"/>
      <c r="BC796" s="75"/>
      <c r="BD796" s="75"/>
      <c r="BE796" s="75"/>
      <c r="BF796" s="75"/>
      <c r="BG796" s="75"/>
      <c r="BH796" s="75"/>
      <c r="BV796" s="251"/>
      <c r="BW796" s="251"/>
      <c r="BX796" s="251"/>
    </row>
    <row r="797" spans="1:76">
      <c r="A797" s="75"/>
      <c r="B797" s="75"/>
      <c r="C797" s="75"/>
      <c r="D797" s="75"/>
      <c r="E797" s="84"/>
      <c r="F797" s="84"/>
      <c r="G797" s="75"/>
      <c r="H797" s="85"/>
      <c r="I797" s="75"/>
      <c r="J797" s="75"/>
      <c r="K797" s="75"/>
      <c r="L797" s="75"/>
      <c r="M797" s="75"/>
      <c r="N797" s="75"/>
      <c r="O797" s="75"/>
      <c r="P797" s="75"/>
      <c r="Q797" s="75"/>
      <c r="R797" s="75"/>
      <c r="S797" s="75"/>
      <c r="T797" s="75"/>
      <c r="U797" s="75"/>
      <c r="V797" s="75"/>
      <c r="W797" s="76"/>
      <c r="X797" s="76"/>
      <c r="Y797" s="76"/>
      <c r="Z797" s="76"/>
      <c r="AA797" s="76"/>
      <c r="AB797" s="76"/>
      <c r="AC797" s="76"/>
      <c r="AD797" s="76"/>
      <c r="AE797" s="75"/>
      <c r="AF797" s="75"/>
      <c r="AG797" s="75"/>
      <c r="AH797" s="46"/>
      <c r="AI797" s="75"/>
      <c r="AJ797" s="75"/>
      <c r="AK797" s="75"/>
      <c r="AL797" s="75"/>
      <c r="AM797" s="75"/>
      <c r="AN797" s="75"/>
      <c r="AO797" s="75"/>
      <c r="AP797" s="75"/>
      <c r="AQ797" s="75"/>
      <c r="AR797" s="75"/>
      <c r="AS797" s="75"/>
      <c r="AT797" s="75"/>
      <c r="AU797" s="75"/>
      <c r="AV797" s="46"/>
      <c r="AW797" s="74"/>
      <c r="AX797" s="75"/>
      <c r="AY797" s="75"/>
      <c r="AZ797" s="75"/>
      <c r="BA797" s="75"/>
      <c r="BB797" s="75"/>
      <c r="BC797" s="75"/>
      <c r="BD797" s="75"/>
      <c r="BE797" s="75"/>
      <c r="BF797" s="75"/>
      <c r="BG797" s="75"/>
      <c r="BH797" s="75"/>
      <c r="BV797" s="251"/>
      <c r="BW797" s="251"/>
      <c r="BX797" s="251"/>
    </row>
    <row r="798" spans="1:76">
      <c r="A798" s="75"/>
      <c r="B798" s="75"/>
      <c r="C798" s="75"/>
      <c r="D798" s="75"/>
      <c r="E798" s="84"/>
      <c r="F798" s="84"/>
      <c r="G798" s="75"/>
      <c r="H798" s="85"/>
      <c r="I798" s="75"/>
      <c r="J798" s="75"/>
      <c r="K798" s="75"/>
      <c r="L798" s="75"/>
      <c r="M798" s="75"/>
      <c r="N798" s="75"/>
      <c r="O798" s="75"/>
      <c r="P798" s="75"/>
      <c r="Q798" s="75"/>
      <c r="R798" s="75"/>
      <c r="S798" s="75"/>
      <c r="T798" s="75"/>
      <c r="U798" s="75"/>
      <c r="V798" s="75"/>
      <c r="W798" s="76"/>
      <c r="X798" s="76"/>
      <c r="Y798" s="76"/>
      <c r="Z798" s="76"/>
      <c r="AA798" s="76"/>
      <c r="AB798" s="76"/>
      <c r="AC798" s="76"/>
      <c r="AD798" s="76"/>
      <c r="AE798" s="75"/>
      <c r="AF798" s="75"/>
      <c r="AG798" s="75"/>
      <c r="AH798" s="75"/>
      <c r="AI798" s="75"/>
      <c r="AJ798" s="75"/>
      <c r="AK798" s="75"/>
      <c r="AL798" s="75"/>
      <c r="AM798" s="75"/>
      <c r="AN798" s="75"/>
      <c r="AO798" s="75"/>
      <c r="AP798" s="75"/>
      <c r="AQ798" s="75"/>
      <c r="AR798" s="75"/>
      <c r="AS798" s="75"/>
      <c r="AT798" s="75"/>
      <c r="AU798" s="75"/>
      <c r="AV798" s="75"/>
      <c r="AW798" s="74"/>
      <c r="AX798" s="75"/>
      <c r="AY798" s="75"/>
      <c r="AZ798" s="75"/>
      <c r="BA798" s="75"/>
      <c r="BB798" s="75"/>
      <c r="BC798" s="75"/>
      <c r="BD798" s="75"/>
      <c r="BE798" s="75"/>
      <c r="BF798" s="75"/>
      <c r="BG798" s="75"/>
      <c r="BH798" s="75"/>
      <c r="BV798" s="251"/>
      <c r="BW798" s="251"/>
      <c r="BX798" s="251"/>
    </row>
    <row r="799" spans="1:76">
      <c r="A799" s="75"/>
      <c r="B799" s="75"/>
      <c r="C799" s="75"/>
      <c r="D799" s="75"/>
      <c r="E799" s="84"/>
      <c r="F799" s="84"/>
      <c r="G799" s="75"/>
      <c r="H799" s="85"/>
      <c r="I799" s="75"/>
      <c r="J799" s="75"/>
      <c r="K799" s="75"/>
      <c r="L799" s="75"/>
      <c r="M799" s="75"/>
      <c r="N799" s="75"/>
      <c r="O799" s="75"/>
      <c r="P799" s="75"/>
      <c r="Q799" s="75"/>
      <c r="R799" s="75"/>
      <c r="S799" s="75"/>
      <c r="T799" s="75"/>
      <c r="U799" s="75"/>
      <c r="V799" s="75"/>
      <c r="W799" s="76"/>
      <c r="X799" s="76"/>
      <c r="Y799" s="76"/>
      <c r="Z799" s="76"/>
      <c r="AA799" s="76"/>
      <c r="AB799" s="76"/>
      <c r="AC799" s="76"/>
      <c r="AD799" s="76"/>
      <c r="AE799" s="75"/>
      <c r="AF799" s="75"/>
      <c r="AG799" s="75"/>
      <c r="AH799" s="75"/>
      <c r="AI799" s="75"/>
      <c r="AJ799" s="75"/>
      <c r="AK799" s="75"/>
      <c r="AL799" s="75"/>
      <c r="AM799" s="75"/>
      <c r="AN799" s="75"/>
      <c r="AO799" s="75"/>
      <c r="AP799" s="75"/>
      <c r="AQ799" s="75"/>
      <c r="AR799" s="75"/>
      <c r="AS799" s="75"/>
      <c r="AT799" s="75"/>
      <c r="AU799" s="75"/>
      <c r="AV799" s="75"/>
      <c r="AW799" s="74"/>
      <c r="AX799" s="75"/>
      <c r="AY799" s="75"/>
      <c r="AZ799" s="75"/>
      <c r="BA799" s="75"/>
      <c r="BB799" s="75"/>
      <c r="BC799" s="75"/>
      <c r="BD799" s="75"/>
      <c r="BE799" s="75"/>
      <c r="BF799" s="75"/>
      <c r="BG799" s="75"/>
      <c r="BH799" s="75"/>
      <c r="BV799" s="251"/>
      <c r="BW799" s="251"/>
      <c r="BX799" s="251"/>
    </row>
    <row r="800" spans="1:76">
      <c r="A800" s="75"/>
      <c r="B800" s="75"/>
      <c r="C800" s="75"/>
      <c r="D800" s="75"/>
      <c r="E800" s="84"/>
      <c r="F800" s="84"/>
      <c r="G800" s="75"/>
      <c r="H800" s="85"/>
      <c r="I800" s="75"/>
      <c r="J800" s="75"/>
      <c r="K800" s="75"/>
      <c r="L800" s="75"/>
      <c r="M800" s="75"/>
      <c r="N800" s="75"/>
      <c r="O800" s="75"/>
      <c r="P800" s="75"/>
      <c r="Q800" s="75"/>
      <c r="R800" s="75"/>
      <c r="S800" s="75"/>
      <c r="T800" s="75"/>
      <c r="U800" s="75"/>
      <c r="V800" s="75"/>
      <c r="W800" s="76"/>
      <c r="X800" s="76"/>
      <c r="Y800" s="76"/>
      <c r="Z800" s="76"/>
      <c r="AA800" s="76"/>
      <c r="AB800" s="76"/>
      <c r="AC800" s="76"/>
      <c r="AD800" s="76"/>
      <c r="AE800" s="75"/>
      <c r="AF800" s="75"/>
      <c r="AG800" s="75"/>
      <c r="AH800" s="75"/>
      <c r="AI800" s="75"/>
      <c r="AJ800" s="75"/>
      <c r="AK800" s="75"/>
      <c r="AL800" s="75"/>
      <c r="AM800" s="75"/>
      <c r="AN800" s="75"/>
      <c r="AO800" s="75"/>
      <c r="AP800" s="75"/>
      <c r="AQ800" s="75"/>
      <c r="AR800" s="75"/>
      <c r="AS800" s="75"/>
      <c r="AT800" s="75"/>
      <c r="AU800" s="75"/>
      <c r="AV800" s="75"/>
      <c r="AW800" s="74"/>
      <c r="AX800" s="75"/>
      <c r="AY800" s="75"/>
      <c r="AZ800" s="75"/>
      <c r="BA800" s="75"/>
      <c r="BB800" s="75"/>
      <c r="BC800" s="75"/>
      <c r="BD800" s="75"/>
      <c r="BE800" s="75"/>
      <c r="BF800" s="75"/>
      <c r="BG800" s="75"/>
      <c r="BH800" s="75"/>
      <c r="BV800" s="251"/>
      <c r="BW800" s="251"/>
      <c r="BX800" s="251"/>
    </row>
    <row r="801" spans="1:76">
      <c r="A801" s="75"/>
      <c r="B801" s="75"/>
      <c r="C801" s="75"/>
      <c r="D801" s="75"/>
      <c r="E801" s="84"/>
      <c r="F801" s="84"/>
      <c r="G801" s="75"/>
      <c r="H801" s="85"/>
      <c r="I801" s="75"/>
      <c r="J801" s="75"/>
      <c r="K801" s="75"/>
      <c r="L801" s="75"/>
      <c r="M801" s="75"/>
      <c r="N801" s="75"/>
      <c r="O801" s="75"/>
      <c r="P801" s="75"/>
      <c r="Q801" s="75"/>
      <c r="R801" s="75"/>
      <c r="S801" s="75"/>
      <c r="T801" s="75"/>
      <c r="U801" s="75"/>
      <c r="V801" s="75"/>
      <c r="W801" s="76"/>
      <c r="X801" s="76"/>
      <c r="Y801" s="76"/>
      <c r="Z801" s="76"/>
      <c r="AA801" s="76"/>
      <c r="AB801" s="76"/>
      <c r="AC801" s="76"/>
      <c r="AD801" s="76"/>
      <c r="AE801" s="75"/>
      <c r="AF801" s="75"/>
      <c r="AG801" s="75"/>
      <c r="AH801" s="75"/>
      <c r="AI801" s="75"/>
      <c r="AJ801" s="75"/>
      <c r="AK801" s="75"/>
      <c r="AL801" s="75"/>
      <c r="AM801" s="75"/>
      <c r="AN801" s="75"/>
      <c r="AO801" s="75"/>
      <c r="AP801" s="75"/>
      <c r="AQ801" s="75"/>
      <c r="AR801" s="75"/>
      <c r="AS801" s="75"/>
      <c r="AT801" s="75"/>
      <c r="AU801" s="75"/>
      <c r="AV801" s="75"/>
      <c r="AW801" s="74"/>
      <c r="AX801" s="75"/>
      <c r="AY801" s="75"/>
      <c r="AZ801" s="75"/>
      <c r="BA801" s="75"/>
      <c r="BB801" s="75"/>
      <c r="BC801" s="75"/>
      <c r="BD801" s="75"/>
      <c r="BE801" s="75"/>
      <c r="BF801" s="75"/>
      <c r="BG801" s="75"/>
      <c r="BH801" s="75"/>
      <c r="BV801" s="251"/>
      <c r="BW801" s="251"/>
      <c r="BX801" s="251"/>
    </row>
    <row r="802" spans="1:76">
      <c r="A802" s="75"/>
      <c r="B802" s="75"/>
      <c r="C802" s="75"/>
      <c r="D802" s="75"/>
      <c r="E802" s="84"/>
      <c r="F802" s="84"/>
      <c r="G802" s="75"/>
      <c r="H802" s="85"/>
      <c r="I802" s="75"/>
      <c r="J802" s="75"/>
      <c r="K802" s="75"/>
      <c r="L802" s="75"/>
      <c r="M802" s="75"/>
      <c r="N802" s="75"/>
      <c r="O802" s="75"/>
      <c r="P802" s="75"/>
      <c r="Q802" s="75"/>
      <c r="R802" s="75"/>
      <c r="S802" s="75"/>
      <c r="T802" s="75"/>
      <c r="U802" s="75"/>
      <c r="V802" s="75"/>
      <c r="W802" s="76"/>
      <c r="X802" s="76"/>
      <c r="Y802" s="76"/>
      <c r="Z802" s="76"/>
      <c r="AA802" s="76"/>
      <c r="AB802" s="76"/>
      <c r="AC802" s="76"/>
      <c r="AD802" s="76"/>
      <c r="AE802" s="75"/>
      <c r="AF802" s="75"/>
      <c r="AG802" s="75"/>
      <c r="AH802" s="75"/>
      <c r="AI802" s="75"/>
      <c r="AJ802" s="75"/>
      <c r="AK802" s="75"/>
      <c r="AL802" s="75"/>
      <c r="AM802" s="75"/>
      <c r="AN802" s="75"/>
      <c r="AO802" s="75"/>
      <c r="AP802" s="75"/>
      <c r="AQ802" s="75"/>
      <c r="AR802" s="75"/>
      <c r="AS802" s="75"/>
      <c r="AT802" s="75"/>
      <c r="AU802" s="75"/>
      <c r="AV802" s="75"/>
      <c r="AW802" s="74"/>
      <c r="AX802" s="75"/>
      <c r="AY802" s="75"/>
      <c r="AZ802" s="75"/>
      <c r="BA802" s="75"/>
      <c r="BB802" s="75"/>
      <c r="BC802" s="75"/>
      <c r="BD802" s="75"/>
      <c r="BE802" s="75"/>
      <c r="BF802" s="75"/>
      <c r="BG802" s="75"/>
      <c r="BH802" s="75"/>
      <c r="BV802" s="251"/>
      <c r="BW802" s="251"/>
      <c r="BX802" s="251"/>
    </row>
    <row r="803" spans="1:76">
      <c r="A803" s="75"/>
      <c r="B803" s="75"/>
      <c r="C803" s="75"/>
      <c r="D803" s="75"/>
      <c r="E803" s="84"/>
      <c r="F803" s="84"/>
      <c r="G803" s="75"/>
      <c r="H803" s="85"/>
      <c r="I803" s="75"/>
      <c r="J803" s="75"/>
      <c r="K803" s="75"/>
      <c r="L803" s="75"/>
      <c r="M803" s="75"/>
      <c r="N803" s="75"/>
      <c r="O803" s="75"/>
      <c r="P803" s="75"/>
      <c r="Q803" s="75"/>
      <c r="R803" s="75"/>
      <c r="S803" s="75"/>
      <c r="T803" s="75"/>
      <c r="U803" s="75"/>
      <c r="V803" s="75"/>
      <c r="W803" s="76"/>
      <c r="X803" s="76"/>
      <c r="Y803" s="76"/>
      <c r="Z803" s="76"/>
      <c r="AA803" s="76"/>
      <c r="AB803" s="76"/>
      <c r="AC803" s="76"/>
      <c r="AD803" s="76"/>
      <c r="AE803" s="75"/>
      <c r="AF803" s="75"/>
      <c r="AG803" s="75"/>
      <c r="AH803" s="75"/>
      <c r="AI803" s="75"/>
      <c r="AJ803" s="75"/>
      <c r="AK803" s="75"/>
      <c r="AL803" s="75"/>
      <c r="AM803" s="75"/>
      <c r="AN803" s="75"/>
      <c r="AO803" s="75"/>
      <c r="AP803" s="75"/>
      <c r="AQ803" s="75"/>
      <c r="AR803" s="75"/>
      <c r="AS803" s="75"/>
      <c r="AT803" s="75"/>
      <c r="AU803" s="75"/>
      <c r="AV803" s="75"/>
      <c r="AW803" s="74"/>
      <c r="AX803" s="75"/>
      <c r="AY803" s="75"/>
      <c r="AZ803" s="75"/>
      <c r="BA803" s="75"/>
      <c r="BB803" s="75"/>
      <c r="BC803" s="75"/>
      <c r="BD803" s="75"/>
      <c r="BE803" s="75"/>
      <c r="BF803" s="75"/>
      <c r="BG803" s="75"/>
      <c r="BH803" s="75"/>
      <c r="BV803" s="251"/>
      <c r="BW803" s="251"/>
      <c r="BX803" s="251"/>
    </row>
    <row r="804" spans="1:76">
      <c r="A804" s="75"/>
      <c r="B804" s="75"/>
      <c r="C804" s="75"/>
      <c r="D804" s="75"/>
      <c r="E804" s="84"/>
      <c r="F804" s="84"/>
      <c r="G804" s="75"/>
      <c r="H804" s="85"/>
      <c r="I804" s="75"/>
      <c r="J804" s="75"/>
      <c r="K804" s="75"/>
      <c r="L804" s="75"/>
      <c r="M804" s="75"/>
      <c r="N804" s="75"/>
      <c r="O804" s="75"/>
      <c r="P804" s="75"/>
      <c r="Q804" s="75"/>
      <c r="R804" s="75"/>
      <c r="S804" s="75"/>
      <c r="T804" s="75"/>
      <c r="U804" s="75"/>
      <c r="V804" s="75"/>
      <c r="W804" s="76"/>
      <c r="X804" s="76"/>
      <c r="Y804" s="76"/>
      <c r="Z804" s="76"/>
      <c r="AA804" s="76"/>
      <c r="AB804" s="76"/>
      <c r="AC804" s="76"/>
      <c r="AD804" s="76"/>
      <c r="AE804" s="75"/>
      <c r="AF804" s="75"/>
      <c r="AG804" s="75"/>
      <c r="AH804" s="75"/>
      <c r="AI804" s="75"/>
      <c r="AJ804" s="75"/>
      <c r="AK804" s="75"/>
      <c r="AL804" s="75"/>
      <c r="AM804" s="75"/>
      <c r="AN804" s="75"/>
      <c r="AO804" s="75"/>
      <c r="AP804" s="75"/>
      <c r="AQ804" s="75"/>
      <c r="AR804" s="75"/>
      <c r="AS804" s="75"/>
      <c r="AT804" s="75"/>
      <c r="AU804" s="75"/>
      <c r="AV804" s="75"/>
      <c r="AW804" s="74"/>
      <c r="AX804" s="75"/>
      <c r="AY804" s="75"/>
      <c r="AZ804" s="75"/>
      <c r="BA804" s="75"/>
      <c r="BB804" s="75"/>
      <c r="BC804" s="75"/>
      <c r="BD804" s="75"/>
      <c r="BE804" s="75"/>
      <c r="BF804" s="75"/>
      <c r="BG804" s="75"/>
      <c r="BH804" s="75"/>
      <c r="BV804" s="251"/>
      <c r="BW804" s="251"/>
      <c r="BX804" s="251"/>
    </row>
    <row r="805" spans="1:76">
      <c r="A805" s="75"/>
      <c r="B805" s="75"/>
      <c r="C805" s="75"/>
      <c r="D805" s="75"/>
      <c r="E805" s="84"/>
      <c r="F805" s="84"/>
      <c r="G805" s="75"/>
      <c r="H805" s="85"/>
      <c r="I805" s="75"/>
      <c r="J805" s="75"/>
      <c r="K805" s="75"/>
      <c r="L805" s="75"/>
      <c r="M805" s="75"/>
      <c r="N805" s="75"/>
      <c r="O805" s="75"/>
      <c r="P805" s="75"/>
      <c r="Q805" s="75"/>
      <c r="R805" s="75"/>
      <c r="S805" s="75"/>
      <c r="T805" s="75"/>
      <c r="U805" s="75"/>
      <c r="V805" s="75"/>
      <c r="W805" s="76"/>
      <c r="X805" s="76"/>
      <c r="Y805" s="76"/>
      <c r="Z805" s="76"/>
      <c r="AA805" s="76"/>
      <c r="AB805" s="76"/>
      <c r="AC805" s="76"/>
      <c r="AD805" s="76"/>
      <c r="AE805" s="75"/>
      <c r="AF805" s="75"/>
      <c r="AG805" s="75"/>
      <c r="AH805" s="75"/>
      <c r="AI805" s="75"/>
      <c r="AJ805" s="75"/>
      <c r="AK805" s="75"/>
      <c r="AL805" s="75"/>
      <c r="AM805" s="75"/>
      <c r="AN805" s="75"/>
      <c r="AO805" s="75"/>
      <c r="AP805" s="75"/>
      <c r="AQ805" s="75"/>
      <c r="AR805" s="75"/>
      <c r="AS805" s="75"/>
      <c r="AT805" s="75"/>
      <c r="AU805" s="75"/>
      <c r="AV805" s="75"/>
      <c r="AW805" s="74"/>
      <c r="AX805" s="75"/>
      <c r="AY805" s="75"/>
      <c r="AZ805" s="75"/>
      <c r="BA805" s="75"/>
      <c r="BB805" s="75"/>
      <c r="BC805" s="75"/>
      <c r="BD805" s="75"/>
      <c r="BE805" s="75"/>
      <c r="BF805" s="75"/>
      <c r="BG805" s="75"/>
      <c r="BH805" s="75"/>
      <c r="BV805" s="251"/>
      <c r="BW805" s="251"/>
      <c r="BX805" s="251"/>
    </row>
    <row r="806" spans="1:76">
      <c r="A806" s="75"/>
      <c r="B806" s="75"/>
      <c r="C806" s="75"/>
      <c r="D806" s="75"/>
      <c r="E806" s="84"/>
      <c r="F806" s="84"/>
      <c r="G806" s="75"/>
      <c r="H806" s="85"/>
      <c r="I806" s="75"/>
      <c r="J806" s="75"/>
      <c r="K806" s="75"/>
      <c r="L806" s="75"/>
      <c r="M806" s="75"/>
      <c r="N806" s="75"/>
      <c r="O806" s="75"/>
      <c r="P806" s="75"/>
      <c r="Q806" s="75"/>
      <c r="R806" s="75"/>
      <c r="S806" s="75"/>
      <c r="T806" s="75"/>
      <c r="U806" s="75"/>
      <c r="V806" s="75"/>
      <c r="W806" s="76"/>
      <c r="X806" s="76"/>
      <c r="Y806" s="76"/>
      <c r="Z806" s="76"/>
      <c r="AA806" s="76"/>
      <c r="AB806" s="76"/>
      <c r="AC806" s="76"/>
      <c r="AD806" s="76"/>
      <c r="AE806" s="75"/>
      <c r="AF806" s="75"/>
      <c r="AG806" s="75"/>
      <c r="AH806" s="75"/>
      <c r="AI806" s="75"/>
      <c r="AJ806" s="75"/>
      <c r="AK806" s="75"/>
      <c r="AL806" s="75"/>
      <c r="AM806" s="75"/>
      <c r="AN806" s="75"/>
      <c r="AO806" s="75"/>
      <c r="AP806" s="75"/>
      <c r="AQ806" s="75"/>
      <c r="AR806" s="75"/>
      <c r="AS806" s="75"/>
      <c r="AT806" s="75"/>
      <c r="AU806" s="75"/>
      <c r="AV806" s="75"/>
      <c r="AW806" s="74"/>
      <c r="AX806" s="75"/>
      <c r="AY806" s="75"/>
      <c r="AZ806" s="75"/>
      <c r="BA806" s="75"/>
      <c r="BB806" s="75"/>
      <c r="BC806" s="75"/>
      <c r="BD806" s="75"/>
      <c r="BE806" s="75"/>
      <c r="BF806" s="75"/>
      <c r="BG806" s="75"/>
      <c r="BH806" s="75"/>
      <c r="BV806" s="251"/>
      <c r="BW806" s="251"/>
      <c r="BX806" s="251"/>
    </row>
    <row r="807" spans="1:76">
      <c r="A807" s="75"/>
      <c r="B807" s="75"/>
      <c r="C807" s="75"/>
      <c r="D807" s="75"/>
      <c r="E807" s="84"/>
      <c r="F807" s="84"/>
      <c r="G807" s="75"/>
      <c r="H807" s="85"/>
      <c r="I807" s="75"/>
      <c r="J807" s="75"/>
      <c r="K807" s="75"/>
      <c r="L807" s="75"/>
      <c r="M807" s="75"/>
      <c r="N807" s="75"/>
      <c r="O807" s="75"/>
      <c r="P807" s="75"/>
      <c r="Q807" s="75"/>
      <c r="R807" s="75"/>
      <c r="S807" s="75"/>
      <c r="T807" s="75"/>
      <c r="U807" s="75"/>
      <c r="V807" s="75"/>
      <c r="W807" s="76"/>
      <c r="X807" s="76"/>
      <c r="Y807" s="76"/>
      <c r="Z807" s="76"/>
      <c r="AA807" s="76"/>
      <c r="AB807" s="76"/>
      <c r="AC807" s="76"/>
      <c r="AD807" s="76"/>
      <c r="AE807" s="75"/>
      <c r="AF807" s="75"/>
      <c r="AG807" s="75"/>
      <c r="AH807" s="75"/>
      <c r="AI807" s="75"/>
      <c r="AJ807" s="75"/>
      <c r="AK807" s="75"/>
      <c r="AL807" s="75"/>
      <c r="AM807" s="75"/>
      <c r="AN807" s="75"/>
      <c r="AO807" s="75"/>
      <c r="AP807" s="75"/>
      <c r="AQ807" s="75"/>
      <c r="AR807" s="75"/>
      <c r="AS807" s="75"/>
      <c r="AT807" s="75"/>
      <c r="AU807" s="75"/>
      <c r="AV807" s="75"/>
      <c r="AW807" s="74"/>
      <c r="AX807" s="75"/>
      <c r="AY807" s="75"/>
      <c r="AZ807" s="75"/>
      <c r="BA807" s="75"/>
      <c r="BB807" s="75"/>
      <c r="BC807" s="75"/>
      <c r="BD807" s="75"/>
      <c r="BE807" s="75"/>
      <c r="BF807" s="75"/>
      <c r="BG807" s="75"/>
      <c r="BH807" s="75"/>
      <c r="BV807" s="251"/>
      <c r="BW807" s="251"/>
      <c r="BX807" s="251"/>
    </row>
    <row r="808" spans="1:76">
      <c r="A808" s="75"/>
      <c r="B808" s="75"/>
      <c r="C808" s="75"/>
      <c r="D808" s="75"/>
      <c r="E808" s="84"/>
      <c r="F808" s="84"/>
      <c r="G808" s="75"/>
      <c r="H808" s="85"/>
      <c r="I808" s="75"/>
      <c r="J808" s="75"/>
      <c r="K808" s="75"/>
      <c r="L808" s="75"/>
      <c r="M808" s="75"/>
      <c r="N808" s="75"/>
      <c r="O808" s="75"/>
      <c r="P808" s="75"/>
      <c r="Q808" s="75"/>
      <c r="R808" s="75"/>
      <c r="S808" s="75"/>
      <c r="T808" s="75"/>
      <c r="U808" s="75"/>
      <c r="V808" s="75"/>
      <c r="W808" s="76"/>
      <c r="X808" s="76"/>
      <c r="Y808" s="76"/>
      <c r="Z808" s="76"/>
      <c r="AA808" s="76"/>
      <c r="AB808" s="76"/>
      <c r="AC808" s="76"/>
      <c r="AD808" s="76"/>
      <c r="AE808" s="75"/>
      <c r="AF808" s="75"/>
      <c r="AG808" s="75"/>
      <c r="AH808" s="75"/>
      <c r="AI808" s="75"/>
      <c r="AJ808" s="75"/>
      <c r="AK808" s="75"/>
      <c r="AL808" s="75"/>
      <c r="AM808" s="75"/>
      <c r="AN808" s="75"/>
      <c r="AO808" s="75"/>
      <c r="AP808" s="75"/>
      <c r="AQ808" s="75"/>
      <c r="AR808" s="75"/>
      <c r="AS808" s="75"/>
      <c r="AT808" s="75"/>
      <c r="AU808" s="75"/>
      <c r="AV808" s="75"/>
      <c r="AW808" s="74"/>
      <c r="AX808" s="75"/>
      <c r="AY808" s="75"/>
      <c r="AZ808" s="75"/>
      <c r="BA808" s="75"/>
      <c r="BB808" s="75"/>
      <c r="BC808" s="75"/>
      <c r="BD808" s="75"/>
      <c r="BE808" s="75"/>
      <c r="BF808" s="75"/>
      <c r="BG808" s="75"/>
      <c r="BH808" s="75"/>
      <c r="BV808" s="251"/>
      <c r="BW808" s="251"/>
      <c r="BX808" s="251"/>
    </row>
    <row r="809" spans="1:76">
      <c r="A809" s="75"/>
      <c r="B809" s="75"/>
      <c r="C809" s="75"/>
      <c r="D809" s="75"/>
      <c r="E809" s="84"/>
      <c r="F809" s="84"/>
      <c r="G809" s="75"/>
      <c r="H809" s="85"/>
      <c r="I809" s="75"/>
      <c r="J809" s="75"/>
      <c r="K809" s="75"/>
      <c r="L809" s="75"/>
      <c r="M809" s="75"/>
      <c r="N809" s="75"/>
      <c r="O809" s="75"/>
      <c r="P809" s="75"/>
      <c r="Q809" s="75"/>
      <c r="R809" s="75"/>
      <c r="S809" s="75"/>
      <c r="T809" s="75"/>
      <c r="U809" s="75"/>
      <c r="V809" s="75"/>
      <c r="W809" s="76"/>
      <c r="X809" s="76"/>
      <c r="Y809" s="76"/>
      <c r="Z809" s="76"/>
      <c r="AA809" s="76"/>
      <c r="AB809" s="76"/>
      <c r="AC809" s="76"/>
      <c r="AD809" s="76"/>
      <c r="AE809" s="75"/>
      <c r="AF809" s="75"/>
      <c r="AG809" s="75"/>
      <c r="AH809" s="75"/>
      <c r="AI809" s="75"/>
      <c r="AJ809" s="75"/>
      <c r="AK809" s="75"/>
      <c r="AL809" s="75"/>
      <c r="AM809" s="75"/>
      <c r="AN809" s="75"/>
      <c r="AO809" s="75"/>
      <c r="AP809" s="75"/>
      <c r="AQ809" s="75"/>
      <c r="AR809" s="75"/>
      <c r="AS809" s="75"/>
      <c r="AT809" s="75"/>
      <c r="AU809" s="75"/>
      <c r="AV809" s="75"/>
      <c r="AW809" s="74"/>
      <c r="AX809" s="75"/>
      <c r="AY809" s="75"/>
      <c r="AZ809" s="75"/>
      <c r="BA809" s="75"/>
      <c r="BB809" s="75"/>
      <c r="BC809" s="75"/>
      <c r="BD809" s="75"/>
      <c r="BE809" s="75"/>
      <c r="BF809" s="75"/>
      <c r="BG809" s="75"/>
      <c r="BH809" s="75"/>
      <c r="BV809" s="251"/>
      <c r="BW809" s="251"/>
      <c r="BX809" s="251"/>
    </row>
    <row r="810" spans="1:76">
      <c r="A810" s="75"/>
      <c r="B810" s="75"/>
      <c r="C810" s="75"/>
      <c r="D810" s="75"/>
      <c r="E810" s="84"/>
      <c r="F810" s="84"/>
      <c r="G810" s="75"/>
      <c r="H810" s="85"/>
      <c r="I810" s="75"/>
      <c r="J810" s="75"/>
      <c r="K810" s="75"/>
      <c r="L810" s="75"/>
      <c r="M810" s="75"/>
      <c r="N810" s="75"/>
      <c r="O810" s="75"/>
      <c r="P810" s="75"/>
      <c r="Q810" s="75"/>
      <c r="R810" s="75"/>
      <c r="S810" s="75"/>
      <c r="T810" s="75"/>
      <c r="U810" s="75"/>
      <c r="V810" s="75"/>
      <c r="W810" s="76"/>
      <c r="X810" s="76"/>
      <c r="Y810" s="76"/>
      <c r="Z810" s="76"/>
      <c r="AA810" s="76"/>
      <c r="AB810" s="76"/>
      <c r="AC810" s="76"/>
      <c r="AD810" s="76"/>
      <c r="AE810" s="75"/>
      <c r="AF810" s="75"/>
      <c r="AG810" s="75"/>
      <c r="AH810" s="75"/>
      <c r="AI810" s="75"/>
      <c r="AJ810" s="75"/>
      <c r="AK810" s="75"/>
      <c r="AL810" s="75"/>
      <c r="AM810" s="75"/>
      <c r="AN810" s="75"/>
      <c r="AO810" s="75"/>
      <c r="AP810" s="75"/>
      <c r="AQ810" s="75"/>
      <c r="AR810" s="75"/>
      <c r="AS810" s="75"/>
      <c r="AT810" s="75"/>
      <c r="AU810" s="75"/>
      <c r="AV810" s="75"/>
      <c r="AW810" s="74"/>
      <c r="AX810" s="75"/>
      <c r="AY810" s="75"/>
      <c r="AZ810" s="75"/>
      <c r="BA810" s="75"/>
      <c r="BB810" s="75"/>
      <c r="BC810" s="75"/>
      <c r="BD810" s="75"/>
      <c r="BE810" s="75"/>
      <c r="BF810" s="75"/>
      <c r="BG810" s="75"/>
      <c r="BH810" s="75"/>
      <c r="BV810" s="251"/>
      <c r="BW810" s="251"/>
      <c r="BX810" s="251"/>
    </row>
    <row r="811" spans="1:76">
      <c r="A811" s="75"/>
      <c r="B811" s="75"/>
      <c r="C811" s="75"/>
      <c r="D811" s="75"/>
      <c r="E811" s="84"/>
      <c r="F811" s="84"/>
      <c r="G811" s="75"/>
      <c r="H811" s="85"/>
      <c r="I811" s="75"/>
      <c r="J811" s="75"/>
      <c r="K811" s="75"/>
      <c r="L811" s="75"/>
      <c r="M811" s="75"/>
      <c r="N811" s="75"/>
      <c r="O811" s="75"/>
      <c r="P811" s="75"/>
      <c r="Q811" s="75"/>
      <c r="R811" s="75"/>
      <c r="S811" s="75"/>
      <c r="T811" s="75"/>
      <c r="U811" s="75"/>
      <c r="V811" s="75"/>
      <c r="W811" s="76"/>
      <c r="X811" s="76"/>
      <c r="Y811" s="76"/>
      <c r="Z811" s="76"/>
      <c r="AA811" s="76"/>
      <c r="AB811" s="76"/>
      <c r="AC811" s="76"/>
      <c r="AD811" s="76"/>
      <c r="AE811" s="75"/>
      <c r="AF811" s="75"/>
      <c r="AG811" s="75"/>
      <c r="AH811" s="75"/>
      <c r="AI811" s="75"/>
      <c r="AJ811" s="75"/>
      <c r="AK811" s="75"/>
      <c r="AL811" s="75"/>
      <c r="AM811" s="75"/>
      <c r="AN811" s="75"/>
      <c r="AO811" s="75"/>
      <c r="AP811" s="75"/>
      <c r="AQ811" s="75"/>
      <c r="AR811" s="75"/>
      <c r="AS811" s="75"/>
      <c r="AT811" s="75"/>
      <c r="AU811" s="75"/>
      <c r="AV811" s="75"/>
      <c r="AW811" s="74"/>
      <c r="AX811" s="75"/>
      <c r="AY811" s="75"/>
      <c r="AZ811" s="75"/>
      <c r="BA811" s="75"/>
      <c r="BB811" s="75"/>
      <c r="BC811" s="75"/>
      <c r="BD811" s="75"/>
      <c r="BE811" s="75"/>
      <c r="BF811" s="75"/>
      <c r="BG811" s="75"/>
      <c r="BH811" s="75"/>
      <c r="BV811" s="251"/>
      <c r="BW811" s="251"/>
      <c r="BX811" s="251"/>
    </row>
    <row r="812" spans="1:76">
      <c r="A812" s="75"/>
      <c r="B812" s="75"/>
      <c r="C812" s="75"/>
      <c r="D812" s="75"/>
      <c r="E812" s="84"/>
      <c r="F812" s="84"/>
      <c r="G812" s="75"/>
      <c r="H812" s="85"/>
      <c r="I812" s="75"/>
      <c r="J812" s="75"/>
      <c r="K812" s="75"/>
      <c r="L812" s="75"/>
      <c r="M812" s="75"/>
      <c r="N812" s="75"/>
      <c r="O812" s="75"/>
      <c r="P812" s="75"/>
      <c r="Q812" s="75"/>
      <c r="R812" s="75"/>
      <c r="S812" s="75"/>
      <c r="T812" s="75"/>
      <c r="U812" s="75"/>
      <c r="V812" s="75"/>
      <c r="W812" s="76"/>
      <c r="X812" s="76"/>
      <c r="Y812" s="76"/>
      <c r="Z812" s="76"/>
      <c r="AA812" s="76"/>
      <c r="AB812" s="76"/>
      <c r="AC812" s="76"/>
      <c r="AD812" s="76"/>
      <c r="AE812" s="75"/>
      <c r="AF812" s="75"/>
      <c r="AG812" s="75"/>
      <c r="AH812" s="75"/>
      <c r="AI812" s="75"/>
      <c r="AJ812" s="75"/>
      <c r="AK812" s="75"/>
      <c r="AL812" s="75"/>
      <c r="AM812" s="75"/>
      <c r="AN812" s="75"/>
      <c r="AO812" s="75"/>
      <c r="AP812" s="75"/>
      <c r="AQ812" s="75"/>
      <c r="AR812" s="75"/>
      <c r="AS812" s="75"/>
      <c r="AT812" s="75"/>
      <c r="AU812" s="75"/>
      <c r="AV812" s="75"/>
      <c r="AW812" s="74"/>
      <c r="AX812" s="75"/>
      <c r="AY812" s="75"/>
      <c r="AZ812" s="75"/>
      <c r="BA812" s="75"/>
      <c r="BB812" s="75"/>
      <c r="BC812" s="75"/>
      <c r="BD812" s="75"/>
      <c r="BE812" s="75"/>
      <c r="BF812" s="75"/>
      <c r="BG812" s="75"/>
      <c r="BH812" s="75"/>
      <c r="BV812" s="251"/>
      <c r="BW812" s="251"/>
      <c r="BX812" s="251"/>
    </row>
    <row r="813" spans="1:76">
      <c r="A813" s="75"/>
      <c r="B813" s="75"/>
      <c r="C813" s="75"/>
      <c r="D813" s="75"/>
      <c r="E813" s="84"/>
      <c r="F813" s="84"/>
      <c r="G813" s="75"/>
      <c r="H813" s="85"/>
      <c r="I813" s="75"/>
      <c r="J813" s="75"/>
      <c r="K813" s="75"/>
      <c r="L813" s="75"/>
      <c r="M813" s="75"/>
      <c r="N813" s="75"/>
      <c r="O813" s="75"/>
      <c r="P813" s="75"/>
      <c r="Q813" s="75"/>
      <c r="R813" s="75"/>
      <c r="S813" s="75"/>
      <c r="T813" s="75"/>
      <c r="U813" s="75"/>
      <c r="V813" s="75"/>
      <c r="W813" s="76"/>
      <c r="X813" s="76"/>
      <c r="Y813" s="76"/>
      <c r="Z813" s="76"/>
      <c r="AA813" s="76"/>
      <c r="AB813" s="76"/>
      <c r="AC813" s="76"/>
      <c r="AD813" s="76"/>
      <c r="AE813" s="75"/>
      <c r="AF813" s="75"/>
      <c r="AG813" s="75"/>
      <c r="AH813" s="75"/>
      <c r="AI813" s="75"/>
      <c r="AJ813" s="75"/>
      <c r="AK813" s="75"/>
      <c r="AL813" s="75"/>
      <c r="AM813" s="75"/>
      <c r="AN813" s="75"/>
      <c r="AO813" s="75"/>
      <c r="AP813" s="75"/>
      <c r="AQ813" s="75"/>
      <c r="AR813" s="75"/>
      <c r="AS813" s="75"/>
      <c r="AT813" s="75"/>
      <c r="AU813" s="75"/>
      <c r="AV813" s="75"/>
      <c r="AW813" s="74"/>
      <c r="AX813" s="75"/>
      <c r="AY813" s="75"/>
      <c r="AZ813" s="75"/>
      <c r="BA813" s="75"/>
      <c r="BB813" s="75"/>
      <c r="BC813" s="75"/>
      <c r="BD813" s="75"/>
      <c r="BE813" s="75"/>
      <c r="BF813" s="75"/>
      <c r="BG813" s="75"/>
      <c r="BH813" s="75"/>
      <c r="BV813" s="251"/>
      <c r="BW813" s="251"/>
      <c r="BX813" s="251"/>
    </row>
    <row r="814" spans="1:76">
      <c r="A814" s="75"/>
      <c r="B814" s="75"/>
      <c r="C814" s="75"/>
      <c r="D814" s="75"/>
      <c r="E814" s="84"/>
      <c r="F814" s="84"/>
      <c r="G814" s="75"/>
      <c r="H814" s="85"/>
      <c r="I814" s="75"/>
      <c r="J814" s="75"/>
      <c r="K814" s="75"/>
      <c r="L814" s="75"/>
      <c r="M814" s="75"/>
      <c r="N814" s="75"/>
      <c r="O814" s="75"/>
      <c r="P814" s="75"/>
      <c r="Q814" s="75"/>
      <c r="R814" s="75"/>
      <c r="S814" s="75"/>
      <c r="T814" s="75"/>
      <c r="U814" s="75"/>
      <c r="V814" s="75"/>
      <c r="W814" s="76"/>
      <c r="X814" s="76"/>
      <c r="Y814" s="76"/>
      <c r="Z814" s="76"/>
      <c r="AA814" s="76"/>
      <c r="AB814" s="76"/>
      <c r="AC814" s="76"/>
      <c r="AD814" s="76"/>
      <c r="AE814" s="75"/>
      <c r="AF814" s="75"/>
      <c r="AG814" s="75"/>
      <c r="AH814" s="75"/>
      <c r="AI814" s="75"/>
      <c r="AJ814" s="75"/>
      <c r="AK814" s="75"/>
      <c r="AL814" s="75"/>
      <c r="AM814" s="75"/>
      <c r="AN814" s="75"/>
      <c r="AO814" s="75"/>
      <c r="AP814" s="75"/>
      <c r="AQ814" s="75"/>
      <c r="AR814" s="75"/>
      <c r="AS814" s="75"/>
      <c r="AT814" s="75"/>
      <c r="AU814" s="75"/>
      <c r="AV814" s="75"/>
      <c r="AW814" s="74"/>
      <c r="AX814" s="75"/>
      <c r="AY814" s="75"/>
      <c r="AZ814" s="75"/>
      <c r="BA814" s="75"/>
      <c r="BB814" s="75"/>
      <c r="BC814" s="75"/>
      <c r="BD814" s="75"/>
      <c r="BE814" s="75"/>
      <c r="BF814" s="75"/>
      <c r="BG814" s="75"/>
      <c r="BH814" s="75"/>
      <c r="BV814" s="251"/>
      <c r="BW814" s="251"/>
      <c r="BX814" s="251"/>
    </row>
    <row r="815" spans="1:76">
      <c r="A815" s="75"/>
      <c r="B815" s="75"/>
      <c r="C815" s="75"/>
      <c r="D815" s="75"/>
      <c r="E815" s="84"/>
      <c r="F815" s="84"/>
      <c r="G815" s="75"/>
      <c r="H815" s="85"/>
      <c r="I815" s="75"/>
      <c r="J815" s="75"/>
      <c r="K815" s="75"/>
      <c r="L815" s="75"/>
      <c r="M815" s="75"/>
      <c r="N815" s="75"/>
      <c r="O815" s="75"/>
      <c r="P815" s="75"/>
      <c r="Q815" s="75"/>
      <c r="R815" s="75"/>
      <c r="S815" s="75"/>
      <c r="T815" s="75"/>
      <c r="U815" s="75"/>
      <c r="V815" s="75"/>
      <c r="W815" s="76"/>
      <c r="X815" s="76"/>
      <c r="Y815" s="76"/>
      <c r="Z815" s="76"/>
      <c r="AA815" s="76"/>
      <c r="AB815" s="76"/>
      <c r="AC815" s="76"/>
      <c r="AD815" s="76"/>
      <c r="AE815" s="75"/>
      <c r="AF815" s="75"/>
      <c r="AG815" s="75"/>
      <c r="AH815" s="75"/>
      <c r="AI815" s="75"/>
      <c r="AJ815" s="75"/>
      <c r="AK815" s="75"/>
      <c r="AL815" s="75"/>
      <c r="AM815" s="75"/>
      <c r="AN815" s="75"/>
      <c r="AO815" s="75"/>
      <c r="AP815" s="75"/>
      <c r="AQ815" s="75"/>
      <c r="AR815" s="75"/>
      <c r="AS815" s="75"/>
      <c r="AT815" s="75"/>
      <c r="AU815" s="75"/>
      <c r="AV815" s="75"/>
      <c r="AW815" s="74"/>
      <c r="AX815" s="75"/>
      <c r="AY815" s="75"/>
      <c r="AZ815" s="75"/>
      <c r="BA815" s="75"/>
      <c r="BB815" s="75"/>
      <c r="BC815" s="75"/>
      <c r="BD815" s="75"/>
      <c r="BE815" s="75"/>
      <c r="BF815" s="75"/>
      <c r="BG815" s="75"/>
      <c r="BH815" s="75"/>
      <c r="BV815" s="251"/>
      <c r="BW815" s="251"/>
      <c r="BX815" s="251"/>
    </row>
    <row r="816" spans="1:76">
      <c r="A816" s="75"/>
      <c r="B816" s="75"/>
      <c r="C816" s="75"/>
      <c r="D816" s="75"/>
      <c r="E816" s="84"/>
      <c r="F816" s="84"/>
      <c r="G816" s="75"/>
      <c r="H816" s="85"/>
      <c r="I816" s="75"/>
      <c r="J816" s="75"/>
      <c r="K816" s="75"/>
      <c r="L816" s="75"/>
      <c r="M816" s="75"/>
      <c r="N816" s="75"/>
      <c r="O816" s="75"/>
      <c r="P816" s="75"/>
      <c r="Q816" s="75"/>
      <c r="R816" s="75"/>
      <c r="S816" s="75"/>
      <c r="T816" s="75"/>
      <c r="U816" s="75"/>
      <c r="V816" s="75"/>
      <c r="W816" s="76"/>
      <c r="X816" s="76"/>
      <c r="Y816" s="76"/>
      <c r="Z816" s="76"/>
      <c r="AA816" s="76"/>
      <c r="AB816" s="76"/>
      <c r="AC816" s="76"/>
      <c r="AD816" s="76"/>
      <c r="AE816" s="75"/>
      <c r="AF816" s="75"/>
      <c r="AG816" s="75"/>
      <c r="AH816" s="75"/>
      <c r="AI816" s="75"/>
      <c r="AJ816" s="75"/>
      <c r="AK816" s="75"/>
      <c r="AL816" s="75"/>
      <c r="AM816" s="75"/>
      <c r="AN816" s="75"/>
      <c r="AO816" s="75"/>
      <c r="AP816" s="75"/>
      <c r="AQ816" s="75"/>
      <c r="AR816" s="75"/>
      <c r="AS816" s="75"/>
      <c r="AT816" s="75"/>
      <c r="AU816" s="75"/>
      <c r="AV816" s="75"/>
      <c r="AW816" s="74"/>
      <c r="AX816" s="75"/>
      <c r="AY816" s="75"/>
      <c r="AZ816" s="75"/>
      <c r="BA816" s="75"/>
      <c r="BB816" s="75"/>
      <c r="BC816" s="75"/>
      <c r="BD816" s="75"/>
      <c r="BE816" s="75"/>
      <c r="BF816" s="75"/>
      <c r="BG816" s="75"/>
      <c r="BH816" s="75"/>
      <c r="BV816" s="251"/>
      <c r="BW816" s="251"/>
      <c r="BX816" s="251"/>
    </row>
    <row r="817" spans="1:76">
      <c r="A817" s="75"/>
      <c r="B817" s="75"/>
      <c r="C817" s="75"/>
      <c r="D817" s="75"/>
      <c r="E817" s="84"/>
      <c r="F817" s="84"/>
      <c r="G817" s="75"/>
      <c r="H817" s="85"/>
      <c r="I817" s="75"/>
      <c r="J817" s="75"/>
      <c r="K817" s="75"/>
      <c r="L817" s="75"/>
      <c r="M817" s="75"/>
      <c r="N817" s="75"/>
      <c r="O817" s="75"/>
      <c r="P817" s="75"/>
      <c r="Q817" s="75"/>
      <c r="R817" s="75"/>
      <c r="S817" s="75"/>
      <c r="T817" s="75"/>
      <c r="U817" s="75"/>
      <c r="V817" s="75"/>
      <c r="W817" s="76"/>
      <c r="X817" s="76"/>
      <c r="Y817" s="76"/>
      <c r="Z817" s="76"/>
      <c r="AA817" s="76"/>
      <c r="AB817" s="76"/>
      <c r="AC817" s="76"/>
      <c r="AD817" s="76"/>
      <c r="AE817" s="75"/>
      <c r="AF817" s="75"/>
      <c r="AG817" s="75"/>
      <c r="AH817" s="75"/>
      <c r="AI817" s="75"/>
      <c r="AJ817" s="75"/>
      <c r="AK817" s="75"/>
      <c r="AL817" s="75"/>
      <c r="AM817" s="75"/>
      <c r="AN817" s="75"/>
      <c r="AO817" s="75"/>
      <c r="AP817" s="75"/>
      <c r="AQ817" s="75"/>
      <c r="AR817" s="75"/>
      <c r="AS817" s="75"/>
      <c r="AT817" s="75"/>
      <c r="AU817" s="75"/>
      <c r="AV817" s="75"/>
      <c r="AW817" s="74"/>
      <c r="AX817" s="75"/>
      <c r="AY817" s="75"/>
      <c r="AZ817" s="75"/>
      <c r="BA817" s="75"/>
      <c r="BB817" s="75"/>
      <c r="BC817" s="75"/>
      <c r="BD817" s="75"/>
      <c r="BE817" s="75"/>
      <c r="BF817" s="75"/>
      <c r="BG817" s="75"/>
      <c r="BH817" s="75"/>
      <c r="BV817" s="251"/>
      <c r="BW817" s="251"/>
      <c r="BX817" s="251"/>
    </row>
    <row r="818" spans="1:76">
      <c r="A818" s="75"/>
      <c r="B818" s="75"/>
      <c r="C818" s="75"/>
      <c r="D818" s="75"/>
      <c r="E818" s="84"/>
      <c r="F818" s="84"/>
      <c r="G818" s="75"/>
      <c r="H818" s="85"/>
      <c r="I818" s="75"/>
      <c r="J818" s="75"/>
      <c r="K818" s="75"/>
      <c r="L818" s="75"/>
      <c r="M818" s="75"/>
      <c r="N818" s="75"/>
      <c r="O818" s="75"/>
      <c r="P818" s="75"/>
      <c r="Q818" s="75"/>
      <c r="R818" s="75"/>
      <c r="S818" s="75"/>
      <c r="T818" s="75"/>
      <c r="U818" s="75"/>
      <c r="V818" s="75"/>
      <c r="W818" s="76"/>
      <c r="X818" s="76"/>
      <c r="Y818" s="76"/>
      <c r="Z818" s="76"/>
      <c r="AA818" s="76"/>
      <c r="AB818" s="76"/>
      <c r="AC818" s="76"/>
      <c r="AD818" s="76"/>
      <c r="AE818" s="75"/>
      <c r="AF818" s="75"/>
      <c r="AG818" s="75"/>
      <c r="AH818" s="75"/>
      <c r="AI818" s="75"/>
      <c r="AJ818" s="75"/>
      <c r="AK818" s="75"/>
      <c r="AL818" s="75"/>
      <c r="AM818" s="75"/>
      <c r="AN818" s="75"/>
      <c r="AO818" s="75"/>
      <c r="AP818" s="75"/>
      <c r="AQ818" s="75"/>
      <c r="AR818" s="75"/>
      <c r="AS818" s="75"/>
      <c r="AT818" s="75"/>
      <c r="AU818" s="75"/>
      <c r="AV818" s="46"/>
      <c r="AW818" s="74"/>
      <c r="AX818" s="75"/>
      <c r="AY818" s="75"/>
      <c r="AZ818" s="75"/>
      <c r="BA818" s="75"/>
      <c r="BB818" s="75"/>
      <c r="BC818" s="75"/>
      <c r="BD818" s="75"/>
      <c r="BE818" s="75"/>
      <c r="BF818" s="75"/>
      <c r="BG818" s="75"/>
      <c r="BH818" s="75"/>
      <c r="BV818" s="251"/>
      <c r="BW818" s="251"/>
      <c r="BX818" s="251"/>
    </row>
    <row r="819" spans="1:76" ht="15.6">
      <c r="A819" s="268"/>
      <c r="B819" s="268"/>
      <c r="C819" s="268"/>
      <c r="D819" s="268"/>
      <c r="E819" s="490"/>
      <c r="F819" s="490"/>
      <c r="G819" s="268"/>
      <c r="H819" s="491"/>
      <c r="I819" s="268"/>
      <c r="J819" s="268"/>
      <c r="K819" s="268"/>
      <c r="L819" s="268"/>
      <c r="M819" s="268"/>
      <c r="N819" s="268"/>
      <c r="O819" s="268"/>
      <c r="P819" s="268"/>
      <c r="Q819" s="268"/>
      <c r="R819" s="268"/>
      <c r="S819" s="268"/>
      <c r="T819" s="268"/>
      <c r="U819" s="268"/>
      <c r="V819" s="268"/>
      <c r="W819" s="275"/>
      <c r="X819" s="275"/>
      <c r="Y819" s="275"/>
      <c r="Z819" s="275"/>
      <c r="AA819" s="275"/>
      <c r="AB819" s="275"/>
      <c r="AC819" s="275"/>
      <c r="AD819" s="275"/>
      <c r="AE819" s="275"/>
      <c r="AF819" s="275"/>
      <c r="AG819" s="75"/>
      <c r="AH819" s="604" t="s">
        <v>66</v>
      </c>
      <c r="AI819" s="604"/>
      <c r="AJ819" s="160"/>
      <c r="AK819" s="160"/>
      <c r="AL819" s="160"/>
      <c r="AM819" s="160"/>
      <c r="AN819" s="160"/>
      <c r="AO819" s="160"/>
      <c r="AP819" s="160"/>
      <c r="AQ819" s="160"/>
      <c r="AR819" s="160"/>
      <c r="AS819" s="160"/>
      <c r="AT819" s="160"/>
      <c r="AU819" s="160"/>
      <c r="AV819" s="160"/>
      <c r="AW819" s="74"/>
      <c r="AX819" s="75"/>
      <c r="AY819" s="75"/>
      <c r="AZ819" s="75"/>
      <c r="BA819" s="75"/>
      <c r="BB819" s="75"/>
      <c r="BC819" s="75"/>
      <c r="BD819" s="75"/>
      <c r="BE819" s="75"/>
      <c r="BF819" s="75"/>
      <c r="BG819" s="75"/>
      <c r="BH819" s="75"/>
      <c r="BV819" s="251"/>
      <c r="BW819" s="251"/>
      <c r="BX819" s="251"/>
    </row>
    <row r="820" spans="1:76" ht="15.6">
      <c r="A820" s="551" t="s">
        <v>135</v>
      </c>
      <c r="B820" s="493"/>
      <c r="C820" s="492"/>
      <c r="D820" s="493" t="s">
        <v>118</v>
      </c>
      <c r="E820" s="494"/>
      <c r="F820" s="493" t="s">
        <v>118</v>
      </c>
      <c r="G820" s="492"/>
      <c r="H820" s="493" t="s">
        <v>118</v>
      </c>
      <c r="I820" s="492"/>
      <c r="J820" s="493" t="s">
        <v>118</v>
      </c>
      <c r="K820" s="492"/>
      <c r="L820" s="493" t="s">
        <v>118</v>
      </c>
      <c r="M820" s="492"/>
      <c r="N820" s="493" t="s">
        <v>118</v>
      </c>
      <c r="O820" s="492"/>
      <c r="P820" s="493" t="s">
        <v>118</v>
      </c>
      <c r="Q820" s="492"/>
      <c r="R820" s="493" t="s">
        <v>118</v>
      </c>
      <c r="S820" s="492"/>
      <c r="T820" s="493" t="s">
        <v>118</v>
      </c>
      <c r="U820" s="492"/>
      <c r="V820" s="493" t="s">
        <v>118</v>
      </c>
      <c r="W820" s="495"/>
      <c r="X820" s="493" t="s">
        <v>118</v>
      </c>
      <c r="Y820" s="495"/>
      <c r="Z820" s="493" t="s">
        <v>118</v>
      </c>
      <c r="AA820" s="495"/>
      <c r="AB820" s="493" t="s">
        <v>118</v>
      </c>
      <c r="AC820" s="495"/>
      <c r="AD820" s="495"/>
      <c r="AE820" s="493" t="s">
        <v>118</v>
      </c>
      <c r="AF820" s="495"/>
      <c r="AG820" s="75"/>
      <c r="AH820" s="314"/>
      <c r="AI820" s="314"/>
      <c r="AJ820" s="160"/>
      <c r="AK820" s="160"/>
      <c r="AL820" s="160"/>
      <c r="AM820" s="160"/>
      <c r="AN820" s="160"/>
      <c r="AO820" s="160"/>
      <c r="AP820" s="160"/>
      <c r="AQ820" s="160"/>
      <c r="AR820" s="160"/>
      <c r="AS820" s="160"/>
      <c r="AT820" s="160"/>
      <c r="AU820" s="160"/>
      <c r="AV820" s="160"/>
      <c r="AW820" s="74"/>
      <c r="AX820" s="75"/>
      <c r="AY820" s="75"/>
      <c r="AZ820" s="75"/>
      <c r="BA820" s="75"/>
      <c r="BB820" s="75"/>
      <c r="BC820" s="75"/>
      <c r="BD820" s="75"/>
      <c r="BE820" s="75"/>
      <c r="BF820" s="75"/>
      <c r="BG820" s="75"/>
      <c r="BH820" s="75"/>
      <c r="BV820" s="251"/>
      <c r="BW820" s="251"/>
      <c r="BX820" s="251"/>
    </row>
    <row r="821" spans="1:76" ht="15.6">
      <c r="A821" s="268"/>
      <c r="B821" s="268"/>
      <c r="C821" s="268"/>
      <c r="D821" s="268"/>
      <c r="E821" s="490"/>
      <c r="F821" s="490"/>
      <c r="G821" s="268"/>
      <c r="H821" s="491"/>
      <c r="I821" s="268"/>
      <c r="J821" s="268"/>
      <c r="K821" s="268"/>
      <c r="L821" s="268"/>
      <c r="M821" s="268"/>
      <c r="N821" s="268"/>
      <c r="O821" s="268"/>
      <c r="P821" s="268"/>
      <c r="Q821" s="268"/>
      <c r="R821" s="268"/>
      <c r="S821" s="268"/>
      <c r="T821" s="268"/>
      <c r="U821" s="268"/>
      <c r="V821" s="268"/>
      <c r="W821" s="268"/>
      <c r="X821" s="268"/>
      <c r="Y821" s="268"/>
      <c r="Z821" s="268"/>
      <c r="AA821" s="268"/>
      <c r="AB821" s="268"/>
      <c r="AC821" s="268"/>
      <c r="AD821" s="268"/>
      <c r="AE821" s="268"/>
      <c r="AF821" s="268"/>
      <c r="AG821" s="75"/>
      <c r="AH821" s="314"/>
      <c r="AI821" s="314"/>
      <c r="AJ821" s="160"/>
      <c r="AK821" s="160"/>
      <c r="AL821" s="160"/>
      <c r="AM821" s="160"/>
      <c r="AN821" s="160"/>
      <c r="AO821" s="160"/>
      <c r="AP821" s="160"/>
      <c r="AQ821" s="160"/>
      <c r="AR821" s="160"/>
      <c r="AS821" s="160"/>
      <c r="AT821" s="160"/>
      <c r="AU821" s="160"/>
      <c r="AV821" s="160"/>
      <c r="AW821" s="74"/>
      <c r="AX821" s="75"/>
      <c r="AY821" s="75"/>
      <c r="AZ821" s="75"/>
      <c r="BA821" s="75"/>
      <c r="BB821" s="75"/>
      <c r="BC821" s="75"/>
      <c r="BD821" s="75"/>
      <c r="BE821" s="75"/>
      <c r="BF821" s="75"/>
      <c r="BG821" s="75"/>
      <c r="BH821" s="75"/>
      <c r="BV821" s="251"/>
      <c r="BW821" s="251"/>
      <c r="BX821" s="251"/>
    </row>
    <row r="822" spans="1:76" ht="15.6">
      <c r="A822" s="75"/>
      <c r="B822" s="75"/>
      <c r="C822" s="75"/>
      <c r="D822" s="75"/>
      <c r="E822" s="84"/>
      <c r="F822" s="84"/>
      <c r="G822" s="75"/>
      <c r="H822" s="85"/>
      <c r="I822" s="75"/>
      <c r="J822" s="75"/>
      <c r="K822" s="75"/>
      <c r="L822" s="75"/>
      <c r="M822" s="75"/>
      <c r="N822" s="75"/>
      <c r="O822" s="75"/>
      <c r="P822" s="75"/>
      <c r="Q822" s="75"/>
      <c r="R822" s="75"/>
      <c r="S822" s="75"/>
      <c r="T822" s="75"/>
      <c r="U822" s="75"/>
      <c r="V822" s="75"/>
      <c r="W822" s="76"/>
      <c r="X822" s="76"/>
      <c r="Y822" s="76"/>
      <c r="Z822" s="76"/>
      <c r="AA822" s="76"/>
      <c r="AB822" s="76"/>
      <c r="AC822" s="76"/>
      <c r="AD822" s="76"/>
      <c r="AE822" s="75"/>
      <c r="AF822" s="75"/>
      <c r="AG822" s="75"/>
      <c r="AH822" s="314"/>
      <c r="AI822" s="314"/>
      <c r="AJ822" s="160"/>
      <c r="AK822" s="160"/>
      <c r="AL822" s="160"/>
      <c r="AM822" s="160"/>
      <c r="AN822" s="160"/>
      <c r="AO822" s="160"/>
      <c r="AP822" s="160"/>
      <c r="AQ822" s="160"/>
      <c r="AR822" s="160"/>
      <c r="AS822" s="160"/>
      <c r="AT822" s="160"/>
      <c r="AU822" s="160"/>
      <c r="AV822" s="160"/>
      <c r="AW822" s="74"/>
      <c r="AX822" s="75"/>
      <c r="AY822" s="75"/>
      <c r="AZ822" s="75"/>
      <c r="BA822" s="75"/>
      <c r="BB822" s="75"/>
      <c r="BC822" s="75"/>
      <c r="BD822" s="75"/>
      <c r="BE822" s="75"/>
      <c r="BF822" s="75"/>
      <c r="BG822" s="75"/>
      <c r="BH822" s="75"/>
      <c r="BV822" s="251"/>
      <c r="BW822" s="251"/>
      <c r="BX822" s="251"/>
    </row>
    <row r="823" spans="1:76">
      <c r="A823" s="75"/>
      <c r="B823" s="75"/>
      <c r="C823" s="75"/>
      <c r="D823" s="75"/>
      <c r="E823" s="84"/>
      <c r="F823" s="84"/>
      <c r="G823" s="75"/>
      <c r="H823" s="85"/>
      <c r="I823" s="75"/>
      <c r="J823" s="75"/>
      <c r="K823" s="75"/>
      <c r="L823" s="75"/>
      <c r="M823" s="75"/>
      <c r="N823" s="75"/>
      <c r="O823" s="75"/>
      <c r="P823" s="75"/>
      <c r="Q823" s="75"/>
      <c r="R823" s="75"/>
      <c r="S823" s="75"/>
      <c r="T823" s="75"/>
      <c r="U823" s="75"/>
      <c r="V823" s="75"/>
      <c r="W823" s="76"/>
      <c r="X823" s="76"/>
      <c r="Y823" s="76"/>
      <c r="Z823" s="76"/>
      <c r="AA823" s="76"/>
      <c r="AB823" s="76"/>
      <c r="AC823" s="76"/>
      <c r="AD823" s="76"/>
      <c r="AE823" s="75"/>
      <c r="AF823" s="75"/>
      <c r="AG823" s="75"/>
      <c r="AH823" s="160"/>
      <c r="AI823" s="160"/>
      <c r="AJ823" s="160"/>
      <c r="AK823" s="160"/>
      <c r="AL823" s="160"/>
      <c r="AM823" s="160"/>
      <c r="AN823" s="160"/>
      <c r="AO823" s="160"/>
      <c r="AP823" s="160"/>
      <c r="AQ823" s="160"/>
      <c r="AR823" s="160"/>
      <c r="AS823" s="160"/>
      <c r="AT823" s="160"/>
      <c r="AU823" s="160"/>
      <c r="AV823" s="160"/>
      <c r="AW823" s="74"/>
      <c r="AX823" s="75"/>
      <c r="AY823" s="75"/>
      <c r="AZ823" s="75"/>
      <c r="BA823" s="75"/>
      <c r="BB823" s="75"/>
      <c r="BC823" s="75"/>
      <c r="BD823" s="75"/>
      <c r="BE823" s="75"/>
      <c r="BF823" s="75"/>
      <c r="BG823" s="75"/>
      <c r="BH823" s="75"/>
      <c r="BV823" s="251"/>
      <c r="BW823" s="251"/>
      <c r="BX823" s="251"/>
    </row>
    <row r="824" spans="1:76">
      <c r="A824" s="75"/>
      <c r="B824" s="75"/>
      <c r="C824" s="75"/>
      <c r="D824" s="75"/>
      <c r="E824" s="84"/>
      <c r="F824" s="84"/>
      <c r="G824" s="75"/>
      <c r="H824" s="85"/>
      <c r="I824" s="75"/>
      <c r="J824" s="75"/>
      <c r="K824" s="75"/>
      <c r="L824" s="75"/>
      <c r="M824" s="75"/>
      <c r="N824" s="75"/>
      <c r="O824" s="75"/>
      <c r="P824" s="75"/>
      <c r="Q824" s="75"/>
      <c r="R824" s="75"/>
      <c r="S824" s="75"/>
      <c r="T824" s="75"/>
      <c r="U824" s="75"/>
      <c r="V824" s="75"/>
      <c r="W824" s="76"/>
      <c r="X824" s="76"/>
      <c r="Y824" s="76"/>
      <c r="Z824" s="76"/>
      <c r="AA824" s="76"/>
      <c r="AB824" s="76"/>
      <c r="AC824" s="76"/>
      <c r="AD824" s="76"/>
      <c r="AE824" s="75"/>
      <c r="AF824" s="75"/>
      <c r="AG824" s="75"/>
      <c r="AH824" s="396" t="s">
        <v>143</v>
      </c>
      <c r="AI824" s="394"/>
      <c r="AJ824" s="394"/>
      <c r="AK824" s="394"/>
      <c r="AL824" s="394"/>
      <c r="AM824" s="394"/>
      <c r="AN824" s="394"/>
      <c r="AO824" s="394"/>
      <c r="AP824" s="394"/>
      <c r="AQ824" s="394"/>
      <c r="AR824" s="394"/>
      <c r="AS824" s="394"/>
      <c r="AT824" s="394"/>
      <c r="AU824" s="394"/>
      <c r="AV824" s="395"/>
      <c r="AW824" s="75"/>
      <c r="AX824" s="75"/>
      <c r="AY824" s="75"/>
      <c r="AZ824" s="75"/>
      <c r="BA824" s="75"/>
      <c r="BB824" s="75"/>
      <c r="BC824" s="75"/>
      <c r="BD824" s="75"/>
      <c r="BE824" s="75"/>
      <c r="BF824" s="75"/>
      <c r="BG824" s="75"/>
      <c r="BH824" s="75"/>
      <c r="BV824" s="251"/>
      <c r="BW824" s="251"/>
      <c r="BX824" s="251"/>
    </row>
    <row r="825" spans="1:76">
      <c r="A825" s="75"/>
      <c r="B825" s="75"/>
      <c r="C825" s="75"/>
      <c r="D825" s="75"/>
      <c r="E825" s="84"/>
      <c r="F825" s="84"/>
      <c r="G825" s="75"/>
      <c r="H825" s="85"/>
      <c r="I825" s="75"/>
      <c r="J825" s="75"/>
      <c r="K825" s="75"/>
      <c r="L825" s="75"/>
      <c r="M825" s="75"/>
      <c r="N825" s="75"/>
      <c r="O825" s="75"/>
      <c r="P825" s="75"/>
      <c r="Q825" s="75"/>
      <c r="R825" s="75"/>
      <c r="S825" s="75"/>
      <c r="T825" s="75"/>
      <c r="U825" s="75"/>
      <c r="V825" s="75"/>
      <c r="W825" s="76"/>
      <c r="X825" s="76"/>
      <c r="Y825" s="76"/>
      <c r="Z825" s="76"/>
      <c r="AA825" s="76"/>
      <c r="AB825" s="76"/>
      <c r="AC825" s="76"/>
      <c r="AD825" s="76"/>
      <c r="AE825" s="75"/>
      <c r="AF825" s="75"/>
      <c r="AG825" s="75"/>
      <c r="AH825" s="75"/>
      <c r="AI825" s="75"/>
      <c r="AJ825" s="75"/>
      <c r="AK825" s="75"/>
      <c r="AL825" s="75"/>
      <c r="AM825" s="75"/>
      <c r="AN825" s="75"/>
      <c r="AO825" s="75"/>
      <c r="AP825" s="75"/>
      <c r="AQ825" s="75"/>
      <c r="AR825" s="75"/>
      <c r="AS825" s="75"/>
      <c r="AT825" s="75"/>
      <c r="AU825" s="75"/>
      <c r="AV825" s="75"/>
      <c r="AW825" s="75"/>
      <c r="AX825" s="75"/>
      <c r="AY825" s="75"/>
      <c r="AZ825" s="75"/>
      <c r="BA825" s="75"/>
      <c r="BB825" s="75"/>
      <c r="BC825" s="75"/>
      <c r="BD825" s="75"/>
      <c r="BE825" s="75"/>
      <c r="BF825" s="75"/>
      <c r="BG825" s="75"/>
      <c r="BH825" s="75"/>
      <c r="BV825" s="251"/>
      <c r="BW825" s="251"/>
      <c r="BX825" s="251"/>
    </row>
    <row r="826" spans="1:76">
      <c r="A826" s="75"/>
      <c r="B826" s="75"/>
      <c r="C826" s="75"/>
      <c r="D826" s="75"/>
      <c r="E826" s="84"/>
      <c r="F826" s="84"/>
      <c r="G826" s="75"/>
      <c r="H826" s="85"/>
      <c r="I826" s="75"/>
      <c r="J826" s="75"/>
      <c r="K826" s="75"/>
      <c r="L826" s="75"/>
      <c r="M826" s="75"/>
      <c r="N826" s="75"/>
      <c r="O826" s="75"/>
      <c r="P826" s="75"/>
      <c r="Q826" s="75"/>
      <c r="R826" s="75"/>
      <c r="S826" s="75"/>
      <c r="T826" s="75"/>
      <c r="U826" s="75"/>
      <c r="V826" s="75"/>
      <c r="W826" s="76"/>
      <c r="X826" s="76"/>
      <c r="Y826" s="76"/>
      <c r="Z826" s="76"/>
      <c r="AA826" s="76"/>
      <c r="AB826" s="76"/>
      <c r="AC826" s="76"/>
      <c r="AD826" s="76"/>
      <c r="AE826" s="75"/>
      <c r="AF826" s="75"/>
      <c r="AG826" s="75"/>
      <c r="AH826" s="75"/>
      <c r="AI826" s="75"/>
      <c r="AJ826" s="75"/>
      <c r="AK826" s="75"/>
      <c r="AL826" s="75"/>
      <c r="AM826" s="75"/>
      <c r="AN826" s="75"/>
      <c r="AO826" s="75"/>
      <c r="AP826" s="75"/>
      <c r="AQ826" s="75"/>
      <c r="AR826" s="75"/>
      <c r="AS826" s="75"/>
      <c r="AT826" s="75"/>
      <c r="AU826" s="75"/>
      <c r="AV826" s="75"/>
      <c r="AW826" s="75"/>
      <c r="AX826" s="75"/>
      <c r="AY826" s="75"/>
      <c r="AZ826" s="75"/>
      <c r="BA826" s="75"/>
      <c r="BB826" s="75"/>
      <c r="BC826" s="75"/>
      <c r="BD826" s="75"/>
      <c r="BE826" s="75"/>
      <c r="BF826" s="75"/>
      <c r="BG826" s="75"/>
      <c r="BH826" s="75"/>
      <c r="BV826" s="251"/>
      <c r="BW826" s="251"/>
      <c r="BX826" s="251"/>
    </row>
    <row r="827" spans="1:76">
      <c r="A827" s="75"/>
      <c r="B827" s="75"/>
      <c r="C827" s="75"/>
      <c r="D827" s="75"/>
      <c r="E827" s="84"/>
      <c r="F827" s="84"/>
      <c r="G827" s="75"/>
      <c r="H827" s="85"/>
      <c r="I827" s="75"/>
      <c r="J827" s="75"/>
      <c r="K827" s="75"/>
      <c r="L827" s="75"/>
      <c r="M827" s="75"/>
      <c r="N827" s="75"/>
      <c r="O827" s="75"/>
      <c r="P827" s="75"/>
      <c r="Q827" s="75"/>
      <c r="R827" s="75"/>
      <c r="S827" s="75"/>
      <c r="T827" s="75"/>
      <c r="U827" s="75"/>
      <c r="V827" s="75"/>
      <c r="W827" s="76"/>
      <c r="X827" s="76"/>
      <c r="Y827" s="76"/>
      <c r="Z827" s="76"/>
      <c r="AA827" s="76"/>
      <c r="AB827" s="76"/>
      <c r="AC827" s="76"/>
      <c r="AD827" s="76"/>
      <c r="AE827" s="75"/>
      <c r="AF827" s="75"/>
      <c r="AG827" s="75"/>
      <c r="AH827" s="75"/>
      <c r="AI827" s="75"/>
      <c r="AJ827" s="75"/>
      <c r="AK827" s="75"/>
      <c r="AL827" s="75"/>
      <c r="AM827" s="75"/>
      <c r="AN827" s="75"/>
      <c r="AO827" s="75"/>
      <c r="AP827" s="75"/>
      <c r="AQ827" s="75"/>
      <c r="AR827" s="75"/>
      <c r="AS827" s="75"/>
      <c r="AT827" s="75"/>
      <c r="AU827" s="75"/>
      <c r="AV827" s="75"/>
      <c r="AW827" s="74"/>
      <c r="AX827" s="75"/>
      <c r="AY827" s="75"/>
      <c r="AZ827" s="75"/>
      <c r="BA827" s="75"/>
      <c r="BB827" s="75"/>
      <c r="BC827" s="75"/>
      <c r="BD827" s="75"/>
      <c r="BE827" s="75"/>
      <c r="BF827" s="75"/>
      <c r="BG827" s="75"/>
      <c r="BH827" s="75"/>
      <c r="BV827" s="251"/>
      <c r="BW827" s="251"/>
      <c r="BX827" s="251"/>
    </row>
    <row r="828" spans="1:76">
      <c r="A828" s="75"/>
      <c r="B828" s="75"/>
      <c r="C828" s="75"/>
      <c r="D828" s="75"/>
      <c r="E828" s="84"/>
      <c r="F828" s="84"/>
      <c r="G828" s="75"/>
      <c r="H828" s="85"/>
      <c r="I828" s="75"/>
      <c r="J828" s="75"/>
      <c r="K828" s="75"/>
      <c r="L828" s="75"/>
      <c r="M828" s="75"/>
      <c r="N828" s="75"/>
      <c r="O828" s="75"/>
      <c r="P828" s="75"/>
      <c r="Q828" s="75"/>
      <c r="R828" s="75"/>
      <c r="S828" s="75"/>
      <c r="T828" s="75"/>
      <c r="U828" s="75"/>
      <c r="V828" s="75"/>
      <c r="W828" s="76"/>
      <c r="X828" s="76"/>
      <c r="Y828" s="76"/>
      <c r="Z828" s="76"/>
      <c r="AA828" s="76"/>
      <c r="AB828" s="76"/>
      <c r="AC828" s="76"/>
      <c r="AD828" s="76"/>
      <c r="AE828" s="75"/>
      <c r="AF828" s="75"/>
      <c r="AG828" s="75"/>
      <c r="AH828" s="160"/>
      <c r="AI828" s="306" t="s">
        <v>65</v>
      </c>
      <c r="AJ828" s="171"/>
      <c r="AK828" s="307"/>
      <c r="AL828" s="160"/>
      <c r="AM828" s="160"/>
      <c r="AN828" s="160"/>
      <c r="AO828" s="160"/>
      <c r="AP828" s="160"/>
      <c r="AQ828" s="160"/>
      <c r="AR828" s="160"/>
      <c r="AS828" s="160"/>
      <c r="AT828" s="160"/>
      <c r="AU828" s="160"/>
      <c r="AV828" s="160"/>
      <c r="AW828" s="160"/>
      <c r="AX828" s="160"/>
      <c r="AY828" s="75"/>
      <c r="AZ828" s="75"/>
      <c r="BA828" s="75"/>
      <c r="BB828" s="75"/>
      <c r="BC828" s="75"/>
      <c r="BD828" s="75"/>
      <c r="BE828" s="75"/>
      <c r="BF828" s="75"/>
      <c r="BG828" s="75"/>
      <c r="BH828" s="75"/>
      <c r="BV828" s="251"/>
      <c r="BW828" s="251"/>
      <c r="BX828" s="251"/>
    </row>
    <row r="829" spans="1:76">
      <c r="A829" s="75"/>
      <c r="B829" s="75"/>
      <c r="C829" s="75"/>
      <c r="D829" s="75"/>
      <c r="E829" s="84"/>
      <c r="F829" s="84"/>
      <c r="G829" s="75"/>
      <c r="H829" s="85"/>
      <c r="I829" s="75"/>
      <c r="J829" s="75"/>
      <c r="K829" s="75"/>
      <c r="L829" s="75"/>
      <c r="M829" s="75"/>
      <c r="N829" s="75"/>
      <c r="O829" s="75"/>
      <c r="P829" s="75"/>
      <c r="Q829" s="75"/>
      <c r="R829" s="75"/>
      <c r="S829" s="75"/>
      <c r="T829" s="75"/>
      <c r="U829" s="75"/>
      <c r="V829" s="75"/>
      <c r="W829" s="76"/>
      <c r="X829" s="76"/>
      <c r="Y829" s="76"/>
      <c r="Z829" s="76"/>
      <c r="AA829" s="76"/>
      <c r="AB829" s="76"/>
      <c r="AC829" s="76"/>
      <c r="AD829" s="76"/>
      <c r="AE829" s="75"/>
      <c r="AF829" s="75"/>
      <c r="AG829" s="75"/>
      <c r="AH829" s="160"/>
      <c r="AI829" s="229">
        <v>0</v>
      </c>
      <c r="AJ829" s="230">
        <v>1</v>
      </c>
      <c r="AK829" s="230">
        <v>2</v>
      </c>
      <c r="AL829" s="230">
        <v>3</v>
      </c>
      <c r="AM829" s="230">
        <v>4</v>
      </c>
      <c r="AN829" s="230">
        <v>5</v>
      </c>
      <c r="AO829" s="230">
        <v>6</v>
      </c>
      <c r="AP829" s="230">
        <v>7</v>
      </c>
      <c r="AQ829" s="230">
        <v>8</v>
      </c>
      <c r="AR829" s="230">
        <v>9</v>
      </c>
      <c r="AS829" s="230">
        <v>10</v>
      </c>
      <c r="AT829" s="230">
        <v>11</v>
      </c>
      <c r="AU829" s="230">
        <v>12</v>
      </c>
      <c r="AV829" s="230">
        <v>13</v>
      </c>
      <c r="AW829" s="230">
        <v>14</v>
      </c>
      <c r="AX829" s="231">
        <v>15</v>
      </c>
      <c r="AY829" s="231">
        <v>16</v>
      </c>
      <c r="AZ829" s="231">
        <v>17</v>
      </c>
      <c r="BA829" s="231">
        <v>18</v>
      </c>
      <c r="BB829" s="231">
        <v>19</v>
      </c>
      <c r="BC829" s="231">
        <v>20</v>
      </c>
      <c r="BD829" s="248">
        <v>21</v>
      </c>
      <c r="BE829" s="248">
        <v>22</v>
      </c>
      <c r="BF829" s="248">
        <v>23</v>
      </c>
      <c r="BG829" s="75"/>
      <c r="BH829" s="75"/>
      <c r="BV829" s="251"/>
      <c r="BW829" s="251"/>
      <c r="BX829" s="251"/>
    </row>
    <row r="830" spans="1:76">
      <c r="A830" s="75"/>
      <c r="B830" s="75"/>
      <c r="C830" s="75"/>
      <c r="D830" s="75"/>
      <c r="E830" s="84"/>
      <c r="F830" s="84"/>
      <c r="G830" s="75"/>
      <c r="H830" s="85"/>
      <c r="I830" s="75"/>
      <c r="J830" s="75"/>
      <c r="K830" s="75"/>
      <c r="L830" s="75"/>
      <c r="M830" s="75"/>
      <c r="N830" s="75"/>
      <c r="O830" s="75"/>
      <c r="P830" s="75"/>
      <c r="Q830" s="75"/>
      <c r="R830" s="75"/>
      <c r="S830" s="75"/>
      <c r="T830" s="75"/>
      <c r="U830" s="75"/>
      <c r="V830" s="75"/>
      <c r="W830" s="76"/>
      <c r="X830" s="76"/>
      <c r="Y830" s="76"/>
      <c r="Z830" s="76"/>
      <c r="AA830" s="76"/>
      <c r="AB830" s="76"/>
      <c r="AC830" s="76"/>
      <c r="AD830" s="76"/>
      <c r="AE830" s="75"/>
      <c r="AF830" s="75"/>
      <c r="AG830" s="75"/>
      <c r="AH830" s="71" t="str">
        <f>$G$221</f>
        <v>MODAL</v>
      </c>
      <c r="AI830" s="138"/>
      <c r="AJ830" s="138"/>
      <c r="AK830" s="138"/>
      <c r="AL830" s="138"/>
      <c r="AM830" s="138"/>
      <c r="AN830" s="138"/>
      <c r="AO830" s="138"/>
      <c r="AP830" s="138"/>
      <c r="AQ830" s="138"/>
      <c r="AR830" s="138"/>
      <c r="AS830" s="138"/>
      <c r="AT830" s="138"/>
      <c r="AU830" s="138"/>
      <c r="AV830" s="138"/>
      <c r="AW830" s="138"/>
      <c r="AX830" s="138"/>
      <c r="AY830" s="75"/>
      <c r="AZ830" s="75"/>
      <c r="BA830" s="75"/>
      <c r="BB830" s="75"/>
      <c r="BC830" s="75"/>
      <c r="BD830" s="75"/>
      <c r="BE830" s="75"/>
      <c r="BF830" s="75"/>
      <c r="BG830" s="75"/>
      <c r="BH830" s="75"/>
      <c r="BV830" s="251"/>
      <c r="BW830" s="251"/>
      <c r="BX830" s="251"/>
    </row>
    <row r="831" spans="1:76">
      <c r="A831" s="75"/>
      <c r="B831" s="75"/>
      <c r="C831" s="75"/>
      <c r="D831" s="75"/>
      <c r="E831" s="84"/>
      <c r="F831" s="84"/>
      <c r="G831" s="75"/>
      <c r="H831" s="85"/>
      <c r="I831" s="75"/>
      <c r="J831" s="75"/>
      <c r="K831" s="75"/>
      <c r="L831" s="75"/>
      <c r="M831" s="75"/>
      <c r="N831" s="75"/>
      <c r="O831" s="75"/>
      <c r="P831" s="75"/>
      <c r="Q831" s="75"/>
      <c r="R831" s="75"/>
      <c r="S831" s="75"/>
      <c r="T831" s="75"/>
      <c r="U831" s="75"/>
      <c r="V831" s="75"/>
      <c r="W831" s="76"/>
      <c r="X831" s="76"/>
      <c r="Y831" s="76"/>
      <c r="Z831" s="76"/>
      <c r="AA831" s="76"/>
      <c r="AB831" s="76"/>
      <c r="AC831" s="76"/>
      <c r="AD831" s="76"/>
      <c r="AE831" s="75"/>
      <c r="AF831" s="75"/>
      <c r="AG831" s="75"/>
      <c r="AH831" s="73" t="str">
        <f>$G$222</f>
        <v>age</v>
      </c>
      <c r="AI831" s="229">
        <v>-7</v>
      </c>
      <c r="AJ831" s="230">
        <v>-6</v>
      </c>
      <c r="AK831" s="230">
        <v>-5</v>
      </c>
      <c r="AL831" s="230">
        <v>-4</v>
      </c>
      <c r="AM831" s="230">
        <v>-3</v>
      </c>
      <c r="AN831" s="230">
        <v>-2</v>
      </c>
      <c r="AO831" s="230">
        <v>-1</v>
      </c>
      <c r="AP831" s="230">
        <v>0</v>
      </c>
      <c r="AQ831" s="230">
        <v>1</v>
      </c>
      <c r="AR831" s="230">
        <v>2</v>
      </c>
      <c r="AS831" s="230">
        <v>3</v>
      </c>
      <c r="AT831" s="230">
        <v>4</v>
      </c>
      <c r="AU831" s="230">
        <v>5</v>
      </c>
      <c r="AV831" s="230">
        <v>6</v>
      </c>
      <c r="AW831" s="406">
        <v>7</v>
      </c>
      <c r="AX831" s="231">
        <v>8</v>
      </c>
      <c r="AY831" s="75"/>
      <c r="AZ831" s="75"/>
      <c r="BA831" s="75"/>
      <c r="BB831" s="75"/>
      <c r="BC831" s="75"/>
      <c r="BD831" s="75"/>
      <c r="BE831" s="75"/>
      <c r="BF831" s="75"/>
      <c r="BG831" s="75"/>
      <c r="BH831" s="75"/>
      <c r="BV831" s="251"/>
      <c r="BW831" s="251"/>
      <c r="BX831" s="251"/>
    </row>
    <row r="832" spans="1:76">
      <c r="A832" s="75"/>
      <c r="B832" s="75"/>
      <c r="C832" s="75"/>
      <c r="D832" s="75"/>
      <c r="E832" s="84"/>
      <c r="F832" s="84"/>
      <c r="G832" s="75"/>
      <c r="H832" s="85"/>
      <c r="I832" s="75"/>
      <c r="J832" s="75"/>
      <c r="K832" s="75"/>
      <c r="L832" s="75"/>
      <c r="M832" s="75"/>
      <c r="N832" s="75"/>
      <c r="O832" s="75"/>
      <c r="P832" s="75"/>
      <c r="Q832" s="75"/>
      <c r="R832" s="75"/>
      <c r="S832" s="75"/>
      <c r="T832" s="75"/>
      <c r="U832" s="75"/>
      <c r="V832" s="75"/>
      <c r="W832" s="76"/>
      <c r="X832" s="76"/>
      <c r="Y832" s="76"/>
      <c r="Z832" s="76"/>
      <c r="AA832" s="76"/>
      <c r="AB832" s="76"/>
      <c r="AC832" s="76"/>
      <c r="AD832" s="76"/>
      <c r="AE832" s="75"/>
      <c r="AF832" s="75"/>
      <c r="AG832" s="75"/>
      <c r="AH832" s="249">
        <v>0</v>
      </c>
      <c r="AI832" s="302"/>
      <c r="AJ832" s="303"/>
      <c r="AK832" s="303"/>
      <c r="AL832" s="303"/>
      <c r="AM832" s="303"/>
      <c r="AN832" s="303"/>
      <c r="AO832" s="303"/>
      <c r="AP832" s="238" t="str">
        <f t="array" ref="AP832">IF($W223="-","-",COUNT(IF($W$5:$W$204=$AH832,IF($H$5:$V$204=AI$829,$H$5:$V$204,"-"),"-"))/$W223)</f>
        <v>-</v>
      </c>
      <c r="AQ832" s="239" t="str">
        <f t="array" ref="AQ832">IF($W223="-","-",COUNT(IF($W$5:$W$204=$AH832,IF($H$5:$V$204=AJ$829,$H$5:$V$204,"-"),"-"))/$W223)</f>
        <v>-</v>
      </c>
      <c r="AR832" s="239" t="str">
        <f t="array" ref="AR832">IF($W223="-","-",COUNT(IF($W$5:$W$204=$AH832,IF($H$5:$V$204=AK$829,$H$5:$V$204,"-"),"-"))/$W223)</f>
        <v>-</v>
      </c>
      <c r="AS832" s="239" t="str">
        <f t="array" ref="AS832">IF($W223="-","-",COUNT(IF($W$5:$W$204=$AH832,IF($H$5:$V$204=AL$829,$H$5:$V$204,"-"),"-"))/$W223)</f>
        <v>-</v>
      </c>
      <c r="AT832" s="239" t="str">
        <f t="array" ref="AT832">IF($W223="-","-",COUNT(IF($W$5:$W$204=$AH832,IF($H$5:$V$204=AM$829,$H$5:$V$204,"-"),"-"))/$W223)</f>
        <v>-</v>
      </c>
      <c r="AU832" s="239" t="str">
        <f t="array" ref="AU832">IF($W223="-","-",COUNT(IF($W$5:$W$204=$AH832,IF($H$5:$V$204=AN$829,$H$5:$V$204,"-"),"-"))/$W223)</f>
        <v>-</v>
      </c>
      <c r="AV832" s="239" t="str">
        <f t="array" ref="AV832">IF($W223="-","-",COUNT(IF($W$5:$W$204=$AH832,IF($H$5:$V$204=AO$829,$H$5:$V$204,"-"),"-"))/$W223)</f>
        <v>-</v>
      </c>
      <c r="AW832" s="239" t="str">
        <f t="array" ref="AW832">IF($W223="-","-",COUNT(IF($W$5:$W$204=$AH832,IF($H$5:$V$204=AP$829,$H$5:$V$204,"-"),"-"))/$W223)</f>
        <v>-</v>
      </c>
      <c r="AX832" s="239" t="str">
        <f t="array" ref="AX832">IF($W223="-","-",COUNT(IF($W$5:$W$204=$AH832,IF($H$5:$V$204=AQ$829,$H$5:$V$204,"-"),"-"))/$W223)</f>
        <v>-</v>
      </c>
      <c r="AY832" s="243" t="str">
        <f>IF(SUM(AI832:AX832)=0,"-",SUM(AI832:AX832))</f>
        <v>-</v>
      </c>
      <c r="AZ832" s="75"/>
      <c r="BA832" s="75"/>
      <c r="BB832" s="75"/>
      <c r="BC832" s="75"/>
      <c r="BD832" s="75"/>
      <c r="BE832" s="75"/>
      <c r="BF832" s="75"/>
      <c r="BG832" s="75"/>
      <c r="BH832" s="75"/>
      <c r="BV832" s="251"/>
      <c r="BW832" s="251"/>
      <c r="BX832" s="251"/>
    </row>
    <row r="833" spans="1:76">
      <c r="A833" s="75"/>
      <c r="B833" s="75"/>
      <c r="C833" s="75"/>
      <c r="D833" s="75"/>
      <c r="E833" s="84"/>
      <c r="F833" s="84"/>
      <c r="G833" s="75"/>
      <c r="H833" s="85"/>
      <c r="I833" s="75"/>
      <c r="J833" s="75"/>
      <c r="K833" s="75"/>
      <c r="L833" s="75"/>
      <c r="M833" s="75"/>
      <c r="N833" s="75"/>
      <c r="O833" s="75"/>
      <c r="P833" s="75"/>
      <c r="Q833" s="75"/>
      <c r="R833" s="75"/>
      <c r="S833" s="75"/>
      <c r="T833" s="75"/>
      <c r="U833" s="75"/>
      <c r="V833" s="75"/>
      <c r="W833" s="76"/>
      <c r="X833" s="76"/>
      <c r="Y833" s="76"/>
      <c r="Z833" s="76"/>
      <c r="AA833" s="76"/>
      <c r="AB833" s="76"/>
      <c r="AC833" s="76"/>
      <c r="AD833" s="76"/>
      <c r="AE833" s="75"/>
      <c r="AF833" s="75"/>
      <c r="AG833" s="75"/>
      <c r="AH833" s="52">
        <v>1</v>
      </c>
      <c r="AI833" s="304"/>
      <c r="AJ833" s="305"/>
      <c r="AK833" s="305"/>
      <c r="AL833" s="305"/>
      <c r="AM833" s="305"/>
      <c r="AN833" s="305"/>
      <c r="AO833" s="226" t="str">
        <f t="array" ref="AO833">IF($W224="-","-",COUNT(IF($W$5:$W$204=$AH833,IF($H$5:$V$204=AI$829,$H$5:$V$204,"-"),"-"))/$W224)</f>
        <v>-</v>
      </c>
      <c r="AP833" s="228" t="str">
        <f t="array" ref="AP833">IF($W224="-","-",COUNT(IF($W$5:$W$204=$AH833,IF($H$5:$V$204=AJ$829,$H$5:$V$204,"-"),"-"))/$W224)</f>
        <v>-</v>
      </c>
      <c r="AQ833" s="226" t="str">
        <f t="array" ref="AQ833">IF($W224="-","-",COUNT(IF($W$5:$W$204=$AH833,IF($H$5:$V$204=AK$829,$H$5:$V$204,"-"),"-"))/$W224)</f>
        <v>-</v>
      </c>
      <c r="AR833" s="226" t="str">
        <f t="array" ref="AR833">IF($W224="-","-",COUNT(IF($W$5:$W$204=$AH833,IF($H$5:$V$204=AL$829,$H$5:$V$204,"-"),"-"))/$W224)</f>
        <v>-</v>
      </c>
      <c r="AS833" s="226" t="str">
        <f t="array" ref="AS833">IF($W224="-","-",COUNT(IF($W$5:$W$204=$AH833,IF($H$5:$V$204=AM$829,$H$5:$V$204,"-"),"-"))/$W224)</f>
        <v>-</v>
      </c>
      <c r="AT833" s="226" t="str">
        <f t="array" ref="AT833">IF($W224="-","-",COUNT(IF($W$5:$W$204=$AH833,IF($H$5:$V$204=AN$829,$H$5:$V$204,"-"),"-"))/$W224)</f>
        <v>-</v>
      </c>
      <c r="AU833" s="226" t="str">
        <f t="array" ref="AU833">IF($W224="-","-",COUNT(IF($W$5:$W$204=$AH833,IF($H$5:$V$204=AO$829,$H$5:$V$204,"-"),"-"))/$W224)</f>
        <v>-</v>
      </c>
      <c r="AV833" s="226" t="str">
        <f t="array" ref="AV833">IF($W224="-","-",COUNT(IF($W$5:$W$204=$AH833,IF($H$5:$V$204=AP$829,$H$5:$V$204,"-"),"-"))/$W224)</f>
        <v>-</v>
      </c>
      <c r="AW833" s="226" t="str">
        <f t="array" ref="AW833">IF($W224="-","-",COUNT(IF($W$5:$W$204=$AH833,IF($H$5:$V$204=AQ$829,$H$5:$V$204,"-"),"-"))/$W224)</f>
        <v>-</v>
      </c>
      <c r="AX833" s="226" t="str">
        <f t="array" ref="AX833">IF($W224="-","-",COUNT(IF($W$5:$W$204=$AH833,IF($H$5:$V$204=AR$829,$H$5:$V$204,"-"),"-"))/$W224)</f>
        <v>-</v>
      </c>
      <c r="AY833" s="244" t="str">
        <f t="shared" ref="AY833:AY847" si="126">IF(SUM(AI833:AX833)=0,"-",SUM(AI833:AX833))</f>
        <v>-</v>
      </c>
      <c r="AZ833" s="75"/>
      <c r="BA833" s="75"/>
      <c r="BB833" s="75"/>
      <c r="BC833" s="75"/>
      <c r="BD833" s="75"/>
      <c r="BE833" s="75"/>
      <c r="BF833" s="75"/>
      <c r="BG833" s="75"/>
      <c r="BH833" s="75"/>
      <c r="BV833" s="251"/>
      <c r="BW833" s="251"/>
      <c r="BX833" s="251"/>
    </row>
    <row r="834" spans="1:76">
      <c r="A834" s="75"/>
      <c r="B834" s="75"/>
      <c r="C834" s="75"/>
      <c r="D834" s="75"/>
      <c r="E834" s="84"/>
      <c r="F834" s="84"/>
      <c r="G834" s="75"/>
      <c r="H834" s="85"/>
      <c r="I834" s="75"/>
      <c r="J834" s="75"/>
      <c r="K834" s="75"/>
      <c r="L834" s="75"/>
      <c r="M834" s="75"/>
      <c r="N834" s="75"/>
      <c r="O834" s="75"/>
      <c r="P834" s="75"/>
      <c r="Q834" s="75"/>
      <c r="R834" s="75"/>
      <c r="S834" s="75"/>
      <c r="T834" s="75"/>
      <c r="U834" s="75"/>
      <c r="V834" s="75"/>
      <c r="W834" s="76"/>
      <c r="X834" s="76"/>
      <c r="Y834" s="76"/>
      <c r="Z834" s="76"/>
      <c r="AA834" s="76"/>
      <c r="AB834" s="76"/>
      <c r="AC834" s="76"/>
      <c r="AD834" s="76"/>
      <c r="AE834" s="75"/>
      <c r="AF834" s="75"/>
      <c r="AG834" s="75"/>
      <c r="AH834" s="52">
        <v>2</v>
      </c>
      <c r="AI834" s="304"/>
      <c r="AJ834" s="305"/>
      <c r="AK834" s="305"/>
      <c r="AL834" s="305"/>
      <c r="AM834" s="305"/>
      <c r="AN834" s="226" t="str">
        <f t="array" ref="AN834">IF($W225="-","-",COUNT(IF($W$5:$W$204=$AH834,IF($H$5:$V$204=AI$829,$H$5:$V$204,"-"),"-"))/$W225)</f>
        <v>-</v>
      </c>
      <c r="AO834" s="226" t="str">
        <f t="array" ref="AO834">IF($W225="-","-",COUNT(IF($W$5:$W$204=$AH834,IF($H$5:$V$204=AJ$829,$H$5:$V$204,"-"),"-"))/$W225)</f>
        <v>-</v>
      </c>
      <c r="AP834" s="228" t="str">
        <f t="array" ref="AP834">IF($W225="-","-",COUNT(IF($W$5:$W$204=$AH834,IF($H$5:$V$204=AK$829,$H$5:$V$204,"-"),"-"))/$W225)</f>
        <v>-</v>
      </c>
      <c r="AQ834" s="226" t="str">
        <f t="array" ref="AQ834">IF($W225="-","-",COUNT(IF($W$5:$W$204=$AH834,IF($H$5:$V$204=AL$829,$H$5:$V$204,"-"),"-"))/$W225)</f>
        <v>-</v>
      </c>
      <c r="AR834" s="226" t="str">
        <f t="array" ref="AR834">IF($W225="-","-",COUNT(IF($W$5:$W$204=$AH834,IF($H$5:$V$204=AM$829,$H$5:$V$204,"-"),"-"))/$W225)</f>
        <v>-</v>
      </c>
      <c r="AS834" s="226" t="str">
        <f t="array" ref="AS834">IF($W225="-","-",COUNT(IF($W$5:$W$204=$AH834,IF($H$5:$V$204=AN$829,$H$5:$V$204,"-"),"-"))/$W225)</f>
        <v>-</v>
      </c>
      <c r="AT834" s="226" t="str">
        <f t="array" ref="AT834">IF($W225="-","-",COUNT(IF($W$5:$W$204=$AH834,IF($H$5:$V$204=AO$829,$H$5:$V$204,"-"),"-"))/$W225)</f>
        <v>-</v>
      </c>
      <c r="AU834" s="226" t="str">
        <f t="array" ref="AU834">IF($W225="-","-",COUNT(IF($W$5:$W$204=$AH834,IF($H$5:$V$204=AP$829,$H$5:$V$204,"-"),"-"))/$W225)</f>
        <v>-</v>
      </c>
      <c r="AV834" s="226" t="str">
        <f t="array" ref="AV834">IF($W225="-","-",COUNT(IF($W$5:$W$204=$AH834,IF($H$5:$V$204=AQ$829,$H$5:$V$204,"-"),"-"))/$W225)</f>
        <v>-</v>
      </c>
      <c r="AW834" s="226" t="str">
        <f t="array" ref="AW834">IF($W225="-","-",COUNT(IF($W$5:$W$204=$AH834,IF($H$5:$V$204=AR$829,$H$5:$V$204,"-"),"-"))/$W225)</f>
        <v>-</v>
      </c>
      <c r="AX834" s="226" t="str">
        <f t="array" ref="AX834">IF($W225="-","-",COUNT(IF($W$5:$W$204=$AH834,IF($H$5:$V$204=AS$829,$H$5:$V$204,"-"),"-"))/$W225)</f>
        <v>-</v>
      </c>
      <c r="AY834" s="244" t="str">
        <f t="shared" si="126"/>
        <v>-</v>
      </c>
      <c r="AZ834" s="75"/>
      <c r="BA834" s="75"/>
      <c r="BB834" s="75"/>
      <c r="BC834" s="75"/>
      <c r="BD834" s="75"/>
      <c r="BE834" s="75"/>
      <c r="BF834" s="75"/>
      <c r="BG834" s="75"/>
      <c r="BH834" s="75"/>
      <c r="BV834" s="251"/>
      <c r="BW834" s="251"/>
      <c r="BX834" s="251"/>
    </row>
    <row r="835" spans="1:76">
      <c r="A835" s="75"/>
      <c r="B835" s="75"/>
      <c r="C835" s="75"/>
      <c r="D835" s="75"/>
      <c r="E835" s="84"/>
      <c r="F835" s="84"/>
      <c r="G835" s="75"/>
      <c r="H835" s="85"/>
      <c r="I835" s="75"/>
      <c r="J835" s="75"/>
      <c r="K835" s="75"/>
      <c r="L835" s="75"/>
      <c r="M835" s="75"/>
      <c r="N835" s="75"/>
      <c r="O835" s="75"/>
      <c r="P835" s="75"/>
      <c r="Q835" s="75"/>
      <c r="R835" s="75"/>
      <c r="S835" s="75"/>
      <c r="T835" s="75"/>
      <c r="U835" s="75"/>
      <c r="V835" s="75"/>
      <c r="W835" s="76"/>
      <c r="X835" s="76"/>
      <c r="Y835" s="76"/>
      <c r="Z835" s="76"/>
      <c r="AA835" s="76"/>
      <c r="AB835" s="76"/>
      <c r="AC835" s="76"/>
      <c r="AD835" s="76"/>
      <c r="AE835" s="75"/>
      <c r="AF835" s="75"/>
      <c r="AG835" s="75"/>
      <c r="AH835" s="52">
        <v>3</v>
      </c>
      <c r="AI835" s="304"/>
      <c r="AJ835" s="305"/>
      <c r="AK835" s="305"/>
      <c r="AL835" s="305"/>
      <c r="AM835" s="226" t="str">
        <f t="array" ref="AM835">IF($W226="-","-",COUNT(IF($W$5:$W$204=$AH835,IF($H$5:$V$204=AI$829,$H$5:$V$204,"-"),"-"))/$W226)</f>
        <v>-</v>
      </c>
      <c r="AN835" s="226" t="str">
        <f t="array" ref="AN835">IF($W226="-","-",COUNT(IF($W$5:$W$204=$AH835,IF($H$5:$V$204=AJ$829,$H$5:$V$204,"-"),"-"))/$W226)</f>
        <v>-</v>
      </c>
      <c r="AO835" s="226" t="str">
        <f t="array" ref="AO835">IF($W226="-","-",COUNT(IF($W$5:$W$204=$AH835,IF($H$5:$V$204=AK$829,$H$5:$V$204,"-"),"-"))/$W226)</f>
        <v>-</v>
      </c>
      <c r="AP835" s="228" t="str">
        <f t="array" ref="AP835">IF($W226="-","-",COUNT(IF($W$5:$W$204=$AH835,IF($H$5:$V$204=AL$829,$H$5:$V$204,"-"),"-"))/$W226)</f>
        <v>-</v>
      </c>
      <c r="AQ835" s="226" t="str">
        <f t="array" ref="AQ835">IF($W226="-","-",COUNT(IF($W$5:$W$204=$AH835,IF($H$5:$V$204=AM$829,$H$5:$V$204,"-"),"-"))/$W226)</f>
        <v>-</v>
      </c>
      <c r="AR835" s="226" t="str">
        <f t="array" ref="AR835">IF($W226="-","-",COUNT(IF($W$5:$W$204=$AH835,IF($H$5:$V$204=AN$829,$H$5:$V$204,"-"),"-"))/$W226)</f>
        <v>-</v>
      </c>
      <c r="AS835" s="226" t="str">
        <f t="array" ref="AS835">IF($W226="-","-",COUNT(IF($W$5:$W$204=$AH835,IF($H$5:$V$204=AO$829,$H$5:$V$204,"-"),"-"))/$W226)</f>
        <v>-</v>
      </c>
      <c r="AT835" s="226" t="str">
        <f t="array" ref="AT835">IF($W226="-","-",COUNT(IF($W$5:$W$204=$AH835,IF($H$5:$V$204=AP$829,$H$5:$V$204,"-"),"-"))/$W226)</f>
        <v>-</v>
      </c>
      <c r="AU835" s="226" t="str">
        <f t="array" ref="AU835">IF($W226="-","-",COUNT(IF($W$5:$W$204=$AH835,IF($H$5:$V$204=AQ$829,$H$5:$V$204,"-"),"-"))/$W226)</f>
        <v>-</v>
      </c>
      <c r="AV835" s="226" t="str">
        <f t="array" ref="AV835">IF($W226="-","-",COUNT(IF($W$5:$W$204=$AH835,IF($H$5:$V$204=AR$829,$H$5:$V$204,"-"),"-"))/$W226)</f>
        <v>-</v>
      </c>
      <c r="AW835" s="226" t="str">
        <f t="array" ref="AW835">IF($W226="-","-",COUNT(IF($W$5:$W$204=$AH835,IF($H$5:$V$204=AS$829,$H$5:$V$204,"-"),"-"))/$W226)</f>
        <v>-</v>
      </c>
      <c r="AX835" s="226" t="str">
        <f t="array" ref="AX835">IF($W226="-","-",COUNT(IF($W$5:$W$204=$AH835,IF($H$5:$V$204=AT$829,$H$5:$V$204,"-"),"-"))/$W226)</f>
        <v>-</v>
      </c>
      <c r="AY835" s="244" t="str">
        <f t="shared" si="126"/>
        <v>-</v>
      </c>
      <c r="AZ835" s="75"/>
      <c r="BA835" s="75"/>
      <c r="BB835" s="75"/>
      <c r="BC835" s="75"/>
      <c r="BD835" s="75"/>
      <c r="BE835" s="75"/>
      <c r="BF835" s="75"/>
      <c r="BG835" s="75"/>
      <c r="BH835" s="75"/>
      <c r="BV835" s="251"/>
      <c r="BW835" s="251"/>
      <c r="BX835" s="251"/>
    </row>
    <row r="836" spans="1:76">
      <c r="A836" s="75"/>
      <c r="B836" s="75"/>
      <c r="C836" s="75"/>
      <c r="D836" s="75"/>
      <c r="E836" s="84"/>
      <c r="F836" s="84"/>
      <c r="G836" s="75"/>
      <c r="H836" s="85"/>
      <c r="I836" s="75"/>
      <c r="J836" s="75"/>
      <c r="K836" s="75"/>
      <c r="L836" s="75"/>
      <c r="M836" s="75"/>
      <c r="N836" s="75"/>
      <c r="O836" s="75"/>
      <c r="P836" s="75"/>
      <c r="Q836" s="75"/>
      <c r="R836" s="75"/>
      <c r="S836" s="75"/>
      <c r="T836" s="75"/>
      <c r="U836" s="75"/>
      <c r="V836" s="75"/>
      <c r="W836" s="76"/>
      <c r="X836" s="76"/>
      <c r="Y836" s="76"/>
      <c r="Z836" s="76"/>
      <c r="AA836" s="76"/>
      <c r="AB836" s="76"/>
      <c r="AC836" s="76"/>
      <c r="AD836" s="76"/>
      <c r="AE836" s="75"/>
      <c r="AF836" s="75"/>
      <c r="AG836" s="75"/>
      <c r="AH836" s="52">
        <v>4</v>
      </c>
      <c r="AI836" s="304"/>
      <c r="AJ836" s="305"/>
      <c r="AK836" s="305"/>
      <c r="AL836" s="226" t="str">
        <f t="array" ref="AL836">IF($W227="-","-",COUNT(IF($W$5:$W$204=$AH836,IF($H$5:$V$204=AI$829,$H$5:$V$204,"-"),"-"))/$W227)</f>
        <v>-</v>
      </c>
      <c r="AM836" s="226" t="str">
        <f t="array" ref="AM836">IF($W227="-","-",COUNT(IF($W$5:$W$204=$AH836,IF($H$5:$V$204=AJ$829,$H$5:$V$204,"-"),"-"))/$W227)</f>
        <v>-</v>
      </c>
      <c r="AN836" s="226" t="str">
        <f t="array" ref="AN836">IF($W227="-","-",COUNT(IF($W$5:$W$204=$AH836,IF($H$5:$V$204=AK$829,$H$5:$V$204,"-"),"-"))/$W227)</f>
        <v>-</v>
      </c>
      <c r="AO836" s="226" t="str">
        <f t="array" ref="AO836">IF($W227="-","-",COUNT(IF($W$5:$W$204=$AH836,IF($H$5:$V$204=AL$829,$H$5:$V$204,"-"),"-"))/$W227)</f>
        <v>-</v>
      </c>
      <c r="AP836" s="228" t="str">
        <f t="array" ref="AP836">IF($W227="-","-",COUNT(IF($W$5:$W$204=$AH836,IF($H$5:$V$204=AM$829,$H$5:$V$204,"-"),"-"))/$W227)</f>
        <v>-</v>
      </c>
      <c r="AQ836" s="226" t="str">
        <f t="array" ref="AQ836">IF($W227="-","-",COUNT(IF($W$5:$W$204=$AH836,IF($H$5:$V$204=AN$829,$H$5:$V$204,"-"),"-"))/$W227)</f>
        <v>-</v>
      </c>
      <c r="AR836" s="226" t="str">
        <f t="array" ref="AR836">IF($W227="-","-",COUNT(IF($W$5:$W$204=$AH836,IF($H$5:$V$204=AO$829,$H$5:$V$204,"-"),"-"))/$W227)</f>
        <v>-</v>
      </c>
      <c r="AS836" s="226" t="str">
        <f t="array" ref="AS836">IF($W227="-","-",COUNT(IF($W$5:$W$204=$AH836,IF($H$5:$V$204=AP$829,$H$5:$V$204,"-"),"-"))/$W227)</f>
        <v>-</v>
      </c>
      <c r="AT836" s="226" t="str">
        <f t="array" ref="AT836">IF($W227="-","-",COUNT(IF($W$5:$W$204=$AH836,IF($H$5:$V$204=AQ$829,$H$5:$V$204,"-"),"-"))/$W227)</f>
        <v>-</v>
      </c>
      <c r="AU836" s="226" t="str">
        <f t="array" ref="AU836">IF($W227="-","-",COUNT(IF($W$5:$W$204=$AH836,IF($H$5:$V$204=AR$829,$H$5:$V$204,"-"),"-"))/$W227)</f>
        <v>-</v>
      </c>
      <c r="AV836" s="226" t="str">
        <f t="array" ref="AV836">IF($W227="-","-",COUNT(IF($W$5:$W$204=$AH836,IF($H$5:$V$204=AS$829,$H$5:$V$204,"-"),"-"))/$W227)</f>
        <v>-</v>
      </c>
      <c r="AW836" s="226" t="str">
        <f t="array" ref="AW836">IF($W227="-","-",COUNT(IF($W$5:$W$204=$AH836,IF($H$5:$V$204=AT$829,$H$5:$V$204,"-"),"-"))/$W227)</f>
        <v>-</v>
      </c>
      <c r="AX836" s="226" t="str">
        <f t="array" ref="AX836">IF($W227="-","-",COUNT(IF($W$5:$W$204=$AH836,IF($H$5:$V$204=AU$829,$H$5:$V$204,"-"),"-"))/$W227)</f>
        <v>-</v>
      </c>
      <c r="AY836" s="244" t="str">
        <f t="shared" si="126"/>
        <v>-</v>
      </c>
      <c r="AZ836" s="75"/>
      <c r="BA836" s="75"/>
      <c r="BB836" s="75"/>
      <c r="BC836" s="75"/>
      <c r="BD836" s="75"/>
      <c r="BE836" s="75"/>
      <c r="BF836" s="75"/>
      <c r="BG836" s="75"/>
      <c r="BH836" s="75"/>
      <c r="BV836" s="251"/>
      <c r="BW836" s="251"/>
      <c r="BX836" s="251"/>
    </row>
    <row r="837" spans="1:76">
      <c r="A837" s="75"/>
      <c r="B837" s="75"/>
      <c r="C837" s="75"/>
      <c r="D837" s="75"/>
      <c r="E837" s="84"/>
      <c r="F837" s="84"/>
      <c r="G837" s="75"/>
      <c r="H837" s="85"/>
      <c r="I837" s="75"/>
      <c r="J837" s="75"/>
      <c r="K837" s="75"/>
      <c r="L837" s="75"/>
      <c r="M837" s="75"/>
      <c r="N837" s="75"/>
      <c r="O837" s="75"/>
      <c r="P837" s="75"/>
      <c r="Q837" s="75"/>
      <c r="R837" s="75"/>
      <c r="S837" s="75"/>
      <c r="T837" s="75"/>
      <c r="U837" s="75"/>
      <c r="V837" s="75"/>
      <c r="W837" s="76"/>
      <c r="X837" s="76"/>
      <c r="Y837" s="76"/>
      <c r="Z837" s="76"/>
      <c r="AA837" s="76"/>
      <c r="AB837" s="76"/>
      <c r="AC837" s="76"/>
      <c r="AD837" s="76"/>
      <c r="AE837" s="75"/>
      <c r="AF837" s="75"/>
      <c r="AG837" s="75"/>
      <c r="AH837" s="52">
        <v>5</v>
      </c>
      <c r="AI837" s="304"/>
      <c r="AJ837" s="305"/>
      <c r="AK837" s="226" t="str">
        <f t="array" ref="AK837">IF($W228="-","-",COUNT(IF($W$5:$W$204=$AH837,IF($H$5:$V$204=AI$829,$H$5:$V$204,"-"),"-"))/$W228)</f>
        <v>-</v>
      </c>
      <c r="AL837" s="226" t="str">
        <f t="array" ref="AL837">IF($W228="-","-",COUNT(IF($W$5:$W$204=$AH837,IF($H$5:$V$204=AJ$829,$H$5:$V$204,"-"),"-"))/$W228)</f>
        <v>-</v>
      </c>
      <c r="AM837" s="226" t="str">
        <f t="array" ref="AM837">IF($W228="-","-",COUNT(IF($W$5:$W$204=$AH837,IF($H$5:$V$204=AK$829,$H$5:$V$204,"-"),"-"))/$W228)</f>
        <v>-</v>
      </c>
      <c r="AN837" s="226" t="str">
        <f t="array" ref="AN837">IF($W228="-","-",COUNT(IF($W$5:$W$204=$AH837,IF($H$5:$V$204=AL$829,$H$5:$V$204,"-"),"-"))/$W228)</f>
        <v>-</v>
      </c>
      <c r="AO837" s="226" t="str">
        <f t="array" ref="AO837">IF($W228="-","-",COUNT(IF($W$5:$W$204=$AH837,IF($H$5:$V$204=AM$829,$H$5:$V$204,"-"),"-"))/$W228)</f>
        <v>-</v>
      </c>
      <c r="AP837" s="228" t="str">
        <f t="array" ref="AP837">IF($W228="-","-",COUNT(IF($W$5:$W$204=$AH837,IF($H$5:$V$204=AN$829,$H$5:$V$204,"-"),"-"))/$W228)</f>
        <v>-</v>
      </c>
      <c r="AQ837" s="226" t="str">
        <f t="array" ref="AQ837">IF($W228="-","-",COUNT(IF($W$5:$W$204=$AH837,IF($H$5:$V$204=AO$829,$H$5:$V$204,"-"),"-"))/$W228)</f>
        <v>-</v>
      </c>
      <c r="AR837" s="226" t="str">
        <f t="array" ref="AR837">IF($W228="-","-",COUNT(IF($W$5:$W$204=$AH837,IF($H$5:$V$204=AP$829,$H$5:$V$204,"-"),"-"))/$W228)</f>
        <v>-</v>
      </c>
      <c r="AS837" s="226" t="str">
        <f t="array" ref="AS837">IF($W228="-","-",COUNT(IF($W$5:$W$204=$AH837,IF($H$5:$V$204=AQ$829,$H$5:$V$204,"-"),"-"))/$W228)</f>
        <v>-</v>
      </c>
      <c r="AT837" s="226" t="str">
        <f t="array" ref="AT837">IF($W228="-","-",COUNT(IF($W$5:$W$204=$AH837,IF($H$5:$V$204=AR$829,$H$5:$V$204,"-"),"-"))/$W228)</f>
        <v>-</v>
      </c>
      <c r="AU837" s="226" t="str">
        <f t="array" ref="AU837">IF($W228="-","-",COUNT(IF($W$5:$W$204=$AH837,IF($H$5:$V$204=AS$829,$H$5:$V$204,"-"),"-"))/$W228)</f>
        <v>-</v>
      </c>
      <c r="AV837" s="226" t="str">
        <f t="array" ref="AV837">IF($W228="-","-",COUNT(IF($W$5:$W$204=$AH837,IF($H$5:$V$204=AT$829,$H$5:$V$204,"-"),"-"))/$W228)</f>
        <v>-</v>
      </c>
      <c r="AW837" s="226" t="str">
        <f t="array" ref="AW837">IF($W228="-","-",COUNT(IF($W$5:$W$204=$AH837,IF($H$5:$V$204=AU$829,$H$5:$V$204,"-"),"-"))/$W228)</f>
        <v>-</v>
      </c>
      <c r="AX837" s="226" t="str">
        <f t="array" ref="AX837">IF($W228="-","-",COUNT(IF($W$5:$W$204=$AH837,IF($H$5:$V$204=AV$829,$H$5:$V$204,"-"),"-"))/$W228)</f>
        <v>-</v>
      </c>
      <c r="AY837" s="244" t="str">
        <f t="shared" si="126"/>
        <v>-</v>
      </c>
      <c r="AZ837" s="75"/>
      <c r="BA837" s="75"/>
      <c r="BB837" s="75"/>
      <c r="BC837" s="75"/>
      <c r="BD837" s="75"/>
      <c r="BE837" s="75"/>
      <c r="BF837" s="75"/>
      <c r="BG837" s="75"/>
      <c r="BH837" s="75"/>
      <c r="BV837" s="251"/>
      <c r="BW837" s="251"/>
      <c r="BX837" s="251"/>
    </row>
    <row r="838" spans="1:76">
      <c r="A838" s="75"/>
      <c r="B838" s="75"/>
      <c r="C838" s="75"/>
      <c r="D838" s="75"/>
      <c r="E838" s="84"/>
      <c r="F838" s="84"/>
      <c r="G838" s="75"/>
      <c r="H838" s="85"/>
      <c r="I838" s="75"/>
      <c r="J838" s="75"/>
      <c r="K838" s="75"/>
      <c r="L838" s="75"/>
      <c r="M838" s="75"/>
      <c r="N838" s="75"/>
      <c r="O838" s="75"/>
      <c r="P838" s="75"/>
      <c r="Q838" s="75"/>
      <c r="R838" s="75"/>
      <c r="S838" s="75"/>
      <c r="T838" s="75"/>
      <c r="U838" s="75"/>
      <c r="V838" s="75"/>
      <c r="W838" s="76"/>
      <c r="X838" s="76"/>
      <c r="Y838" s="76"/>
      <c r="Z838" s="76"/>
      <c r="AA838" s="76"/>
      <c r="AB838" s="76"/>
      <c r="AC838" s="76"/>
      <c r="AD838" s="76"/>
      <c r="AE838" s="75"/>
      <c r="AF838" s="75"/>
      <c r="AG838" s="75"/>
      <c r="AH838" s="52">
        <v>6</v>
      </c>
      <c r="AI838" s="304"/>
      <c r="AJ838" s="226" t="str">
        <f t="array" ref="AJ838">IF($W229="-","-",COUNT(IF($W$5:$W$204=$AH838,IF($H$5:$V$204=AI$829,$H$5:$V$204,"-"),"-"))/$W229)</f>
        <v>-</v>
      </c>
      <c r="AK838" s="226" t="str">
        <f t="array" ref="AK838">IF($W229="-","-",COUNT(IF($W$5:$W$204=$AH838,IF($H$5:$V$204=AJ$829,$H$5:$V$204,"-"),"-"))/$W229)</f>
        <v>-</v>
      </c>
      <c r="AL838" s="226" t="str">
        <f t="array" ref="AL838">IF($W229="-","-",COUNT(IF($W$5:$W$204=$AH838,IF($H$5:$V$204=AK$829,$H$5:$V$204,"-"),"-"))/$W229)</f>
        <v>-</v>
      </c>
      <c r="AM838" s="226" t="str">
        <f t="array" ref="AM838">IF($W229="-","-",COUNT(IF($W$5:$W$204=$AH838,IF($H$5:$V$204=AL$829,$H$5:$V$204,"-"),"-"))/$W229)</f>
        <v>-</v>
      </c>
      <c r="AN838" s="226" t="str">
        <f t="array" ref="AN838">IF($W229="-","-",COUNT(IF($W$5:$W$204=$AH838,IF($H$5:$V$204=AM$829,$H$5:$V$204,"-"),"-"))/$W229)</f>
        <v>-</v>
      </c>
      <c r="AO838" s="226" t="str">
        <f t="array" ref="AO838">IF($W229="-","-",COUNT(IF($W$5:$W$204=$AH838,IF($H$5:$V$204=AN$829,$H$5:$V$204,"-"),"-"))/$W229)</f>
        <v>-</v>
      </c>
      <c r="AP838" s="228" t="str">
        <f t="array" ref="AP838">IF($W229="-","-",COUNT(IF($W$5:$W$204=$AH838,IF($H$5:$V$204=AO$829,$H$5:$V$204,"-"),"-"))/$W229)</f>
        <v>-</v>
      </c>
      <c r="AQ838" s="226" t="str">
        <f t="array" ref="AQ838">IF($W229="-","-",COUNT(IF($W$5:$W$204=$AH838,IF($H$5:$V$204=AP$829,$H$5:$V$204,"-"),"-"))/$W229)</f>
        <v>-</v>
      </c>
      <c r="AR838" s="226" t="str">
        <f t="array" ref="AR838">IF($W229="-","-",COUNT(IF($W$5:$W$204=$AH838,IF($H$5:$V$204=AQ$829,$H$5:$V$204,"-"),"-"))/$W229)</f>
        <v>-</v>
      </c>
      <c r="AS838" s="226" t="str">
        <f t="array" ref="AS838">IF($W229="-","-",COUNT(IF($W$5:$W$204=$AH838,IF($H$5:$V$204=AR$829,$H$5:$V$204,"-"),"-"))/$W229)</f>
        <v>-</v>
      </c>
      <c r="AT838" s="226" t="str">
        <f t="array" ref="AT838">IF($W229="-","-",COUNT(IF($W$5:$W$204=$AH838,IF($H$5:$V$204=AS$829,$H$5:$V$204,"-"),"-"))/$W229)</f>
        <v>-</v>
      </c>
      <c r="AU838" s="226" t="str">
        <f t="array" ref="AU838">IF($W229="-","-",COUNT(IF($W$5:$W$204=$AH838,IF($H$5:$V$204=AT$829,$H$5:$V$204,"-"),"-"))/$W229)</f>
        <v>-</v>
      </c>
      <c r="AV838" s="226" t="str">
        <f t="array" ref="AV838">IF($W229="-","-",COUNT(IF($W$5:$W$204=$AH838,IF($H$5:$V$204=AU$829,$H$5:$V$204,"-"),"-"))/$W229)</f>
        <v>-</v>
      </c>
      <c r="AW838" s="226" t="str">
        <f t="array" ref="AW838">IF($W229="-","-",COUNT(IF($W$5:$W$204=$AH838,IF($H$5:$V$204=AV$829,$H$5:$V$204,"-"),"-"))/$W229)</f>
        <v>-</v>
      </c>
      <c r="AX838" s="226" t="str">
        <f t="array" ref="AX838">IF($W229="-","-",COUNT(IF($W$5:$W$204=$AH838,IF($H$5:$V$204=AW$829,$H$5:$V$204,"-"),"-"))/$W229)</f>
        <v>-</v>
      </c>
      <c r="AY838" s="244" t="str">
        <f t="shared" si="126"/>
        <v>-</v>
      </c>
      <c r="AZ838" s="75"/>
      <c r="BA838" s="75"/>
      <c r="BB838" s="75"/>
      <c r="BC838" s="75"/>
      <c r="BD838" s="75"/>
      <c r="BE838" s="75"/>
      <c r="BF838" s="75"/>
      <c r="BG838" s="75"/>
      <c r="BH838" s="75"/>
      <c r="BV838" s="251"/>
      <c r="BW838" s="251"/>
      <c r="BX838" s="251"/>
    </row>
    <row r="839" spans="1:76">
      <c r="A839" s="75"/>
      <c r="B839" s="75"/>
      <c r="C839" s="75"/>
      <c r="D839" s="75"/>
      <c r="E839" s="84"/>
      <c r="F839" s="84"/>
      <c r="G839" s="75"/>
      <c r="H839" s="85"/>
      <c r="I839" s="75"/>
      <c r="J839" s="75"/>
      <c r="K839" s="75"/>
      <c r="L839" s="75"/>
      <c r="M839" s="75"/>
      <c r="N839" s="75"/>
      <c r="O839" s="75"/>
      <c r="P839" s="75"/>
      <c r="Q839" s="75"/>
      <c r="R839" s="75"/>
      <c r="S839" s="75"/>
      <c r="T839" s="75"/>
      <c r="U839" s="75"/>
      <c r="V839" s="75"/>
      <c r="W839" s="76"/>
      <c r="X839" s="76"/>
      <c r="Y839" s="76"/>
      <c r="Z839" s="76"/>
      <c r="AA839" s="76"/>
      <c r="AB839" s="76"/>
      <c r="AC839" s="76"/>
      <c r="AD839" s="76"/>
      <c r="AE839" s="75"/>
      <c r="AF839" s="75"/>
      <c r="AG839" s="75"/>
      <c r="AH839" s="52">
        <v>7</v>
      </c>
      <c r="AI839" s="241" t="str">
        <f t="array" ref="AI839">IF($W230="-","-",COUNT(IF($W$5:$W$204=$AH839,IF($H$5:$V$204=AI$829,$H$5:$V$204,"-"),"-"))/$W230)</f>
        <v>-</v>
      </c>
      <c r="AJ839" s="226" t="str">
        <f t="array" ref="AJ839">IF($W230="-","-",COUNT(IF($W$5:$W$204=$AH839,IF($H$5:$V$204=AJ$829,$H$5:$V$204,"-"),"-"))/$W230)</f>
        <v>-</v>
      </c>
      <c r="AK839" s="226" t="str">
        <f t="array" ref="AK839">IF($W230="-","-",COUNT(IF($W$5:$W$204=$AH839,IF($H$5:$V$204=AK$829,$H$5:$V$204,"-"),"-"))/$W230)</f>
        <v>-</v>
      </c>
      <c r="AL839" s="226" t="str">
        <f t="array" ref="AL839">IF($W230="-","-",COUNT(IF($W$5:$W$204=$AH839,IF($H$5:$V$204=AL$829,$H$5:$V$204,"-"),"-"))/$W230)</f>
        <v>-</v>
      </c>
      <c r="AM839" s="226" t="str">
        <f t="array" ref="AM839">IF($W230="-","-",COUNT(IF($W$5:$W$204=$AH839,IF($H$5:$V$204=AM$829,$H$5:$V$204,"-"),"-"))/$W230)</f>
        <v>-</v>
      </c>
      <c r="AN839" s="226" t="str">
        <f t="array" ref="AN839">IF($W230="-","-",COUNT(IF($W$5:$W$204=$AH839,IF($H$5:$V$204=AN$829,$H$5:$V$204,"-"),"-"))/$W230)</f>
        <v>-</v>
      </c>
      <c r="AO839" s="226" t="str">
        <f t="array" ref="AO839">IF($W230="-","-",COUNT(IF($W$5:$W$204=$AH839,IF($H$5:$V$204=AO$829,$H$5:$V$204,"-"),"-"))/$W230)</f>
        <v>-</v>
      </c>
      <c r="AP839" s="228" t="str">
        <f t="array" ref="AP839">IF($W230="-","-",COUNT(IF($W$5:$W$204=$AH839,IF($H$5:$V$204=AP$829,$H$5:$V$204,"-"),"-"))/$W230)</f>
        <v>-</v>
      </c>
      <c r="AQ839" s="226" t="str">
        <f t="array" ref="AQ839">IF($W230="-","-",COUNT(IF($W$5:$W$204=$AH839,IF($H$5:$V$204=AQ$829,$H$5:$V$204,"-"),"-"))/$W230)</f>
        <v>-</v>
      </c>
      <c r="AR839" s="226" t="str">
        <f t="array" ref="AR839">IF($W230="-","-",COUNT(IF($W$5:$W$204=$AH839,IF($H$5:$V$204=AR$829,$H$5:$V$204,"-"),"-"))/$W230)</f>
        <v>-</v>
      </c>
      <c r="AS839" s="226" t="str">
        <f t="array" ref="AS839">IF($W230="-","-",COUNT(IF($W$5:$W$204=$AH839,IF($H$5:$V$204=AS$829,$H$5:$V$204,"-"),"-"))/$W230)</f>
        <v>-</v>
      </c>
      <c r="AT839" s="226" t="str">
        <f t="array" ref="AT839">IF($W230="-","-",COUNT(IF($W$5:$W$204=$AH839,IF($H$5:$V$204=AT$829,$H$5:$V$204,"-"),"-"))/$W230)</f>
        <v>-</v>
      </c>
      <c r="AU839" s="226" t="str">
        <f t="array" ref="AU839">IF($W230="-","-",COUNT(IF($W$5:$W$204=$AH839,IF($H$5:$V$204=AU$829,$H$5:$V$204,"-"),"-"))/$W230)</f>
        <v>-</v>
      </c>
      <c r="AV839" s="226" t="str">
        <f t="array" ref="AV839">IF($W230="-","-",COUNT(IF($W$5:$W$204=$AH839,IF($H$5:$V$204=AV$829,$H$5:$V$204,"-"),"-"))/$W230)</f>
        <v>-</v>
      </c>
      <c r="AW839" s="226" t="str">
        <f t="array" ref="AW839">IF($W230="-","-",COUNT(IF($W$5:$W$204=$AH839,IF($H$5:$V$204=AW$829,$H$5:$V$204,"-"),"-"))/$W230)</f>
        <v>-</v>
      </c>
      <c r="AX839" s="226" t="str">
        <f t="array" ref="AX839">IF($W230="-","-",COUNT(IF($W$5:$W$204=$AH839,IF($H$5:$V$204=AX$829,$H$5:$V$204,"-"),"-"))/$W230)</f>
        <v>-</v>
      </c>
      <c r="AY839" s="244" t="str">
        <f t="shared" si="126"/>
        <v>-</v>
      </c>
      <c r="AZ839" s="75"/>
      <c r="BA839" s="75"/>
      <c r="BB839" s="75"/>
      <c r="BC839" s="75"/>
      <c r="BD839" s="75"/>
      <c r="BE839" s="75"/>
      <c r="BF839" s="75"/>
      <c r="BG839" s="75"/>
      <c r="BH839" s="75"/>
      <c r="BV839" s="251"/>
      <c r="BW839" s="251"/>
      <c r="BX839" s="251"/>
    </row>
    <row r="840" spans="1:76">
      <c r="A840" s="75"/>
      <c r="B840" s="75"/>
      <c r="C840" s="75"/>
      <c r="D840" s="75"/>
      <c r="E840" s="84"/>
      <c r="F840" s="84"/>
      <c r="G840" s="75"/>
      <c r="H840" s="85"/>
      <c r="I840" s="75"/>
      <c r="J840" s="75"/>
      <c r="K840" s="75"/>
      <c r="L840" s="75"/>
      <c r="M840" s="75"/>
      <c r="N840" s="75"/>
      <c r="O840" s="75"/>
      <c r="P840" s="75"/>
      <c r="Q840" s="75"/>
      <c r="R840" s="75"/>
      <c r="S840" s="75"/>
      <c r="T840" s="75"/>
      <c r="U840" s="75"/>
      <c r="V840" s="75"/>
      <c r="W840" s="76"/>
      <c r="X840" s="76"/>
      <c r="Y840" s="76"/>
      <c r="Z840" s="76"/>
      <c r="AA840" s="76"/>
      <c r="AB840" s="76"/>
      <c r="AC840" s="76"/>
      <c r="AD840" s="76"/>
      <c r="AE840" s="75"/>
      <c r="AF840" s="75"/>
      <c r="AG840" s="75"/>
      <c r="AH840" s="52">
        <v>8</v>
      </c>
      <c r="AI840" s="241" t="str">
        <f t="array" ref="AI840">IF($W231="-","-",COUNT(IF($W$5:$W$204=$AH840,IF($H$5:$V$204=AJ$829,$H$5:$V$204,"-"),"-"))/$W231)</f>
        <v>-</v>
      </c>
      <c r="AJ840" s="226" t="str">
        <f t="array" ref="AJ840">IF($W231="-","-",COUNT(IF($W$5:$W$204=$AH840,IF($H$5:$V$204=AK$829,$H$5:$V$204,"-"),"-"))/$W231)</f>
        <v>-</v>
      </c>
      <c r="AK840" s="226" t="str">
        <f t="array" ref="AK840">IF($W231="-","-",COUNT(IF($W$5:$W$204=$AH840,IF($H$5:$V$204=AL$829,$H$5:$V$204,"-"),"-"))/$W231)</f>
        <v>-</v>
      </c>
      <c r="AL840" s="226" t="str">
        <f t="array" ref="AL840">IF($W231="-","-",COUNT(IF($W$5:$W$204=$AH840,IF($H$5:$V$204=AM$829,$H$5:$V$204,"-"),"-"))/$W231)</f>
        <v>-</v>
      </c>
      <c r="AM840" s="226" t="str">
        <f t="array" ref="AM840">IF($W231="-","-",COUNT(IF($W$5:$W$204=$AH840,IF($H$5:$V$204=AN$829,$H$5:$V$204,"-"),"-"))/$W231)</f>
        <v>-</v>
      </c>
      <c r="AN840" s="226" t="str">
        <f t="array" ref="AN840">IF($W231="-","-",COUNT(IF($W$5:$W$204=$AH840,IF($H$5:$V$204=AO$829,$H$5:$V$204,"-"),"-"))/$W231)</f>
        <v>-</v>
      </c>
      <c r="AO840" s="226" t="str">
        <f t="array" ref="AO840">IF($W231="-","-",COUNT(IF($W$5:$W$204=$AH840,IF($H$5:$V$204=AP$829,$H$5:$V$204,"-"),"-"))/$W231)</f>
        <v>-</v>
      </c>
      <c r="AP840" s="228" t="str">
        <f t="array" ref="AP840">IF($W231="-","-",COUNT(IF($W$5:$W$204=$AH840,IF($H$5:$V$204=AQ$829,$H$5:$V$204,"-"),"-"))/$W231)</f>
        <v>-</v>
      </c>
      <c r="AQ840" s="226" t="str">
        <f t="array" ref="AQ840">IF($W231="-","-",COUNT(IF($W$5:$W$204=$AH840,IF($H$5:$V$204=AR$829,$H$5:$V$204,"-"),"-"))/$W231)</f>
        <v>-</v>
      </c>
      <c r="AR840" s="226" t="str">
        <f t="array" ref="AR840">IF($W231="-","-",COUNT(IF($W$5:$W$204=$AH840,IF($H$5:$V$204=AS$829,$H$5:$V$204,"-"),"-"))/$W231)</f>
        <v>-</v>
      </c>
      <c r="AS840" s="226" t="str">
        <f t="array" ref="AS840">IF($W231="-","-",COUNT(IF($W$5:$W$204=$AH840,IF($H$5:$V$204=AT$829,$H$5:$V$204,"-"),"-"))/$W231)</f>
        <v>-</v>
      </c>
      <c r="AT840" s="226" t="str">
        <f t="array" ref="AT840">IF($W231="-","-",COUNT(IF($W$5:$W$204=$AH840,IF($H$5:$V$204=AU$829,$H$5:$V$204,"-"),"-"))/$W231)</f>
        <v>-</v>
      </c>
      <c r="AU840" s="226" t="str">
        <f t="array" ref="AU840">IF($W231="-","-",COUNT(IF($W$5:$W$204=$AH840,IF($H$5:$V$204=AV$829,$H$5:$V$204,"-"),"-"))/$W231)</f>
        <v>-</v>
      </c>
      <c r="AV840" s="226" t="str">
        <f t="array" ref="AV840">IF($W231="-","-",COUNT(IF($W$5:$W$204=$AH840,IF($H$5:$V$204=AW$829,$H$5:$V$204,"-"),"-"))/$W231)</f>
        <v>-</v>
      </c>
      <c r="AW840" s="226" t="str">
        <f t="array" ref="AW840">IF($W231="-","-",COUNT(IF($W$5:$W$204=$AH840,IF($H$5:$V$204=AX$829,$H$5:$V$204,"-"),"-"))/$W231)</f>
        <v>-</v>
      </c>
      <c r="AX840" s="226" t="str">
        <f t="array" ref="AX840">IF($W231="-","-",COUNT(IF($W$5:$W$204=$AH840,IF($H$5:$V$204=AY$829,$H$5:$V$204,"-"),"-"))/$W231)</f>
        <v>-</v>
      </c>
      <c r="AY840" s="244" t="str">
        <f t="shared" si="126"/>
        <v>-</v>
      </c>
      <c r="AZ840" s="75"/>
      <c r="BA840" s="75"/>
      <c r="BB840" s="75"/>
      <c r="BC840" s="75"/>
      <c r="BD840" s="75"/>
      <c r="BE840" s="75"/>
      <c r="BF840" s="75"/>
      <c r="BG840" s="75"/>
      <c r="BH840" s="75"/>
      <c r="BV840" s="251"/>
      <c r="BW840" s="251"/>
      <c r="BX840" s="251"/>
    </row>
    <row r="841" spans="1:76">
      <c r="A841" s="75"/>
      <c r="B841" s="75"/>
      <c r="C841" s="75"/>
      <c r="D841" s="75"/>
      <c r="E841" s="84"/>
      <c r="F841" s="84"/>
      <c r="G841" s="75"/>
      <c r="H841" s="85"/>
      <c r="I841" s="75"/>
      <c r="J841" s="75"/>
      <c r="K841" s="75"/>
      <c r="L841" s="75"/>
      <c r="M841" s="75"/>
      <c r="N841" s="75"/>
      <c r="O841" s="75"/>
      <c r="P841" s="75"/>
      <c r="Q841" s="75"/>
      <c r="R841" s="75"/>
      <c r="S841" s="75"/>
      <c r="T841" s="75"/>
      <c r="U841" s="75"/>
      <c r="V841" s="75"/>
      <c r="W841" s="76"/>
      <c r="X841" s="76"/>
      <c r="Y841" s="76"/>
      <c r="Z841" s="76"/>
      <c r="AA841" s="76"/>
      <c r="AB841" s="76"/>
      <c r="AC841" s="76"/>
      <c r="AD841" s="76"/>
      <c r="AE841" s="75"/>
      <c r="AF841" s="75"/>
      <c r="AG841" s="75"/>
      <c r="AH841" s="52">
        <v>9</v>
      </c>
      <c r="AI841" s="241" t="str">
        <f t="array" ref="AI841">IF($W232="-","-",COUNT(IF($W$5:$W$204=$AH841,IF($H$5:$V$204=AK$829,$H$5:$V$204,"-"),"-"))/$W232)</f>
        <v>-</v>
      </c>
      <c r="AJ841" s="226" t="str">
        <f t="array" ref="AJ841">IF($W232="-","-",COUNT(IF($W$5:$W$204=$AH841,IF($H$5:$V$204=AL$829,$H$5:$V$204,"-"),"-"))/$W232)</f>
        <v>-</v>
      </c>
      <c r="AK841" s="226" t="str">
        <f t="array" ref="AK841">IF($W232="-","-",COUNT(IF($W$5:$W$204=$AH841,IF($H$5:$V$204=AM$829,$H$5:$V$204,"-"),"-"))/$W232)</f>
        <v>-</v>
      </c>
      <c r="AL841" s="226" t="str">
        <f t="array" ref="AL841">IF($W232="-","-",COUNT(IF($W$5:$W$204=$AH841,IF($H$5:$V$204=AN$829,$H$5:$V$204,"-"),"-"))/$W232)</f>
        <v>-</v>
      </c>
      <c r="AM841" s="226" t="str">
        <f t="array" ref="AM841">IF($W232="-","-",COUNT(IF($W$5:$W$204=$AH841,IF($H$5:$V$204=AO$829,$H$5:$V$204,"-"),"-"))/$W232)</f>
        <v>-</v>
      </c>
      <c r="AN841" s="226" t="str">
        <f t="array" ref="AN841">IF($W232="-","-",COUNT(IF($W$5:$W$204=$AH841,IF($H$5:$V$204=AP$829,$H$5:$V$204,"-"),"-"))/$W232)</f>
        <v>-</v>
      </c>
      <c r="AO841" s="226" t="str">
        <f t="array" ref="AO841">IF($W232="-","-",COUNT(IF($W$5:$W$204=$AH841,IF($H$5:$V$204=AQ$829,$H$5:$V$204,"-"),"-"))/$W232)</f>
        <v>-</v>
      </c>
      <c r="AP841" s="228" t="str">
        <f t="array" ref="AP841">IF($W232="-","-",COUNT(IF($W$5:$W$204=$AH841,IF($H$5:$V$204=AR$829,$H$5:$V$204,"-"),"-"))/$W232)</f>
        <v>-</v>
      </c>
      <c r="AQ841" s="226" t="str">
        <f t="array" ref="AQ841">IF($W232="-","-",COUNT(IF($W$5:$W$204=$AH841,IF($H$5:$V$204=AS$829,$H$5:$V$204,"-"),"-"))/$W232)</f>
        <v>-</v>
      </c>
      <c r="AR841" s="226" t="str">
        <f t="array" ref="AR841">IF($W232="-","-",COUNT(IF($W$5:$W$204=$AH841,IF($H$5:$V$204=AT$829,$H$5:$V$204,"-"),"-"))/$W232)</f>
        <v>-</v>
      </c>
      <c r="AS841" s="226" t="str">
        <f t="array" ref="AS841">IF($W232="-","-",COUNT(IF($W$5:$W$204=$AH841,IF($H$5:$V$204=AU$829,$H$5:$V$204,"-"),"-"))/$W232)</f>
        <v>-</v>
      </c>
      <c r="AT841" s="226" t="str">
        <f t="array" ref="AT841">IF($W232="-","-",COUNT(IF($W$5:$W$204=$AH841,IF($H$5:$V$204=AV$829,$H$5:$V$204,"-"),"-"))/$W232)</f>
        <v>-</v>
      </c>
      <c r="AU841" s="226" t="str">
        <f t="array" ref="AU841">IF($W232="-","-",COUNT(IF($W$5:$W$204=$AH841,IF($H$5:$V$204=AW$829,$H$5:$V$204,"-"),"-"))/$W232)</f>
        <v>-</v>
      </c>
      <c r="AV841" s="226" t="str">
        <f t="array" ref="AV841">IF($W232="-","-",COUNT(IF($W$5:$W$204=$AH841,IF($H$5:$V$204=AX$829,$H$5:$V$204,"-"),"-"))/$W232)</f>
        <v>-</v>
      </c>
      <c r="AW841" s="226" t="str">
        <f t="array" ref="AW841">IF($W232="-","-",COUNT(IF($W$5:$W$204=$AH841,IF($H$5:$V$204=AY$829,$H$5:$V$204,"-"),"-"))/$W232)</f>
        <v>-</v>
      </c>
      <c r="AX841" s="226" t="str">
        <f t="array" ref="AX841">IF($W232="-","-",COUNT(IF($W$5:$W$204=$AH841,IF($H$5:$V$204=AZ$829,$H$5:$V$204,"-"),"-"))/$W232)</f>
        <v>-</v>
      </c>
      <c r="AY841" s="244" t="str">
        <f t="shared" si="126"/>
        <v>-</v>
      </c>
      <c r="AZ841" s="75"/>
      <c r="BA841" s="75"/>
      <c r="BB841" s="75"/>
      <c r="BC841" s="75"/>
      <c r="BD841" s="75"/>
      <c r="BE841" s="75"/>
      <c r="BF841" s="75"/>
      <c r="BG841" s="75"/>
      <c r="BH841" s="75"/>
      <c r="BV841" s="251"/>
      <c r="BW841" s="251"/>
      <c r="BX841" s="251"/>
    </row>
    <row r="842" spans="1:76">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c r="AA842" s="75"/>
      <c r="AB842" s="75"/>
      <c r="AC842" s="75"/>
      <c r="AD842" s="75"/>
      <c r="AE842" s="75"/>
      <c r="AF842" s="75"/>
      <c r="AG842" s="75"/>
      <c r="AH842" s="52">
        <v>10</v>
      </c>
      <c r="AI842" s="241" t="str">
        <f t="array" ref="AI842">IF($W233="-","-",COUNT(IF($W$5:$W$204=$AH842,IF($H$5:$V$204=AL$829,$H$5:$V$204,"-"),"-"))/$W233)</f>
        <v>-</v>
      </c>
      <c r="AJ842" s="226" t="str">
        <f t="array" ref="AJ842">IF($W233="-","-",COUNT(IF($W$5:$W$204=$AH842,IF($H$5:$V$204=AM$829,$H$5:$V$204,"-"),"-"))/$W233)</f>
        <v>-</v>
      </c>
      <c r="AK842" s="226" t="str">
        <f t="array" ref="AK842">IF($W233="-","-",COUNT(IF($W$5:$W$204=$AH842,IF($H$5:$V$204=AN$829,$H$5:$V$204,"-"),"-"))/$W233)</f>
        <v>-</v>
      </c>
      <c r="AL842" s="226" t="str">
        <f t="array" ref="AL842">IF($W233="-","-",COUNT(IF($W$5:$W$204=$AH842,IF($H$5:$V$204=AO$829,$H$5:$V$204,"-"),"-"))/$W233)</f>
        <v>-</v>
      </c>
      <c r="AM842" s="226" t="str">
        <f t="array" ref="AM842">IF($W233="-","-",COUNT(IF($W$5:$W$204=$AH842,IF($H$5:$V$204=AP$829,$H$5:$V$204,"-"),"-"))/$W233)</f>
        <v>-</v>
      </c>
      <c r="AN842" s="226" t="str">
        <f t="array" ref="AN842">IF($W233="-","-",COUNT(IF($W$5:$W$204=$AH842,IF($H$5:$V$204=AQ$829,$H$5:$V$204,"-"),"-"))/$W233)</f>
        <v>-</v>
      </c>
      <c r="AO842" s="226" t="str">
        <f t="array" ref="AO842">IF($W233="-","-",COUNT(IF($W$5:$W$204=$AH842,IF($H$5:$V$204=AR$829,$H$5:$V$204,"-"),"-"))/$W233)</f>
        <v>-</v>
      </c>
      <c r="AP842" s="228" t="str">
        <f t="array" ref="AP842">IF($W233="-","-",COUNT(IF($W$5:$W$204=$AH842,IF($H$5:$V$204=AS$829,$H$5:$V$204,"-"),"-"))/$W233)</f>
        <v>-</v>
      </c>
      <c r="AQ842" s="226" t="str">
        <f t="array" ref="AQ842">IF($W233="-","-",COUNT(IF($W$5:$W$204=$AH842,IF($H$5:$V$204=AT$829,$H$5:$V$204,"-"),"-"))/$W233)</f>
        <v>-</v>
      </c>
      <c r="AR842" s="226" t="str">
        <f t="array" ref="AR842">IF($W233="-","-",COUNT(IF($W$5:$W$204=$AH842,IF($H$5:$V$204=AU$829,$H$5:$V$204,"-"),"-"))/$W233)</f>
        <v>-</v>
      </c>
      <c r="AS842" s="226" t="str">
        <f t="array" ref="AS842">IF($W233="-","-",COUNT(IF($W$5:$W$204=$AH842,IF($H$5:$V$204=AV$829,$H$5:$V$204,"-"),"-"))/$W233)</f>
        <v>-</v>
      </c>
      <c r="AT842" s="226" t="str">
        <f t="array" ref="AT842">IF($W233="-","-",COUNT(IF($W$5:$W$204=$AH842,IF($H$5:$V$204=AW$829,$H$5:$V$204,"-"),"-"))/$W233)</f>
        <v>-</v>
      </c>
      <c r="AU842" s="226" t="str">
        <f t="array" ref="AU842">IF($W233="-","-",COUNT(IF($W$5:$W$204=$AH842,IF($H$5:$V$204=AX$829,$H$5:$V$204,"-"),"-"))/$W233)</f>
        <v>-</v>
      </c>
      <c r="AV842" s="226" t="str">
        <f t="array" ref="AV842">IF($W233="-","-",COUNT(IF($W$5:$W$204=$AH842,IF($H$5:$V$204=AY$829,$H$5:$V$204,"-"),"-"))/$W233)</f>
        <v>-</v>
      </c>
      <c r="AW842" s="226" t="str">
        <f t="array" ref="AW842">IF($W233="-","-",COUNT(IF($W$5:$W$204=$AH842,IF($H$5:$V$204=AZ$829,$H$5:$V$204,"-"),"-"))/$W233)</f>
        <v>-</v>
      </c>
      <c r="AX842" s="226" t="str">
        <f t="array" ref="AX842">IF($W233="-","-",COUNT(IF($W$5:$W$204=$AH842,IF($H$5:$V$204=BA$829,$H$5:$V$204,"-"),"-"))/$W233)</f>
        <v>-</v>
      </c>
      <c r="AY842" s="244" t="str">
        <f t="shared" si="126"/>
        <v>-</v>
      </c>
      <c r="AZ842" s="75"/>
      <c r="BA842" s="75"/>
      <c r="BB842" s="75"/>
      <c r="BC842" s="75"/>
      <c r="BD842" s="75"/>
      <c r="BE842" s="75"/>
      <c r="BF842" s="75"/>
      <c r="BG842" s="75"/>
      <c r="BH842" s="75"/>
      <c r="BL842" s="251"/>
      <c r="BM842" s="251"/>
      <c r="BN842" s="251"/>
      <c r="BO842" s="251"/>
      <c r="BP842" s="251"/>
      <c r="BQ842" s="251"/>
      <c r="BR842" s="251"/>
      <c r="BS842" s="251"/>
      <c r="BT842" s="251"/>
      <c r="BU842" s="251"/>
      <c r="BV842" s="251"/>
      <c r="BW842" s="251"/>
      <c r="BX842" s="251"/>
    </row>
    <row r="843" spans="1:76">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c r="AA843" s="75"/>
      <c r="AB843" s="75"/>
      <c r="AC843" s="75"/>
      <c r="AD843" s="75"/>
      <c r="AE843" s="75"/>
      <c r="AF843" s="75"/>
      <c r="AG843" s="75"/>
      <c r="AH843" s="52">
        <v>11</v>
      </c>
      <c r="AI843" s="241" t="str">
        <f t="array" ref="AI843">IF($W234="-","-",COUNT(IF($W$5:$W$204=$AH843,IF($H$5:$V$204=AM$829,$H$5:$V$204,"-"),"-"))/$W234)</f>
        <v>-</v>
      </c>
      <c r="AJ843" s="226" t="str">
        <f t="array" ref="AJ843">IF($W234="-","-",COUNT(IF($W$5:$W$204=$AH843,IF($H$5:$V$204=AN$829,$H$5:$V$204,"-"),"-"))/$W234)</f>
        <v>-</v>
      </c>
      <c r="AK843" s="226" t="str">
        <f t="array" ref="AK843">IF($W234="-","-",COUNT(IF($W$5:$W$204=$AH843,IF($H$5:$V$204=AO$829,$H$5:$V$204,"-"),"-"))/$W234)</f>
        <v>-</v>
      </c>
      <c r="AL843" s="226" t="str">
        <f t="array" ref="AL843">IF($W234="-","-",COUNT(IF($W$5:$W$204=$AH843,IF($H$5:$V$204=AP$829,$H$5:$V$204,"-"),"-"))/$W234)</f>
        <v>-</v>
      </c>
      <c r="AM843" s="226" t="str">
        <f t="array" ref="AM843">IF($W234="-","-",COUNT(IF($W$5:$W$204=$AH843,IF($H$5:$V$204=AQ$829,$H$5:$V$204,"-"),"-"))/$W234)</f>
        <v>-</v>
      </c>
      <c r="AN843" s="226" t="str">
        <f t="array" ref="AN843">IF($W234="-","-",COUNT(IF($W$5:$W$204=$AH843,IF($H$5:$V$204=AR$829,$H$5:$V$204,"-"),"-"))/$W234)</f>
        <v>-</v>
      </c>
      <c r="AO843" s="226" t="str">
        <f t="array" ref="AO843">IF($W234="-","-",COUNT(IF($W$5:$W$204=$AH843,IF($H$5:$V$204=AS$829,$H$5:$V$204,"-"),"-"))/$W234)</f>
        <v>-</v>
      </c>
      <c r="AP843" s="228" t="str">
        <f t="array" ref="AP843">IF($W234="-","-",COUNT(IF($W$5:$W$204=$AH843,IF($H$5:$V$204=AT$829,$H$5:$V$204,"-"),"-"))/$W234)</f>
        <v>-</v>
      </c>
      <c r="AQ843" s="226" t="str">
        <f t="array" ref="AQ843">IF($W234="-","-",COUNT(IF($W$5:$W$204=$AH843,IF($H$5:$V$204=AU$829,$H$5:$V$204,"-"),"-"))/$W234)</f>
        <v>-</v>
      </c>
      <c r="AR843" s="226" t="str">
        <f t="array" ref="AR843">IF($W234="-","-",COUNT(IF($W$5:$W$204=$AH843,IF($H$5:$V$204=AV$829,$H$5:$V$204,"-"),"-"))/$W234)</f>
        <v>-</v>
      </c>
      <c r="AS843" s="226" t="str">
        <f t="array" ref="AS843">IF($W234="-","-",COUNT(IF($W$5:$W$204=$AH843,IF($H$5:$V$204=AW$829,$H$5:$V$204,"-"),"-"))/$W234)</f>
        <v>-</v>
      </c>
      <c r="AT843" s="226" t="str">
        <f t="array" ref="AT843">IF($W234="-","-",COUNT(IF($W$5:$W$204=$AH843,IF($H$5:$V$204=AX$829,$H$5:$V$204,"-"),"-"))/$W234)</f>
        <v>-</v>
      </c>
      <c r="AU843" s="226" t="str">
        <f t="array" ref="AU843">IF($W234="-","-",COUNT(IF($W$5:$W$204=$AH843,IF($H$5:$V$204=AY$829,$H$5:$V$204,"-"),"-"))/$W234)</f>
        <v>-</v>
      </c>
      <c r="AV843" s="226" t="str">
        <f t="array" ref="AV843">IF($W234="-","-",COUNT(IF($W$5:$W$204=$AH843,IF($H$5:$V$204=AZ$829,$H$5:$V$204,"-"),"-"))/$W234)</f>
        <v>-</v>
      </c>
      <c r="AW843" s="226" t="str">
        <f t="array" ref="AW843">IF($W234="-","-",COUNT(IF($W$5:$W$204=$AH843,IF($H$5:$V$204=BA$829,$H$5:$V$204,"-"),"-"))/$W234)</f>
        <v>-</v>
      </c>
      <c r="AX843" s="226" t="str">
        <f t="array" ref="AX843">IF($W234="-","-",COUNT(IF($W$5:$W$204=$AH843,IF($H$5:$V$204=BB$829,$H$5:$V$204,"-"),"-"))/$W234)</f>
        <v>-</v>
      </c>
      <c r="AY843" s="244" t="str">
        <f t="shared" si="126"/>
        <v>-</v>
      </c>
      <c r="AZ843" s="75"/>
      <c r="BA843" s="75"/>
      <c r="BB843" s="75"/>
      <c r="BC843" s="75"/>
      <c r="BD843" s="75"/>
      <c r="BE843" s="75"/>
      <c r="BF843" s="75"/>
      <c r="BG843" s="75"/>
      <c r="BH843" s="75"/>
      <c r="BL843" s="251"/>
      <c r="BM843" s="251"/>
      <c r="BN843" s="251"/>
      <c r="BO843" s="251"/>
      <c r="BP843" s="251"/>
      <c r="BQ843" s="251"/>
      <c r="BR843" s="251"/>
      <c r="BS843" s="251"/>
      <c r="BT843" s="251"/>
      <c r="BU843" s="251"/>
      <c r="BV843" s="251"/>
      <c r="BW843" s="251"/>
      <c r="BX843" s="251"/>
    </row>
    <row r="844" spans="1:76">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c r="AA844" s="75"/>
      <c r="AB844" s="75"/>
      <c r="AC844" s="75"/>
      <c r="AD844" s="75"/>
      <c r="AE844" s="75"/>
      <c r="AF844" s="75"/>
      <c r="AG844" s="75"/>
      <c r="AH844" s="52">
        <v>12</v>
      </c>
      <c r="AI844" s="241" t="str">
        <f t="array" ref="AI844">IF($W235="-","-",COUNT(IF($W$5:$W$204=$AH844,IF($H$5:$V$204=AN$829,$H$5:$V$204,"-"),"-"))/$W235)</f>
        <v>-</v>
      </c>
      <c r="AJ844" s="226" t="str">
        <f t="array" ref="AJ844">IF($W235="-","-",COUNT(IF($W$5:$W$204=$AH844,IF($H$5:$V$204=AO$829,$H$5:$V$204,"-"),"-"))/$W235)</f>
        <v>-</v>
      </c>
      <c r="AK844" s="226" t="str">
        <f t="array" ref="AK844">IF($W235="-","-",COUNT(IF($W$5:$W$204=$AH844,IF($H$5:$V$204=AP$829,$H$5:$V$204,"-"),"-"))/$W235)</f>
        <v>-</v>
      </c>
      <c r="AL844" s="226" t="str">
        <f t="array" ref="AL844">IF($W235="-","-",COUNT(IF($W$5:$W$204=$AH844,IF($H$5:$V$204=AQ$829,$H$5:$V$204,"-"),"-"))/$W235)</f>
        <v>-</v>
      </c>
      <c r="AM844" s="226" t="str">
        <f t="array" ref="AM844">IF($W235="-","-",COUNT(IF($W$5:$W$204=$AH844,IF($H$5:$V$204=AR$829,$H$5:$V$204,"-"),"-"))/$W235)</f>
        <v>-</v>
      </c>
      <c r="AN844" s="226" t="str">
        <f t="array" ref="AN844">IF($W235="-","-",COUNT(IF($W$5:$W$204=$AH844,IF($H$5:$V$204=AS$829,$H$5:$V$204,"-"),"-"))/$W235)</f>
        <v>-</v>
      </c>
      <c r="AO844" s="226" t="str">
        <f t="array" ref="AO844">IF($W235="-","-",COUNT(IF($W$5:$W$204=$AH844,IF($H$5:$V$204=AT$829,$H$5:$V$204,"-"),"-"))/$W235)</f>
        <v>-</v>
      </c>
      <c r="AP844" s="228" t="str">
        <f t="array" ref="AP844">IF($W235="-","-",COUNT(IF($W$5:$W$204=$AH844,IF($H$5:$V$204=AU$829,$H$5:$V$204,"-"),"-"))/$W235)</f>
        <v>-</v>
      </c>
      <c r="AQ844" s="226" t="str">
        <f t="array" ref="AQ844">IF($W235="-","-",COUNT(IF($W$5:$W$204=$AH844,IF($H$5:$V$204=AV$829,$H$5:$V$204,"-"),"-"))/$W235)</f>
        <v>-</v>
      </c>
      <c r="AR844" s="226" t="str">
        <f t="array" ref="AR844">IF($W235="-","-",COUNT(IF($W$5:$W$204=$AH844,IF($H$5:$V$204=AW$829,$H$5:$V$204,"-"),"-"))/$W235)</f>
        <v>-</v>
      </c>
      <c r="AS844" s="226" t="str">
        <f t="array" ref="AS844">IF($W235="-","-",COUNT(IF($W$5:$W$204=$AH844,IF($H$5:$V$204=AX$829,$H$5:$V$204,"-"),"-"))/$W235)</f>
        <v>-</v>
      </c>
      <c r="AT844" s="226" t="str">
        <f t="array" ref="AT844">IF($W235="-","-",COUNT(IF($W$5:$W$204=$AH844,IF($H$5:$V$204=AY$829,$H$5:$V$204,"-"),"-"))/$W235)</f>
        <v>-</v>
      </c>
      <c r="AU844" s="226" t="str">
        <f t="array" ref="AU844">IF($W235="-","-",COUNT(IF($W$5:$W$204=$AH844,IF($H$5:$V$204=AZ$829,$H$5:$V$204,"-"),"-"))/$W235)</f>
        <v>-</v>
      </c>
      <c r="AV844" s="226" t="str">
        <f t="array" ref="AV844">IF($W235="-","-",COUNT(IF($W$5:$W$204=$AH844,IF($H$5:$V$204=BA$829,$H$5:$V$204,"-"),"-"))/$W235)</f>
        <v>-</v>
      </c>
      <c r="AW844" s="226" t="str">
        <f t="array" ref="AW844">IF($W235="-","-",COUNT(IF($W$5:$W$204=$AH844,IF($H$5:$V$204=BB$829,$H$5:$V$204,"-"),"-"))/$W235)</f>
        <v>-</v>
      </c>
      <c r="AX844" s="226" t="str">
        <f t="array" ref="AX844">IF($W235="-","-",COUNT(IF($W$5:$W$204=$AH844,IF($H$5:$V$204=BC$829,$H$5:$V$204,"-"),"-"))/$W235)</f>
        <v>-</v>
      </c>
      <c r="AY844" s="244" t="str">
        <f t="shared" si="126"/>
        <v>-</v>
      </c>
      <c r="AZ844" s="75"/>
      <c r="BA844" s="75"/>
      <c r="BB844" s="75"/>
      <c r="BC844" s="75"/>
      <c r="BD844" s="75"/>
      <c r="BE844" s="75"/>
      <c r="BF844" s="75"/>
      <c r="BG844" s="75"/>
      <c r="BH844" s="75"/>
      <c r="BL844" s="251"/>
      <c r="BM844" s="251"/>
      <c r="BN844" s="251"/>
      <c r="BO844" s="251"/>
      <c r="BP844" s="251"/>
      <c r="BQ844" s="251"/>
      <c r="BR844" s="251"/>
      <c r="BS844" s="251"/>
      <c r="BT844" s="251"/>
      <c r="BU844" s="251"/>
      <c r="BV844" s="251"/>
      <c r="BW844" s="251"/>
      <c r="BX844" s="251"/>
    </row>
    <row r="845" spans="1:76">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c r="AA845" s="75"/>
      <c r="AB845" s="75"/>
      <c r="AC845" s="75"/>
      <c r="AD845" s="75"/>
      <c r="AE845" s="75"/>
      <c r="AF845" s="75"/>
      <c r="AG845" s="75"/>
      <c r="AH845" s="52">
        <v>13</v>
      </c>
      <c r="AI845" s="241" t="str">
        <f t="array" ref="AI845">IF($W236="-","-",COUNT(IF($W$5:$W$204=$AH845,IF($H$5:$V$204=AO$829,$H$5:$V$204,"-"),"-"))/$W236)</f>
        <v>-</v>
      </c>
      <c r="AJ845" s="226" t="str">
        <f t="array" ref="AJ845">IF($W236="-","-",COUNT(IF($W$5:$W$204=$AH845,IF($H$5:$V$204=AP$829,$H$5:$V$204,"-"),"-"))/$W236)</f>
        <v>-</v>
      </c>
      <c r="AK845" s="226" t="str">
        <f t="array" ref="AK845">IF($W236="-","-",COUNT(IF($W$5:$W$204=$AH845,IF($H$5:$V$204=AQ$829,$H$5:$V$204,"-"),"-"))/$W236)</f>
        <v>-</v>
      </c>
      <c r="AL845" s="226" t="str">
        <f t="array" ref="AL845">IF($W236="-","-",COUNT(IF($W$5:$W$204=$AH845,IF($H$5:$V$204=AR$829,$H$5:$V$204,"-"),"-"))/$W236)</f>
        <v>-</v>
      </c>
      <c r="AM845" s="226" t="str">
        <f t="array" ref="AM845">IF($W236="-","-",COUNT(IF($W$5:$W$204=$AH845,IF($H$5:$V$204=AS$829,$H$5:$V$204,"-"),"-"))/$W236)</f>
        <v>-</v>
      </c>
      <c r="AN845" s="226" t="str">
        <f t="array" ref="AN845">IF($W236="-","-",COUNT(IF($W$5:$W$204=$AH845,IF($H$5:$V$204=AT$829,$H$5:$V$204,"-"),"-"))/$W236)</f>
        <v>-</v>
      </c>
      <c r="AO845" s="226" t="str">
        <f t="array" ref="AO845">IF($W236="-","-",COUNT(IF($W$5:$W$204=$AH845,IF($H$5:$V$204=AU$829,$H$5:$V$204,"-"),"-"))/$W236)</f>
        <v>-</v>
      </c>
      <c r="AP845" s="228" t="str">
        <f t="array" ref="AP845">IF($W236="-","-",COUNT(IF($W$5:$W$204=$AH845,IF($H$5:$V$204=AV$829,$H$5:$V$204,"-"),"-"))/$W236)</f>
        <v>-</v>
      </c>
      <c r="AQ845" s="226" t="str">
        <f t="array" ref="AQ845">IF($W236="-","-",COUNT(IF($W$5:$W$204=$AH845,IF($H$5:$V$204=AW$829,$H$5:$V$204,"-"),"-"))/$W236)</f>
        <v>-</v>
      </c>
      <c r="AR845" s="226" t="str">
        <f t="array" ref="AR845">IF($W236="-","-",COUNT(IF($W$5:$W$204=$AH845,IF($H$5:$V$204=AX$829,$H$5:$V$204,"-"),"-"))/$W236)</f>
        <v>-</v>
      </c>
      <c r="AS845" s="226" t="str">
        <f t="array" ref="AS845">IF($W236="-","-",COUNT(IF($W$5:$W$204=$AH845,IF($H$5:$V$204=AY$829,$H$5:$V$204,"-"),"-"))/$W236)</f>
        <v>-</v>
      </c>
      <c r="AT845" s="226" t="str">
        <f t="array" ref="AT845">IF($W236="-","-",COUNT(IF($W$5:$W$204=$AH845,IF($H$5:$V$204=AZ$829,$H$5:$V$204,"-"),"-"))/$W236)</f>
        <v>-</v>
      </c>
      <c r="AU845" s="226" t="str">
        <f t="array" ref="AU845">IF($W236="-","-",COUNT(IF($W$5:$W$204=$AH845,IF($H$5:$V$204=BA$829,$H$5:$V$204,"-"),"-"))/$W236)</f>
        <v>-</v>
      </c>
      <c r="AV845" s="226" t="str">
        <f t="array" ref="AV845">IF($W236="-","-",COUNT(IF($W$5:$W$204=$AH845,IF($H$5:$V$204=BB$829,$H$5:$V$204,"-"),"-"))/$W236)</f>
        <v>-</v>
      </c>
      <c r="AW845" s="226" t="str">
        <f t="array" ref="AW845">IF($W236="-","-",COUNT(IF($W$5:$W$204=$AH845,IF($H$5:$V$204=BC$829,$H$5:$V$204,"-"),"-"))/$W236)</f>
        <v>-</v>
      </c>
      <c r="AX845" s="226" t="str">
        <f t="array" ref="AX845">IF($W236="-","-",COUNT(IF($W$5:$W$204=$AH845,IF($H$5:$V$204=BD$829,$H$5:$V$204,"-"),"-"))/$W236)</f>
        <v>-</v>
      </c>
      <c r="AY845" s="244" t="str">
        <f>IF(SUM(AI845:AX845)=0,"-",SUM(AI845:AX845))</f>
        <v>-</v>
      </c>
      <c r="AZ845" s="75"/>
      <c r="BA845" s="75"/>
      <c r="BB845" s="75"/>
      <c r="BC845" s="75"/>
      <c r="BD845" s="75"/>
      <c r="BE845" s="75"/>
      <c r="BF845" s="75"/>
      <c r="BG845" s="75"/>
      <c r="BH845" s="75"/>
      <c r="BL845" s="251"/>
      <c r="BM845" s="251"/>
      <c r="BN845" s="251"/>
      <c r="BO845" s="251"/>
      <c r="BP845" s="251"/>
      <c r="BQ845" s="251"/>
      <c r="BR845" s="251"/>
      <c r="BS845" s="251"/>
      <c r="BT845" s="251"/>
      <c r="BU845" s="251"/>
      <c r="BV845" s="251"/>
      <c r="BW845" s="251"/>
      <c r="BX845" s="251"/>
    </row>
    <row r="846" spans="1:7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c r="AA846" s="75"/>
      <c r="AB846" s="75"/>
      <c r="AC846" s="75"/>
      <c r="AD846" s="75"/>
      <c r="AE846" s="75"/>
      <c r="AF846" s="75"/>
      <c r="AG846" s="75"/>
      <c r="AH846" s="52">
        <v>14</v>
      </c>
      <c r="AI846" s="241" t="str">
        <f t="array" ref="AI846">IF($W237="-","-",COUNT(IF($W$5:$W$204=$AH846,IF($H$5:$V$204=AP$829,$H$5:$V$204,"-"),"-"))/$W237)</f>
        <v>-</v>
      </c>
      <c r="AJ846" s="226" t="str">
        <f t="array" ref="AJ846">IF($W237="-","-",COUNT(IF($W$5:$W$204=$AH846,IF($H$5:$V$204=AQ$829,$H$5:$V$204,"-"),"-"))/$W237)</f>
        <v>-</v>
      </c>
      <c r="AK846" s="226" t="str">
        <f t="array" ref="AK846">IF($W237="-","-",COUNT(IF($W$5:$W$204=$AH846,IF($H$5:$V$204=AR$829,$H$5:$V$204,"-"),"-"))/$W237)</f>
        <v>-</v>
      </c>
      <c r="AL846" s="226" t="str">
        <f t="array" ref="AL846">IF($W237="-","-",COUNT(IF($W$5:$W$204=$AH846,IF($H$5:$V$204=AS$829,$H$5:$V$204,"-"),"-"))/$W237)</f>
        <v>-</v>
      </c>
      <c r="AM846" s="226" t="str">
        <f t="array" ref="AM846">IF($W237="-","-",COUNT(IF($W$5:$W$204=$AH846,IF($H$5:$V$204=AT$829,$H$5:$V$204,"-"),"-"))/$W237)</f>
        <v>-</v>
      </c>
      <c r="AN846" s="226" t="str">
        <f t="array" ref="AN846">IF($W237="-","-",COUNT(IF($W$5:$W$204=$AH846,IF($H$5:$V$204=AU$829,$H$5:$V$204,"-"),"-"))/$W237)</f>
        <v>-</v>
      </c>
      <c r="AO846" s="226" t="str">
        <f t="array" ref="AO846">IF($W237="-","-",COUNT(IF($W$5:$W$204=$AH846,IF($H$5:$V$204=AV$829,$H$5:$V$204,"-"),"-"))/$W237)</f>
        <v>-</v>
      </c>
      <c r="AP846" s="228" t="str">
        <f t="array" ref="AP846">IF($W237="-","-",COUNT(IF($W$5:$W$204=$AH846,IF($H$5:$V$204=AW$829,$H$5:$V$204,"-"),"-"))/$W237)</f>
        <v>-</v>
      </c>
      <c r="AQ846" s="226" t="str">
        <f t="array" ref="AQ846">IF($W237="-","-",COUNT(IF($W$5:$W$204=$AH846,IF($H$5:$V$204=AX$829,$H$5:$V$204,"-"),"-"))/$W237)</f>
        <v>-</v>
      </c>
      <c r="AR846" s="226" t="str">
        <f t="array" ref="AR846">IF($W237="-","-",COUNT(IF($W$5:$W$204=$AH846,IF($H$5:$V$204=AY$829,$H$5:$V$204,"-"),"-"))/$W237)</f>
        <v>-</v>
      </c>
      <c r="AS846" s="226" t="str">
        <f t="array" ref="AS846">IF($W237="-","-",COUNT(IF($W$5:$W$204=$AH846,IF($H$5:$V$204=AZ$829,$H$5:$V$204,"-"),"-"))/$W237)</f>
        <v>-</v>
      </c>
      <c r="AT846" s="226" t="str">
        <f t="array" ref="AT846">IF($W237="-","-",COUNT(IF($W$5:$W$204=$AH846,IF($H$5:$V$204=BA$829,$H$5:$V$204,"-"),"-"))/$W237)</f>
        <v>-</v>
      </c>
      <c r="AU846" s="226" t="str">
        <f t="array" ref="AU846">IF($W237="-","-",COUNT(IF($W$5:$W$204=$AH846,IF($H$5:$V$204=BB$829,$H$5:$V$204,"-"),"-"))/$W237)</f>
        <v>-</v>
      </c>
      <c r="AV846" s="226" t="str">
        <f t="array" ref="AV846">IF($W237="-","-",COUNT(IF($W$5:$W$204=$AH846,IF($H$5:$V$204=BC$829,$H$5:$V$204,"-"),"-"))/$W237)</f>
        <v>-</v>
      </c>
      <c r="AW846" s="226" t="str">
        <f t="array" ref="AW846">IF($W237="-","-",COUNT(IF($W$5:$W$204=$AH846,IF($H$5:$V$204=BD$829,$H$5:$V$204,"-"),"-"))/$W237)</f>
        <v>-</v>
      </c>
      <c r="AX846" s="226" t="str">
        <f t="array" ref="AX846">IF($W237="-","-",COUNT(IF($W$5:$W$204=$AH846,IF($H$5:$V$204=BE$829,$H$5:$V$204,"-"),"-"))/$W237)</f>
        <v>-</v>
      </c>
      <c r="AY846" s="244" t="str">
        <f t="shared" si="126"/>
        <v>-</v>
      </c>
      <c r="AZ846" s="75"/>
      <c r="BA846" s="75"/>
      <c r="BB846" s="75"/>
      <c r="BC846" s="75"/>
      <c r="BD846" s="75"/>
      <c r="BE846" s="75"/>
      <c r="BF846" s="75"/>
      <c r="BG846" s="75"/>
      <c r="BH846" s="75"/>
      <c r="BL846" s="251"/>
      <c r="BM846" s="251"/>
      <c r="BN846" s="251"/>
      <c r="BO846" s="251"/>
      <c r="BP846" s="251"/>
      <c r="BQ846" s="251"/>
      <c r="BR846" s="251"/>
      <c r="BS846" s="251"/>
      <c r="BT846" s="251"/>
      <c r="BU846" s="251"/>
      <c r="BV846" s="251"/>
      <c r="BW846" s="251"/>
      <c r="BX846" s="251"/>
    </row>
    <row r="847" spans="1:76">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c r="AA847" s="75"/>
      <c r="AB847" s="75"/>
      <c r="AC847" s="75"/>
      <c r="AD847" s="75"/>
      <c r="AE847" s="75"/>
      <c r="AF847" s="75"/>
      <c r="AG847" s="75"/>
      <c r="AH847" s="102">
        <v>15</v>
      </c>
      <c r="AI847" s="242" t="str">
        <f t="array" ref="AI847">IF($W238="-","-",COUNT(IF($W$5:$W$204=$AH847,IF($H$5:$V$204=AQ$829,$H$5:$V$204,"-"),"-"))/$W238)</f>
        <v>-</v>
      </c>
      <c r="AJ847" s="227" t="str">
        <f t="array" ref="AJ847">IF($W238="-","-",COUNT(IF($W$5:$W$204=$AH847,IF($H$5:$V$204=AR$829,$H$5:$V$204,"-"),"-"))/$W238)</f>
        <v>-</v>
      </c>
      <c r="AK847" s="227" t="str">
        <f t="array" ref="AK847">IF($W238="-","-",COUNT(IF($W$5:$W$204=$AH847,IF($H$5:$V$204=AS$829,$H$5:$V$204,"-"),"-"))/$W238)</f>
        <v>-</v>
      </c>
      <c r="AL847" s="227" t="str">
        <f t="array" ref="AL847">IF($W238="-","-",COUNT(IF($W$5:$W$204=$AH847,IF($H$5:$V$204=AT$829,$H$5:$V$204,"-"),"-"))/$W238)</f>
        <v>-</v>
      </c>
      <c r="AM847" s="227" t="str">
        <f t="array" ref="AM847">IF($W238="-","-",COUNT(IF($W$5:$W$204=$AH847,IF($H$5:$V$204=AU$829,$H$5:$V$204,"-"),"-"))/$W238)</f>
        <v>-</v>
      </c>
      <c r="AN847" s="227" t="str">
        <f t="array" ref="AN847">IF($W238="-","-",COUNT(IF($W$5:$W$204=$AH847,IF($H$5:$V$204=AV$829,$H$5:$V$204,"-"),"-"))/$W238)</f>
        <v>-</v>
      </c>
      <c r="AO847" s="227" t="str">
        <f t="array" ref="AO847">IF($W238="-","-",COUNT(IF($W$5:$W$204=$AH847,IF($H$5:$V$204=AW$829,$H$5:$V$204,"-"),"-"))/$W238)</f>
        <v>-</v>
      </c>
      <c r="AP847" s="250" t="str">
        <f t="array" ref="AP847">IF($W238="-","-",COUNT(IF($W$5:$W$204=$AH847,IF($H$5:$V$204=AX$829,$H$5:$V$204,"-"),"-"))/$W238)</f>
        <v>-</v>
      </c>
      <c r="AQ847" s="227" t="str">
        <f t="array" ref="AQ847">IF($W238="-","-",COUNT(IF($W$5:$W$204=$AH847,IF($H$5:$V$204=AY$829,$H$5:$V$204,"-"),"-"))/$W238)</f>
        <v>-</v>
      </c>
      <c r="AR847" s="227" t="str">
        <f t="array" ref="AR847">IF($W238="-","-",COUNT(IF($W$5:$W$204=$AH847,IF($H$5:$V$204=AZ$829,$H$5:$V$204,"-"),"-"))/$W238)</f>
        <v>-</v>
      </c>
      <c r="AS847" s="227" t="str">
        <f t="array" ref="AS847">IF($W238="-","-",COUNT(IF($W$5:$W$204=$AH847,IF($H$5:$V$204=BA$829,$H$5:$V$204,"-"),"-"))/$W238)</f>
        <v>-</v>
      </c>
      <c r="AT847" s="227" t="str">
        <f t="array" ref="AT847">IF($W238="-","-",COUNT(IF($W$5:$W$204=$AH847,IF($H$5:$V$204=BB$829,$H$5:$V$204,"-"),"-"))/$W238)</f>
        <v>-</v>
      </c>
      <c r="AU847" s="227" t="str">
        <f t="array" ref="AU847">IF($W238="-","-",COUNT(IF($W$5:$W$204=$AH847,IF($H$5:$V$204=BC$829,$H$5:$V$204,"-"),"-"))/$W238)</f>
        <v>-</v>
      </c>
      <c r="AV847" s="227" t="str">
        <f t="array" ref="AV847">IF($W238="-","-",COUNT(IF($W$5:$W$204=$AH847,IF($H$5:$V$204=BD$829,$H$5:$V$204,"-"),"-"))/$W238)</f>
        <v>-</v>
      </c>
      <c r="AW847" s="227" t="str">
        <f t="array" ref="AW847">IF($W238="-","-",COUNT(IF($W$5:$W$204=$AH847,IF($H$5:$V$204=BE$829,$H$5:$V$204,"-"),"-"))/$W238)</f>
        <v>-</v>
      </c>
      <c r="AX847" s="227" t="str">
        <f t="array" ref="AX847">IF($W238="-","-",COUNT(IF($W$5:$W$204=$AH847,IF($H$5:$V$204=BF$829,$H$5:$V$204,"-"),"-"))/$W238)</f>
        <v>-</v>
      </c>
      <c r="AY847" s="245" t="str">
        <f t="shared" si="126"/>
        <v>-</v>
      </c>
      <c r="AZ847" s="75"/>
      <c r="BA847" s="75"/>
      <c r="BB847" s="75"/>
      <c r="BC847" s="75"/>
      <c r="BD847" s="75"/>
      <c r="BE847" s="75"/>
      <c r="BF847" s="75"/>
      <c r="BG847" s="75"/>
      <c r="BH847" s="75"/>
      <c r="BL847" s="251"/>
      <c r="BM847" s="251"/>
      <c r="BN847" s="251"/>
      <c r="BO847" s="251"/>
      <c r="BP847" s="251"/>
      <c r="BQ847" s="251"/>
      <c r="BR847" s="251"/>
      <c r="BS847" s="251"/>
      <c r="BT847" s="251"/>
      <c r="BU847" s="251"/>
      <c r="BV847" s="251"/>
      <c r="BW847" s="251"/>
      <c r="BX847" s="251"/>
    </row>
    <row r="848" spans="1:76">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c r="AA848" s="75"/>
      <c r="AB848" s="75"/>
      <c r="AC848" s="75"/>
      <c r="AD848" s="75"/>
      <c r="AE848" s="75"/>
      <c r="AF848" s="75"/>
      <c r="AG848" s="75"/>
      <c r="AH848" s="75"/>
      <c r="AI848" s="75"/>
      <c r="AJ848" s="75"/>
      <c r="AK848" s="75"/>
      <c r="AL848" s="75"/>
      <c r="AM848" s="75"/>
      <c r="AN848" s="75"/>
      <c r="AO848" s="75"/>
      <c r="AP848" s="75"/>
      <c r="AQ848" s="75"/>
      <c r="AR848" s="75"/>
      <c r="AS848" s="75"/>
      <c r="AT848" s="75"/>
      <c r="AU848" s="75"/>
      <c r="AV848" s="75"/>
      <c r="AW848" s="75"/>
      <c r="AX848" s="75"/>
      <c r="AY848" s="75"/>
      <c r="AZ848" s="75"/>
      <c r="BA848" s="75"/>
      <c r="BB848" s="75"/>
      <c r="BC848" s="75"/>
      <c r="BD848" s="75"/>
      <c r="BE848" s="75"/>
      <c r="BF848" s="75"/>
      <c r="BG848" s="75"/>
      <c r="BH848" s="75"/>
      <c r="BL848" s="251"/>
      <c r="BM848" s="251"/>
      <c r="BN848" s="251"/>
      <c r="BO848" s="251"/>
      <c r="BP848" s="251"/>
      <c r="BQ848" s="251"/>
      <c r="BR848" s="251"/>
      <c r="BS848" s="251"/>
      <c r="BT848" s="251"/>
      <c r="BU848" s="251"/>
      <c r="BV848" s="251"/>
      <c r="BW848" s="251"/>
      <c r="BX848" s="251"/>
    </row>
    <row r="849" spans="1:76">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c r="AA849" s="75"/>
      <c r="AB849" s="75"/>
      <c r="AC849" s="75"/>
      <c r="AD849" s="75"/>
      <c r="AE849" s="75"/>
      <c r="AF849" s="75"/>
      <c r="AG849" s="75"/>
      <c r="AH849" s="75"/>
      <c r="AI849" s="75"/>
      <c r="AJ849" s="75"/>
      <c r="AK849" s="75"/>
      <c r="AL849" s="75"/>
      <c r="AM849" s="75"/>
      <c r="AN849" s="75"/>
      <c r="AO849" s="75"/>
      <c r="AP849" s="75"/>
      <c r="AQ849" s="75"/>
      <c r="AR849" s="75"/>
      <c r="AS849" s="75"/>
      <c r="AT849" s="75"/>
      <c r="AU849" s="75"/>
      <c r="AV849" s="75"/>
      <c r="AW849" s="75"/>
      <c r="AX849" s="75"/>
      <c r="AY849" s="75"/>
      <c r="AZ849" s="75"/>
      <c r="BA849" s="75"/>
      <c r="BB849" s="75"/>
      <c r="BC849" s="75"/>
      <c r="BD849" s="75"/>
      <c r="BE849" s="75"/>
      <c r="BF849" s="75"/>
      <c r="BG849" s="75"/>
      <c r="BH849" s="75"/>
      <c r="BL849" s="251"/>
      <c r="BM849" s="251"/>
      <c r="BN849" s="251"/>
      <c r="BO849" s="251"/>
      <c r="BP849" s="251"/>
      <c r="BQ849" s="251"/>
      <c r="BR849" s="251"/>
      <c r="BS849" s="251"/>
      <c r="BT849" s="251"/>
      <c r="BU849" s="251"/>
      <c r="BV849" s="251"/>
      <c r="BW849" s="251"/>
      <c r="BX849" s="251"/>
    </row>
    <row r="850" spans="1:76" ht="21">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c r="AA850" s="75"/>
      <c r="AB850" s="75"/>
      <c r="AC850" s="75"/>
      <c r="AD850" s="75"/>
      <c r="AE850" s="75"/>
      <c r="AF850" s="75"/>
      <c r="AG850" s="75"/>
      <c r="AH850" s="286">
        <f>D1</f>
        <v>0</v>
      </c>
      <c r="AI850" s="160"/>
      <c r="AJ850" s="160"/>
      <c r="AK850" s="160"/>
      <c r="AL850" s="160"/>
      <c r="AM850" s="160"/>
      <c r="AN850" s="160"/>
      <c r="AO850" s="160"/>
      <c r="AP850" s="160"/>
      <c r="AQ850" s="160"/>
      <c r="AR850" s="160"/>
      <c r="AS850" s="160"/>
      <c r="AT850" s="160"/>
      <c r="AU850" s="160"/>
      <c r="AV850" s="160"/>
      <c r="AW850" s="160"/>
      <c r="AX850" s="75"/>
      <c r="AY850" s="75"/>
      <c r="AZ850" s="75"/>
      <c r="BA850" s="75"/>
      <c r="BB850" s="75"/>
      <c r="BC850" s="75"/>
      <c r="BD850" s="75"/>
      <c r="BE850" s="75"/>
      <c r="BF850" s="75"/>
      <c r="BG850" s="75"/>
      <c r="BH850" s="75"/>
      <c r="BL850" s="251"/>
      <c r="BM850" s="251"/>
      <c r="BN850" s="251"/>
      <c r="BO850" s="251"/>
      <c r="BP850" s="251"/>
      <c r="BQ850" s="251"/>
      <c r="BR850" s="251"/>
      <c r="BS850" s="251"/>
      <c r="BT850" s="251"/>
      <c r="BU850" s="251"/>
      <c r="BV850" s="251"/>
      <c r="BW850" s="251"/>
      <c r="BX850" s="251"/>
    </row>
    <row r="851" spans="1:76">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c r="AA851" s="75"/>
      <c r="AB851" s="75"/>
      <c r="AC851" s="75"/>
      <c r="AD851" s="75"/>
      <c r="AE851" s="75"/>
      <c r="AF851" s="75"/>
      <c r="AG851" s="75"/>
      <c r="AH851" s="46"/>
      <c r="AI851" s="46"/>
      <c r="AJ851" s="46"/>
      <c r="AK851" s="46"/>
      <c r="AL851" s="46"/>
      <c r="AM851" s="46"/>
      <c r="AN851" s="46"/>
      <c r="AO851" s="46"/>
      <c r="AP851" s="46"/>
      <c r="AQ851" s="46"/>
      <c r="AR851" s="46"/>
      <c r="AS851" s="46"/>
      <c r="AT851" s="46"/>
      <c r="AU851" s="46"/>
      <c r="AV851" s="46"/>
      <c r="AW851" s="46"/>
      <c r="AX851" s="75"/>
      <c r="AY851" s="75"/>
      <c r="AZ851" s="75"/>
      <c r="BA851" s="75"/>
      <c r="BB851" s="75"/>
      <c r="BC851" s="75"/>
      <c r="BD851" s="75"/>
      <c r="BE851" s="75"/>
      <c r="BF851" s="75"/>
      <c r="BG851" s="75"/>
      <c r="BH851" s="75"/>
      <c r="BL851" s="251"/>
      <c r="BM851" s="251"/>
      <c r="BN851" s="251"/>
      <c r="BO851" s="251"/>
      <c r="BP851" s="251"/>
      <c r="BQ851" s="251"/>
      <c r="BR851" s="251"/>
      <c r="BS851" s="251"/>
      <c r="BT851" s="251"/>
      <c r="BU851" s="251"/>
      <c r="BV851" s="251"/>
      <c r="BW851" s="251"/>
      <c r="BX851" s="251"/>
    </row>
    <row r="852" spans="1:76">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c r="AA852" s="75"/>
      <c r="AB852" s="75"/>
      <c r="AC852" s="75"/>
      <c r="AD852" s="75"/>
      <c r="AE852" s="75"/>
      <c r="AF852" s="75"/>
      <c r="AG852" s="75"/>
      <c r="AH852" s="46"/>
      <c r="AI852" s="46"/>
      <c r="AJ852" s="46"/>
      <c r="AK852" s="46"/>
      <c r="AL852" s="46"/>
      <c r="AM852" s="46"/>
      <c r="AN852" s="46"/>
      <c r="AO852" s="46"/>
      <c r="AP852" s="46"/>
      <c r="AQ852" s="46"/>
      <c r="AR852" s="46"/>
      <c r="AS852" s="46"/>
      <c r="AT852" s="46"/>
      <c r="AU852" s="46"/>
      <c r="AV852" s="46"/>
      <c r="AW852" s="46"/>
      <c r="AX852" s="75"/>
      <c r="AY852" s="75"/>
      <c r="AZ852" s="75"/>
      <c r="BA852" s="75"/>
      <c r="BB852" s="75"/>
      <c r="BC852" s="75"/>
      <c r="BD852" s="75"/>
      <c r="BE852" s="75"/>
      <c r="BF852" s="75"/>
      <c r="BG852" s="75"/>
      <c r="BH852" s="75"/>
      <c r="BL852" s="251"/>
      <c r="BM852" s="251"/>
      <c r="BN852" s="251"/>
      <c r="BO852" s="251"/>
      <c r="BP852" s="251"/>
      <c r="BQ852" s="251"/>
      <c r="BR852" s="251"/>
      <c r="BS852" s="251"/>
      <c r="BT852" s="251"/>
      <c r="BU852" s="251"/>
      <c r="BV852" s="251"/>
      <c r="BW852" s="251"/>
      <c r="BX852" s="251"/>
    </row>
    <row r="853" spans="1:76">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c r="AA853" s="75"/>
      <c r="AB853" s="75"/>
      <c r="AC853" s="75"/>
      <c r="AD853" s="75"/>
      <c r="AE853" s="75"/>
      <c r="AF853" s="75"/>
      <c r="AG853" s="75"/>
      <c r="AH853" s="46"/>
      <c r="AI853" s="46"/>
      <c r="AJ853" s="46"/>
      <c r="AK853" s="46"/>
      <c r="AL853" s="46"/>
      <c r="AM853" s="46"/>
      <c r="AN853" s="46"/>
      <c r="AO853" s="46"/>
      <c r="AP853" s="46"/>
      <c r="AQ853" s="46"/>
      <c r="AR853" s="46"/>
      <c r="AS853" s="46"/>
      <c r="AT853" s="46"/>
      <c r="AU853" s="46"/>
      <c r="AV853" s="46"/>
      <c r="AW853" s="46"/>
      <c r="AX853" s="75"/>
      <c r="AY853" s="75"/>
      <c r="AZ853" s="75"/>
      <c r="BA853" s="75"/>
      <c r="BB853" s="75"/>
      <c r="BC853" s="75"/>
      <c r="BD853" s="75"/>
      <c r="BE853" s="75"/>
      <c r="BF853" s="75"/>
      <c r="BG853" s="75"/>
      <c r="BH853" s="75"/>
      <c r="BL853" s="251"/>
      <c r="BM853" s="251"/>
      <c r="BN853" s="251"/>
      <c r="BO853" s="251"/>
      <c r="BP853" s="251"/>
      <c r="BQ853" s="251"/>
      <c r="BR853" s="251"/>
      <c r="BS853" s="251"/>
      <c r="BT853" s="251"/>
      <c r="BU853" s="251"/>
      <c r="BV853" s="251"/>
      <c r="BW853" s="251"/>
      <c r="BX853" s="251"/>
    </row>
    <row r="854" spans="1:76">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c r="AA854" s="75"/>
      <c r="AB854" s="75"/>
      <c r="AC854" s="75"/>
      <c r="AD854" s="75"/>
      <c r="AE854" s="75"/>
      <c r="AF854" s="75"/>
      <c r="AG854" s="75"/>
      <c r="AH854" s="46"/>
      <c r="AI854" s="46"/>
      <c r="AJ854" s="46"/>
      <c r="AK854" s="46"/>
      <c r="AL854" s="46"/>
      <c r="AM854" s="46"/>
      <c r="AN854" s="46"/>
      <c r="AO854" s="46"/>
      <c r="AP854" s="46"/>
      <c r="AQ854" s="46"/>
      <c r="AR854" s="46"/>
      <c r="AS854" s="46"/>
      <c r="AT854" s="46"/>
      <c r="AU854" s="46"/>
      <c r="AV854" s="46"/>
      <c r="AW854" s="46"/>
      <c r="AX854" s="75"/>
      <c r="AY854" s="75"/>
      <c r="AZ854" s="75"/>
      <c r="BA854" s="75"/>
      <c r="BB854" s="75"/>
      <c r="BC854" s="75"/>
      <c r="BD854" s="75"/>
      <c r="BE854" s="75"/>
      <c r="BF854" s="75"/>
      <c r="BG854" s="75"/>
      <c r="BH854" s="75"/>
      <c r="BL854" s="251"/>
      <c r="BM854" s="251"/>
      <c r="BN854" s="251"/>
      <c r="BO854" s="251"/>
      <c r="BP854" s="251"/>
      <c r="BQ854" s="251"/>
      <c r="BR854" s="251"/>
      <c r="BS854" s="251"/>
      <c r="BT854" s="251"/>
      <c r="BU854" s="251"/>
      <c r="BV854" s="251"/>
      <c r="BW854" s="251"/>
      <c r="BX854" s="251"/>
    </row>
    <row r="855" spans="1:76">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c r="AA855" s="75"/>
      <c r="AB855" s="75"/>
      <c r="AC855" s="75"/>
      <c r="AD855" s="75"/>
      <c r="AE855" s="75"/>
      <c r="AF855" s="75"/>
      <c r="AG855" s="75"/>
      <c r="AH855" s="46"/>
      <c r="AI855" s="46"/>
      <c r="AJ855" s="46"/>
      <c r="AK855" s="46"/>
      <c r="AL855" s="46"/>
      <c r="AM855" s="46"/>
      <c r="AN855" s="46"/>
      <c r="AO855" s="46"/>
      <c r="AP855" s="46"/>
      <c r="AQ855" s="46"/>
      <c r="AR855" s="46"/>
      <c r="AS855" s="46"/>
      <c r="AT855" s="46"/>
      <c r="AU855" s="46"/>
      <c r="AV855" s="46"/>
      <c r="AW855" s="46"/>
      <c r="AX855" s="75"/>
      <c r="AY855" s="75"/>
      <c r="AZ855" s="75"/>
      <c r="BA855" s="75"/>
      <c r="BB855" s="75"/>
      <c r="BC855" s="75"/>
      <c r="BD855" s="75"/>
      <c r="BE855" s="75"/>
      <c r="BF855" s="75"/>
      <c r="BG855" s="75"/>
      <c r="BH855" s="75"/>
      <c r="BL855" s="251"/>
      <c r="BM855" s="251"/>
      <c r="BN855" s="251"/>
      <c r="BO855" s="251"/>
      <c r="BP855" s="251"/>
      <c r="BQ855" s="251"/>
      <c r="BR855" s="251"/>
      <c r="BS855" s="251"/>
      <c r="BT855" s="251"/>
      <c r="BU855" s="251"/>
      <c r="BV855" s="251"/>
      <c r="BW855" s="251"/>
      <c r="BX855" s="251"/>
    </row>
    <row r="856" spans="1:7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c r="AA856" s="75"/>
      <c r="AB856" s="75"/>
      <c r="AC856" s="75"/>
      <c r="AD856" s="75"/>
      <c r="AE856" s="75"/>
      <c r="AF856" s="75"/>
      <c r="AG856" s="75"/>
      <c r="AH856" s="46"/>
      <c r="AI856" s="46"/>
      <c r="AJ856" s="46"/>
      <c r="AK856" s="46"/>
      <c r="AL856" s="46"/>
      <c r="AM856" s="46"/>
      <c r="AN856" s="46"/>
      <c r="AO856" s="46"/>
      <c r="AP856" s="46"/>
      <c r="AQ856" s="46"/>
      <c r="AR856" s="46"/>
      <c r="AS856" s="46"/>
      <c r="AT856" s="46"/>
      <c r="AU856" s="46"/>
      <c r="AV856" s="46"/>
      <c r="AW856" s="46"/>
      <c r="AX856" s="75"/>
      <c r="AY856" s="75"/>
      <c r="AZ856" s="75"/>
      <c r="BA856" s="75"/>
      <c r="BB856" s="75"/>
      <c r="BC856" s="75"/>
      <c r="BD856" s="75"/>
      <c r="BE856" s="75"/>
      <c r="BF856" s="75"/>
      <c r="BG856" s="75"/>
      <c r="BH856" s="75"/>
      <c r="BL856" s="251"/>
      <c r="BM856" s="251"/>
      <c r="BN856" s="251"/>
      <c r="BO856" s="251"/>
      <c r="BP856" s="251"/>
      <c r="BQ856" s="251"/>
      <c r="BR856" s="251"/>
      <c r="BS856" s="251"/>
      <c r="BT856" s="251"/>
      <c r="BU856" s="251"/>
      <c r="BV856" s="251"/>
      <c r="BW856" s="251"/>
      <c r="BX856" s="251"/>
    </row>
    <row r="857" spans="1:76">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c r="AA857" s="75"/>
      <c r="AB857" s="75"/>
      <c r="AC857" s="75"/>
      <c r="AD857" s="75"/>
      <c r="AE857" s="75"/>
      <c r="AF857" s="75"/>
      <c r="AG857" s="75"/>
      <c r="AH857" s="46"/>
      <c r="AI857" s="46"/>
      <c r="AJ857" s="46"/>
      <c r="AK857" s="46"/>
      <c r="AL857" s="46"/>
      <c r="AM857" s="46"/>
      <c r="AN857" s="46"/>
      <c r="AO857" s="46"/>
      <c r="AP857" s="46"/>
      <c r="AQ857" s="46"/>
      <c r="AR857" s="46"/>
      <c r="AS857" s="46"/>
      <c r="AT857" s="46"/>
      <c r="AU857" s="46"/>
      <c r="AV857" s="46"/>
      <c r="AW857" s="46"/>
      <c r="AX857" s="75"/>
      <c r="AY857" s="75"/>
      <c r="AZ857" s="75"/>
      <c r="BA857" s="75"/>
      <c r="BB857" s="75"/>
      <c r="BC857" s="75"/>
      <c r="BD857" s="75"/>
      <c r="BE857" s="75"/>
      <c r="BF857" s="75"/>
      <c r="BG857" s="75"/>
      <c r="BH857" s="75"/>
      <c r="BL857" s="251"/>
      <c r="BM857" s="251"/>
      <c r="BN857" s="251"/>
      <c r="BO857" s="251"/>
      <c r="BP857" s="251"/>
      <c r="BQ857" s="251"/>
      <c r="BR857" s="251"/>
      <c r="BS857" s="251"/>
      <c r="BT857" s="251"/>
      <c r="BU857" s="251"/>
      <c r="BV857" s="251"/>
      <c r="BW857" s="251"/>
      <c r="BX857" s="251"/>
    </row>
    <row r="858" spans="1:76">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c r="AA858" s="75"/>
      <c r="AB858" s="75"/>
      <c r="AC858" s="75"/>
      <c r="AD858" s="75"/>
      <c r="AE858" s="75"/>
      <c r="AF858" s="75"/>
      <c r="AG858" s="75"/>
      <c r="AH858" s="46"/>
      <c r="AI858" s="46"/>
      <c r="AJ858" s="46"/>
      <c r="AK858" s="46"/>
      <c r="AL858" s="46"/>
      <c r="AM858" s="46"/>
      <c r="AN858" s="46"/>
      <c r="AO858" s="46"/>
      <c r="AP858" s="46"/>
      <c r="AQ858" s="46"/>
      <c r="AR858" s="46"/>
      <c r="AS858" s="46"/>
      <c r="AT858" s="46"/>
      <c r="AU858" s="46"/>
      <c r="AV858" s="46"/>
      <c r="AW858" s="46"/>
      <c r="AX858" s="75"/>
      <c r="AY858" s="75"/>
      <c r="AZ858" s="75"/>
      <c r="BA858" s="75"/>
      <c r="BB858" s="75"/>
      <c r="BC858" s="75"/>
      <c r="BD858" s="75"/>
      <c r="BE858" s="75"/>
      <c r="BF858" s="75"/>
      <c r="BG858" s="75"/>
      <c r="BH858" s="75"/>
      <c r="BL858" s="251"/>
      <c r="BM858" s="251"/>
      <c r="BN858" s="251"/>
      <c r="BO858" s="251"/>
      <c r="BP858" s="251"/>
      <c r="BQ858" s="251"/>
      <c r="BR858" s="251"/>
      <c r="BS858" s="251"/>
      <c r="BT858" s="251"/>
      <c r="BU858" s="251"/>
      <c r="BV858" s="251"/>
      <c r="BW858" s="251"/>
      <c r="BX858" s="251"/>
    </row>
    <row r="859" spans="1:76">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c r="AA859" s="75"/>
      <c r="AB859" s="75"/>
      <c r="AC859" s="75"/>
      <c r="AD859" s="75"/>
      <c r="AE859" s="75"/>
      <c r="AF859" s="75"/>
      <c r="AG859" s="75"/>
      <c r="AH859" s="46"/>
      <c r="AI859" s="46"/>
      <c r="AJ859" s="46"/>
      <c r="AK859" s="46"/>
      <c r="AL859" s="46"/>
      <c r="AM859" s="46"/>
      <c r="AN859" s="46"/>
      <c r="AO859" s="46"/>
      <c r="AP859" s="46"/>
      <c r="AQ859" s="46"/>
      <c r="AR859" s="46"/>
      <c r="AS859" s="46"/>
      <c r="AT859" s="46"/>
      <c r="AU859" s="46"/>
      <c r="AV859" s="46"/>
      <c r="AW859" s="46"/>
      <c r="AX859" s="75"/>
      <c r="AY859" s="75"/>
      <c r="AZ859" s="75"/>
      <c r="BA859" s="75"/>
      <c r="BB859" s="75"/>
      <c r="BC859" s="75"/>
      <c r="BD859" s="75"/>
      <c r="BE859" s="75"/>
      <c r="BF859" s="75"/>
      <c r="BG859" s="75"/>
      <c r="BH859" s="75"/>
      <c r="BL859" s="251"/>
      <c r="BM859" s="251"/>
      <c r="BN859" s="251"/>
      <c r="BO859" s="251"/>
      <c r="BP859" s="251"/>
      <c r="BQ859" s="251"/>
      <c r="BR859" s="251"/>
      <c r="BS859" s="251"/>
      <c r="BT859" s="251"/>
      <c r="BU859" s="251"/>
      <c r="BV859" s="251"/>
      <c r="BW859" s="251"/>
      <c r="BX859" s="251"/>
    </row>
    <row r="860" spans="1:76">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c r="AA860" s="75"/>
      <c r="AB860" s="75"/>
      <c r="AC860" s="75"/>
      <c r="AD860" s="75"/>
      <c r="AE860" s="75"/>
      <c r="AF860" s="75"/>
      <c r="AG860" s="75"/>
      <c r="AH860" s="46"/>
      <c r="AI860" s="46"/>
      <c r="AJ860" s="46"/>
      <c r="AK860" s="46"/>
      <c r="AL860" s="46"/>
      <c r="AM860" s="46"/>
      <c r="AN860" s="46"/>
      <c r="AO860" s="46"/>
      <c r="AP860" s="46"/>
      <c r="AQ860" s="46"/>
      <c r="AR860" s="46"/>
      <c r="AS860" s="46"/>
      <c r="AT860" s="46"/>
      <c r="AU860" s="46"/>
      <c r="AV860" s="46"/>
      <c r="AW860" s="46"/>
      <c r="AX860" s="75"/>
      <c r="AY860" s="75"/>
      <c r="AZ860" s="75"/>
      <c r="BA860" s="75"/>
      <c r="BB860" s="75"/>
      <c r="BC860" s="75"/>
      <c r="BD860" s="75"/>
      <c r="BE860" s="75"/>
      <c r="BF860" s="75"/>
      <c r="BG860" s="75"/>
      <c r="BH860" s="75"/>
      <c r="BL860" s="251"/>
      <c r="BM860" s="251"/>
      <c r="BN860" s="251"/>
      <c r="BO860" s="251"/>
      <c r="BP860" s="251"/>
      <c r="BQ860" s="251"/>
      <c r="BR860" s="251"/>
      <c r="BS860" s="251"/>
      <c r="BT860" s="251"/>
      <c r="BU860" s="251"/>
      <c r="BV860" s="251"/>
      <c r="BW860" s="251"/>
      <c r="BX860" s="251"/>
    </row>
    <row r="861" spans="1:76">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c r="AA861" s="75"/>
      <c r="AB861" s="75"/>
      <c r="AC861" s="75"/>
      <c r="AD861" s="75"/>
      <c r="AE861" s="75"/>
      <c r="AF861" s="75"/>
      <c r="AG861" s="75"/>
      <c r="AH861" s="46"/>
      <c r="AI861" s="46"/>
      <c r="AJ861" s="46"/>
      <c r="AK861" s="46"/>
      <c r="AL861" s="46"/>
      <c r="AM861" s="46"/>
      <c r="AN861" s="46"/>
      <c r="AO861" s="46"/>
      <c r="AP861" s="46"/>
      <c r="AQ861" s="46"/>
      <c r="AR861" s="46"/>
      <c r="AS861" s="46"/>
      <c r="AT861" s="46"/>
      <c r="AU861" s="46"/>
      <c r="AV861" s="46"/>
      <c r="AW861" s="46"/>
      <c r="AX861" s="75"/>
      <c r="AY861" s="75"/>
      <c r="AZ861" s="75"/>
      <c r="BA861" s="75"/>
      <c r="BB861" s="75"/>
      <c r="BC861" s="75"/>
      <c r="BD861" s="75"/>
      <c r="BE861" s="75"/>
      <c r="BF861" s="75"/>
      <c r="BG861" s="75"/>
      <c r="BH861" s="75"/>
      <c r="BL861" s="251"/>
      <c r="BM861" s="251"/>
      <c r="BN861" s="251"/>
      <c r="BO861" s="251"/>
      <c r="BP861" s="251"/>
      <c r="BQ861" s="251"/>
      <c r="BR861" s="251"/>
      <c r="BS861" s="251"/>
      <c r="BT861" s="251"/>
      <c r="BU861" s="251"/>
      <c r="BV861" s="251"/>
      <c r="BW861" s="251"/>
      <c r="BX861" s="251"/>
    </row>
    <row r="862" spans="1:76">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c r="AA862" s="75"/>
      <c r="AB862" s="75"/>
      <c r="AC862" s="75"/>
      <c r="AD862" s="75"/>
      <c r="AE862" s="75"/>
      <c r="AF862" s="75"/>
      <c r="AG862" s="75"/>
      <c r="AH862" s="46"/>
      <c r="AI862" s="46"/>
      <c r="AJ862" s="46"/>
      <c r="AK862" s="46"/>
      <c r="AL862" s="46"/>
      <c r="AM862" s="46"/>
      <c r="AN862" s="46"/>
      <c r="AO862" s="46"/>
      <c r="AP862" s="46"/>
      <c r="AQ862" s="46"/>
      <c r="AR862" s="46"/>
      <c r="AS862" s="46"/>
      <c r="AT862" s="46"/>
      <c r="AU862" s="46"/>
      <c r="AV862" s="46"/>
      <c r="AW862" s="46"/>
      <c r="AX862" s="75"/>
      <c r="AY862" s="75"/>
      <c r="AZ862" s="75"/>
      <c r="BA862" s="75"/>
      <c r="BB862" s="75"/>
      <c r="BC862" s="75"/>
      <c r="BD862" s="75"/>
      <c r="BE862" s="75"/>
      <c r="BF862" s="75"/>
      <c r="BG862" s="75"/>
      <c r="BH862" s="75"/>
      <c r="BL862" s="251"/>
      <c r="BM862" s="251"/>
      <c r="BN862" s="251"/>
      <c r="BO862" s="251"/>
      <c r="BP862" s="251"/>
      <c r="BQ862" s="251"/>
      <c r="BR862" s="251"/>
      <c r="BS862" s="251"/>
      <c r="BT862" s="251"/>
      <c r="BU862" s="251"/>
      <c r="BV862" s="251"/>
      <c r="BW862" s="251"/>
      <c r="BX862" s="251"/>
    </row>
    <row r="863" spans="1:76">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c r="AA863" s="75"/>
      <c r="AB863" s="75"/>
      <c r="AC863" s="75"/>
      <c r="AD863" s="75"/>
      <c r="AE863" s="75"/>
      <c r="AF863" s="75"/>
      <c r="AG863" s="75"/>
      <c r="AH863" s="46"/>
      <c r="AI863" s="46"/>
      <c r="AJ863" s="46"/>
      <c r="AK863" s="46"/>
      <c r="AL863" s="46"/>
      <c r="AM863" s="46"/>
      <c r="AN863" s="46"/>
      <c r="AO863" s="46"/>
      <c r="AP863" s="46"/>
      <c r="AQ863" s="46"/>
      <c r="AR863" s="46"/>
      <c r="AS863" s="46"/>
      <c r="AT863" s="46"/>
      <c r="AU863" s="46"/>
      <c r="AV863" s="46"/>
      <c r="AW863" s="46"/>
      <c r="AX863" s="75"/>
      <c r="AY863" s="75"/>
      <c r="AZ863" s="75"/>
      <c r="BA863" s="75"/>
      <c r="BB863" s="75"/>
      <c r="BC863" s="75"/>
      <c r="BD863" s="75"/>
      <c r="BE863" s="75"/>
      <c r="BF863" s="75"/>
      <c r="BG863" s="75"/>
      <c r="BH863" s="75"/>
      <c r="BL863" s="251"/>
      <c r="BM863" s="251"/>
      <c r="BN863" s="251"/>
      <c r="BO863" s="251"/>
      <c r="BP863" s="251"/>
      <c r="BQ863" s="251"/>
      <c r="BR863" s="251"/>
      <c r="BS863" s="251"/>
      <c r="BT863" s="251"/>
      <c r="BU863" s="251"/>
      <c r="BV863" s="251"/>
      <c r="BW863" s="251"/>
      <c r="BX863" s="251"/>
    </row>
    <row r="864" spans="1:76">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c r="AA864" s="75"/>
      <c r="AB864" s="75"/>
      <c r="AC864" s="75"/>
      <c r="AD864" s="75"/>
      <c r="AE864" s="75"/>
      <c r="AF864" s="75"/>
      <c r="AG864" s="75"/>
      <c r="AH864" s="46"/>
      <c r="AI864" s="46"/>
      <c r="AJ864" s="46"/>
      <c r="AK864" s="46"/>
      <c r="AL864" s="46"/>
      <c r="AM864" s="46"/>
      <c r="AN864" s="46"/>
      <c r="AO864" s="46"/>
      <c r="AP864" s="46"/>
      <c r="AQ864" s="46"/>
      <c r="AR864" s="46"/>
      <c r="AS864" s="46"/>
      <c r="AT864" s="46"/>
      <c r="AU864" s="46"/>
      <c r="AV864" s="46"/>
      <c r="AW864" s="46"/>
      <c r="AX864" s="75"/>
      <c r="AY864" s="75"/>
      <c r="AZ864" s="75"/>
      <c r="BA864" s="75"/>
      <c r="BB864" s="75"/>
      <c r="BC864" s="75"/>
      <c r="BD864" s="75"/>
      <c r="BE864" s="75"/>
      <c r="BF864" s="75"/>
      <c r="BG864" s="75"/>
      <c r="BH864" s="75"/>
      <c r="BL864" s="251"/>
      <c r="BM864" s="251"/>
      <c r="BN864" s="251"/>
      <c r="BO864" s="251"/>
      <c r="BP864" s="251"/>
      <c r="BQ864" s="251"/>
      <c r="BR864" s="251"/>
      <c r="BS864" s="251"/>
      <c r="BT864" s="251"/>
      <c r="BU864" s="251"/>
      <c r="BV864" s="251"/>
      <c r="BW864" s="251"/>
      <c r="BX864" s="251"/>
    </row>
    <row r="865" spans="1:76">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c r="AA865" s="75"/>
      <c r="AB865" s="75"/>
      <c r="AC865" s="75"/>
      <c r="AD865" s="75"/>
      <c r="AE865" s="75"/>
      <c r="AF865" s="75"/>
      <c r="AG865" s="75"/>
      <c r="AH865" s="46"/>
      <c r="AI865" s="46"/>
      <c r="AJ865" s="46"/>
      <c r="AK865" s="46"/>
      <c r="AL865" s="46"/>
      <c r="AM865" s="46"/>
      <c r="AN865" s="46"/>
      <c r="AO865" s="46"/>
      <c r="AP865" s="46"/>
      <c r="AQ865" s="46"/>
      <c r="AR865" s="46"/>
      <c r="AS865" s="46"/>
      <c r="AT865" s="46"/>
      <c r="AU865" s="46"/>
      <c r="AV865" s="46"/>
      <c r="AW865" s="46"/>
      <c r="AX865" s="75"/>
      <c r="AY865" s="75"/>
      <c r="AZ865" s="75"/>
      <c r="BA865" s="75"/>
      <c r="BB865" s="75"/>
      <c r="BC865" s="75"/>
      <c r="BD865" s="75"/>
      <c r="BE865" s="75"/>
      <c r="BF865" s="75"/>
      <c r="BG865" s="75"/>
      <c r="BH865" s="75"/>
      <c r="BL865" s="251"/>
      <c r="BM865" s="251"/>
      <c r="BN865" s="251"/>
      <c r="BO865" s="251"/>
      <c r="BP865" s="251"/>
      <c r="BQ865" s="251"/>
      <c r="BR865" s="251"/>
      <c r="BS865" s="251"/>
      <c r="BT865" s="251"/>
      <c r="BU865" s="251"/>
      <c r="BV865" s="251"/>
      <c r="BW865" s="251"/>
      <c r="BX865" s="251"/>
    </row>
    <row r="866" spans="1:7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c r="AA866" s="75"/>
      <c r="AB866" s="75"/>
      <c r="AC866" s="75"/>
      <c r="AD866" s="75"/>
      <c r="AE866" s="75"/>
      <c r="AF866" s="75"/>
      <c r="AG866" s="75"/>
      <c r="AH866" s="46"/>
      <c r="AI866" s="46"/>
      <c r="AJ866" s="46"/>
      <c r="AK866" s="46"/>
      <c r="AL866" s="46"/>
      <c r="AM866" s="46"/>
      <c r="AN866" s="46"/>
      <c r="AO866" s="46"/>
      <c r="AP866" s="46"/>
      <c r="AQ866" s="46"/>
      <c r="AR866" s="46"/>
      <c r="AS866" s="46"/>
      <c r="AT866" s="46"/>
      <c r="AU866" s="46"/>
      <c r="AV866" s="46"/>
      <c r="AW866" s="46"/>
      <c r="AX866" s="75"/>
      <c r="AY866" s="75"/>
      <c r="AZ866" s="75"/>
      <c r="BA866" s="75"/>
      <c r="BB866" s="75"/>
      <c r="BC866" s="75"/>
      <c r="BD866" s="75"/>
      <c r="BE866" s="75"/>
      <c r="BF866" s="75"/>
      <c r="BG866" s="75"/>
      <c r="BH866" s="75"/>
      <c r="BL866" s="251"/>
      <c r="BM866" s="251"/>
      <c r="BN866" s="251"/>
      <c r="BO866" s="251"/>
      <c r="BP866" s="251"/>
      <c r="BQ866" s="251"/>
      <c r="BR866" s="251"/>
      <c r="BS866" s="251"/>
      <c r="BT866" s="251"/>
      <c r="BU866" s="251"/>
      <c r="BV866" s="251"/>
      <c r="BW866" s="251"/>
      <c r="BX866" s="251"/>
    </row>
    <row r="867" spans="1:76">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c r="AA867" s="75"/>
      <c r="AB867" s="75"/>
      <c r="AC867" s="75"/>
      <c r="AD867" s="75"/>
      <c r="AE867" s="75"/>
      <c r="AF867" s="75"/>
      <c r="AG867" s="75"/>
      <c r="AH867" s="46"/>
      <c r="AI867" s="46"/>
      <c r="AJ867" s="46"/>
      <c r="AK867" s="46"/>
      <c r="AL867" s="46"/>
      <c r="AM867" s="46"/>
      <c r="AN867" s="46"/>
      <c r="AO867" s="46"/>
      <c r="AP867" s="46"/>
      <c r="AQ867" s="46"/>
      <c r="AR867" s="46"/>
      <c r="AS867" s="46"/>
      <c r="AT867" s="46"/>
      <c r="AU867" s="46"/>
      <c r="AV867" s="46"/>
      <c r="AW867" s="46"/>
      <c r="AX867" s="75"/>
      <c r="AY867" s="75"/>
      <c r="AZ867" s="75"/>
      <c r="BA867" s="75"/>
      <c r="BB867" s="75"/>
      <c r="BC867" s="75"/>
      <c r="BD867" s="75"/>
      <c r="BE867" s="75"/>
      <c r="BF867" s="75"/>
      <c r="BG867" s="75"/>
      <c r="BH867" s="75"/>
      <c r="BL867" s="251"/>
      <c r="BM867" s="251"/>
      <c r="BN867" s="251"/>
      <c r="BO867" s="251"/>
      <c r="BP867" s="251"/>
      <c r="BQ867" s="251"/>
      <c r="BR867" s="251"/>
      <c r="BS867" s="251"/>
      <c r="BT867" s="251"/>
      <c r="BU867" s="251"/>
      <c r="BV867" s="251"/>
      <c r="BW867" s="251"/>
      <c r="BX867" s="251"/>
    </row>
    <row r="868" spans="1:76">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c r="AA868" s="75"/>
      <c r="AB868" s="75"/>
      <c r="AC868" s="75"/>
      <c r="AD868" s="75"/>
      <c r="AE868" s="75"/>
      <c r="AF868" s="75"/>
      <c r="AG868" s="75"/>
      <c r="AH868" s="46"/>
      <c r="AI868" s="46"/>
      <c r="AJ868" s="46"/>
      <c r="AK868" s="46"/>
      <c r="AL868" s="46"/>
      <c r="AM868" s="46"/>
      <c r="AN868" s="46"/>
      <c r="AO868" s="46"/>
      <c r="AP868" s="46"/>
      <c r="AQ868" s="46"/>
      <c r="AR868" s="46"/>
      <c r="AS868" s="46"/>
      <c r="AT868" s="46"/>
      <c r="AU868" s="46"/>
      <c r="AV868" s="46"/>
      <c r="AW868" s="46"/>
      <c r="AX868" s="75"/>
      <c r="AY868" s="75"/>
      <c r="AZ868" s="75"/>
      <c r="BA868" s="75"/>
      <c r="BB868" s="75"/>
      <c r="BC868" s="75"/>
      <c r="BD868" s="75"/>
      <c r="BE868" s="75"/>
      <c r="BF868" s="75"/>
      <c r="BG868" s="75"/>
      <c r="BH868" s="75"/>
      <c r="BL868" s="251"/>
      <c r="BM868" s="251"/>
      <c r="BN868" s="251"/>
      <c r="BO868" s="251"/>
      <c r="BP868" s="251"/>
      <c r="BQ868" s="251"/>
      <c r="BR868" s="251"/>
      <c r="BS868" s="251"/>
      <c r="BT868" s="251"/>
      <c r="BU868" s="251"/>
      <c r="BV868" s="251"/>
      <c r="BW868" s="251"/>
      <c r="BX868" s="251"/>
    </row>
    <row r="869" spans="1:76">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c r="AA869" s="75"/>
      <c r="AB869" s="75"/>
      <c r="AC869" s="75"/>
      <c r="AD869" s="75"/>
      <c r="AE869" s="75"/>
      <c r="AF869" s="75"/>
      <c r="AG869" s="75"/>
      <c r="AH869" s="46"/>
      <c r="AI869" s="46"/>
      <c r="AJ869" s="46"/>
      <c r="AK869" s="46"/>
      <c r="AL869" s="46"/>
      <c r="AM869" s="46"/>
      <c r="AN869" s="46"/>
      <c r="AO869" s="46"/>
      <c r="AP869" s="46"/>
      <c r="AQ869" s="46"/>
      <c r="AR869" s="46"/>
      <c r="AS869" s="46"/>
      <c r="AT869" s="46"/>
      <c r="AU869" s="46"/>
      <c r="AV869" s="46"/>
      <c r="AW869" s="46"/>
      <c r="AX869" s="75"/>
      <c r="AY869" s="75"/>
      <c r="AZ869" s="75"/>
      <c r="BA869" s="75"/>
      <c r="BB869" s="75"/>
      <c r="BC869" s="75"/>
      <c r="BD869" s="75"/>
      <c r="BE869" s="75"/>
      <c r="BF869" s="75"/>
      <c r="BG869" s="75"/>
      <c r="BH869" s="75"/>
      <c r="BL869" s="251"/>
      <c r="BM869" s="251"/>
      <c r="BN869" s="251"/>
      <c r="BO869" s="251"/>
      <c r="BP869" s="251"/>
      <c r="BQ869" s="251"/>
      <c r="BR869" s="251"/>
      <c r="BS869" s="251"/>
      <c r="BT869" s="251"/>
      <c r="BU869" s="251"/>
      <c r="BV869" s="251"/>
      <c r="BW869" s="251"/>
      <c r="BX869" s="251"/>
    </row>
    <row r="870" spans="1:76">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c r="AA870" s="75"/>
      <c r="AB870" s="75"/>
      <c r="AC870" s="75"/>
      <c r="AD870" s="75"/>
      <c r="AE870" s="75"/>
      <c r="AF870" s="75"/>
      <c r="AG870" s="75"/>
      <c r="AH870" s="46"/>
      <c r="AI870" s="46"/>
      <c r="AJ870" s="46"/>
      <c r="AK870" s="46"/>
      <c r="AL870" s="46"/>
      <c r="AM870" s="46"/>
      <c r="AN870" s="46"/>
      <c r="AO870" s="46"/>
      <c r="AP870" s="46"/>
      <c r="AQ870" s="46"/>
      <c r="AR870" s="46"/>
      <c r="AS870" s="46"/>
      <c r="AT870" s="46"/>
      <c r="AU870" s="46"/>
      <c r="AV870" s="46"/>
      <c r="AW870" s="46"/>
      <c r="AX870" s="75"/>
      <c r="AY870" s="75"/>
      <c r="AZ870" s="75"/>
      <c r="BA870" s="75"/>
      <c r="BB870" s="75"/>
      <c r="BC870" s="75"/>
      <c r="BD870" s="75"/>
      <c r="BE870" s="75"/>
      <c r="BF870" s="75"/>
      <c r="BG870" s="75"/>
      <c r="BH870" s="75"/>
      <c r="BL870" s="251"/>
      <c r="BM870" s="251"/>
      <c r="BN870" s="251"/>
      <c r="BO870" s="251"/>
      <c r="BP870" s="251"/>
      <c r="BQ870" s="251"/>
      <c r="BR870" s="251"/>
      <c r="BS870" s="251"/>
      <c r="BT870" s="251"/>
      <c r="BU870" s="251"/>
      <c r="BV870" s="251"/>
      <c r="BW870" s="251"/>
      <c r="BX870" s="251"/>
    </row>
    <row r="871" spans="1:76">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c r="AA871" s="75"/>
      <c r="AB871" s="75"/>
      <c r="AC871" s="75"/>
      <c r="AD871" s="75"/>
      <c r="AE871" s="75"/>
      <c r="AF871" s="75"/>
      <c r="AG871" s="75"/>
      <c r="AH871" s="46"/>
      <c r="AI871" s="46"/>
      <c r="AJ871" s="46"/>
      <c r="AK871" s="46"/>
      <c r="AL871" s="46"/>
      <c r="AM871" s="46"/>
      <c r="AN871" s="46"/>
      <c r="AO871" s="46"/>
      <c r="AP871" s="46"/>
      <c r="AQ871" s="46"/>
      <c r="AR871" s="46"/>
      <c r="AS871" s="46"/>
      <c r="AT871" s="46"/>
      <c r="AU871" s="46"/>
      <c r="AV871" s="46"/>
      <c r="AW871" s="46"/>
      <c r="AX871" s="75"/>
      <c r="AY871" s="75"/>
      <c r="AZ871" s="75"/>
      <c r="BA871" s="75"/>
      <c r="BB871" s="75"/>
      <c r="BC871" s="75"/>
      <c r="BD871" s="75"/>
      <c r="BE871" s="75"/>
      <c r="BF871" s="75"/>
      <c r="BG871" s="75"/>
      <c r="BH871" s="75"/>
      <c r="BL871" s="251"/>
      <c r="BM871" s="251"/>
      <c r="BN871" s="251"/>
      <c r="BO871" s="251"/>
      <c r="BP871" s="251"/>
      <c r="BQ871" s="251"/>
      <c r="BR871" s="251"/>
      <c r="BS871" s="251"/>
      <c r="BT871" s="251"/>
      <c r="BU871" s="251"/>
      <c r="BV871" s="251"/>
      <c r="BW871" s="251"/>
      <c r="BX871" s="251"/>
    </row>
    <row r="872" spans="1:76">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c r="AA872" s="75"/>
      <c r="AB872" s="75"/>
      <c r="AC872" s="75"/>
      <c r="AD872" s="75"/>
      <c r="AE872" s="75"/>
      <c r="AF872" s="75"/>
      <c r="AG872" s="75"/>
      <c r="AH872" s="46"/>
      <c r="AI872" s="46"/>
      <c r="AJ872" s="46"/>
      <c r="AK872" s="46"/>
      <c r="AL872" s="46"/>
      <c r="AM872" s="46"/>
      <c r="AN872" s="46"/>
      <c r="AO872" s="46"/>
      <c r="AP872" s="46"/>
      <c r="AQ872" s="46"/>
      <c r="AR872" s="46"/>
      <c r="AS872" s="46"/>
      <c r="AT872" s="46"/>
      <c r="AU872" s="46"/>
      <c r="AV872" s="46"/>
      <c r="AW872" s="46"/>
      <c r="AX872" s="75"/>
      <c r="AY872" s="75"/>
      <c r="AZ872" s="75"/>
      <c r="BA872" s="75"/>
      <c r="BB872" s="75"/>
      <c r="BC872" s="75"/>
      <c r="BD872" s="75"/>
      <c r="BE872" s="75"/>
      <c r="BF872" s="75"/>
      <c r="BG872" s="75"/>
      <c r="BH872" s="75"/>
      <c r="BL872" s="251"/>
      <c r="BM872" s="251"/>
      <c r="BN872" s="251"/>
      <c r="BO872" s="251"/>
      <c r="BP872" s="251"/>
      <c r="BQ872" s="251"/>
      <c r="BR872" s="251"/>
      <c r="BS872" s="251"/>
      <c r="BT872" s="251"/>
      <c r="BU872" s="251"/>
      <c r="BV872" s="251"/>
      <c r="BW872" s="251"/>
      <c r="BX872" s="251"/>
    </row>
    <row r="873" spans="1:76">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c r="AA873" s="75"/>
      <c r="AB873" s="75"/>
      <c r="AC873" s="75"/>
      <c r="AD873" s="75"/>
      <c r="AE873" s="75"/>
      <c r="AF873" s="75"/>
      <c r="AG873" s="75"/>
      <c r="AH873" s="46"/>
      <c r="AI873" s="46"/>
      <c r="AJ873" s="46"/>
      <c r="AK873" s="46"/>
      <c r="AL873" s="46"/>
      <c r="AM873" s="46"/>
      <c r="AN873" s="46"/>
      <c r="AO873" s="46"/>
      <c r="AP873" s="46"/>
      <c r="AQ873" s="46"/>
      <c r="AR873" s="46"/>
      <c r="AS873" s="46"/>
      <c r="AT873" s="46"/>
      <c r="AU873" s="46"/>
      <c r="AV873" s="46"/>
      <c r="AW873" s="46"/>
      <c r="AX873" s="75"/>
      <c r="AY873" s="75"/>
      <c r="AZ873" s="75"/>
      <c r="BA873" s="75"/>
      <c r="BB873" s="75"/>
      <c r="BC873" s="75"/>
      <c r="BD873" s="75"/>
      <c r="BE873" s="75"/>
      <c r="BF873" s="75"/>
      <c r="BG873" s="75"/>
      <c r="BH873" s="75"/>
      <c r="BL873" s="251"/>
      <c r="BM873" s="251"/>
      <c r="BN873" s="251"/>
      <c r="BO873" s="251"/>
      <c r="BP873" s="251"/>
      <c r="BQ873" s="251"/>
      <c r="BR873" s="251"/>
      <c r="BS873" s="251"/>
      <c r="BT873" s="251"/>
      <c r="BU873" s="251"/>
      <c r="BV873" s="251"/>
      <c r="BW873" s="251"/>
      <c r="BX873" s="251"/>
    </row>
    <row r="874" spans="1:76">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c r="AA874" s="75"/>
      <c r="AB874" s="75"/>
      <c r="AC874" s="75"/>
      <c r="AD874" s="75"/>
      <c r="AE874" s="75"/>
      <c r="AF874" s="75"/>
      <c r="AG874" s="75"/>
      <c r="AH874" s="46"/>
      <c r="AI874" s="46"/>
      <c r="AJ874" s="46"/>
      <c r="AK874" s="46"/>
      <c r="AL874" s="46"/>
      <c r="AM874" s="46"/>
      <c r="AN874" s="46"/>
      <c r="AO874" s="46"/>
      <c r="AP874" s="46"/>
      <c r="AQ874" s="46"/>
      <c r="AR874" s="46"/>
      <c r="AS874" s="46"/>
      <c r="AT874" s="46"/>
      <c r="AU874" s="46"/>
      <c r="AV874" s="46"/>
      <c r="AW874" s="46"/>
      <c r="AX874" s="75"/>
      <c r="AY874" s="75"/>
      <c r="AZ874" s="75"/>
      <c r="BA874" s="75"/>
      <c r="BB874" s="75"/>
      <c r="BC874" s="75"/>
      <c r="BD874" s="75"/>
      <c r="BE874" s="75"/>
      <c r="BF874" s="75"/>
      <c r="BG874" s="75"/>
      <c r="BH874" s="75"/>
      <c r="BL874" s="251"/>
      <c r="BM874" s="251"/>
      <c r="BN874" s="251"/>
      <c r="BO874" s="251"/>
      <c r="BP874" s="251"/>
      <c r="BQ874" s="251"/>
      <c r="BR874" s="251"/>
      <c r="BS874" s="251"/>
      <c r="BT874" s="251"/>
      <c r="BU874" s="251"/>
      <c r="BV874" s="251"/>
      <c r="BW874" s="251"/>
      <c r="BX874" s="251"/>
    </row>
    <row r="875" spans="1:76">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c r="AA875" s="75"/>
      <c r="AB875" s="75"/>
      <c r="AC875" s="75"/>
      <c r="AD875" s="75"/>
      <c r="AE875" s="75"/>
      <c r="AF875" s="75"/>
      <c r="AG875" s="75"/>
      <c r="AH875" s="46"/>
      <c r="AI875" s="46"/>
      <c r="AJ875" s="46"/>
      <c r="AK875" s="46"/>
      <c r="AL875" s="46"/>
      <c r="AM875" s="46"/>
      <c r="AN875" s="46"/>
      <c r="AO875" s="46"/>
      <c r="AP875" s="46"/>
      <c r="AQ875" s="46"/>
      <c r="AR875" s="46"/>
      <c r="AS875" s="46"/>
      <c r="AT875" s="46"/>
      <c r="AU875" s="46"/>
      <c r="AV875" s="46"/>
      <c r="AW875" s="46"/>
      <c r="AX875" s="75"/>
      <c r="AY875" s="75"/>
      <c r="AZ875" s="75"/>
      <c r="BA875" s="75"/>
      <c r="BB875" s="75"/>
      <c r="BC875" s="75"/>
      <c r="BD875" s="75"/>
      <c r="BE875" s="75"/>
      <c r="BF875" s="75"/>
      <c r="BG875" s="75"/>
      <c r="BH875" s="75"/>
      <c r="BL875" s="251"/>
      <c r="BM875" s="251"/>
      <c r="BN875" s="251"/>
      <c r="BO875" s="251"/>
      <c r="BP875" s="251"/>
      <c r="BQ875" s="251"/>
      <c r="BR875" s="251"/>
      <c r="BS875" s="251"/>
      <c r="BT875" s="251"/>
      <c r="BU875" s="251"/>
      <c r="BV875" s="251"/>
      <c r="BW875" s="251"/>
      <c r="BX875" s="251"/>
    </row>
    <row r="876" spans="1: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c r="AA876" s="75"/>
      <c r="AB876" s="75"/>
      <c r="AC876" s="75"/>
      <c r="AD876" s="75"/>
      <c r="AE876" s="75"/>
      <c r="AF876" s="75"/>
      <c r="AG876" s="75"/>
      <c r="AH876" s="46"/>
      <c r="AI876" s="46"/>
      <c r="AJ876" s="46"/>
      <c r="AK876" s="46"/>
      <c r="AL876" s="46"/>
      <c r="AM876" s="46"/>
      <c r="AN876" s="46"/>
      <c r="AO876" s="46"/>
      <c r="AP876" s="46"/>
      <c r="AQ876" s="46"/>
      <c r="AR876" s="46"/>
      <c r="AS876" s="46"/>
      <c r="AT876" s="46"/>
      <c r="AU876" s="46"/>
      <c r="AV876" s="46"/>
      <c r="AW876" s="46"/>
      <c r="AX876" s="75"/>
      <c r="AY876" s="75"/>
      <c r="AZ876" s="75"/>
      <c r="BA876" s="75"/>
      <c r="BB876" s="75"/>
      <c r="BC876" s="75"/>
      <c r="BD876" s="75"/>
      <c r="BE876" s="75"/>
      <c r="BF876" s="75"/>
      <c r="BG876" s="75"/>
      <c r="BH876" s="75"/>
      <c r="BL876" s="251"/>
      <c r="BM876" s="251"/>
      <c r="BN876" s="251"/>
      <c r="BO876" s="251"/>
      <c r="BP876" s="251"/>
      <c r="BQ876" s="251"/>
      <c r="BR876" s="251"/>
      <c r="BS876" s="251"/>
      <c r="BT876" s="251"/>
      <c r="BU876" s="251"/>
      <c r="BV876" s="251"/>
      <c r="BW876" s="251"/>
      <c r="BX876" s="251"/>
    </row>
    <row r="877" spans="1:76">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c r="AA877" s="75"/>
      <c r="AB877" s="75"/>
      <c r="AC877" s="75"/>
      <c r="AD877" s="75"/>
      <c r="AE877" s="75"/>
      <c r="AF877" s="75"/>
      <c r="AG877" s="75"/>
      <c r="AH877" s="46"/>
      <c r="AI877" s="46"/>
      <c r="AJ877" s="46"/>
      <c r="AK877" s="46"/>
      <c r="AL877" s="46"/>
      <c r="AM877" s="46"/>
      <c r="AN877" s="46"/>
      <c r="AO877" s="46"/>
      <c r="AP877" s="46"/>
      <c r="AQ877" s="46"/>
      <c r="AR877" s="46"/>
      <c r="AS877" s="46"/>
      <c r="AT877" s="46"/>
      <c r="AU877" s="46"/>
      <c r="AV877" s="46"/>
      <c r="AW877" s="46"/>
      <c r="AX877" s="75"/>
      <c r="AY877" s="75"/>
      <c r="AZ877" s="75"/>
      <c r="BA877" s="75"/>
      <c r="BB877" s="75"/>
      <c r="BC877" s="75"/>
      <c r="BD877" s="75"/>
      <c r="BE877" s="75"/>
      <c r="BF877" s="75"/>
      <c r="BG877" s="75"/>
      <c r="BH877" s="75"/>
      <c r="BL877" s="251"/>
      <c r="BM877" s="251"/>
      <c r="BN877" s="251"/>
      <c r="BO877" s="251"/>
      <c r="BP877" s="251"/>
      <c r="BQ877" s="251"/>
      <c r="BR877" s="251"/>
      <c r="BS877" s="251"/>
      <c r="BT877" s="251"/>
      <c r="BU877" s="251"/>
      <c r="BV877" s="251"/>
      <c r="BW877" s="251"/>
      <c r="BX877" s="251"/>
    </row>
    <row r="878" spans="1:76">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c r="AA878" s="75"/>
      <c r="AB878" s="75"/>
      <c r="AC878" s="75"/>
      <c r="AD878" s="75"/>
      <c r="AE878" s="75"/>
      <c r="AF878" s="75"/>
      <c r="AG878" s="75"/>
      <c r="AH878" s="46"/>
      <c r="AI878" s="46"/>
      <c r="AJ878" s="46"/>
      <c r="AK878" s="46"/>
      <c r="AL878" s="46"/>
      <c r="AM878" s="46"/>
      <c r="AN878" s="46"/>
      <c r="AO878" s="46"/>
      <c r="AP878" s="46"/>
      <c r="AQ878" s="46"/>
      <c r="AR878" s="46"/>
      <c r="AS878" s="46"/>
      <c r="AT878" s="46"/>
      <c r="AU878" s="46"/>
      <c r="AV878" s="46"/>
      <c r="AW878" s="46"/>
      <c r="AX878" s="75"/>
      <c r="AY878" s="75"/>
      <c r="AZ878" s="75"/>
      <c r="BA878" s="75"/>
      <c r="BB878" s="75"/>
      <c r="BC878" s="75"/>
      <c r="BD878" s="75"/>
      <c r="BE878" s="75"/>
      <c r="BF878" s="75"/>
      <c r="BG878" s="75"/>
      <c r="BH878" s="75"/>
      <c r="BL878" s="251"/>
      <c r="BM878" s="251"/>
      <c r="BN878" s="251"/>
      <c r="BO878" s="251"/>
      <c r="BP878" s="251"/>
      <c r="BQ878" s="251"/>
      <c r="BR878" s="251"/>
      <c r="BS878" s="251"/>
      <c r="BT878" s="251"/>
      <c r="BU878" s="251"/>
      <c r="BV878" s="251"/>
      <c r="BW878" s="251"/>
      <c r="BX878" s="251"/>
    </row>
    <row r="879" spans="1:76">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c r="AA879" s="75"/>
      <c r="AB879" s="75"/>
      <c r="AC879" s="75"/>
      <c r="AD879" s="75"/>
      <c r="AE879" s="75"/>
      <c r="AF879" s="75"/>
      <c r="AG879" s="75"/>
      <c r="AH879" s="46"/>
      <c r="AI879" s="46"/>
      <c r="AJ879" s="46"/>
      <c r="AK879" s="46"/>
      <c r="AL879" s="46"/>
      <c r="AM879" s="46"/>
      <c r="AN879" s="46"/>
      <c r="AO879" s="46"/>
      <c r="AP879" s="46"/>
      <c r="AQ879" s="46"/>
      <c r="AR879" s="46"/>
      <c r="AS879" s="46"/>
      <c r="AT879" s="46"/>
      <c r="AU879" s="46"/>
      <c r="AV879" s="46"/>
      <c r="AW879" s="46"/>
      <c r="AX879" s="75"/>
      <c r="AY879" s="75"/>
      <c r="AZ879" s="75"/>
      <c r="BA879" s="75"/>
      <c r="BB879" s="75"/>
      <c r="BC879" s="75"/>
      <c r="BD879" s="75"/>
      <c r="BE879" s="75"/>
      <c r="BF879" s="75"/>
      <c r="BG879" s="75"/>
      <c r="BH879" s="75"/>
      <c r="BL879" s="251"/>
      <c r="BM879" s="251"/>
      <c r="BN879" s="251"/>
      <c r="BO879" s="251"/>
      <c r="BP879" s="251"/>
      <c r="BQ879" s="251"/>
      <c r="BR879" s="251"/>
      <c r="BS879" s="251"/>
      <c r="BT879" s="251"/>
      <c r="BU879" s="251"/>
      <c r="BV879" s="251"/>
      <c r="BW879" s="251"/>
      <c r="BX879" s="251"/>
    </row>
    <row r="880" spans="1:76">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c r="AA880" s="75"/>
      <c r="AB880" s="75"/>
      <c r="AC880" s="75"/>
      <c r="AD880" s="75"/>
      <c r="AE880" s="75"/>
      <c r="AF880" s="75"/>
      <c r="AG880" s="75"/>
      <c r="AH880" s="46"/>
      <c r="AI880" s="46"/>
      <c r="AJ880" s="46"/>
      <c r="AK880" s="46"/>
      <c r="AL880" s="46"/>
      <c r="AM880" s="46"/>
      <c r="AN880" s="46"/>
      <c r="AO880" s="46"/>
      <c r="AP880" s="46"/>
      <c r="AQ880" s="46"/>
      <c r="AR880" s="46"/>
      <c r="AS880" s="46"/>
      <c r="AT880" s="46"/>
      <c r="AU880" s="46"/>
      <c r="AV880" s="46"/>
      <c r="AW880" s="46"/>
      <c r="AX880" s="75"/>
      <c r="AY880" s="75"/>
      <c r="AZ880" s="75"/>
      <c r="BA880" s="75"/>
      <c r="BB880" s="75"/>
      <c r="BC880" s="75"/>
      <c r="BD880" s="75"/>
      <c r="BE880" s="75"/>
      <c r="BF880" s="75"/>
      <c r="BG880" s="75"/>
      <c r="BH880" s="75"/>
      <c r="BL880" s="251"/>
      <c r="BM880" s="251"/>
      <c r="BN880" s="251"/>
      <c r="BO880" s="251"/>
      <c r="BP880" s="251"/>
      <c r="BQ880" s="251"/>
      <c r="BR880" s="251"/>
      <c r="BS880" s="251"/>
      <c r="BT880" s="251"/>
      <c r="BU880" s="251"/>
      <c r="BV880" s="251"/>
      <c r="BW880" s="251"/>
      <c r="BX880" s="251"/>
    </row>
    <row r="881" spans="1:76">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c r="AA881" s="75"/>
      <c r="AB881" s="75"/>
      <c r="AC881" s="75"/>
      <c r="AD881" s="75"/>
      <c r="AE881" s="75"/>
      <c r="AF881" s="75"/>
      <c r="AG881" s="75"/>
      <c r="AH881" s="46"/>
      <c r="AI881" s="46"/>
      <c r="AJ881" s="46"/>
      <c r="AK881" s="46"/>
      <c r="AL881" s="46"/>
      <c r="AM881" s="46"/>
      <c r="AN881" s="46"/>
      <c r="AO881" s="46"/>
      <c r="AP881" s="46"/>
      <c r="AQ881" s="46"/>
      <c r="AR881" s="46"/>
      <c r="AS881" s="46"/>
      <c r="AT881" s="46"/>
      <c r="AU881" s="46"/>
      <c r="AV881" s="46"/>
      <c r="AW881" s="46"/>
      <c r="AX881" s="75"/>
      <c r="AY881" s="75"/>
      <c r="AZ881" s="75"/>
      <c r="BA881" s="75"/>
      <c r="BB881" s="75"/>
      <c r="BC881" s="75"/>
      <c r="BD881" s="75"/>
      <c r="BE881" s="75"/>
      <c r="BF881" s="75"/>
      <c r="BG881" s="75"/>
      <c r="BH881" s="75"/>
      <c r="BL881" s="251"/>
      <c r="BM881" s="251"/>
      <c r="BN881" s="251"/>
      <c r="BO881" s="251"/>
      <c r="BP881" s="251"/>
      <c r="BQ881" s="251"/>
      <c r="BR881" s="251"/>
      <c r="BS881" s="251"/>
      <c r="BT881" s="251"/>
      <c r="BU881" s="251"/>
      <c r="BV881" s="251"/>
      <c r="BW881" s="251"/>
      <c r="BX881" s="251"/>
    </row>
    <row r="882" spans="1:76">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c r="AA882" s="75"/>
      <c r="AB882" s="75"/>
      <c r="AC882" s="75"/>
      <c r="AD882" s="75"/>
      <c r="AE882" s="75"/>
      <c r="AF882" s="75"/>
      <c r="AG882" s="75"/>
      <c r="AH882" s="46"/>
      <c r="AI882" s="46"/>
      <c r="AJ882" s="46"/>
      <c r="AK882" s="46"/>
      <c r="AL882" s="46"/>
      <c r="AM882" s="46"/>
      <c r="AN882" s="46"/>
      <c r="AO882" s="46"/>
      <c r="AP882" s="46"/>
      <c r="AQ882" s="46"/>
      <c r="AR882" s="46"/>
      <c r="AS882" s="46"/>
      <c r="AT882" s="46"/>
      <c r="AU882" s="46"/>
      <c r="AV882" s="46"/>
      <c r="AW882" s="46"/>
      <c r="AX882" s="75"/>
      <c r="AY882" s="75"/>
      <c r="AZ882" s="75"/>
      <c r="BA882" s="75"/>
      <c r="BB882" s="75"/>
      <c r="BC882" s="75"/>
      <c r="BD882" s="75"/>
      <c r="BE882" s="75"/>
      <c r="BF882" s="75"/>
      <c r="BG882" s="75"/>
      <c r="BH882" s="75"/>
      <c r="BL882" s="251"/>
      <c r="BM882" s="251"/>
      <c r="BN882" s="251"/>
      <c r="BO882" s="251"/>
      <c r="BP882" s="251"/>
      <c r="BQ882" s="251"/>
      <c r="BR882" s="251"/>
      <c r="BS882" s="251"/>
      <c r="BT882" s="251"/>
      <c r="BU882" s="251"/>
      <c r="BV882" s="251"/>
      <c r="BW882" s="251"/>
      <c r="BX882" s="251"/>
    </row>
    <row r="883" spans="1:76">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c r="AA883" s="75"/>
      <c r="AB883" s="75"/>
      <c r="AC883" s="75"/>
      <c r="AD883" s="75"/>
      <c r="AE883" s="75"/>
      <c r="AF883" s="75"/>
      <c r="AG883" s="75"/>
      <c r="AH883" s="46"/>
      <c r="AI883" s="46"/>
      <c r="AJ883" s="46"/>
      <c r="AK883" s="46"/>
      <c r="AL883" s="46"/>
      <c r="AM883" s="46"/>
      <c r="AN883" s="46"/>
      <c r="AO883" s="46"/>
      <c r="AP883" s="46"/>
      <c r="AQ883" s="46"/>
      <c r="AR883" s="46"/>
      <c r="AS883" s="46"/>
      <c r="AT883" s="46"/>
      <c r="AU883" s="46"/>
      <c r="AV883" s="46"/>
      <c r="AW883" s="46"/>
      <c r="AX883" s="75"/>
      <c r="AY883" s="75"/>
      <c r="AZ883" s="75"/>
      <c r="BA883" s="75"/>
      <c r="BB883" s="75"/>
      <c r="BC883" s="75"/>
      <c r="BD883" s="75"/>
      <c r="BE883" s="75"/>
      <c r="BF883" s="75"/>
      <c r="BG883" s="75"/>
      <c r="BH883" s="75"/>
      <c r="BL883" s="251"/>
      <c r="BM883" s="251"/>
      <c r="BN883" s="251"/>
      <c r="BO883" s="251"/>
      <c r="BP883" s="251"/>
      <c r="BQ883" s="251"/>
      <c r="BR883" s="251"/>
      <c r="BS883" s="251"/>
      <c r="BT883" s="251"/>
      <c r="BU883" s="251"/>
      <c r="BV883" s="251"/>
      <c r="BW883" s="251"/>
      <c r="BX883" s="251"/>
    </row>
    <row r="884" spans="1:76">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c r="AA884" s="75"/>
      <c r="AB884" s="75"/>
      <c r="AC884" s="75"/>
      <c r="AD884" s="75"/>
      <c r="AE884" s="75"/>
      <c r="AF884" s="75"/>
      <c r="AG884" s="75"/>
      <c r="AH884" s="46"/>
      <c r="AI884" s="46"/>
      <c r="AJ884" s="46"/>
      <c r="AK884" s="46"/>
      <c r="AL884" s="46"/>
      <c r="AM884" s="46"/>
      <c r="AN884" s="46"/>
      <c r="AO884" s="46"/>
      <c r="AP884" s="46"/>
      <c r="AQ884" s="46"/>
      <c r="AR884" s="46"/>
      <c r="AS884" s="46"/>
      <c r="AT884" s="46"/>
      <c r="AU884" s="46"/>
      <c r="AV884" s="46"/>
      <c r="AW884" s="46"/>
      <c r="AX884" s="75"/>
      <c r="AY884" s="75"/>
      <c r="AZ884" s="75"/>
      <c r="BA884" s="75"/>
      <c r="BB884" s="75"/>
      <c r="BC884" s="75"/>
      <c r="BD884" s="75"/>
      <c r="BE884" s="75"/>
      <c r="BF884" s="75"/>
      <c r="BG884" s="75"/>
      <c r="BH884" s="75"/>
      <c r="BL884" s="251"/>
      <c r="BM884" s="251"/>
      <c r="BN884" s="251"/>
      <c r="BO884" s="251"/>
      <c r="BP884" s="251"/>
      <c r="BQ884" s="251"/>
      <c r="BR884" s="251"/>
      <c r="BS884" s="251"/>
      <c r="BT884" s="251"/>
      <c r="BU884" s="251"/>
      <c r="BV884" s="251"/>
      <c r="BW884" s="251"/>
      <c r="BX884" s="251"/>
    </row>
    <row r="885" spans="1:76">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c r="AA885" s="75"/>
      <c r="AB885" s="75"/>
      <c r="AC885" s="75"/>
      <c r="AD885" s="75"/>
      <c r="AE885" s="75"/>
      <c r="AF885" s="75"/>
      <c r="AG885" s="75"/>
      <c r="AH885" s="46"/>
      <c r="AI885" s="46"/>
      <c r="AJ885" s="46"/>
      <c r="AK885" s="46"/>
      <c r="AL885" s="46"/>
      <c r="AM885" s="46"/>
      <c r="AN885" s="46"/>
      <c r="AO885" s="46"/>
      <c r="AP885" s="46"/>
      <c r="AQ885" s="46"/>
      <c r="AR885" s="46"/>
      <c r="AS885" s="46"/>
      <c r="AT885" s="46"/>
      <c r="AU885" s="46"/>
      <c r="AV885" s="46"/>
      <c r="AW885" s="46"/>
      <c r="AX885" s="75"/>
      <c r="AY885" s="75"/>
      <c r="AZ885" s="75"/>
      <c r="BA885" s="75"/>
      <c r="BB885" s="75"/>
      <c r="BC885" s="75"/>
      <c r="BD885" s="75"/>
      <c r="BE885" s="75"/>
      <c r="BF885" s="75"/>
      <c r="BG885" s="75"/>
      <c r="BH885" s="75"/>
      <c r="BL885" s="251"/>
      <c r="BM885" s="251"/>
      <c r="BN885" s="251"/>
      <c r="BO885" s="251"/>
      <c r="BP885" s="251"/>
      <c r="BQ885" s="251"/>
      <c r="BR885" s="251"/>
      <c r="BS885" s="251"/>
      <c r="BT885" s="251"/>
      <c r="BU885" s="251"/>
      <c r="BV885" s="251"/>
      <c r="BW885" s="251"/>
      <c r="BX885" s="251"/>
    </row>
    <row r="886" spans="1:7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c r="AA886" s="75"/>
      <c r="AB886" s="75"/>
      <c r="AC886" s="75"/>
      <c r="AD886" s="75"/>
      <c r="AE886" s="75"/>
      <c r="AF886" s="75"/>
      <c r="AG886" s="75"/>
      <c r="AH886" s="46"/>
      <c r="AI886" s="46"/>
      <c r="AJ886" s="46"/>
      <c r="AK886" s="46"/>
      <c r="AL886" s="46"/>
      <c r="AM886" s="46"/>
      <c r="AN886" s="46"/>
      <c r="AO886" s="46"/>
      <c r="AP886" s="46"/>
      <c r="AQ886" s="46"/>
      <c r="AR886" s="46"/>
      <c r="AS886" s="46"/>
      <c r="AT886" s="46"/>
      <c r="AU886" s="46"/>
      <c r="AV886" s="46"/>
      <c r="AW886" s="46"/>
      <c r="AX886" s="75"/>
      <c r="AY886" s="75"/>
      <c r="AZ886" s="75"/>
      <c r="BA886" s="75"/>
      <c r="BB886" s="75"/>
      <c r="BC886" s="75"/>
      <c r="BD886" s="75"/>
      <c r="BE886" s="75"/>
      <c r="BF886" s="75"/>
      <c r="BG886" s="75"/>
      <c r="BH886" s="75"/>
      <c r="BL886" s="251"/>
      <c r="BM886" s="251"/>
      <c r="BN886" s="251"/>
      <c r="BO886" s="251"/>
      <c r="BP886" s="251"/>
      <c r="BQ886" s="251"/>
      <c r="BR886" s="251"/>
      <c r="BS886" s="251"/>
      <c r="BT886" s="251"/>
      <c r="BU886" s="251"/>
      <c r="BV886" s="251"/>
      <c r="BW886" s="251"/>
      <c r="BX886" s="251"/>
    </row>
    <row r="887" spans="1:76">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c r="AA887" s="75"/>
      <c r="AB887" s="75"/>
      <c r="AC887" s="75"/>
      <c r="AD887" s="75"/>
      <c r="AE887" s="75"/>
      <c r="AF887" s="75"/>
      <c r="AG887" s="75"/>
      <c r="AH887" s="46"/>
      <c r="AI887" s="46"/>
      <c r="AJ887" s="46"/>
      <c r="AK887" s="46"/>
      <c r="AL887" s="46"/>
      <c r="AM887" s="46"/>
      <c r="AN887" s="46"/>
      <c r="AO887" s="46"/>
      <c r="AP887" s="46"/>
      <c r="AQ887" s="46"/>
      <c r="AR887" s="46"/>
      <c r="AS887" s="46"/>
      <c r="AT887" s="46"/>
      <c r="AU887" s="46"/>
      <c r="AV887" s="46"/>
      <c r="AW887" s="46"/>
      <c r="AX887" s="75"/>
      <c r="AY887" s="75"/>
      <c r="AZ887" s="75"/>
      <c r="BA887" s="75"/>
      <c r="BB887" s="75"/>
      <c r="BC887" s="75"/>
      <c r="BD887" s="75"/>
      <c r="BE887" s="75"/>
      <c r="BF887" s="75"/>
      <c r="BG887" s="75"/>
      <c r="BH887" s="75"/>
      <c r="BL887" s="251"/>
      <c r="BM887" s="251"/>
      <c r="BN887" s="251"/>
      <c r="BO887" s="251"/>
      <c r="BP887" s="251"/>
      <c r="BQ887" s="251"/>
      <c r="BR887" s="251"/>
      <c r="BS887" s="251"/>
      <c r="BT887" s="251"/>
      <c r="BU887" s="251"/>
      <c r="BV887" s="251"/>
      <c r="BW887" s="251"/>
      <c r="BX887" s="251"/>
    </row>
    <row r="888" spans="1:76">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c r="AA888" s="75"/>
      <c r="AB888" s="75"/>
      <c r="AC888" s="75"/>
      <c r="AD888" s="75"/>
      <c r="AE888" s="75"/>
      <c r="AF888" s="75"/>
      <c r="AG888" s="75"/>
      <c r="AH888" s="46"/>
      <c r="AI888" s="46"/>
      <c r="AJ888" s="46"/>
      <c r="AK888" s="46"/>
      <c r="AL888" s="46"/>
      <c r="AM888" s="46"/>
      <c r="AN888" s="46"/>
      <c r="AO888" s="46"/>
      <c r="AP888" s="46"/>
      <c r="AQ888" s="46"/>
      <c r="AR888" s="46"/>
      <c r="AS888" s="46"/>
      <c r="AT888" s="46"/>
      <c r="AU888" s="46"/>
      <c r="AV888" s="46"/>
      <c r="AW888" s="46"/>
      <c r="AX888" s="75"/>
      <c r="AY888" s="75"/>
      <c r="AZ888" s="75"/>
      <c r="BA888" s="75"/>
      <c r="BB888" s="75"/>
      <c r="BC888" s="75"/>
      <c r="BD888" s="75"/>
      <c r="BE888" s="75"/>
      <c r="BF888" s="75"/>
      <c r="BG888" s="75"/>
      <c r="BH888" s="75"/>
      <c r="BL888" s="251"/>
      <c r="BM888" s="251"/>
      <c r="BN888" s="251"/>
      <c r="BO888" s="251"/>
      <c r="BP888" s="251"/>
      <c r="BQ888" s="251"/>
      <c r="BR888" s="251"/>
      <c r="BS888" s="251"/>
      <c r="BT888" s="251"/>
      <c r="BU888" s="251"/>
      <c r="BV888" s="251"/>
      <c r="BW888" s="251"/>
      <c r="BX888" s="251"/>
    </row>
    <row r="889" spans="1:76">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c r="AA889" s="75"/>
      <c r="AB889" s="75"/>
      <c r="AC889" s="75"/>
      <c r="AD889" s="75"/>
      <c r="AE889" s="75"/>
      <c r="AF889" s="75"/>
      <c r="AG889" s="75"/>
      <c r="AH889" s="46"/>
      <c r="AI889" s="46"/>
      <c r="AJ889" s="46"/>
      <c r="AK889" s="46"/>
      <c r="AL889" s="46"/>
      <c r="AM889" s="46"/>
      <c r="AN889" s="46"/>
      <c r="AO889" s="46"/>
      <c r="AP889" s="46"/>
      <c r="AQ889" s="46"/>
      <c r="AR889" s="46"/>
      <c r="AS889" s="46"/>
      <c r="AT889" s="46"/>
      <c r="AU889" s="46"/>
      <c r="AV889" s="46"/>
      <c r="AW889" s="46"/>
      <c r="AX889" s="75"/>
      <c r="AY889" s="75"/>
      <c r="AZ889" s="75"/>
      <c r="BA889" s="75"/>
      <c r="BB889" s="75"/>
      <c r="BC889" s="75"/>
      <c r="BD889" s="75"/>
      <c r="BE889" s="75"/>
      <c r="BF889" s="75"/>
      <c r="BG889" s="75"/>
      <c r="BH889" s="75"/>
      <c r="BL889" s="251"/>
      <c r="BM889" s="251"/>
      <c r="BN889" s="251"/>
      <c r="BO889" s="251"/>
      <c r="BP889" s="251"/>
      <c r="BQ889" s="251"/>
      <c r="BR889" s="251"/>
      <c r="BS889" s="251"/>
      <c r="BT889" s="251"/>
      <c r="BU889" s="251"/>
      <c r="BV889" s="251"/>
      <c r="BW889" s="251"/>
      <c r="BX889" s="251"/>
    </row>
    <row r="890" spans="1:76">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c r="AA890" s="75"/>
      <c r="AB890" s="75"/>
      <c r="AC890" s="75"/>
      <c r="AD890" s="75"/>
      <c r="AE890" s="75"/>
      <c r="AF890" s="75"/>
      <c r="AG890" s="75"/>
      <c r="AH890" s="46"/>
      <c r="AI890" s="46"/>
      <c r="AJ890" s="46"/>
      <c r="AK890" s="46"/>
      <c r="AL890" s="46"/>
      <c r="AM890" s="46"/>
      <c r="AN890" s="46"/>
      <c r="AO890" s="46"/>
      <c r="AP890" s="46"/>
      <c r="AQ890" s="46"/>
      <c r="AR890" s="46"/>
      <c r="AS890" s="46"/>
      <c r="AT890" s="46"/>
      <c r="AU890" s="46"/>
      <c r="AV890" s="46"/>
      <c r="AW890" s="46"/>
      <c r="AX890" s="75"/>
      <c r="AY890" s="75"/>
      <c r="AZ890" s="75"/>
      <c r="BA890" s="75"/>
      <c r="BB890" s="75"/>
      <c r="BC890" s="75"/>
      <c r="BD890" s="75"/>
      <c r="BE890" s="75"/>
      <c r="BF890" s="75"/>
      <c r="BG890" s="75"/>
      <c r="BH890" s="75"/>
      <c r="BL890" s="251"/>
      <c r="BM890" s="251"/>
      <c r="BN890" s="251"/>
      <c r="BO890" s="251"/>
      <c r="BP890" s="251"/>
      <c r="BQ890" s="251"/>
      <c r="BR890" s="251"/>
      <c r="BS890" s="251"/>
      <c r="BT890" s="251"/>
      <c r="BU890" s="251"/>
      <c r="BV890" s="251"/>
      <c r="BW890" s="251"/>
      <c r="BX890" s="251"/>
    </row>
    <row r="891" spans="1:76">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c r="AA891" s="75"/>
      <c r="AB891" s="75"/>
      <c r="AC891" s="75"/>
      <c r="AD891" s="75"/>
      <c r="AE891" s="75"/>
      <c r="AF891" s="75"/>
      <c r="AG891" s="75"/>
      <c r="AH891" s="46"/>
      <c r="AI891" s="46"/>
      <c r="AJ891" s="46"/>
      <c r="AK891" s="46"/>
      <c r="AL891" s="46"/>
      <c r="AM891" s="46"/>
      <c r="AN891" s="46"/>
      <c r="AO891" s="46"/>
      <c r="AP891" s="46"/>
      <c r="AQ891" s="46"/>
      <c r="AR891" s="46"/>
      <c r="AS891" s="46"/>
      <c r="AT891" s="46"/>
      <c r="AU891" s="46"/>
      <c r="AV891" s="46"/>
      <c r="AW891" s="46"/>
      <c r="AX891" s="75"/>
      <c r="AY891" s="75"/>
      <c r="AZ891" s="75"/>
      <c r="BA891" s="75"/>
      <c r="BB891" s="75"/>
      <c r="BC891" s="75"/>
      <c r="BD891" s="75"/>
      <c r="BE891" s="75"/>
      <c r="BF891" s="75"/>
      <c r="BG891" s="75"/>
      <c r="BH891" s="75"/>
      <c r="BL891" s="251"/>
      <c r="BM891" s="251"/>
      <c r="BN891" s="251"/>
      <c r="BO891" s="251"/>
      <c r="BP891" s="251"/>
      <c r="BQ891" s="251"/>
      <c r="BR891" s="251"/>
      <c r="BS891" s="251"/>
      <c r="BT891" s="251"/>
      <c r="BU891" s="251"/>
      <c r="BV891" s="251"/>
      <c r="BW891" s="251"/>
      <c r="BX891" s="251"/>
    </row>
    <row r="892" spans="1:76">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c r="AA892" s="75"/>
      <c r="AB892" s="75"/>
      <c r="AC892" s="75"/>
      <c r="AD892" s="75"/>
      <c r="AE892" s="75"/>
      <c r="AF892" s="75"/>
      <c r="AG892" s="75"/>
      <c r="AH892" s="46"/>
      <c r="AI892" s="46"/>
      <c r="AJ892" s="46"/>
      <c r="AK892" s="46"/>
      <c r="AL892" s="46"/>
      <c r="AM892" s="46"/>
      <c r="AN892" s="46"/>
      <c r="AO892" s="46"/>
      <c r="AP892" s="46"/>
      <c r="AQ892" s="46"/>
      <c r="AR892" s="46"/>
      <c r="AS892" s="46"/>
      <c r="AT892" s="46"/>
      <c r="AU892" s="46"/>
      <c r="AV892" s="46"/>
      <c r="AW892" s="46"/>
      <c r="AX892" s="75"/>
      <c r="AY892" s="75"/>
      <c r="AZ892" s="75"/>
      <c r="BA892" s="75"/>
      <c r="BB892" s="75"/>
      <c r="BC892" s="75"/>
      <c r="BD892" s="75"/>
      <c r="BE892" s="75"/>
      <c r="BF892" s="75"/>
      <c r="BG892" s="75"/>
      <c r="BH892" s="75"/>
      <c r="BL892" s="251"/>
      <c r="BM892" s="251"/>
      <c r="BN892" s="251"/>
      <c r="BO892" s="251"/>
      <c r="BP892" s="251"/>
      <c r="BQ892" s="251"/>
      <c r="BR892" s="251"/>
      <c r="BS892" s="251"/>
      <c r="BT892" s="251"/>
      <c r="BU892" s="251"/>
      <c r="BV892" s="251"/>
      <c r="BW892" s="251"/>
      <c r="BX892" s="251"/>
    </row>
    <row r="893" spans="1:76">
      <c r="A893" s="268"/>
      <c r="B893" s="268"/>
      <c r="C893" s="268"/>
      <c r="D893" s="268"/>
      <c r="E893" s="490"/>
      <c r="F893" s="490"/>
      <c r="G893" s="268"/>
      <c r="H893" s="491"/>
      <c r="I893" s="268"/>
      <c r="J893" s="268"/>
      <c r="K893" s="268"/>
      <c r="L893" s="268"/>
      <c r="M893" s="268"/>
      <c r="N893" s="268"/>
      <c r="O893" s="268"/>
      <c r="P893" s="268"/>
      <c r="Q893" s="268"/>
      <c r="R893" s="268"/>
      <c r="S893" s="268"/>
      <c r="T893" s="268"/>
      <c r="U893" s="268"/>
      <c r="V893" s="268"/>
      <c r="W893" s="275"/>
      <c r="X893" s="275"/>
      <c r="Y893" s="275"/>
      <c r="Z893" s="275"/>
      <c r="AA893" s="275"/>
      <c r="AB893" s="275"/>
      <c r="AC893" s="275"/>
      <c r="AD893" s="275"/>
      <c r="AE893" s="275"/>
      <c r="AF893" s="275"/>
      <c r="AG893" s="75"/>
      <c r="AH893" s="160"/>
      <c r="AI893" s="160"/>
      <c r="AJ893" s="160"/>
      <c r="AK893" s="160"/>
      <c r="AL893" s="160"/>
      <c r="AM893" s="160"/>
      <c r="AN893" s="160"/>
      <c r="AO893" s="160"/>
      <c r="AP893" s="160"/>
      <c r="AQ893" s="160"/>
      <c r="AR893" s="160"/>
      <c r="AS893" s="160"/>
      <c r="AT893" s="160"/>
      <c r="AU893" s="160"/>
      <c r="AV893" s="160"/>
      <c r="AW893" s="160"/>
      <c r="AX893" s="75"/>
      <c r="AY893" s="75"/>
      <c r="AZ893" s="75"/>
      <c r="BA893" s="75"/>
      <c r="BB893" s="75"/>
      <c r="BC893" s="75"/>
      <c r="BD893" s="75"/>
      <c r="BE893" s="75"/>
      <c r="BF893" s="75"/>
      <c r="BG893" s="75"/>
      <c r="BH893" s="75"/>
      <c r="BL893" s="251"/>
      <c r="BM893" s="251"/>
      <c r="BN893" s="251"/>
      <c r="BO893" s="251"/>
      <c r="BP893" s="251"/>
      <c r="BQ893" s="251"/>
      <c r="BR893" s="251"/>
      <c r="BS893" s="251"/>
      <c r="BT893" s="251"/>
      <c r="BU893" s="251"/>
      <c r="BV893" s="251"/>
      <c r="BW893" s="251"/>
      <c r="BX893" s="251"/>
    </row>
    <row r="894" spans="1:76">
      <c r="A894" s="551" t="s">
        <v>134</v>
      </c>
      <c r="B894" s="493"/>
      <c r="C894" s="492"/>
      <c r="D894" s="493" t="s">
        <v>118</v>
      </c>
      <c r="E894" s="494"/>
      <c r="F894" s="493" t="s">
        <v>118</v>
      </c>
      <c r="G894" s="492"/>
      <c r="H894" s="493" t="s">
        <v>118</v>
      </c>
      <c r="I894" s="492"/>
      <c r="J894" s="493" t="s">
        <v>118</v>
      </c>
      <c r="K894" s="492"/>
      <c r="L894" s="493" t="s">
        <v>118</v>
      </c>
      <c r="M894" s="492"/>
      <c r="N894" s="493" t="s">
        <v>118</v>
      </c>
      <c r="O894" s="492"/>
      <c r="P894" s="493" t="s">
        <v>118</v>
      </c>
      <c r="Q894" s="492"/>
      <c r="R894" s="493" t="s">
        <v>118</v>
      </c>
      <c r="S894" s="492"/>
      <c r="T894" s="493" t="s">
        <v>118</v>
      </c>
      <c r="U894" s="492"/>
      <c r="V894" s="493" t="s">
        <v>118</v>
      </c>
      <c r="W894" s="495"/>
      <c r="X894" s="493" t="s">
        <v>118</v>
      </c>
      <c r="Y894" s="495"/>
      <c r="Z894" s="493" t="s">
        <v>118</v>
      </c>
      <c r="AA894" s="495"/>
      <c r="AB894" s="493" t="s">
        <v>118</v>
      </c>
      <c r="AC894" s="495"/>
      <c r="AD894" s="495"/>
      <c r="AE894" s="493" t="s">
        <v>118</v>
      </c>
      <c r="AF894" s="495"/>
      <c r="AG894" s="75"/>
      <c r="AH894" s="603" t="s">
        <v>72</v>
      </c>
      <c r="AI894" s="603"/>
      <c r="AJ894" s="160"/>
      <c r="AK894" s="160"/>
      <c r="AL894" s="160"/>
      <c r="AM894" s="160"/>
      <c r="AN894" s="160"/>
      <c r="AO894" s="160"/>
      <c r="AP894" s="160"/>
      <c r="AQ894" s="160"/>
      <c r="AR894" s="160"/>
      <c r="AS894" s="160"/>
      <c r="AT894" s="160"/>
      <c r="AU894" s="160"/>
      <c r="AV894" s="160"/>
      <c r="AW894" s="160"/>
      <c r="AX894" s="75"/>
      <c r="AY894" s="75"/>
      <c r="AZ894" s="75"/>
      <c r="BA894" s="75"/>
      <c r="BB894" s="75"/>
      <c r="BC894" s="75"/>
      <c r="BD894" s="75"/>
      <c r="BE894" s="75"/>
      <c r="BF894" s="75"/>
      <c r="BG894" s="75"/>
      <c r="BH894" s="75"/>
      <c r="BL894" s="251"/>
      <c r="BM894" s="251"/>
      <c r="BN894" s="251"/>
      <c r="BO894" s="251"/>
      <c r="BP894" s="251"/>
      <c r="BQ894" s="251"/>
      <c r="BR894" s="251"/>
      <c r="BS894" s="251"/>
      <c r="BT894" s="251"/>
      <c r="BU894" s="251"/>
      <c r="BV894" s="251"/>
      <c r="BW894" s="251"/>
      <c r="BX894" s="251"/>
    </row>
    <row r="895" spans="1:76">
      <c r="A895" s="268"/>
      <c r="B895" s="268"/>
      <c r="C895" s="268"/>
      <c r="D895" s="268"/>
      <c r="E895" s="490"/>
      <c r="F895" s="490"/>
      <c r="G895" s="268"/>
      <c r="H895" s="491"/>
      <c r="I895" s="268"/>
      <c r="J895" s="268"/>
      <c r="K895" s="268"/>
      <c r="L895" s="268"/>
      <c r="M895" s="268"/>
      <c r="N895" s="268"/>
      <c r="O895" s="268"/>
      <c r="P895" s="268"/>
      <c r="Q895" s="268"/>
      <c r="R895" s="268"/>
      <c r="S895" s="268"/>
      <c r="T895" s="268"/>
      <c r="U895" s="268"/>
      <c r="V895" s="268"/>
      <c r="W895" s="268"/>
      <c r="X895" s="268"/>
      <c r="Y895" s="268"/>
      <c r="Z895" s="268"/>
      <c r="AA895" s="268"/>
      <c r="AB895" s="268"/>
      <c r="AC895" s="268"/>
      <c r="AD895" s="268"/>
      <c r="AE895" s="268"/>
      <c r="AF895" s="268"/>
      <c r="AG895" s="75"/>
      <c r="AH895" s="160"/>
      <c r="AI895" s="160"/>
      <c r="AJ895" s="160"/>
      <c r="AK895" s="160"/>
      <c r="AL895" s="160"/>
      <c r="AM895" s="160"/>
      <c r="AN895" s="160"/>
      <c r="AO895" s="160"/>
      <c r="AP895" s="160"/>
      <c r="AQ895" s="160"/>
      <c r="AR895" s="160"/>
      <c r="AS895" s="160"/>
      <c r="AT895" s="160"/>
      <c r="AU895" s="160"/>
      <c r="AV895" s="160"/>
      <c r="AW895" s="160"/>
      <c r="AX895" s="75"/>
      <c r="AY895" s="75"/>
      <c r="AZ895" s="75"/>
      <c r="BA895" s="75"/>
      <c r="BB895" s="75"/>
      <c r="BC895" s="75"/>
      <c r="BD895" s="75"/>
      <c r="BE895" s="75"/>
      <c r="BF895" s="75"/>
      <c r="BG895" s="75"/>
      <c r="BH895" s="75"/>
      <c r="BL895" s="251"/>
      <c r="BM895" s="251"/>
      <c r="BN895" s="251"/>
      <c r="BO895" s="251"/>
      <c r="BP895" s="251"/>
      <c r="BQ895" s="251"/>
      <c r="BR895" s="251"/>
      <c r="BS895" s="251"/>
      <c r="BT895" s="251"/>
      <c r="BU895" s="251"/>
      <c r="BV895" s="251"/>
      <c r="BW895" s="251"/>
      <c r="BX895" s="251"/>
    </row>
    <row r="896" spans="1:7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c r="AA896" s="75"/>
      <c r="AB896" s="75"/>
      <c r="AC896" s="75"/>
      <c r="AD896" s="75"/>
      <c r="AE896" s="75"/>
      <c r="AF896" s="75"/>
      <c r="AG896" s="75"/>
      <c r="AH896" s="160"/>
      <c r="AI896" s="160"/>
      <c r="AJ896" s="160"/>
      <c r="AK896" s="160"/>
      <c r="AL896" s="160"/>
      <c r="AM896" s="160"/>
      <c r="AN896" s="160"/>
      <c r="AO896" s="160"/>
      <c r="AP896" s="160"/>
      <c r="AQ896" s="160"/>
      <c r="AR896" s="160"/>
      <c r="AS896" s="160"/>
      <c r="AT896" s="160"/>
      <c r="AU896" s="160"/>
      <c r="AV896" s="160"/>
      <c r="AW896" s="160"/>
      <c r="AX896" s="75"/>
      <c r="AY896" s="75"/>
      <c r="AZ896" s="75"/>
      <c r="BA896" s="75"/>
      <c r="BB896" s="75"/>
      <c r="BC896" s="75"/>
      <c r="BD896" s="75"/>
      <c r="BE896" s="75"/>
      <c r="BF896" s="75"/>
      <c r="BG896" s="75"/>
      <c r="BH896" s="75"/>
      <c r="BL896" s="251"/>
      <c r="BM896" s="251"/>
      <c r="BN896" s="251"/>
      <c r="BO896" s="251"/>
      <c r="BP896" s="251"/>
      <c r="BQ896" s="251"/>
      <c r="BR896" s="251"/>
      <c r="BS896" s="251"/>
      <c r="BT896" s="251"/>
      <c r="BU896" s="251"/>
      <c r="BV896" s="251"/>
      <c r="BW896" s="251"/>
      <c r="BX896" s="251"/>
    </row>
    <row r="897" spans="1:79">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c r="AA897" s="75"/>
      <c r="AB897" s="75"/>
      <c r="AC897" s="75"/>
      <c r="AD897" s="75"/>
      <c r="AE897" s="75"/>
      <c r="AF897" s="75"/>
      <c r="AG897" s="75"/>
      <c r="AH897" s="160"/>
      <c r="AI897" s="160"/>
      <c r="AJ897" s="160"/>
      <c r="AK897" s="160"/>
      <c r="AL897" s="160"/>
      <c r="AM897" s="160"/>
      <c r="AN897" s="160"/>
      <c r="AO897" s="160"/>
      <c r="AP897" s="160"/>
      <c r="AQ897" s="160"/>
      <c r="AR897" s="160"/>
      <c r="AS897" s="160"/>
      <c r="AT897" s="160"/>
      <c r="AU897" s="160"/>
      <c r="AV897" s="160"/>
      <c r="AW897" s="160"/>
      <c r="AX897" s="75"/>
      <c r="AY897" s="75"/>
      <c r="AZ897" s="75"/>
      <c r="BA897" s="75"/>
      <c r="BB897" s="75"/>
      <c r="BC897" s="75"/>
      <c r="BD897" s="75"/>
      <c r="BE897" s="75"/>
      <c r="BF897" s="75"/>
      <c r="BG897" s="75"/>
      <c r="BH897" s="75"/>
      <c r="BL897" s="251"/>
      <c r="BM897" s="251"/>
      <c r="BN897" s="251"/>
      <c r="BO897" s="251"/>
      <c r="BP897" s="251"/>
      <c r="BQ897" s="251"/>
      <c r="BR897" s="251"/>
      <c r="BS897" s="251"/>
      <c r="BT897" s="251"/>
      <c r="BU897" s="251"/>
      <c r="BV897" s="251"/>
      <c r="BW897" s="251"/>
      <c r="BX897" s="251"/>
    </row>
    <row r="898" spans="1:79">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c r="AA898" s="75"/>
      <c r="AB898" s="75"/>
      <c r="AC898" s="75"/>
      <c r="AD898" s="75"/>
      <c r="AE898" s="75"/>
      <c r="AF898" s="75"/>
      <c r="AG898" s="75"/>
      <c r="AH898" s="160"/>
      <c r="AI898" s="160"/>
      <c r="AJ898" s="160"/>
      <c r="AK898" s="160"/>
      <c r="AL898" s="160"/>
      <c r="AM898" s="160"/>
      <c r="AN898" s="160"/>
      <c r="AO898" s="160"/>
      <c r="AP898" s="160"/>
      <c r="AQ898" s="160"/>
      <c r="AR898" s="160"/>
      <c r="AS898" s="160"/>
      <c r="AT898" s="160"/>
      <c r="AU898" s="160"/>
      <c r="AV898" s="160"/>
      <c r="AW898" s="160"/>
      <c r="AX898" s="75"/>
      <c r="AY898" s="75"/>
      <c r="AZ898" s="75"/>
      <c r="BA898" s="75"/>
      <c r="BB898" s="75"/>
      <c r="BC898" s="75"/>
      <c r="BD898" s="75"/>
      <c r="BE898" s="75"/>
      <c r="BF898" s="75"/>
      <c r="BG898" s="75"/>
      <c r="BH898" s="75"/>
      <c r="BL898" s="251"/>
      <c r="BM898" s="251"/>
      <c r="BN898" s="251"/>
      <c r="BO898" s="251"/>
      <c r="BP898" s="251"/>
      <c r="BQ898" s="251"/>
      <c r="BR898" s="251"/>
      <c r="BS898" s="251"/>
      <c r="BT898" s="251"/>
      <c r="BU898" s="251"/>
      <c r="BV898" s="251"/>
      <c r="BW898" s="251"/>
      <c r="BX898" s="251"/>
    </row>
    <row r="899" spans="1:7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c r="AA899" s="75"/>
      <c r="AB899" s="75"/>
      <c r="AC899" s="75"/>
      <c r="AD899" s="75"/>
      <c r="AE899" s="75"/>
      <c r="AF899" s="75"/>
      <c r="AG899" s="75"/>
      <c r="AH899" s="160"/>
      <c r="AI899" s="160"/>
      <c r="AJ899" s="160"/>
      <c r="AK899" s="160"/>
      <c r="AL899" s="160"/>
      <c r="AM899" s="160"/>
      <c r="AN899" s="160"/>
      <c r="AO899" s="160"/>
      <c r="AP899" s="160"/>
      <c r="AQ899" s="160"/>
      <c r="AR899" s="160"/>
      <c r="AS899" s="160"/>
      <c r="AT899" s="160"/>
      <c r="AU899" s="160"/>
      <c r="AV899" s="160"/>
      <c r="AW899" s="160"/>
      <c r="AX899" s="75"/>
      <c r="AY899" s="75"/>
      <c r="AZ899" s="75"/>
      <c r="BA899" s="75"/>
      <c r="BB899" s="75"/>
      <c r="BC899" s="75"/>
      <c r="BD899" s="75"/>
      <c r="BE899" s="75"/>
      <c r="BF899" s="75"/>
      <c r="BG899" s="75"/>
      <c r="BH899" s="75"/>
      <c r="BL899" s="251"/>
      <c r="BM899" s="251"/>
      <c r="BN899" s="251"/>
      <c r="BO899" s="251"/>
      <c r="BP899" s="251"/>
      <c r="BQ899" s="251"/>
      <c r="BR899" s="251"/>
      <c r="BS899" s="251"/>
      <c r="BT899" s="251"/>
      <c r="BU899" s="251"/>
      <c r="BV899" s="251"/>
      <c r="BW899" s="251"/>
      <c r="BX899" s="251"/>
    </row>
    <row r="900" spans="1:79">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c r="AA900" s="75"/>
      <c r="AB900" s="75"/>
      <c r="AC900" s="75"/>
      <c r="AD900" s="75"/>
      <c r="AE900" s="75"/>
      <c r="AF900" s="75"/>
      <c r="AG900" s="75"/>
      <c r="AH900" s="75"/>
      <c r="AI900" s="75"/>
      <c r="AJ900" s="75"/>
      <c r="AK900" s="75"/>
      <c r="AL900" s="75"/>
      <c r="AM900" s="75"/>
      <c r="AN900" s="75"/>
      <c r="AO900" s="75"/>
      <c r="AP900" s="75"/>
      <c r="AQ900" s="75"/>
      <c r="AR900" s="75"/>
      <c r="AS900" s="75"/>
      <c r="AT900" s="75"/>
      <c r="AU900" s="75"/>
      <c r="AV900" s="75"/>
      <c r="AW900" s="75"/>
      <c r="AX900" s="75"/>
      <c r="AY900" s="75"/>
      <c r="AZ900" s="75"/>
      <c r="BA900" s="75"/>
      <c r="BB900" s="75"/>
      <c r="BC900" s="75"/>
      <c r="BD900" s="75"/>
      <c r="BE900" s="75"/>
      <c r="BF900" s="75"/>
      <c r="BG900" s="75"/>
      <c r="BH900" s="75"/>
      <c r="BL900" s="251"/>
      <c r="BM900" s="251"/>
      <c r="BN900" s="251"/>
      <c r="BO900" s="251"/>
      <c r="BP900" s="251"/>
      <c r="BQ900" s="251"/>
      <c r="BR900" s="251"/>
      <c r="BS900" s="251"/>
      <c r="BT900" s="251"/>
      <c r="BU900" s="251"/>
      <c r="BV900" s="251"/>
      <c r="BW900" s="251"/>
      <c r="BX900" s="251"/>
    </row>
    <row r="901" spans="1:79">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c r="AA901" s="75"/>
      <c r="AB901" s="75"/>
      <c r="AC901" s="75"/>
      <c r="AD901" s="75"/>
      <c r="AE901" s="75"/>
      <c r="AF901" s="75"/>
      <c r="AG901" s="75"/>
      <c r="AH901" s="75"/>
      <c r="AI901" s="75"/>
      <c r="AJ901" s="75"/>
      <c r="AK901" s="75"/>
      <c r="AL901" s="75"/>
      <c r="AM901" s="75"/>
      <c r="AN901" s="75"/>
      <c r="AO901" s="75"/>
      <c r="AP901" s="75"/>
      <c r="AQ901" s="75"/>
      <c r="AR901" s="75"/>
      <c r="AS901" s="75"/>
      <c r="AT901" s="75"/>
      <c r="AU901" s="75"/>
      <c r="AV901" s="75"/>
      <c r="AW901" s="75"/>
      <c r="AX901" s="75"/>
      <c r="AY901" s="75"/>
      <c r="AZ901" s="75"/>
      <c r="BA901" s="75"/>
      <c r="BB901" s="75"/>
      <c r="BC901" s="75"/>
      <c r="BD901" s="75"/>
      <c r="BE901" s="75"/>
      <c r="BF901" s="75"/>
      <c r="BG901" s="75"/>
      <c r="BH901" s="75"/>
      <c r="BM901" s="251"/>
      <c r="BN901" s="251"/>
      <c r="BO901" s="251"/>
      <c r="BP901" s="251"/>
      <c r="BQ901" s="251"/>
      <c r="BR901" s="251"/>
      <c r="BS901" s="251"/>
      <c r="BT901" s="251"/>
      <c r="BU901" s="251"/>
      <c r="BV901" s="251"/>
      <c r="BW901" s="251"/>
      <c r="BX901" s="251"/>
      <c r="BY901" s="251"/>
      <c r="CA901" s="46"/>
    </row>
    <row r="902" spans="1:79" ht="21">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c r="AA902" s="75"/>
      <c r="AB902" s="75"/>
      <c r="AC902" s="75"/>
      <c r="AD902" s="75"/>
      <c r="AE902" s="75"/>
      <c r="AF902" s="75"/>
      <c r="AG902" s="75"/>
      <c r="AH902" s="286">
        <f>D1</f>
        <v>0</v>
      </c>
      <c r="AI902" s="160"/>
      <c r="AJ902" s="160"/>
      <c r="AK902" s="160"/>
      <c r="AL902" s="160"/>
      <c r="AM902" s="160"/>
      <c r="AN902" s="160"/>
      <c r="AO902" s="160"/>
      <c r="AP902" s="160"/>
      <c r="AQ902" s="160"/>
      <c r="AR902" s="160"/>
      <c r="AS902" s="160"/>
      <c r="AT902" s="160"/>
      <c r="AU902" s="160"/>
      <c r="AV902" s="160"/>
      <c r="AW902" s="160"/>
      <c r="AX902" s="75"/>
      <c r="AY902" s="75"/>
      <c r="AZ902" s="75"/>
      <c r="BA902" s="75"/>
      <c r="BB902" s="75"/>
      <c r="BC902" s="75"/>
      <c r="BD902" s="75"/>
      <c r="BE902" s="75"/>
      <c r="BF902" s="75"/>
      <c r="BG902" s="75"/>
      <c r="BH902" s="75"/>
      <c r="BL902" s="251"/>
      <c r="BM902" s="251"/>
      <c r="BN902" s="251"/>
      <c r="BO902" s="251"/>
      <c r="BP902" s="251"/>
      <c r="BQ902" s="251"/>
      <c r="BR902" s="251"/>
      <c r="BS902" s="251"/>
      <c r="BT902" s="251"/>
      <c r="BU902" s="251"/>
      <c r="BV902" s="251"/>
      <c r="BW902" s="251"/>
      <c r="BX902" s="251"/>
    </row>
    <row r="903" spans="1:79">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c r="AA903" s="75"/>
      <c r="AB903" s="75"/>
      <c r="AC903" s="75"/>
      <c r="AD903" s="75"/>
      <c r="AE903" s="75"/>
      <c r="AF903" s="75"/>
      <c r="AG903" s="75"/>
      <c r="AH903" s="46"/>
      <c r="AI903" s="46"/>
      <c r="AJ903" s="46"/>
      <c r="AK903" s="46"/>
      <c r="AL903" s="46"/>
      <c r="AM903" s="46"/>
      <c r="AN903" s="46"/>
      <c r="AO903" s="46"/>
      <c r="AP903" s="46"/>
      <c r="AQ903" s="46"/>
      <c r="AR903" s="46"/>
      <c r="AS903" s="46"/>
      <c r="AT903" s="46"/>
      <c r="AU903" s="46"/>
      <c r="AV903" s="46"/>
      <c r="AW903" s="46"/>
      <c r="AX903" s="75"/>
      <c r="AY903" s="75"/>
      <c r="AZ903" s="75"/>
      <c r="BA903" s="75"/>
      <c r="BB903" s="75"/>
      <c r="BC903" s="75"/>
      <c r="BD903" s="75"/>
      <c r="BE903" s="75"/>
      <c r="BF903" s="75"/>
      <c r="BG903" s="75"/>
      <c r="BH903" s="75"/>
      <c r="BL903" s="251"/>
      <c r="BM903" s="251"/>
      <c r="BN903" s="251"/>
      <c r="BO903" s="251"/>
      <c r="BP903" s="251"/>
      <c r="BQ903" s="251"/>
      <c r="BR903" s="251"/>
      <c r="BS903" s="251"/>
      <c r="BT903" s="251"/>
      <c r="BU903" s="251"/>
      <c r="BV903" s="251"/>
      <c r="BW903" s="251"/>
      <c r="BX903" s="251"/>
    </row>
    <row r="904" spans="1:79">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c r="AA904" s="75"/>
      <c r="AB904" s="75"/>
      <c r="AC904" s="75"/>
      <c r="AD904" s="75"/>
      <c r="AE904" s="75"/>
      <c r="AF904" s="75"/>
      <c r="AG904" s="75"/>
      <c r="AH904" s="46"/>
      <c r="AI904" s="46"/>
      <c r="AJ904" s="46"/>
      <c r="AK904" s="46"/>
      <c r="AL904" s="46"/>
      <c r="AM904" s="46"/>
      <c r="AN904" s="46"/>
      <c r="AO904" s="46"/>
      <c r="AP904" s="46"/>
      <c r="AQ904" s="46"/>
      <c r="AR904" s="46"/>
      <c r="AS904" s="46"/>
      <c r="AT904" s="46"/>
      <c r="AU904" s="46"/>
      <c r="AV904" s="46"/>
      <c r="AW904" s="46"/>
      <c r="AX904" s="75"/>
      <c r="AY904" s="75"/>
      <c r="AZ904" s="75"/>
      <c r="BA904" s="75"/>
      <c r="BB904" s="75"/>
      <c r="BC904" s="75"/>
      <c r="BD904" s="75"/>
      <c r="BE904" s="75"/>
      <c r="BF904" s="75"/>
      <c r="BG904" s="75"/>
      <c r="BH904" s="75"/>
      <c r="BL904" s="251"/>
      <c r="BM904" s="251"/>
      <c r="BN904" s="251"/>
      <c r="BO904" s="251"/>
      <c r="BP904" s="251"/>
      <c r="BQ904" s="251"/>
      <c r="BR904" s="251"/>
      <c r="BS904" s="251"/>
      <c r="BT904" s="251"/>
      <c r="BU904" s="251"/>
      <c r="BV904" s="251"/>
      <c r="BW904" s="251"/>
      <c r="BX904" s="251"/>
    </row>
    <row r="905" spans="1:79">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c r="AA905" s="75"/>
      <c r="AB905" s="75"/>
      <c r="AC905" s="75"/>
      <c r="AD905" s="75"/>
      <c r="AE905" s="75"/>
      <c r="AF905" s="75"/>
      <c r="AG905" s="75"/>
      <c r="AH905" s="46"/>
      <c r="AI905" s="46"/>
      <c r="AJ905" s="46"/>
      <c r="AK905" s="46"/>
      <c r="AL905" s="46"/>
      <c r="AM905" s="46"/>
      <c r="AN905" s="46"/>
      <c r="AO905" s="46"/>
      <c r="AP905" s="46"/>
      <c r="AQ905" s="46"/>
      <c r="AR905" s="46"/>
      <c r="AS905" s="46"/>
      <c r="AT905" s="46"/>
      <c r="AU905" s="46"/>
      <c r="AV905" s="46"/>
      <c r="AW905" s="46"/>
      <c r="AX905" s="75"/>
      <c r="AY905" s="75"/>
      <c r="AZ905" s="75"/>
      <c r="BA905" s="75"/>
      <c r="BB905" s="75"/>
      <c r="BC905" s="75"/>
      <c r="BD905" s="75"/>
      <c r="BE905" s="75"/>
      <c r="BF905" s="75"/>
      <c r="BG905" s="75"/>
      <c r="BH905" s="75"/>
      <c r="BL905" s="251"/>
      <c r="BM905" s="251"/>
      <c r="BN905" s="251"/>
      <c r="BO905" s="251"/>
      <c r="BP905" s="251"/>
      <c r="BQ905" s="251"/>
      <c r="BR905" s="251"/>
      <c r="BS905" s="251"/>
      <c r="BT905" s="251"/>
      <c r="BU905" s="251"/>
      <c r="BV905" s="251"/>
      <c r="BW905" s="251"/>
      <c r="BX905" s="251"/>
    </row>
    <row r="906" spans="1:79">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c r="AA906" s="75"/>
      <c r="AB906" s="75"/>
      <c r="AC906" s="75"/>
      <c r="AD906" s="75"/>
      <c r="AE906" s="75"/>
      <c r="AF906" s="75"/>
      <c r="AG906" s="75"/>
      <c r="AH906" s="46"/>
      <c r="AI906" s="46"/>
      <c r="AJ906" s="46"/>
      <c r="AK906" s="46"/>
      <c r="AL906" s="46"/>
      <c r="AM906" s="46"/>
      <c r="AN906" s="46"/>
      <c r="AO906" s="46"/>
      <c r="AP906" s="46"/>
      <c r="AQ906" s="46"/>
      <c r="AR906" s="46"/>
      <c r="AS906" s="46"/>
      <c r="AT906" s="46"/>
      <c r="AU906" s="46"/>
      <c r="AV906" s="46"/>
      <c r="AW906" s="46"/>
      <c r="AX906" s="75"/>
      <c r="AY906" s="75"/>
      <c r="AZ906" s="75"/>
      <c r="BA906" s="75"/>
      <c r="BB906" s="75"/>
      <c r="BC906" s="75"/>
      <c r="BD906" s="75"/>
      <c r="BE906" s="75"/>
      <c r="BF906" s="75"/>
      <c r="BG906" s="75"/>
      <c r="BH906" s="75"/>
      <c r="BL906" s="251"/>
      <c r="BM906" s="251"/>
      <c r="BN906" s="251"/>
      <c r="BO906" s="251"/>
      <c r="BP906" s="251"/>
      <c r="BQ906" s="251"/>
      <c r="BR906" s="251"/>
      <c r="BS906" s="251"/>
      <c r="BT906" s="251"/>
      <c r="BU906" s="251"/>
      <c r="BV906" s="251"/>
      <c r="BW906" s="251"/>
      <c r="BX906" s="251"/>
    </row>
    <row r="907" spans="1:79">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c r="AA907" s="75"/>
      <c r="AB907" s="75"/>
      <c r="AC907" s="75"/>
      <c r="AD907" s="75"/>
      <c r="AE907" s="75"/>
      <c r="AF907" s="75"/>
      <c r="AG907" s="75"/>
      <c r="AH907" s="46"/>
      <c r="AI907" s="46"/>
      <c r="AJ907" s="46"/>
      <c r="AK907" s="46"/>
      <c r="AL907" s="46"/>
      <c r="AM907" s="46"/>
      <c r="AN907" s="46"/>
      <c r="AO907" s="46"/>
      <c r="AP907" s="46"/>
      <c r="AQ907" s="46"/>
      <c r="AR907" s="46"/>
      <c r="AS907" s="46"/>
      <c r="AT907" s="46"/>
      <c r="AU907" s="46"/>
      <c r="AV907" s="46"/>
      <c r="AW907" s="46"/>
      <c r="AX907" s="75"/>
      <c r="AY907" s="75"/>
      <c r="AZ907" s="75"/>
      <c r="BA907" s="75"/>
      <c r="BB907" s="75"/>
      <c r="BC907" s="75"/>
      <c r="BD907" s="75"/>
      <c r="BE907" s="75"/>
      <c r="BF907" s="75"/>
      <c r="BG907" s="75"/>
      <c r="BH907" s="75"/>
      <c r="BL907" s="251"/>
      <c r="BM907" s="251"/>
      <c r="BN907" s="251"/>
      <c r="BO907" s="251"/>
      <c r="BP907" s="251"/>
      <c r="BQ907" s="251"/>
      <c r="BR907" s="251"/>
      <c r="BS907" s="251"/>
      <c r="BT907" s="251"/>
      <c r="BU907" s="251"/>
      <c r="BV907" s="251"/>
      <c r="BW907" s="251"/>
      <c r="BX907" s="251"/>
    </row>
    <row r="908" spans="1:79">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c r="AA908" s="75"/>
      <c r="AB908" s="75"/>
      <c r="AC908" s="75"/>
      <c r="AD908" s="75"/>
      <c r="AE908" s="75"/>
      <c r="AF908" s="75"/>
      <c r="AG908" s="75"/>
      <c r="AH908" s="46"/>
      <c r="AI908" s="46"/>
      <c r="AJ908" s="46"/>
      <c r="AK908" s="46"/>
      <c r="AL908" s="46"/>
      <c r="AM908" s="46"/>
      <c r="AN908" s="46"/>
      <c r="AO908" s="46"/>
      <c r="AP908" s="46"/>
      <c r="AQ908" s="46"/>
      <c r="AR908" s="46"/>
      <c r="AS908" s="46"/>
      <c r="AT908" s="46"/>
      <c r="AU908" s="46"/>
      <c r="AV908" s="46"/>
      <c r="AW908" s="46"/>
      <c r="AX908" s="75"/>
      <c r="AY908" s="75"/>
      <c r="AZ908" s="75"/>
      <c r="BA908" s="75"/>
      <c r="BB908" s="75"/>
      <c r="BC908" s="75"/>
      <c r="BD908" s="75"/>
      <c r="BE908" s="75"/>
      <c r="BF908" s="75"/>
      <c r="BG908" s="75"/>
      <c r="BH908" s="75"/>
      <c r="BL908" s="251"/>
      <c r="BM908" s="251"/>
      <c r="BN908" s="251"/>
      <c r="BO908" s="251"/>
      <c r="BP908" s="251"/>
      <c r="BQ908" s="251"/>
      <c r="BR908" s="251"/>
      <c r="BS908" s="251"/>
      <c r="BT908" s="251"/>
      <c r="BU908" s="251"/>
      <c r="BV908" s="251"/>
      <c r="BW908" s="251"/>
      <c r="BX908" s="251"/>
    </row>
    <row r="909" spans="1:7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c r="AA909" s="75"/>
      <c r="AB909" s="75"/>
      <c r="AC909" s="75"/>
      <c r="AD909" s="75"/>
      <c r="AE909" s="75"/>
      <c r="AF909" s="75"/>
      <c r="AG909" s="75"/>
      <c r="AH909" s="46"/>
      <c r="AI909" s="46"/>
      <c r="AJ909" s="46"/>
      <c r="AK909" s="46"/>
      <c r="AL909" s="46"/>
      <c r="AM909" s="46"/>
      <c r="AN909" s="46"/>
      <c r="AO909" s="46"/>
      <c r="AP909" s="46"/>
      <c r="AQ909" s="46"/>
      <c r="AR909" s="46"/>
      <c r="AS909" s="46"/>
      <c r="AT909" s="46"/>
      <c r="AU909" s="46"/>
      <c r="AV909" s="46"/>
      <c r="AW909" s="46"/>
      <c r="AX909" s="75"/>
      <c r="AY909" s="75"/>
      <c r="AZ909" s="75"/>
      <c r="BA909" s="75"/>
      <c r="BB909" s="75"/>
      <c r="BC909" s="75"/>
      <c r="BD909" s="75"/>
      <c r="BE909" s="75"/>
      <c r="BF909" s="75"/>
      <c r="BG909" s="75"/>
      <c r="BH909" s="75"/>
      <c r="BL909" s="251"/>
      <c r="BM909" s="251"/>
      <c r="BN909" s="251"/>
      <c r="BO909" s="251"/>
      <c r="BP909" s="251"/>
      <c r="BQ909" s="251"/>
      <c r="BR909" s="251"/>
      <c r="BS909" s="251"/>
      <c r="BT909" s="251"/>
      <c r="BU909" s="251"/>
      <c r="BV909" s="251"/>
      <c r="BW909" s="251"/>
      <c r="BX909" s="251"/>
    </row>
    <row r="910" spans="1:79">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c r="AA910" s="75"/>
      <c r="AB910" s="75"/>
      <c r="AC910" s="75"/>
      <c r="AD910" s="75"/>
      <c r="AE910" s="75"/>
      <c r="AF910" s="75"/>
      <c r="AG910" s="75"/>
      <c r="AH910" s="46"/>
      <c r="AI910" s="46"/>
      <c r="AJ910" s="46"/>
      <c r="AK910" s="46"/>
      <c r="AL910" s="46"/>
      <c r="AM910" s="46"/>
      <c r="AN910" s="46"/>
      <c r="AO910" s="46"/>
      <c r="AP910" s="46"/>
      <c r="AQ910" s="46"/>
      <c r="AR910" s="46"/>
      <c r="AS910" s="46"/>
      <c r="AT910" s="46"/>
      <c r="AU910" s="46"/>
      <c r="AV910" s="46"/>
      <c r="AW910" s="46"/>
      <c r="AX910" s="75"/>
      <c r="AY910" s="75"/>
      <c r="AZ910" s="75"/>
      <c r="BA910" s="75"/>
      <c r="BB910" s="75"/>
      <c r="BC910" s="75"/>
      <c r="BD910" s="75"/>
      <c r="BE910" s="75"/>
      <c r="BF910" s="75"/>
      <c r="BG910" s="75"/>
      <c r="BH910" s="75"/>
      <c r="BL910" s="251"/>
      <c r="BM910" s="251"/>
      <c r="BN910" s="251"/>
      <c r="BO910" s="251"/>
      <c r="BP910" s="251"/>
      <c r="BQ910" s="251"/>
      <c r="BR910" s="251"/>
      <c r="BS910" s="251"/>
      <c r="BT910" s="251"/>
      <c r="BU910" s="251"/>
      <c r="BV910" s="251"/>
      <c r="BW910" s="251"/>
      <c r="BX910" s="251"/>
    </row>
    <row r="911" spans="1:79">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c r="AA911" s="75"/>
      <c r="AB911" s="75"/>
      <c r="AC911" s="75"/>
      <c r="AD911" s="75"/>
      <c r="AE911" s="75"/>
      <c r="AF911" s="75"/>
      <c r="AG911" s="75"/>
      <c r="AH911" s="46"/>
      <c r="AI911" s="46"/>
      <c r="AJ911" s="46"/>
      <c r="AK911" s="46"/>
      <c r="AL911" s="46"/>
      <c r="AM911" s="46"/>
      <c r="AN911" s="46"/>
      <c r="AO911" s="46"/>
      <c r="AP911" s="46"/>
      <c r="AQ911" s="46"/>
      <c r="AR911" s="46"/>
      <c r="AS911" s="46"/>
      <c r="AT911" s="46"/>
      <c r="AU911" s="46"/>
      <c r="AV911" s="46"/>
      <c r="AW911" s="46"/>
      <c r="AX911" s="75"/>
      <c r="AY911" s="75"/>
      <c r="AZ911" s="75"/>
      <c r="BA911" s="75"/>
      <c r="BB911" s="75"/>
      <c r="BC911" s="75"/>
      <c r="BD911" s="75"/>
      <c r="BE911" s="75"/>
      <c r="BF911" s="75"/>
      <c r="BG911" s="75"/>
      <c r="BH911" s="75"/>
      <c r="BL911" s="251"/>
      <c r="BM911" s="251"/>
      <c r="BN911" s="251"/>
      <c r="BO911" s="251"/>
      <c r="BP911" s="251"/>
      <c r="BQ911" s="251"/>
      <c r="BR911" s="251"/>
      <c r="BS911" s="251"/>
      <c r="BT911" s="251"/>
      <c r="BU911" s="251"/>
      <c r="BV911" s="251"/>
      <c r="BW911" s="251"/>
      <c r="BX911" s="251"/>
    </row>
    <row r="912" spans="1:79">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c r="AA912" s="75"/>
      <c r="AB912" s="75"/>
      <c r="AC912" s="75"/>
      <c r="AD912" s="75"/>
      <c r="AE912" s="75"/>
      <c r="AF912" s="75"/>
      <c r="AG912" s="75"/>
      <c r="AH912" s="46"/>
      <c r="AI912" s="46"/>
      <c r="AJ912" s="46"/>
      <c r="AK912" s="46"/>
      <c r="AL912" s="46"/>
      <c r="AM912" s="46"/>
      <c r="AN912" s="46"/>
      <c r="AO912" s="46"/>
      <c r="AP912" s="46"/>
      <c r="AQ912" s="46"/>
      <c r="AR912" s="46"/>
      <c r="AS912" s="46"/>
      <c r="AT912" s="46"/>
      <c r="AU912" s="46"/>
      <c r="AV912" s="46"/>
      <c r="AW912" s="46"/>
      <c r="AX912" s="75"/>
      <c r="AY912" s="75"/>
      <c r="AZ912" s="75"/>
      <c r="BA912" s="75"/>
      <c r="BB912" s="75"/>
      <c r="BC912" s="75"/>
      <c r="BD912" s="75"/>
      <c r="BE912" s="75"/>
      <c r="BF912" s="75"/>
      <c r="BG912" s="75"/>
      <c r="BH912" s="75"/>
      <c r="BL912" s="251"/>
      <c r="BM912" s="251"/>
      <c r="BN912" s="251"/>
      <c r="BO912" s="251"/>
      <c r="BP912" s="251"/>
      <c r="BQ912" s="251"/>
      <c r="BR912" s="251"/>
      <c r="BS912" s="251"/>
      <c r="BT912" s="251"/>
      <c r="BU912" s="251"/>
      <c r="BV912" s="251"/>
      <c r="BW912" s="251"/>
      <c r="BX912" s="251"/>
    </row>
    <row r="913" spans="1:76">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c r="AA913" s="75"/>
      <c r="AB913" s="75"/>
      <c r="AC913" s="75"/>
      <c r="AD913" s="75"/>
      <c r="AE913" s="75"/>
      <c r="AF913" s="75"/>
      <c r="AG913" s="75"/>
      <c r="AH913" s="46"/>
      <c r="AI913" s="46"/>
      <c r="AJ913" s="46"/>
      <c r="AK913" s="46"/>
      <c r="AL913" s="46"/>
      <c r="AM913" s="46"/>
      <c r="AN913" s="46"/>
      <c r="AO913" s="46"/>
      <c r="AP913" s="46"/>
      <c r="AQ913" s="46"/>
      <c r="AR913" s="46"/>
      <c r="AS913" s="46"/>
      <c r="AT913" s="46"/>
      <c r="AU913" s="46"/>
      <c r="AV913" s="46"/>
      <c r="AW913" s="46"/>
      <c r="AX913" s="75"/>
      <c r="AY913" s="75"/>
      <c r="AZ913" s="75"/>
      <c r="BA913" s="75"/>
      <c r="BB913" s="75"/>
      <c r="BC913" s="75"/>
      <c r="BD913" s="75"/>
      <c r="BE913" s="75"/>
      <c r="BF913" s="75"/>
      <c r="BG913" s="75"/>
      <c r="BH913" s="75"/>
      <c r="BL913" s="251"/>
      <c r="BM913" s="251"/>
      <c r="BN913" s="251"/>
      <c r="BO913" s="251"/>
      <c r="BP913" s="251"/>
      <c r="BQ913" s="251"/>
      <c r="BR913" s="251"/>
      <c r="BS913" s="251"/>
      <c r="BT913" s="251"/>
      <c r="BU913" s="251"/>
      <c r="BV913" s="251"/>
      <c r="BW913" s="251"/>
      <c r="BX913" s="251"/>
    </row>
    <row r="914" spans="1:76">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c r="AA914" s="75"/>
      <c r="AB914" s="75"/>
      <c r="AC914" s="75"/>
      <c r="AD914" s="75"/>
      <c r="AE914" s="75"/>
      <c r="AF914" s="75"/>
      <c r="AG914" s="75"/>
      <c r="AH914" s="46"/>
      <c r="AI914" s="46"/>
      <c r="AJ914" s="46"/>
      <c r="AK914" s="46"/>
      <c r="AL914" s="46"/>
      <c r="AM914" s="46"/>
      <c r="AN914" s="46"/>
      <c r="AO914" s="46"/>
      <c r="AP914" s="46"/>
      <c r="AQ914" s="46"/>
      <c r="AR914" s="46"/>
      <c r="AS914" s="46"/>
      <c r="AT914" s="46"/>
      <c r="AU914" s="46"/>
      <c r="AV914" s="46"/>
      <c r="AW914" s="46"/>
      <c r="AX914" s="75"/>
      <c r="AY914" s="75"/>
      <c r="AZ914" s="75"/>
      <c r="BA914" s="75"/>
      <c r="BB914" s="75"/>
      <c r="BC914" s="75"/>
      <c r="BD914" s="75"/>
      <c r="BE914" s="75"/>
      <c r="BF914" s="75"/>
      <c r="BG914" s="75"/>
      <c r="BH914" s="75"/>
      <c r="BL914" s="251"/>
      <c r="BM914" s="251"/>
      <c r="BN914" s="251"/>
      <c r="BO914" s="251"/>
      <c r="BP914" s="251"/>
      <c r="BQ914" s="251"/>
      <c r="BR914" s="251"/>
      <c r="BS914" s="251"/>
      <c r="BT914" s="251"/>
      <c r="BU914" s="251"/>
      <c r="BV914" s="251"/>
      <c r="BW914" s="251"/>
      <c r="BX914" s="251"/>
    </row>
    <row r="915" spans="1:76">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c r="AA915" s="75"/>
      <c r="AB915" s="75"/>
      <c r="AC915" s="75"/>
      <c r="AD915" s="75"/>
      <c r="AE915" s="75"/>
      <c r="AF915" s="75"/>
      <c r="AG915" s="75"/>
      <c r="AH915" s="46"/>
      <c r="AI915" s="46"/>
      <c r="AJ915" s="46"/>
      <c r="AK915" s="46"/>
      <c r="AL915" s="46"/>
      <c r="AM915" s="46"/>
      <c r="AN915" s="46"/>
      <c r="AO915" s="46"/>
      <c r="AP915" s="46"/>
      <c r="AQ915" s="46"/>
      <c r="AR915" s="46"/>
      <c r="AS915" s="46"/>
      <c r="AT915" s="46"/>
      <c r="AU915" s="46"/>
      <c r="AV915" s="46"/>
      <c r="AW915" s="46"/>
      <c r="AX915" s="75"/>
      <c r="AY915" s="75"/>
      <c r="AZ915" s="75"/>
      <c r="BA915" s="75"/>
      <c r="BB915" s="75"/>
      <c r="BC915" s="75"/>
      <c r="BD915" s="75"/>
      <c r="BE915" s="75"/>
      <c r="BF915" s="75"/>
      <c r="BG915" s="75"/>
      <c r="BH915" s="75"/>
      <c r="BL915" s="251"/>
      <c r="BM915" s="251"/>
      <c r="BN915" s="251"/>
      <c r="BO915" s="251"/>
      <c r="BP915" s="251"/>
      <c r="BQ915" s="251"/>
      <c r="BR915" s="251"/>
      <c r="BS915" s="251"/>
      <c r="BT915" s="251"/>
      <c r="BU915" s="251"/>
      <c r="BV915" s="251"/>
      <c r="BW915" s="251"/>
      <c r="BX915" s="251"/>
    </row>
    <row r="916" spans="1:7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c r="AA916" s="75"/>
      <c r="AB916" s="75"/>
      <c r="AC916" s="75"/>
      <c r="AD916" s="75"/>
      <c r="AE916" s="75"/>
      <c r="AF916" s="75"/>
      <c r="AG916" s="75"/>
      <c r="AH916" s="46"/>
      <c r="AI916" s="46"/>
      <c r="AJ916" s="46"/>
      <c r="AK916" s="46"/>
      <c r="AL916" s="46"/>
      <c r="AM916" s="46"/>
      <c r="AN916" s="46"/>
      <c r="AO916" s="46"/>
      <c r="AP916" s="46"/>
      <c r="AQ916" s="46"/>
      <c r="AR916" s="46"/>
      <c r="AS916" s="46"/>
      <c r="AT916" s="46"/>
      <c r="AU916" s="46"/>
      <c r="AV916" s="46"/>
      <c r="AW916" s="46"/>
      <c r="AX916" s="75"/>
      <c r="AY916" s="75"/>
      <c r="AZ916" s="75"/>
      <c r="BA916" s="75"/>
      <c r="BB916" s="75"/>
      <c r="BC916" s="75"/>
      <c r="BD916" s="75"/>
      <c r="BE916" s="75"/>
      <c r="BF916" s="75"/>
      <c r="BG916" s="75"/>
      <c r="BH916" s="75"/>
      <c r="BL916" s="251"/>
      <c r="BM916" s="251"/>
      <c r="BN916" s="251"/>
      <c r="BO916" s="251"/>
      <c r="BP916" s="251"/>
      <c r="BQ916" s="251"/>
      <c r="BR916" s="251"/>
      <c r="BS916" s="251"/>
      <c r="BT916" s="251"/>
      <c r="BU916" s="251"/>
      <c r="BV916" s="251"/>
      <c r="BW916" s="251"/>
      <c r="BX916" s="251"/>
    </row>
    <row r="917" spans="1:76">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c r="AA917" s="75"/>
      <c r="AB917" s="75"/>
      <c r="AC917" s="75"/>
      <c r="AD917" s="75"/>
      <c r="AE917" s="75"/>
      <c r="AF917" s="75"/>
      <c r="AG917" s="75"/>
      <c r="AH917" s="46"/>
      <c r="AI917" s="46"/>
      <c r="AJ917" s="46"/>
      <c r="AK917" s="46"/>
      <c r="AL917" s="46"/>
      <c r="AM917" s="46"/>
      <c r="AN917" s="46"/>
      <c r="AO917" s="46"/>
      <c r="AP917" s="46"/>
      <c r="AQ917" s="46"/>
      <c r="AR917" s="46"/>
      <c r="AS917" s="46"/>
      <c r="AT917" s="46"/>
      <c r="AU917" s="46"/>
      <c r="AV917" s="46"/>
      <c r="AW917" s="46"/>
      <c r="AX917" s="75"/>
      <c r="AY917" s="75"/>
      <c r="AZ917" s="75"/>
      <c r="BA917" s="75"/>
      <c r="BB917" s="75"/>
      <c r="BC917" s="75"/>
      <c r="BD917" s="75"/>
      <c r="BE917" s="75"/>
      <c r="BF917" s="75"/>
      <c r="BG917" s="75"/>
      <c r="BH917" s="75"/>
      <c r="BL917" s="251"/>
      <c r="BM917" s="251"/>
      <c r="BN917" s="251"/>
      <c r="BO917" s="251"/>
      <c r="BP917" s="251"/>
      <c r="BQ917" s="251"/>
      <c r="BR917" s="251"/>
      <c r="BS917" s="251"/>
      <c r="BT917" s="251"/>
      <c r="BU917" s="251"/>
      <c r="BV917" s="251"/>
      <c r="BW917" s="251"/>
      <c r="BX917" s="251"/>
    </row>
    <row r="918" spans="1:76">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c r="AA918" s="75"/>
      <c r="AB918" s="75"/>
      <c r="AC918" s="75"/>
      <c r="AD918" s="75"/>
      <c r="AE918" s="75"/>
      <c r="AF918" s="75"/>
      <c r="AG918" s="75"/>
      <c r="AH918" s="46"/>
      <c r="AI918" s="46"/>
      <c r="AJ918" s="46"/>
      <c r="AK918" s="46"/>
      <c r="AL918" s="46"/>
      <c r="AM918" s="46"/>
      <c r="AN918" s="46"/>
      <c r="AO918" s="46"/>
      <c r="AP918" s="46"/>
      <c r="AQ918" s="46"/>
      <c r="AR918" s="46"/>
      <c r="AS918" s="46"/>
      <c r="AT918" s="46"/>
      <c r="AU918" s="46"/>
      <c r="AV918" s="46"/>
      <c r="AW918" s="46"/>
      <c r="AX918" s="75"/>
      <c r="AY918" s="75"/>
      <c r="AZ918" s="75"/>
      <c r="BA918" s="75"/>
      <c r="BB918" s="75"/>
      <c r="BC918" s="75"/>
      <c r="BD918" s="75"/>
      <c r="BE918" s="75"/>
      <c r="BF918" s="75"/>
      <c r="BG918" s="75"/>
      <c r="BH918" s="75"/>
      <c r="BL918" s="251"/>
      <c r="BM918" s="251"/>
      <c r="BN918" s="251"/>
      <c r="BO918" s="251"/>
      <c r="BP918" s="251"/>
      <c r="BQ918" s="251"/>
      <c r="BR918" s="251"/>
      <c r="BS918" s="251"/>
      <c r="BT918" s="251"/>
      <c r="BU918" s="251"/>
      <c r="BV918" s="251"/>
      <c r="BW918" s="251"/>
      <c r="BX918" s="251"/>
    </row>
    <row r="919" spans="1:76">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c r="AA919" s="75"/>
      <c r="AB919" s="75"/>
      <c r="AC919" s="75"/>
      <c r="AD919" s="75"/>
      <c r="AE919" s="75"/>
      <c r="AF919" s="75"/>
      <c r="AG919" s="75"/>
      <c r="AH919" s="46"/>
      <c r="AI919" s="46"/>
      <c r="AJ919" s="46"/>
      <c r="AK919" s="46"/>
      <c r="AL919" s="46"/>
      <c r="AM919" s="46"/>
      <c r="AN919" s="46"/>
      <c r="AO919" s="46"/>
      <c r="AP919" s="46"/>
      <c r="AQ919" s="46"/>
      <c r="AR919" s="46"/>
      <c r="AS919" s="46"/>
      <c r="AT919" s="46"/>
      <c r="AU919" s="46"/>
      <c r="AV919" s="46"/>
      <c r="AW919" s="46"/>
      <c r="AX919" s="75"/>
      <c r="AY919" s="75"/>
      <c r="AZ919" s="75"/>
      <c r="BA919" s="75"/>
      <c r="BB919" s="75"/>
      <c r="BC919" s="75"/>
      <c r="BD919" s="75"/>
      <c r="BE919" s="75"/>
      <c r="BF919" s="75"/>
      <c r="BG919" s="75"/>
      <c r="BH919" s="75"/>
      <c r="BL919" s="251"/>
      <c r="BM919" s="251"/>
      <c r="BN919" s="251"/>
      <c r="BO919" s="251"/>
      <c r="BP919" s="251"/>
      <c r="BQ919" s="251"/>
      <c r="BR919" s="251"/>
      <c r="BS919" s="251"/>
      <c r="BT919" s="251"/>
      <c r="BU919" s="251"/>
      <c r="BV919" s="251"/>
      <c r="BW919" s="251"/>
      <c r="BX919" s="251"/>
    </row>
    <row r="920" spans="1:76">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c r="AA920" s="75"/>
      <c r="AB920" s="75"/>
      <c r="AC920" s="75"/>
      <c r="AD920" s="75"/>
      <c r="AE920" s="75"/>
      <c r="AF920" s="75"/>
      <c r="AG920" s="75"/>
      <c r="AH920" s="46"/>
      <c r="AI920" s="46"/>
      <c r="AJ920" s="46"/>
      <c r="AK920" s="46"/>
      <c r="AL920" s="46"/>
      <c r="AM920" s="46"/>
      <c r="AN920" s="46"/>
      <c r="AO920" s="46"/>
      <c r="AP920" s="46"/>
      <c r="AQ920" s="46"/>
      <c r="AR920" s="46"/>
      <c r="AS920" s="46"/>
      <c r="AT920" s="46"/>
      <c r="AU920" s="46"/>
      <c r="AV920" s="46"/>
      <c r="AW920" s="46"/>
      <c r="AX920" s="75"/>
      <c r="AY920" s="75"/>
      <c r="AZ920" s="75"/>
      <c r="BA920" s="75"/>
      <c r="BB920" s="75"/>
      <c r="BC920" s="75"/>
      <c r="BD920" s="75"/>
      <c r="BE920" s="75"/>
      <c r="BF920" s="75"/>
      <c r="BG920" s="75"/>
      <c r="BH920" s="75"/>
      <c r="BL920" s="251"/>
      <c r="BM920" s="251"/>
      <c r="BN920" s="251"/>
      <c r="BO920" s="251"/>
      <c r="BP920" s="251"/>
      <c r="BQ920" s="251"/>
      <c r="BR920" s="251"/>
      <c r="BS920" s="251"/>
      <c r="BT920" s="251"/>
      <c r="BU920" s="251"/>
      <c r="BV920" s="251"/>
      <c r="BW920" s="251"/>
      <c r="BX920" s="251"/>
    </row>
    <row r="921" spans="1:76">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c r="AA921" s="75"/>
      <c r="AB921" s="75"/>
      <c r="AC921" s="75"/>
      <c r="AD921" s="75"/>
      <c r="AE921" s="75"/>
      <c r="AF921" s="75"/>
      <c r="AG921" s="75"/>
      <c r="AH921" s="46"/>
      <c r="AI921" s="46"/>
      <c r="AJ921" s="46"/>
      <c r="AK921" s="46"/>
      <c r="AL921" s="46"/>
      <c r="AM921" s="46"/>
      <c r="AN921" s="46"/>
      <c r="AO921" s="46"/>
      <c r="AP921" s="46"/>
      <c r="AQ921" s="46"/>
      <c r="AR921" s="46"/>
      <c r="AS921" s="46"/>
      <c r="AT921" s="46"/>
      <c r="AU921" s="46"/>
      <c r="AV921" s="46"/>
      <c r="AW921" s="46"/>
      <c r="AX921" s="75"/>
      <c r="AY921" s="75"/>
      <c r="AZ921" s="75"/>
      <c r="BA921" s="75"/>
      <c r="BB921" s="75"/>
      <c r="BC921" s="75"/>
      <c r="BD921" s="75"/>
      <c r="BE921" s="75"/>
      <c r="BF921" s="75"/>
      <c r="BG921" s="75"/>
      <c r="BH921" s="75"/>
      <c r="BL921" s="251"/>
      <c r="BM921" s="251"/>
      <c r="BN921" s="251"/>
      <c r="BO921" s="251"/>
      <c r="BP921" s="251"/>
      <c r="BQ921" s="251"/>
      <c r="BR921" s="251"/>
      <c r="BS921" s="251"/>
      <c r="BT921" s="251"/>
      <c r="BU921" s="251"/>
      <c r="BV921" s="251"/>
      <c r="BW921" s="251"/>
      <c r="BX921" s="251"/>
    </row>
    <row r="922" spans="1:76">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c r="AA922" s="75"/>
      <c r="AB922" s="75"/>
      <c r="AC922" s="75"/>
      <c r="AD922" s="75"/>
      <c r="AE922" s="75"/>
      <c r="AF922" s="75"/>
      <c r="AG922" s="75"/>
      <c r="AH922" s="46"/>
      <c r="AI922" s="46"/>
      <c r="AJ922" s="46"/>
      <c r="AK922" s="46"/>
      <c r="AL922" s="46"/>
      <c r="AM922" s="46"/>
      <c r="AN922" s="46"/>
      <c r="AO922" s="46"/>
      <c r="AP922" s="46"/>
      <c r="AQ922" s="46"/>
      <c r="AR922" s="46"/>
      <c r="AS922" s="46"/>
      <c r="AT922" s="46"/>
      <c r="AU922" s="46"/>
      <c r="AV922" s="46"/>
      <c r="AW922" s="46"/>
      <c r="AX922" s="75"/>
      <c r="AY922" s="75"/>
      <c r="AZ922" s="75"/>
      <c r="BA922" s="75"/>
      <c r="BB922" s="75"/>
      <c r="BC922" s="75"/>
      <c r="BD922" s="75"/>
      <c r="BE922" s="75"/>
      <c r="BF922" s="75"/>
      <c r="BG922" s="75"/>
      <c r="BH922" s="75"/>
      <c r="BL922" s="251"/>
      <c r="BM922" s="251"/>
      <c r="BN922" s="251"/>
      <c r="BO922" s="251"/>
      <c r="BP922" s="251"/>
      <c r="BQ922" s="251"/>
      <c r="BR922" s="251"/>
      <c r="BS922" s="251"/>
      <c r="BT922" s="251"/>
      <c r="BU922" s="251"/>
      <c r="BV922" s="251"/>
      <c r="BW922" s="251"/>
      <c r="BX922" s="251"/>
    </row>
    <row r="923" spans="1:76">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c r="AA923" s="75"/>
      <c r="AB923" s="75"/>
      <c r="AC923" s="75"/>
      <c r="AD923" s="75"/>
      <c r="AE923" s="75"/>
      <c r="AF923" s="75"/>
      <c r="AG923" s="75"/>
      <c r="AH923" s="46"/>
      <c r="AI923" s="46"/>
      <c r="AJ923" s="46"/>
      <c r="AK923" s="46"/>
      <c r="AL923" s="46"/>
      <c r="AM923" s="46"/>
      <c r="AN923" s="46"/>
      <c r="AO923" s="46"/>
      <c r="AP923" s="46"/>
      <c r="AQ923" s="46"/>
      <c r="AR923" s="46"/>
      <c r="AS923" s="46"/>
      <c r="AT923" s="46"/>
      <c r="AU923" s="46"/>
      <c r="AV923" s="46"/>
      <c r="AW923" s="46"/>
      <c r="AX923" s="75"/>
      <c r="AY923" s="75"/>
      <c r="AZ923" s="75"/>
      <c r="BA923" s="75"/>
      <c r="BB923" s="75"/>
      <c r="BC923" s="75"/>
      <c r="BD923" s="75"/>
      <c r="BE923" s="75"/>
      <c r="BF923" s="75"/>
      <c r="BG923" s="75"/>
      <c r="BH923" s="75"/>
      <c r="BL923" s="251"/>
      <c r="BM923" s="251"/>
      <c r="BN923" s="251"/>
      <c r="BO923" s="251"/>
      <c r="BP923" s="251"/>
      <c r="BQ923" s="251"/>
      <c r="BR923" s="251"/>
      <c r="BS923" s="251"/>
      <c r="BT923" s="251"/>
      <c r="BU923" s="251"/>
      <c r="BV923" s="251"/>
      <c r="BW923" s="251"/>
      <c r="BX923" s="251"/>
    </row>
    <row r="924" spans="1:76">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c r="AA924" s="75"/>
      <c r="AB924" s="75"/>
      <c r="AC924" s="75"/>
      <c r="AD924" s="75"/>
      <c r="AE924" s="75"/>
      <c r="AF924" s="75"/>
      <c r="AG924" s="75"/>
      <c r="AH924" s="46"/>
      <c r="AI924" s="46"/>
      <c r="AJ924" s="46"/>
      <c r="AK924" s="46"/>
      <c r="AL924" s="46"/>
      <c r="AM924" s="46"/>
      <c r="AN924" s="46"/>
      <c r="AO924" s="46"/>
      <c r="AP924" s="46"/>
      <c r="AQ924" s="46"/>
      <c r="AR924" s="46"/>
      <c r="AS924" s="46"/>
      <c r="AT924" s="46"/>
      <c r="AU924" s="46"/>
      <c r="AV924" s="46"/>
      <c r="AW924" s="46"/>
      <c r="AX924" s="75"/>
      <c r="AY924" s="75"/>
      <c r="AZ924" s="75"/>
      <c r="BA924" s="75"/>
      <c r="BB924" s="75"/>
      <c r="BC924" s="75"/>
      <c r="BD924" s="75"/>
      <c r="BE924" s="75"/>
      <c r="BF924" s="75"/>
      <c r="BG924" s="75"/>
      <c r="BH924" s="75"/>
      <c r="BL924" s="251"/>
      <c r="BM924" s="251"/>
      <c r="BN924" s="251"/>
      <c r="BO924" s="251"/>
      <c r="BP924" s="251"/>
      <c r="BQ924" s="251"/>
      <c r="BR924" s="251"/>
      <c r="BS924" s="251"/>
      <c r="BT924" s="251"/>
      <c r="BU924" s="251"/>
      <c r="BV924" s="251"/>
      <c r="BW924" s="251"/>
      <c r="BX924" s="251"/>
    </row>
    <row r="925" spans="1:76">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c r="AA925" s="75"/>
      <c r="AB925" s="75"/>
      <c r="AC925" s="75"/>
      <c r="AD925" s="75"/>
      <c r="AE925" s="75"/>
      <c r="AF925" s="75"/>
      <c r="AG925" s="75"/>
      <c r="AH925" s="46"/>
      <c r="AI925" s="46"/>
      <c r="AJ925" s="46"/>
      <c r="AK925" s="46"/>
      <c r="AL925" s="46"/>
      <c r="AM925" s="46"/>
      <c r="AN925" s="46"/>
      <c r="AO925" s="46"/>
      <c r="AP925" s="46"/>
      <c r="AQ925" s="46"/>
      <c r="AR925" s="46"/>
      <c r="AS925" s="46"/>
      <c r="AT925" s="46"/>
      <c r="AU925" s="46"/>
      <c r="AV925" s="46"/>
      <c r="AW925" s="46"/>
      <c r="AX925" s="75"/>
      <c r="AY925" s="75"/>
      <c r="AZ925" s="75"/>
      <c r="BA925" s="75"/>
      <c r="BB925" s="75"/>
      <c r="BC925" s="75"/>
      <c r="BD925" s="75"/>
      <c r="BE925" s="75"/>
      <c r="BF925" s="75"/>
      <c r="BG925" s="75"/>
      <c r="BH925" s="75"/>
      <c r="BL925" s="251"/>
      <c r="BM925" s="251"/>
      <c r="BN925" s="251"/>
      <c r="BO925" s="251"/>
      <c r="BP925" s="251"/>
      <c r="BQ925" s="251"/>
      <c r="BR925" s="251"/>
      <c r="BS925" s="251"/>
      <c r="BT925" s="251"/>
      <c r="BU925" s="251"/>
      <c r="BV925" s="251"/>
      <c r="BW925" s="251"/>
      <c r="BX925" s="251"/>
    </row>
    <row r="926" spans="1:7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c r="AA926" s="75"/>
      <c r="AB926" s="75"/>
      <c r="AC926" s="75"/>
      <c r="AD926" s="75"/>
      <c r="AE926" s="75"/>
      <c r="AF926" s="75"/>
      <c r="AG926" s="75"/>
      <c r="AH926" s="46"/>
      <c r="AI926" s="46"/>
      <c r="AJ926" s="46"/>
      <c r="AK926" s="46"/>
      <c r="AL926" s="46"/>
      <c r="AM926" s="46"/>
      <c r="AN926" s="46"/>
      <c r="AO926" s="46"/>
      <c r="AP926" s="46"/>
      <c r="AQ926" s="46"/>
      <c r="AR926" s="46"/>
      <c r="AS926" s="46"/>
      <c r="AT926" s="46"/>
      <c r="AU926" s="46"/>
      <c r="AV926" s="46"/>
      <c r="AW926" s="46"/>
      <c r="AX926" s="75"/>
      <c r="AY926" s="75"/>
      <c r="AZ926" s="75"/>
      <c r="BA926" s="75"/>
      <c r="BB926" s="75"/>
      <c r="BC926" s="75"/>
      <c r="BD926" s="75"/>
      <c r="BE926" s="75"/>
      <c r="BF926" s="75"/>
      <c r="BG926" s="75"/>
      <c r="BH926" s="75"/>
      <c r="BL926" s="251"/>
      <c r="BM926" s="251"/>
      <c r="BN926" s="251"/>
      <c r="BO926" s="251"/>
      <c r="BP926" s="251"/>
      <c r="BQ926" s="251"/>
      <c r="BR926" s="251"/>
      <c r="BS926" s="251"/>
      <c r="BT926" s="251"/>
      <c r="BU926" s="251"/>
      <c r="BV926" s="251"/>
      <c r="BW926" s="251"/>
      <c r="BX926" s="251"/>
    </row>
    <row r="927" spans="1:76">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c r="AA927" s="75"/>
      <c r="AB927" s="75"/>
      <c r="AC927" s="75"/>
      <c r="AD927" s="75"/>
      <c r="AE927" s="75"/>
      <c r="AF927" s="75"/>
      <c r="AG927" s="75"/>
      <c r="AH927" s="46"/>
      <c r="AI927" s="46"/>
      <c r="AJ927" s="46"/>
      <c r="AK927" s="46"/>
      <c r="AL927" s="46"/>
      <c r="AM927" s="46"/>
      <c r="AN927" s="46"/>
      <c r="AO927" s="46"/>
      <c r="AP927" s="46"/>
      <c r="AQ927" s="46"/>
      <c r="AR927" s="46"/>
      <c r="AS927" s="46"/>
      <c r="AT927" s="46"/>
      <c r="AU927" s="46"/>
      <c r="AV927" s="46"/>
      <c r="AW927" s="46"/>
      <c r="AX927" s="75"/>
      <c r="AY927" s="75"/>
      <c r="AZ927" s="75"/>
      <c r="BA927" s="75"/>
      <c r="BB927" s="75"/>
      <c r="BC927" s="75"/>
      <c r="BD927" s="75"/>
      <c r="BE927" s="75"/>
      <c r="BF927" s="75"/>
      <c r="BG927" s="75"/>
      <c r="BH927" s="75"/>
      <c r="BL927" s="251"/>
      <c r="BM927" s="251"/>
      <c r="BN927" s="251"/>
      <c r="BO927" s="251"/>
      <c r="BP927" s="251"/>
      <c r="BQ927" s="251"/>
      <c r="BR927" s="251"/>
      <c r="BS927" s="251"/>
      <c r="BT927" s="251"/>
      <c r="BU927" s="251"/>
      <c r="BV927" s="251"/>
      <c r="BW927" s="251"/>
      <c r="BX927" s="251"/>
    </row>
    <row r="928" spans="1:76">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c r="AA928" s="75"/>
      <c r="AB928" s="75"/>
      <c r="AC928" s="75"/>
      <c r="AD928" s="75"/>
      <c r="AE928" s="75"/>
      <c r="AF928" s="75"/>
      <c r="AG928" s="75"/>
      <c r="AH928" s="46"/>
      <c r="AI928" s="46"/>
      <c r="AJ928" s="46"/>
      <c r="AK928" s="46"/>
      <c r="AL928" s="46"/>
      <c r="AM928" s="46"/>
      <c r="AN928" s="46"/>
      <c r="AO928" s="46"/>
      <c r="AP928" s="46"/>
      <c r="AQ928" s="46"/>
      <c r="AR928" s="46"/>
      <c r="AS928" s="46"/>
      <c r="AT928" s="46"/>
      <c r="AU928" s="46"/>
      <c r="AV928" s="46"/>
      <c r="AW928" s="46"/>
      <c r="AX928" s="75"/>
      <c r="AY928" s="75"/>
      <c r="AZ928" s="75"/>
      <c r="BA928" s="75"/>
      <c r="BB928" s="75"/>
      <c r="BC928" s="75"/>
      <c r="BD928" s="75"/>
      <c r="BE928" s="75"/>
      <c r="BF928" s="75"/>
      <c r="BG928" s="75"/>
      <c r="BH928" s="75"/>
      <c r="BL928" s="251"/>
      <c r="BM928" s="251"/>
      <c r="BN928" s="251"/>
      <c r="BO928" s="251"/>
      <c r="BP928" s="251"/>
      <c r="BQ928" s="251"/>
      <c r="BR928" s="251"/>
      <c r="BS928" s="251"/>
      <c r="BT928" s="251"/>
      <c r="BU928" s="251"/>
      <c r="BV928" s="251"/>
      <c r="BW928" s="251"/>
      <c r="BX928" s="251"/>
    </row>
    <row r="929" spans="1:76">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c r="AA929" s="75"/>
      <c r="AB929" s="75"/>
      <c r="AC929" s="75"/>
      <c r="AD929" s="75"/>
      <c r="AE929" s="75"/>
      <c r="AF929" s="75"/>
      <c r="AG929" s="75"/>
      <c r="AH929" s="46"/>
      <c r="AI929" s="46"/>
      <c r="AJ929" s="46"/>
      <c r="AK929" s="46"/>
      <c r="AL929" s="46"/>
      <c r="AM929" s="46"/>
      <c r="AN929" s="46"/>
      <c r="AO929" s="46"/>
      <c r="AP929" s="46"/>
      <c r="AQ929" s="46"/>
      <c r="AR929" s="46"/>
      <c r="AS929" s="46"/>
      <c r="AT929" s="46"/>
      <c r="AU929" s="46"/>
      <c r="AV929" s="46"/>
      <c r="AW929" s="46"/>
      <c r="AX929" s="75"/>
      <c r="AY929" s="75"/>
      <c r="AZ929" s="75"/>
      <c r="BA929" s="75"/>
      <c r="BB929" s="75"/>
      <c r="BC929" s="75"/>
      <c r="BD929" s="75"/>
      <c r="BE929" s="75"/>
      <c r="BF929" s="75"/>
      <c r="BG929" s="75"/>
      <c r="BH929" s="75"/>
      <c r="BL929" s="251"/>
      <c r="BM929" s="251"/>
      <c r="BN929" s="251"/>
      <c r="BO929" s="251"/>
      <c r="BP929" s="251"/>
      <c r="BQ929" s="251"/>
      <c r="BR929" s="251"/>
      <c r="BS929" s="251"/>
      <c r="BT929" s="251"/>
      <c r="BU929" s="251"/>
      <c r="BV929" s="251"/>
      <c r="BW929" s="251"/>
      <c r="BX929" s="251"/>
    </row>
    <row r="930" spans="1:76">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c r="AA930" s="75"/>
      <c r="AB930" s="75"/>
      <c r="AC930" s="75"/>
      <c r="AD930" s="75"/>
      <c r="AE930" s="75"/>
      <c r="AF930" s="75"/>
      <c r="AG930" s="75"/>
      <c r="AH930" s="46"/>
      <c r="AI930" s="46"/>
      <c r="AJ930" s="46"/>
      <c r="AK930" s="46"/>
      <c r="AL930" s="46"/>
      <c r="AM930" s="46"/>
      <c r="AN930" s="46"/>
      <c r="AO930" s="46"/>
      <c r="AP930" s="46"/>
      <c r="AQ930" s="46"/>
      <c r="AR930" s="46"/>
      <c r="AS930" s="46"/>
      <c r="AT930" s="46"/>
      <c r="AU930" s="46"/>
      <c r="AV930" s="46"/>
      <c r="AW930" s="46"/>
      <c r="AX930" s="75"/>
      <c r="AY930" s="75"/>
      <c r="AZ930" s="75"/>
      <c r="BA930" s="75"/>
      <c r="BB930" s="75"/>
      <c r="BC930" s="75"/>
      <c r="BD930" s="75"/>
      <c r="BE930" s="75"/>
      <c r="BF930" s="75"/>
      <c r="BG930" s="75"/>
      <c r="BH930" s="75"/>
      <c r="BL930" s="251"/>
      <c r="BM930" s="251"/>
      <c r="BN930" s="251"/>
      <c r="BO930" s="251"/>
      <c r="BP930" s="251"/>
      <c r="BQ930" s="251"/>
      <c r="BR930" s="251"/>
      <c r="BS930" s="251"/>
      <c r="BT930" s="251"/>
      <c r="BU930" s="251"/>
      <c r="BV930" s="251"/>
      <c r="BW930" s="251"/>
      <c r="BX930" s="251"/>
    </row>
    <row r="931" spans="1:76">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c r="AA931" s="75"/>
      <c r="AB931" s="75"/>
      <c r="AC931" s="75"/>
      <c r="AD931" s="75"/>
      <c r="AE931" s="75"/>
      <c r="AF931" s="75"/>
      <c r="AG931" s="75"/>
      <c r="AH931" s="46"/>
      <c r="AI931" s="46"/>
      <c r="AJ931" s="46"/>
      <c r="AK931" s="46"/>
      <c r="AL931" s="46"/>
      <c r="AM931" s="46"/>
      <c r="AN931" s="46"/>
      <c r="AO931" s="46"/>
      <c r="AP931" s="46"/>
      <c r="AQ931" s="46"/>
      <c r="AR931" s="46"/>
      <c r="AS931" s="46"/>
      <c r="AT931" s="46"/>
      <c r="AU931" s="46"/>
      <c r="AV931" s="46"/>
      <c r="AW931" s="46"/>
      <c r="AX931" s="75"/>
      <c r="AY931" s="75"/>
      <c r="AZ931" s="75"/>
      <c r="BA931" s="75"/>
      <c r="BB931" s="75"/>
      <c r="BC931" s="75"/>
      <c r="BD931" s="75"/>
      <c r="BE931" s="75"/>
      <c r="BF931" s="75"/>
      <c r="BG931" s="75"/>
      <c r="BH931" s="75"/>
      <c r="BL931" s="251"/>
      <c r="BM931" s="251"/>
      <c r="BN931" s="251"/>
      <c r="BO931" s="251"/>
      <c r="BP931" s="251"/>
      <c r="BQ931" s="251"/>
      <c r="BR931" s="251"/>
      <c r="BS931" s="251"/>
      <c r="BT931" s="251"/>
      <c r="BU931" s="251"/>
      <c r="BV931" s="251"/>
      <c r="BW931" s="251"/>
      <c r="BX931" s="251"/>
    </row>
    <row r="932" spans="1:76">
      <c r="A932" s="268"/>
      <c r="B932" s="268"/>
      <c r="C932" s="268"/>
      <c r="D932" s="268"/>
      <c r="E932" s="490"/>
      <c r="F932" s="490"/>
      <c r="G932" s="268"/>
      <c r="H932" s="491"/>
      <c r="I932" s="268"/>
      <c r="J932" s="268"/>
      <c r="K932" s="268"/>
      <c r="L932" s="268"/>
      <c r="M932" s="268"/>
      <c r="N932" s="268"/>
      <c r="O932" s="268"/>
      <c r="P932" s="268"/>
      <c r="Q932" s="268"/>
      <c r="R932" s="268"/>
      <c r="S932" s="268"/>
      <c r="T932" s="268"/>
      <c r="U932" s="268"/>
      <c r="V932" s="268"/>
      <c r="W932" s="275"/>
      <c r="X932" s="275"/>
      <c r="Y932" s="275"/>
      <c r="Z932" s="275"/>
      <c r="AA932" s="275"/>
      <c r="AB932" s="275"/>
      <c r="AC932" s="275"/>
      <c r="AD932" s="275"/>
      <c r="AE932" s="275"/>
      <c r="AF932" s="275"/>
      <c r="AG932" s="75"/>
      <c r="AH932" s="160"/>
      <c r="AI932" s="160"/>
      <c r="AJ932" s="160"/>
      <c r="AK932" s="160"/>
      <c r="AL932" s="160"/>
      <c r="AM932" s="160"/>
      <c r="AN932" s="160"/>
      <c r="AO932" s="160"/>
      <c r="AP932" s="160"/>
      <c r="AQ932" s="160"/>
      <c r="AR932" s="160"/>
      <c r="AS932" s="160"/>
      <c r="AT932" s="160"/>
      <c r="AU932" s="160"/>
      <c r="AV932" s="160"/>
      <c r="AW932" s="160"/>
      <c r="AX932" s="75"/>
      <c r="AY932" s="75"/>
      <c r="AZ932" s="75"/>
      <c r="BA932" s="75"/>
      <c r="BB932" s="75"/>
      <c r="BC932" s="75"/>
      <c r="BD932" s="75"/>
      <c r="BE932" s="75"/>
      <c r="BF932" s="75"/>
      <c r="BG932" s="75"/>
      <c r="BH932" s="75"/>
      <c r="BL932" s="251"/>
      <c r="BM932" s="251"/>
      <c r="BN932" s="251"/>
      <c r="BO932" s="251"/>
      <c r="BP932" s="251"/>
      <c r="BQ932" s="251"/>
      <c r="BR932" s="251"/>
      <c r="BS932" s="251"/>
      <c r="BT932" s="251"/>
      <c r="BU932" s="251"/>
      <c r="BV932" s="251"/>
      <c r="BW932" s="251"/>
      <c r="BX932" s="251"/>
    </row>
    <row r="933" spans="1:76" ht="17.399999999999999">
      <c r="A933" s="551" t="s">
        <v>133</v>
      </c>
      <c r="B933" s="493"/>
      <c r="C933" s="492"/>
      <c r="D933" s="493" t="s">
        <v>118</v>
      </c>
      <c r="E933" s="494"/>
      <c r="F933" s="493" t="s">
        <v>118</v>
      </c>
      <c r="G933" s="492"/>
      <c r="H933" s="493" t="s">
        <v>118</v>
      </c>
      <c r="I933" s="492"/>
      <c r="J933" s="493" t="s">
        <v>118</v>
      </c>
      <c r="K933" s="492"/>
      <c r="L933" s="493" t="s">
        <v>118</v>
      </c>
      <c r="M933" s="492"/>
      <c r="N933" s="493" t="s">
        <v>118</v>
      </c>
      <c r="O933" s="492"/>
      <c r="P933" s="493" t="s">
        <v>118</v>
      </c>
      <c r="Q933" s="492"/>
      <c r="R933" s="493" t="s">
        <v>118</v>
      </c>
      <c r="S933" s="492"/>
      <c r="T933" s="493" t="s">
        <v>118</v>
      </c>
      <c r="U933" s="492"/>
      <c r="V933" s="493" t="s">
        <v>118</v>
      </c>
      <c r="W933" s="495"/>
      <c r="X933" s="493" t="s">
        <v>118</v>
      </c>
      <c r="Y933" s="495"/>
      <c r="Z933" s="493" t="s">
        <v>118</v>
      </c>
      <c r="AA933" s="495"/>
      <c r="AB933" s="493" t="s">
        <v>118</v>
      </c>
      <c r="AC933" s="495"/>
      <c r="AD933" s="495"/>
      <c r="AE933" s="493" t="s">
        <v>118</v>
      </c>
      <c r="AF933" s="495"/>
      <c r="AG933" s="75"/>
      <c r="AH933" s="599" t="s">
        <v>78</v>
      </c>
      <c r="AI933" s="599"/>
      <c r="AJ933" s="149" t="str">
        <f>IF(W3="modal","The RELATIVE bias by MODAL age as estimated by all age readers combined.","The ABSOLUTE bias by ACTUAL age as estimated by all age readers combined.")</f>
        <v>The RELATIVE bias by MODAL age as estimated by all age readers combined.</v>
      </c>
      <c r="AK933" s="160"/>
      <c r="AL933" s="160"/>
      <c r="AM933" s="160"/>
      <c r="AN933" s="160"/>
      <c r="AO933" s="160"/>
      <c r="AP933" s="160"/>
      <c r="AQ933" s="160"/>
      <c r="AR933" s="160"/>
      <c r="AS933" s="160"/>
      <c r="AT933" s="160"/>
      <c r="AU933" s="160"/>
      <c r="AV933" s="160"/>
      <c r="AW933" s="160"/>
      <c r="AX933" s="75"/>
      <c r="AY933" s="75"/>
      <c r="AZ933" s="75"/>
      <c r="BA933" s="75"/>
      <c r="BB933" s="75"/>
      <c r="BC933" s="75"/>
      <c r="BD933" s="75"/>
      <c r="BE933" s="75"/>
      <c r="BF933" s="75"/>
      <c r="BG933" s="75"/>
      <c r="BH933" s="75"/>
      <c r="BL933" s="251"/>
      <c r="BM933" s="251"/>
      <c r="BN933" s="251"/>
      <c r="BO933" s="251"/>
      <c r="BP933" s="251"/>
      <c r="BQ933" s="251"/>
      <c r="BR933" s="251"/>
      <c r="BS933" s="251"/>
      <c r="BT933" s="251"/>
      <c r="BU933" s="251"/>
      <c r="BV933" s="251"/>
      <c r="BW933" s="251"/>
      <c r="BX933" s="251"/>
    </row>
    <row r="934" spans="1:76">
      <c r="A934" s="268"/>
      <c r="B934" s="268"/>
      <c r="C934" s="268"/>
      <c r="D934" s="268"/>
      <c r="E934" s="490"/>
      <c r="F934" s="490"/>
      <c r="G934" s="268"/>
      <c r="H934" s="491"/>
      <c r="I934" s="268"/>
      <c r="J934" s="268"/>
      <c r="K934" s="268"/>
      <c r="L934" s="268"/>
      <c r="M934" s="268"/>
      <c r="N934" s="268"/>
      <c r="O934" s="268"/>
      <c r="P934" s="268"/>
      <c r="Q934" s="268"/>
      <c r="R934" s="268"/>
      <c r="S934" s="268"/>
      <c r="T934" s="268"/>
      <c r="U934" s="268"/>
      <c r="V934" s="268"/>
      <c r="W934" s="268"/>
      <c r="X934" s="268"/>
      <c r="Y934" s="268"/>
      <c r="Z934" s="268"/>
      <c r="AA934" s="268"/>
      <c r="AB934" s="268"/>
      <c r="AC934" s="268"/>
      <c r="AD934" s="268"/>
      <c r="AE934" s="268"/>
      <c r="AF934" s="268"/>
      <c r="AG934" s="75"/>
      <c r="AH934" s="160"/>
      <c r="AI934" s="160"/>
      <c r="AJ934" s="160"/>
      <c r="AK934" s="160"/>
      <c r="AL934" s="160"/>
      <c r="AM934" s="160"/>
      <c r="AN934" s="160"/>
      <c r="AO934" s="160"/>
      <c r="AP934" s="160"/>
      <c r="AQ934" s="160"/>
      <c r="AR934" s="160"/>
      <c r="AS934" s="160"/>
      <c r="AT934" s="160"/>
      <c r="AU934" s="160"/>
      <c r="AV934" s="160"/>
      <c r="AW934" s="160"/>
      <c r="AX934" s="75"/>
      <c r="AY934" s="75"/>
      <c r="AZ934" s="75"/>
      <c r="BA934" s="75"/>
      <c r="BB934" s="75"/>
      <c r="BC934" s="75"/>
      <c r="BD934" s="75"/>
      <c r="BE934" s="75"/>
      <c r="BF934" s="75"/>
      <c r="BG934" s="75"/>
      <c r="BH934" s="75"/>
      <c r="BL934" s="251"/>
      <c r="BM934" s="251"/>
      <c r="BN934" s="251"/>
      <c r="BO934" s="251"/>
      <c r="BP934" s="251"/>
      <c r="BQ934" s="251"/>
      <c r="BR934" s="251"/>
      <c r="BS934" s="251"/>
      <c r="BT934" s="251"/>
      <c r="BU934" s="251"/>
      <c r="BV934" s="251"/>
      <c r="BW934" s="251"/>
      <c r="BX934" s="251"/>
    </row>
    <row r="935" spans="1:76">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c r="AA935" s="75"/>
      <c r="AB935" s="75"/>
      <c r="AC935" s="75"/>
      <c r="AD935" s="75"/>
      <c r="AE935" s="75"/>
      <c r="AF935" s="75"/>
      <c r="AG935" s="75"/>
      <c r="AH935" s="396" t="s">
        <v>143</v>
      </c>
      <c r="AI935" s="394"/>
      <c r="AJ935" s="394"/>
      <c r="AK935" s="394"/>
      <c r="AL935" s="394"/>
      <c r="AM935" s="394"/>
      <c r="AN935" s="394"/>
      <c r="AO935" s="394"/>
      <c r="AP935" s="394"/>
      <c r="AQ935" s="394"/>
      <c r="AR935" s="394"/>
      <c r="AS935" s="394"/>
      <c r="AT935" s="394"/>
      <c r="AU935" s="394"/>
      <c r="AV935" s="394"/>
      <c r="AW935" s="395"/>
      <c r="AX935" s="75"/>
      <c r="AY935" s="75"/>
      <c r="AZ935" s="75"/>
      <c r="BA935" s="75"/>
      <c r="BB935" s="75"/>
      <c r="BC935" s="75"/>
      <c r="BD935" s="75"/>
      <c r="BE935" s="75"/>
      <c r="BF935" s="75"/>
      <c r="BG935" s="75"/>
      <c r="BH935" s="75"/>
      <c r="BL935" s="251"/>
      <c r="BM935" s="251"/>
      <c r="BN935" s="251"/>
      <c r="BO935" s="251"/>
      <c r="BP935" s="251"/>
      <c r="BQ935" s="251"/>
      <c r="BR935" s="251"/>
      <c r="BS935" s="251"/>
      <c r="BT935" s="251"/>
      <c r="BU935" s="251"/>
      <c r="BV935" s="251"/>
      <c r="BW935" s="251"/>
      <c r="BX935" s="251"/>
    </row>
    <row r="936" spans="1:7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c r="AA936" s="75"/>
      <c r="AB936" s="75"/>
      <c r="AC936" s="75"/>
      <c r="AD936" s="75"/>
      <c r="AE936" s="75"/>
      <c r="AF936" s="75"/>
      <c r="AG936" s="75"/>
      <c r="AH936" s="75"/>
      <c r="AI936" s="75"/>
      <c r="AJ936" s="75"/>
      <c r="AK936" s="75"/>
      <c r="AL936" s="75"/>
      <c r="AM936" s="75"/>
      <c r="AN936" s="75"/>
      <c r="AO936" s="75"/>
      <c r="AP936" s="75"/>
      <c r="AQ936" s="75"/>
      <c r="AR936" s="75"/>
      <c r="AS936" s="75"/>
      <c r="AT936" s="75"/>
      <c r="AU936" s="75"/>
      <c r="AV936" s="75"/>
      <c r="AW936" s="75"/>
      <c r="AX936" s="75"/>
      <c r="AY936" s="75"/>
      <c r="AZ936" s="75"/>
      <c r="BA936" s="75"/>
      <c r="BB936" s="75"/>
      <c r="BC936" s="75"/>
      <c r="BD936" s="75"/>
      <c r="BE936" s="75"/>
      <c r="BF936" s="75"/>
      <c r="BG936" s="75"/>
      <c r="BH936" s="75"/>
      <c r="BL936" s="251"/>
      <c r="BM936" s="251"/>
      <c r="BN936" s="251"/>
      <c r="BO936" s="251"/>
      <c r="BP936" s="251"/>
      <c r="BQ936" s="251"/>
      <c r="BR936" s="251"/>
      <c r="BS936" s="251"/>
      <c r="BT936" s="251"/>
      <c r="BU936" s="251"/>
      <c r="BV936" s="251"/>
      <c r="BW936" s="251"/>
      <c r="BX936" s="251"/>
    </row>
    <row r="937" spans="1:76">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c r="AA937" s="75"/>
      <c r="AB937" s="75"/>
      <c r="AC937" s="75"/>
      <c r="AD937" s="75"/>
      <c r="AE937" s="75"/>
      <c r="AF937" s="75"/>
      <c r="AG937" s="75"/>
      <c r="AH937" s="75"/>
      <c r="AI937" s="75"/>
      <c r="AJ937" s="75"/>
      <c r="AK937" s="75"/>
      <c r="AL937" s="75"/>
      <c r="AM937" s="75"/>
      <c r="AN937" s="75"/>
      <c r="AO937" s="75"/>
      <c r="AP937" s="75"/>
      <c r="AQ937" s="75"/>
      <c r="AR937" s="75"/>
      <c r="AS937" s="75"/>
      <c r="AT937" s="75"/>
      <c r="AU937" s="75"/>
      <c r="AV937" s="75"/>
      <c r="AW937" s="75"/>
      <c r="AX937" s="75"/>
      <c r="AY937" s="75"/>
      <c r="AZ937" s="75"/>
      <c r="BA937" s="75"/>
      <c r="BB937" s="75"/>
      <c r="BC937" s="75"/>
      <c r="BD937" s="75"/>
      <c r="BE937" s="75"/>
      <c r="BF937" s="75"/>
      <c r="BG937" s="75"/>
      <c r="BH937" s="75"/>
      <c r="BL937" s="251"/>
      <c r="BM937" s="251"/>
      <c r="BN937" s="251"/>
      <c r="BO937" s="251"/>
      <c r="BP937" s="251"/>
      <c r="BQ937" s="251"/>
      <c r="BR937" s="251"/>
      <c r="BS937" s="251"/>
      <c r="BT937" s="251"/>
      <c r="BU937" s="251"/>
      <c r="BV937" s="251"/>
      <c r="BW937" s="251"/>
      <c r="BX937" s="251"/>
    </row>
    <row r="938" spans="1:76" ht="21">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c r="AA938" s="75"/>
      <c r="AB938" s="75"/>
      <c r="AC938" s="75"/>
      <c r="AD938" s="75"/>
      <c r="AE938" s="75"/>
      <c r="AF938" s="75"/>
      <c r="AG938" s="75"/>
      <c r="AH938" s="286">
        <f>D1</f>
        <v>0</v>
      </c>
      <c r="AI938" s="160"/>
      <c r="AJ938" s="160"/>
      <c r="AK938" s="160"/>
      <c r="AL938" s="160"/>
      <c r="AM938" s="160"/>
      <c r="AN938" s="160"/>
      <c r="AO938" s="160"/>
      <c r="AP938" s="160"/>
      <c r="AQ938" s="160"/>
      <c r="AR938" s="160"/>
      <c r="AS938" s="160"/>
      <c r="AT938" s="160"/>
      <c r="AU938" s="160"/>
      <c r="AV938" s="160"/>
      <c r="AW938" s="160"/>
      <c r="AX938" s="75"/>
      <c r="AY938" s="75"/>
      <c r="AZ938" s="75"/>
      <c r="BA938" s="75"/>
      <c r="BB938" s="75"/>
      <c r="BC938" s="75"/>
      <c r="BD938" s="75"/>
      <c r="BE938" s="75"/>
      <c r="BF938" s="75"/>
      <c r="BG938" s="75"/>
      <c r="BH938" s="75"/>
    </row>
    <row r="939" spans="1:76">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c r="AA939" s="75"/>
      <c r="AB939" s="75"/>
      <c r="AC939" s="75"/>
      <c r="AD939" s="75"/>
      <c r="AE939" s="75"/>
      <c r="AF939" s="75"/>
      <c r="AG939" s="75"/>
      <c r="AX939" s="75"/>
      <c r="AY939" s="75"/>
      <c r="AZ939" s="75"/>
      <c r="BA939" s="75"/>
      <c r="BB939" s="75"/>
      <c r="BC939" s="75"/>
      <c r="BD939" s="75"/>
      <c r="BE939" s="75"/>
      <c r="BF939" s="75"/>
      <c r="BG939" s="75"/>
      <c r="BH939" s="75"/>
    </row>
    <row r="940" spans="1:76">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c r="AA940" s="75"/>
      <c r="AB940" s="75"/>
      <c r="AC940" s="75"/>
      <c r="AD940" s="75"/>
      <c r="AE940" s="75"/>
      <c r="AF940" s="75"/>
      <c r="AG940" s="75"/>
      <c r="AX940" s="75"/>
      <c r="AY940" s="75"/>
      <c r="AZ940" s="75"/>
      <c r="BA940" s="75"/>
      <c r="BB940" s="75"/>
      <c r="BC940" s="75"/>
      <c r="BD940" s="75"/>
      <c r="BE940" s="75"/>
      <c r="BF940" s="75"/>
      <c r="BG940" s="75"/>
      <c r="BH940" s="75"/>
    </row>
    <row r="941" spans="1:76">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c r="AA941" s="75"/>
      <c r="AB941" s="75"/>
      <c r="AC941" s="75"/>
      <c r="AD941" s="75"/>
      <c r="AE941" s="75"/>
      <c r="AF941" s="75"/>
      <c r="AG941" s="75"/>
      <c r="AX941" s="75"/>
      <c r="AY941" s="75"/>
      <c r="AZ941" s="75"/>
      <c r="BA941" s="75"/>
      <c r="BB941" s="75"/>
      <c r="BC941" s="75"/>
      <c r="BD941" s="75"/>
      <c r="BE941" s="75"/>
      <c r="BF941" s="75"/>
      <c r="BG941" s="75"/>
      <c r="BH941" s="75"/>
    </row>
    <row r="942" spans="1:76">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c r="AA942" s="75"/>
      <c r="AB942" s="75"/>
      <c r="AC942" s="75"/>
      <c r="AD942" s="75"/>
      <c r="AE942" s="75"/>
      <c r="AF942" s="75"/>
      <c r="AG942" s="75"/>
      <c r="AX942" s="75"/>
      <c r="AY942" s="75"/>
      <c r="AZ942" s="75"/>
      <c r="BA942" s="75"/>
      <c r="BB942" s="75"/>
      <c r="BC942" s="75"/>
      <c r="BD942" s="75"/>
      <c r="BE942" s="75"/>
      <c r="BF942" s="75"/>
      <c r="BG942" s="75"/>
      <c r="BH942" s="75"/>
    </row>
    <row r="943" spans="1:76">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c r="AA943" s="75"/>
      <c r="AB943" s="75"/>
      <c r="AC943" s="75"/>
      <c r="AD943" s="75"/>
      <c r="AE943" s="75"/>
      <c r="AF943" s="75"/>
      <c r="AG943" s="75"/>
      <c r="AX943" s="75"/>
      <c r="AY943" s="75"/>
      <c r="AZ943" s="75"/>
      <c r="BA943" s="75"/>
      <c r="BB943" s="75"/>
      <c r="BC943" s="75"/>
      <c r="BD943" s="75"/>
      <c r="BE943" s="75"/>
      <c r="BF943" s="75"/>
      <c r="BG943" s="75"/>
      <c r="BH943" s="75"/>
    </row>
    <row r="944" spans="1:76">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c r="AA944" s="75"/>
      <c r="AB944" s="75"/>
      <c r="AC944" s="75"/>
      <c r="AD944" s="75"/>
      <c r="AE944" s="75"/>
      <c r="AF944" s="75"/>
      <c r="AG944" s="75"/>
      <c r="AX944" s="75"/>
      <c r="AY944" s="75"/>
      <c r="AZ944" s="75"/>
      <c r="BA944" s="75"/>
      <c r="BB944" s="75"/>
      <c r="BC944" s="75"/>
      <c r="BD944" s="75"/>
      <c r="BE944" s="75"/>
      <c r="BF944" s="75"/>
      <c r="BG944" s="75"/>
      <c r="BH944" s="75"/>
    </row>
    <row r="945" spans="1:60">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c r="AA945" s="75"/>
      <c r="AB945" s="75"/>
      <c r="AC945" s="75"/>
      <c r="AD945" s="75"/>
      <c r="AE945" s="75"/>
      <c r="AF945" s="75"/>
      <c r="AG945" s="75"/>
      <c r="AX945" s="75"/>
      <c r="AY945" s="75"/>
      <c r="AZ945" s="75"/>
      <c r="BA945" s="75"/>
      <c r="BB945" s="75"/>
      <c r="BC945" s="75"/>
      <c r="BD945" s="75"/>
      <c r="BE945" s="75"/>
      <c r="BF945" s="75"/>
      <c r="BG945" s="75"/>
      <c r="BH945" s="75"/>
    </row>
    <row r="946" spans="1:60">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c r="AA946" s="75"/>
      <c r="AB946" s="75"/>
      <c r="AC946" s="75"/>
      <c r="AD946" s="75"/>
      <c r="AE946" s="75"/>
      <c r="AF946" s="75"/>
      <c r="AG946" s="75"/>
      <c r="AX946" s="75"/>
      <c r="AY946" s="75"/>
      <c r="AZ946" s="75"/>
      <c r="BA946" s="75"/>
      <c r="BB946" s="75"/>
      <c r="BC946" s="75"/>
      <c r="BD946" s="75"/>
      <c r="BE946" s="75"/>
      <c r="BF946" s="75"/>
      <c r="BG946" s="75"/>
      <c r="BH946" s="75"/>
    </row>
    <row r="947" spans="1:60">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c r="AA947" s="75"/>
      <c r="AB947" s="75"/>
      <c r="AC947" s="75"/>
      <c r="AD947" s="75"/>
      <c r="AE947" s="75"/>
      <c r="AF947" s="75"/>
      <c r="AG947" s="75"/>
      <c r="AX947" s="75"/>
      <c r="AY947" s="75"/>
      <c r="AZ947" s="75"/>
      <c r="BA947" s="75"/>
      <c r="BB947" s="75"/>
      <c r="BC947" s="75"/>
      <c r="BD947" s="75"/>
      <c r="BE947" s="75"/>
      <c r="BF947" s="75"/>
      <c r="BG947" s="75"/>
      <c r="BH947" s="75"/>
    </row>
    <row r="948" spans="1:60">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c r="AA948" s="75"/>
      <c r="AB948" s="75"/>
      <c r="AC948" s="75"/>
      <c r="AD948" s="75"/>
      <c r="AE948" s="75"/>
      <c r="AF948" s="75"/>
      <c r="AG948" s="75"/>
      <c r="AX948" s="75"/>
      <c r="AY948" s="75"/>
      <c r="AZ948" s="75"/>
      <c r="BA948" s="75"/>
      <c r="BB948" s="75"/>
      <c r="BC948" s="75"/>
      <c r="BD948" s="75"/>
      <c r="BE948" s="75"/>
      <c r="BF948" s="75"/>
      <c r="BG948" s="75"/>
      <c r="BH948" s="75"/>
    </row>
    <row r="949" spans="1:60">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c r="AA949" s="75"/>
      <c r="AB949" s="75"/>
      <c r="AC949" s="75"/>
      <c r="AD949" s="75"/>
      <c r="AE949" s="75"/>
      <c r="AF949" s="75"/>
      <c r="AG949" s="75"/>
      <c r="AX949" s="75"/>
      <c r="AY949" s="75"/>
      <c r="AZ949" s="75"/>
      <c r="BA949" s="75"/>
      <c r="BB949" s="75"/>
      <c r="BC949" s="75"/>
      <c r="BD949" s="75"/>
      <c r="BE949" s="75"/>
      <c r="BF949" s="75"/>
      <c r="BG949" s="75"/>
      <c r="BH949" s="75"/>
    </row>
    <row r="950" spans="1:6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c r="AA950" s="75"/>
      <c r="AB950" s="75"/>
      <c r="AC950" s="75"/>
      <c r="AD950" s="75"/>
      <c r="AE950" s="75"/>
      <c r="AF950" s="75"/>
      <c r="AG950" s="75"/>
      <c r="AX950" s="75"/>
      <c r="AY950" s="75"/>
      <c r="AZ950" s="75"/>
      <c r="BA950" s="75"/>
      <c r="BB950" s="75"/>
      <c r="BC950" s="75"/>
      <c r="BD950" s="75"/>
      <c r="BE950" s="75"/>
      <c r="BF950" s="75"/>
      <c r="BG950" s="75"/>
      <c r="BH950" s="75"/>
    </row>
    <row r="951" spans="1:60">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c r="AA951" s="75"/>
      <c r="AB951" s="75"/>
      <c r="AC951" s="75"/>
      <c r="AD951" s="75"/>
      <c r="AE951" s="75"/>
      <c r="AF951" s="75"/>
      <c r="AG951" s="75"/>
      <c r="AX951" s="75"/>
      <c r="AY951" s="75"/>
      <c r="AZ951" s="75"/>
      <c r="BA951" s="75"/>
      <c r="BB951" s="75"/>
      <c r="BC951" s="75"/>
      <c r="BD951" s="75"/>
      <c r="BE951" s="75"/>
      <c r="BF951" s="75"/>
      <c r="BG951" s="75"/>
      <c r="BH951" s="75"/>
    </row>
    <row r="952" spans="1:60">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c r="AA952" s="75"/>
      <c r="AB952" s="75"/>
      <c r="AC952" s="75"/>
      <c r="AD952" s="75"/>
      <c r="AE952" s="75"/>
      <c r="AF952" s="75"/>
      <c r="AG952" s="75"/>
      <c r="AX952" s="75"/>
      <c r="AY952" s="75"/>
      <c r="AZ952" s="75"/>
      <c r="BA952" s="75"/>
      <c r="BB952" s="75"/>
      <c r="BC952" s="75"/>
      <c r="BD952" s="75"/>
      <c r="BE952" s="75"/>
      <c r="BF952" s="75"/>
      <c r="BG952" s="75"/>
      <c r="BH952" s="75"/>
    </row>
    <row r="953" spans="1:60">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c r="AA953" s="75"/>
      <c r="AB953" s="75"/>
      <c r="AC953" s="75"/>
      <c r="AD953" s="75"/>
      <c r="AE953" s="75"/>
      <c r="AF953" s="75"/>
      <c r="AG953" s="75"/>
      <c r="AX953" s="75"/>
      <c r="AY953" s="75"/>
      <c r="AZ953" s="75"/>
      <c r="BA953" s="75"/>
      <c r="BB953" s="75"/>
      <c r="BC953" s="75"/>
      <c r="BD953" s="75"/>
      <c r="BE953" s="75"/>
      <c r="BF953" s="75"/>
      <c r="BG953" s="75"/>
      <c r="BH953" s="75"/>
    </row>
    <row r="954" spans="1:60">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c r="AA954" s="75"/>
      <c r="AB954" s="75"/>
      <c r="AC954" s="75"/>
      <c r="AD954" s="75"/>
      <c r="AE954" s="75"/>
      <c r="AF954" s="75"/>
      <c r="AG954" s="75"/>
      <c r="AX954" s="75"/>
      <c r="AY954" s="75"/>
      <c r="AZ954" s="75"/>
      <c r="BA954" s="75"/>
      <c r="BB954" s="75"/>
      <c r="BC954" s="75"/>
      <c r="BD954" s="75"/>
      <c r="BE954" s="75"/>
      <c r="BF954" s="75"/>
      <c r="BG954" s="75"/>
      <c r="BH954" s="75"/>
    </row>
    <row r="955" spans="1:60">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c r="AA955" s="75"/>
      <c r="AB955" s="75"/>
      <c r="AC955" s="75"/>
      <c r="AD955" s="75"/>
      <c r="AE955" s="75"/>
      <c r="AF955" s="75"/>
      <c r="AG955" s="75"/>
      <c r="AX955" s="75"/>
      <c r="AY955" s="75"/>
      <c r="AZ955" s="75"/>
      <c r="BA955" s="75"/>
      <c r="BB955" s="75"/>
      <c r="BC955" s="75"/>
      <c r="BD955" s="75"/>
      <c r="BE955" s="75"/>
      <c r="BF955" s="75"/>
      <c r="BG955" s="75"/>
      <c r="BH955" s="75"/>
    </row>
    <row r="956" spans="1:60">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c r="AA956" s="75"/>
      <c r="AB956" s="75"/>
      <c r="AC956" s="75"/>
      <c r="AD956" s="75"/>
      <c r="AE956" s="75"/>
      <c r="AF956" s="75"/>
      <c r="AG956" s="75"/>
      <c r="AX956" s="75"/>
      <c r="AY956" s="75"/>
      <c r="AZ956" s="75"/>
      <c r="BA956" s="75"/>
      <c r="BB956" s="75"/>
      <c r="BC956" s="75"/>
      <c r="BD956" s="75"/>
      <c r="BE956" s="75"/>
      <c r="BF956" s="75"/>
      <c r="BG956" s="75"/>
      <c r="BH956" s="75"/>
    </row>
    <row r="957" spans="1:60">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c r="AA957" s="75"/>
      <c r="AB957" s="75"/>
      <c r="AC957" s="75"/>
      <c r="AD957" s="75"/>
      <c r="AE957" s="75"/>
      <c r="AF957" s="75"/>
      <c r="AG957" s="75"/>
      <c r="AX957" s="75"/>
      <c r="AY957" s="75"/>
      <c r="AZ957" s="75"/>
      <c r="BA957" s="75"/>
      <c r="BB957" s="75"/>
      <c r="BC957" s="75"/>
      <c r="BD957" s="75"/>
      <c r="BE957" s="75"/>
      <c r="BF957" s="75"/>
      <c r="BG957" s="75"/>
      <c r="BH957" s="75"/>
    </row>
    <row r="958" spans="1:60">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c r="AA958" s="75"/>
      <c r="AB958" s="75"/>
      <c r="AC958" s="75"/>
      <c r="AD958" s="75"/>
      <c r="AE958" s="75"/>
      <c r="AF958" s="75"/>
      <c r="AG958" s="75"/>
      <c r="AX958" s="75"/>
      <c r="AY958" s="75"/>
      <c r="AZ958" s="75"/>
      <c r="BA958" s="75"/>
      <c r="BB958" s="75"/>
      <c r="BC958" s="75"/>
      <c r="BD958" s="75"/>
      <c r="BE958" s="75"/>
      <c r="BF958" s="75"/>
      <c r="BG958" s="75"/>
      <c r="BH958" s="75"/>
    </row>
    <row r="959" spans="1:60">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c r="AA959" s="75"/>
      <c r="AB959" s="75"/>
      <c r="AC959" s="75"/>
      <c r="AD959" s="75"/>
      <c r="AE959" s="75"/>
      <c r="AF959" s="75"/>
      <c r="AG959" s="75"/>
      <c r="AX959" s="75"/>
      <c r="AY959" s="75"/>
      <c r="AZ959" s="75"/>
      <c r="BA959" s="75"/>
      <c r="BB959" s="75"/>
      <c r="BC959" s="75"/>
      <c r="BD959" s="75"/>
      <c r="BE959" s="75"/>
      <c r="BF959" s="75"/>
      <c r="BG959" s="75"/>
      <c r="BH959" s="75"/>
    </row>
    <row r="960" spans="1: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c r="AA960" s="75"/>
      <c r="AB960" s="75"/>
      <c r="AC960" s="75"/>
      <c r="AD960" s="75"/>
      <c r="AE960" s="75"/>
      <c r="AF960" s="75"/>
      <c r="AG960" s="75"/>
      <c r="AX960" s="75"/>
      <c r="AY960" s="75"/>
      <c r="AZ960" s="75"/>
      <c r="BA960" s="75"/>
      <c r="BB960" s="75"/>
      <c r="BC960" s="75"/>
      <c r="BD960" s="75"/>
      <c r="BE960" s="75"/>
      <c r="BF960" s="75"/>
      <c r="BG960" s="75"/>
      <c r="BH960" s="75"/>
    </row>
    <row r="961" spans="1:78">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c r="AA961" s="75"/>
      <c r="AB961" s="75"/>
      <c r="AC961" s="75"/>
      <c r="AD961" s="75"/>
      <c r="AE961" s="75"/>
      <c r="AF961" s="75"/>
      <c r="AG961" s="75"/>
      <c r="AX961" s="75"/>
      <c r="AY961" s="75"/>
      <c r="AZ961" s="75"/>
      <c r="BA961" s="75"/>
      <c r="BB961" s="75"/>
      <c r="BC961" s="75"/>
      <c r="BD961" s="75"/>
      <c r="BE961" s="75"/>
      <c r="BF961" s="75"/>
      <c r="BG961" s="75"/>
      <c r="BH961" s="75"/>
    </row>
    <row r="962" spans="1:78">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c r="AA962" s="75"/>
      <c r="AB962" s="75"/>
      <c r="AC962" s="75"/>
      <c r="AD962" s="75"/>
      <c r="AE962" s="75"/>
      <c r="AF962" s="75"/>
      <c r="AG962" s="75"/>
      <c r="AX962" s="75"/>
      <c r="AY962" s="75"/>
      <c r="AZ962" s="75"/>
      <c r="BA962" s="75"/>
      <c r="BB962" s="75"/>
      <c r="BC962" s="75"/>
      <c r="BD962" s="75"/>
      <c r="BE962" s="75"/>
      <c r="BF962" s="75"/>
      <c r="BG962" s="75"/>
      <c r="BH962" s="75"/>
    </row>
    <row r="963" spans="1:78">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c r="AA963" s="75"/>
      <c r="AB963" s="75"/>
      <c r="AC963" s="75"/>
      <c r="AD963" s="75"/>
      <c r="AE963" s="75"/>
      <c r="AF963" s="75"/>
      <c r="AG963" s="75"/>
      <c r="AX963" s="75"/>
      <c r="AY963" s="75"/>
      <c r="AZ963" s="75"/>
      <c r="BA963" s="75"/>
      <c r="BB963" s="75"/>
      <c r="BC963" s="75"/>
      <c r="BD963" s="75"/>
      <c r="BE963" s="75"/>
      <c r="BF963" s="75"/>
      <c r="BG963" s="75"/>
      <c r="BH963" s="75"/>
    </row>
    <row r="964" spans="1:78">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c r="AA964" s="75"/>
      <c r="AB964" s="75"/>
      <c r="AC964" s="75"/>
      <c r="AD964" s="75"/>
      <c r="AE964" s="75"/>
      <c r="AF964" s="75"/>
      <c r="AG964" s="75"/>
      <c r="AX964" s="75"/>
      <c r="AY964" s="75"/>
      <c r="AZ964" s="75"/>
      <c r="BA964" s="75"/>
      <c r="BB964" s="75"/>
      <c r="BC964" s="75"/>
      <c r="BD964" s="75"/>
      <c r="BE964" s="75"/>
      <c r="BF964" s="75"/>
      <c r="BG964" s="75"/>
      <c r="BH964" s="75"/>
    </row>
    <row r="965" spans="1:78">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c r="AA965" s="75"/>
      <c r="AB965" s="75"/>
      <c r="AC965" s="75"/>
      <c r="AD965" s="75"/>
      <c r="AE965" s="75"/>
      <c r="AF965" s="75"/>
      <c r="AG965" s="75"/>
      <c r="AX965" s="75"/>
      <c r="AY965" s="75"/>
      <c r="AZ965" s="75"/>
      <c r="BA965" s="75"/>
      <c r="BB965" s="75"/>
      <c r="BC965" s="75"/>
      <c r="BD965" s="75"/>
      <c r="BE965" s="75"/>
      <c r="BF965" s="75"/>
      <c r="BG965" s="75"/>
      <c r="BH965" s="75"/>
    </row>
    <row r="966" spans="1:78">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c r="AA966" s="75"/>
      <c r="AB966" s="75"/>
      <c r="AC966" s="75"/>
      <c r="AD966" s="75"/>
      <c r="AE966" s="75"/>
      <c r="AF966" s="75"/>
      <c r="AG966" s="75"/>
      <c r="AX966" s="75"/>
      <c r="AY966" s="75"/>
      <c r="AZ966" s="75"/>
      <c r="BA966" s="75"/>
      <c r="BB966" s="75"/>
      <c r="BC966" s="75"/>
      <c r="BD966" s="75"/>
      <c r="BE966" s="75"/>
      <c r="BF966" s="75"/>
      <c r="BG966" s="75"/>
      <c r="BH966" s="75"/>
    </row>
    <row r="967" spans="1:78">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c r="AA967" s="75"/>
      <c r="AB967" s="75"/>
      <c r="AC967" s="75"/>
      <c r="AD967" s="75"/>
      <c r="AE967" s="75"/>
      <c r="AF967" s="75"/>
      <c r="AG967" s="75"/>
      <c r="AX967" s="75"/>
      <c r="AY967" s="75"/>
      <c r="AZ967" s="75"/>
      <c r="BA967" s="75"/>
      <c r="BB967" s="75"/>
      <c r="BC967" s="75"/>
      <c r="BD967" s="75"/>
      <c r="BE967" s="75"/>
      <c r="BF967" s="75"/>
      <c r="BG967" s="75"/>
      <c r="BH967" s="75"/>
    </row>
    <row r="968" spans="1:7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c r="AA968" s="75"/>
      <c r="AB968" s="75"/>
      <c r="AC968" s="75"/>
      <c r="AD968" s="75"/>
      <c r="AE968" s="75"/>
      <c r="AF968" s="75"/>
      <c r="AG968" s="75"/>
      <c r="AX968" s="75"/>
      <c r="AY968" s="75"/>
      <c r="AZ968" s="75"/>
      <c r="BA968" s="75"/>
      <c r="BB968" s="75"/>
      <c r="BC968" s="75"/>
      <c r="BD968" s="75"/>
      <c r="BE968" s="75"/>
      <c r="BF968" s="75"/>
      <c r="BG968" s="75"/>
      <c r="BH968" s="75"/>
    </row>
    <row r="969" spans="1:78">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c r="AA969" s="75"/>
      <c r="AB969" s="75"/>
      <c r="AC969" s="75"/>
      <c r="AD969" s="75"/>
      <c r="AE969" s="75"/>
      <c r="AF969" s="75"/>
      <c r="AG969" s="75"/>
      <c r="AX969" s="75"/>
      <c r="AY969" s="75"/>
      <c r="AZ969" s="75"/>
      <c r="BA969" s="75"/>
      <c r="BB969" s="75"/>
      <c r="BC969" s="75"/>
      <c r="BD969" s="75"/>
      <c r="BE969" s="75"/>
      <c r="BF969" s="75"/>
      <c r="BG969" s="75"/>
      <c r="BH969" s="75"/>
    </row>
    <row r="970" spans="1:78">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c r="AA970" s="75"/>
      <c r="AB970" s="75"/>
      <c r="AC970" s="75"/>
      <c r="AD970" s="75"/>
      <c r="AE970" s="75"/>
      <c r="AF970" s="75"/>
      <c r="AG970" s="75"/>
      <c r="AX970" s="75"/>
      <c r="AY970" s="75"/>
      <c r="AZ970" s="75"/>
      <c r="BA970" s="75"/>
      <c r="BB970" s="75"/>
      <c r="BC970" s="75"/>
      <c r="BD970" s="75"/>
      <c r="BE970" s="75"/>
      <c r="BF970" s="75"/>
      <c r="BG970" s="75"/>
      <c r="BH970" s="75"/>
    </row>
    <row r="971" spans="1:78">
      <c r="A971" s="268"/>
      <c r="B971" s="268"/>
      <c r="C971" s="268"/>
      <c r="D971" s="268"/>
      <c r="E971" s="490"/>
      <c r="F971" s="490"/>
      <c r="G971" s="268"/>
      <c r="H971" s="491"/>
      <c r="I971" s="268"/>
      <c r="J971" s="268"/>
      <c r="K971" s="268"/>
      <c r="L971" s="268"/>
      <c r="M971" s="268"/>
      <c r="N971" s="268"/>
      <c r="O971" s="268"/>
      <c r="P971" s="268"/>
      <c r="Q971" s="268"/>
      <c r="R971" s="268"/>
      <c r="S971" s="268"/>
      <c r="T971" s="268"/>
      <c r="U971" s="268"/>
      <c r="V971" s="268"/>
      <c r="W971" s="275"/>
      <c r="X971" s="275"/>
      <c r="Y971" s="275"/>
      <c r="Z971" s="275"/>
      <c r="AA971" s="275"/>
      <c r="AB971" s="275"/>
      <c r="AC971" s="275"/>
      <c r="AD971" s="275"/>
      <c r="AE971" s="275"/>
      <c r="AF971" s="275"/>
      <c r="AG971" s="75"/>
      <c r="AH971" s="160"/>
      <c r="AI971" s="160"/>
      <c r="AJ971" s="160"/>
      <c r="AK971" s="160"/>
      <c r="AL971" s="160"/>
      <c r="AM971" s="160"/>
      <c r="AN971" s="160"/>
      <c r="AO971" s="160"/>
      <c r="AP971" s="160"/>
      <c r="AQ971" s="160"/>
      <c r="AR971" s="160"/>
      <c r="AS971" s="160"/>
      <c r="AT971" s="160"/>
      <c r="AU971" s="160"/>
      <c r="AV971" s="160"/>
      <c r="AW971" s="160"/>
      <c r="AX971" s="75"/>
      <c r="AY971" s="75"/>
      <c r="AZ971" s="75"/>
      <c r="BA971" s="75"/>
      <c r="BB971" s="75"/>
      <c r="BC971" s="75"/>
      <c r="BD971" s="75"/>
      <c r="BE971" s="75"/>
      <c r="BF971" s="75"/>
      <c r="BG971" s="75"/>
      <c r="BH971" s="75"/>
    </row>
    <row r="972" spans="1:78" s="30" customFormat="1" ht="17.399999999999999">
      <c r="A972" s="551" t="s">
        <v>132</v>
      </c>
      <c r="B972" s="493"/>
      <c r="C972" s="492"/>
      <c r="D972" s="493" t="s">
        <v>118</v>
      </c>
      <c r="E972" s="494"/>
      <c r="F972" s="493" t="s">
        <v>118</v>
      </c>
      <c r="G972" s="492"/>
      <c r="H972" s="493" t="s">
        <v>118</v>
      </c>
      <c r="I972" s="492"/>
      <c r="J972" s="493" t="s">
        <v>118</v>
      </c>
      <c r="K972" s="492"/>
      <c r="L972" s="493" t="s">
        <v>118</v>
      </c>
      <c r="M972" s="492"/>
      <c r="N972" s="493" t="s">
        <v>118</v>
      </c>
      <c r="O972" s="492"/>
      <c r="P972" s="493" t="s">
        <v>118</v>
      </c>
      <c r="Q972" s="492"/>
      <c r="R972" s="493" t="s">
        <v>118</v>
      </c>
      <c r="S972" s="492"/>
      <c r="T972" s="493" t="s">
        <v>118</v>
      </c>
      <c r="U972" s="492"/>
      <c r="V972" s="493" t="s">
        <v>118</v>
      </c>
      <c r="W972" s="495"/>
      <c r="X972" s="493" t="s">
        <v>118</v>
      </c>
      <c r="Y972" s="495"/>
      <c r="Z972" s="493" t="s">
        <v>118</v>
      </c>
      <c r="AA972" s="495"/>
      <c r="AB972" s="493" t="s">
        <v>118</v>
      </c>
      <c r="AC972" s="495"/>
      <c r="AD972" s="495"/>
      <c r="AE972" s="493" t="s">
        <v>118</v>
      </c>
      <c r="AF972" s="495"/>
      <c r="AG972" s="86"/>
      <c r="AH972" s="599" t="s">
        <v>112</v>
      </c>
      <c r="AI972" s="599"/>
      <c r="AJ972" s="148"/>
      <c r="AK972" s="148"/>
      <c r="AL972" s="148"/>
      <c r="AM972" s="148"/>
      <c r="AN972" s="148"/>
      <c r="AO972" s="148"/>
      <c r="AP972" s="148"/>
      <c r="AQ972" s="148"/>
      <c r="AR972" s="148"/>
      <c r="AS972" s="148"/>
      <c r="AT972" s="148"/>
      <c r="AU972" s="148"/>
      <c r="AV972" s="148"/>
      <c r="AW972" s="148"/>
      <c r="AX972" s="86"/>
      <c r="AY972" s="86"/>
      <c r="AZ972" s="86"/>
      <c r="BA972" s="86"/>
      <c r="BB972" s="86"/>
      <c r="BC972" s="86"/>
      <c r="BD972" s="86"/>
      <c r="BE972" s="86"/>
      <c r="BF972" s="86"/>
      <c r="BG972" s="86"/>
      <c r="BH972" s="86"/>
      <c r="BI972" s="140"/>
      <c r="BJ972" s="140"/>
      <c r="BK972" s="140"/>
      <c r="BL972" s="140"/>
      <c r="BM972" s="140"/>
      <c r="BN972" s="140"/>
      <c r="BO972" s="140"/>
      <c r="BP972" s="140"/>
      <c r="BQ972" s="140"/>
      <c r="BR972" s="140"/>
      <c r="BS972" s="140"/>
      <c r="BT972" s="140"/>
      <c r="BU972" s="140"/>
      <c r="BV972" s="140"/>
      <c r="BW972" s="140"/>
      <c r="BX972" s="140"/>
      <c r="BY972" s="140"/>
      <c r="BZ972" s="140"/>
    </row>
    <row r="973" spans="1:78">
      <c r="A973" s="268"/>
      <c r="B973" s="268"/>
      <c r="C973" s="268"/>
      <c r="D973" s="268"/>
      <c r="E973" s="490"/>
      <c r="F973" s="490"/>
      <c r="G973" s="268"/>
      <c r="H973" s="491"/>
      <c r="I973" s="268"/>
      <c r="J973" s="268"/>
      <c r="K973" s="268"/>
      <c r="L973" s="268"/>
      <c r="M973" s="268"/>
      <c r="N973" s="268"/>
      <c r="O973" s="268"/>
      <c r="P973" s="268"/>
      <c r="Q973" s="268"/>
      <c r="R973" s="268"/>
      <c r="S973" s="268"/>
      <c r="T973" s="268"/>
      <c r="U973" s="268"/>
      <c r="V973" s="268"/>
      <c r="W973" s="268"/>
      <c r="X973" s="268"/>
      <c r="Y973" s="268"/>
      <c r="Z973" s="268"/>
      <c r="AA973" s="268"/>
      <c r="AB973" s="268"/>
      <c r="AC973" s="268"/>
      <c r="AD973" s="268"/>
      <c r="AE973" s="268"/>
      <c r="AF973" s="268"/>
      <c r="AG973" s="75"/>
      <c r="AH973" s="160"/>
      <c r="AI973" s="160"/>
      <c r="AJ973" s="160"/>
      <c r="AK973" s="160"/>
      <c r="AL973" s="160"/>
      <c r="AM973" s="160"/>
      <c r="AN973" s="160"/>
      <c r="AO973" s="160"/>
      <c r="AP973" s="160"/>
      <c r="AQ973" s="160"/>
      <c r="AR973" s="160"/>
      <c r="AS973" s="160"/>
      <c r="AT973" s="160"/>
      <c r="AU973" s="160"/>
      <c r="AV973" s="160"/>
      <c r="AW973" s="160"/>
      <c r="AX973" s="75"/>
      <c r="AY973" s="75"/>
      <c r="AZ973" s="75"/>
      <c r="BA973" s="75"/>
      <c r="BB973" s="75"/>
      <c r="BC973" s="75"/>
      <c r="BD973" s="75"/>
      <c r="BE973" s="75"/>
      <c r="BF973" s="75"/>
      <c r="BG973" s="75"/>
      <c r="BH973" s="75"/>
    </row>
    <row r="974" spans="1:78">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c r="AA974" s="75"/>
      <c r="AB974" s="75"/>
      <c r="AC974" s="75"/>
      <c r="AD974" s="75"/>
      <c r="AE974" s="75"/>
      <c r="AF974" s="75"/>
      <c r="AG974" s="75"/>
      <c r="AH974" s="75"/>
      <c r="AI974" s="75"/>
      <c r="AJ974" s="75"/>
      <c r="AK974" s="75"/>
      <c r="AL974" s="75"/>
      <c r="AM974" s="75"/>
      <c r="AN974" s="75"/>
      <c r="AO974" s="75"/>
      <c r="AP974" s="75"/>
      <c r="AQ974" s="75"/>
      <c r="AR974" s="75"/>
      <c r="AS974" s="75"/>
      <c r="AT974" s="75"/>
      <c r="AU974" s="75"/>
      <c r="AV974" s="75"/>
      <c r="AW974" s="75"/>
      <c r="AX974" s="75"/>
      <c r="AY974" s="75"/>
      <c r="AZ974" s="75"/>
      <c r="BA974" s="75"/>
      <c r="BB974" s="75"/>
      <c r="BC974" s="75"/>
      <c r="BD974" s="75"/>
      <c r="BE974" s="75"/>
      <c r="BF974" s="75"/>
      <c r="BG974" s="75"/>
      <c r="BH974" s="75"/>
    </row>
    <row r="975" spans="1:78">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c r="AA975" s="75"/>
      <c r="AB975" s="75"/>
      <c r="AC975" s="75"/>
      <c r="AD975" s="75"/>
      <c r="AE975" s="75"/>
      <c r="AF975" s="75"/>
      <c r="AG975" s="75"/>
      <c r="AH975" s="75"/>
      <c r="AI975" s="75"/>
      <c r="AJ975" s="75"/>
      <c r="AK975" s="75"/>
      <c r="AL975" s="75"/>
      <c r="AM975" s="75"/>
      <c r="AN975" s="75"/>
      <c r="AO975" s="75"/>
      <c r="AP975" s="75"/>
      <c r="AQ975" s="75"/>
      <c r="AR975" s="75"/>
      <c r="AS975" s="75"/>
      <c r="AT975" s="75"/>
      <c r="AU975" s="75"/>
      <c r="AV975" s="75"/>
      <c r="AW975" s="75"/>
      <c r="AX975" s="75"/>
      <c r="AY975" s="75"/>
      <c r="AZ975" s="75"/>
      <c r="BA975" s="75"/>
      <c r="BB975" s="75"/>
      <c r="BC975" s="75"/>
      <c r="BD975" s="75"/>
      <c r="BE975" s="75"/>
      <c r="BF975" s="75"/>
      <c r="BG975" s="75"/>
      <c r="BH975" s="75"/>
    </row>
    <row r="976" spans="1:78">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c r="AA976" s="75"/>
      <c r="AB976" s="75"/>
      <c r="AC976" s="75"/>
      <c r="AD976" s="75"/>
      <c r="AE976" s="75"/>
      <c r="AF976" s="75"/>
      <c r="AG976" s="75"/>
      <c r="AH976" s="75"/>
      <c r="AI976" s="75"/>
      <c r="AJ976" s="75"/>
      <c r="AK976" s="75"/>
      <c r="AL976" s="75"/>
      <c r="AM976" s="75"/>
      <c r="AN976" s="75"/>
      <c r="AO976" s="75"/>
      <c r="AP976" s="75"/>
      <c r="AQ976" s="75"/>
      <c r="AR976" s="75"/>
      <c r="AS976" s="75"/>
      <c r="AT976" s="75"/>
      <c r="AU976" s="75"/>
      <c r="AV976" s="75"/>
      <c r="AW976" s="75"/>
      <c r="AX976" s="75"/>
      <c r="AY976" s="75"/>
      <c r="AZ976" s="75"/>
      <c r="BA976" s="75"/>
      <c r="BB976" s="75"/>
      <c r="BC976" s="75"/>
      <c r="BD976" s="75"/>
      <c r="BE976" s="75"/>
      <c r="BF976" s="75"/>
      <c r="BG976" s="75"/>
      <c r="BH976" s="75"/>
    </row>
    <row r="977" spans="1:60">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c r="AA977" s="75"/>
      <c r="AB977" s="75"/>
      <c r="AC977" s="75"/>
      <c r="AD977" s="75"/>
      <c r="AE977" s="75"/>
      <c r="AF977" s="75"/>
      <c r="AG977" s="75"/>
      <c r="AH977" s="75"/>
      <c r="AI977" s="75"/>
      <c r="AJ977" s="75"/>
      <c r="AK977" s="75"/>
      <c r="AL977" s="75"/>
      <c r="AM977" s="75"/>
      <c r="AN977" s="75"/>
      <c r="AO977" s="75"/>
      <c r="AP977" s="75"/>
      <c r="AQ977" s="75"/>
      <c r="AR977" s="75"/>
      <c r="AS977" s="75"/>
      <c r="AT977" s="75"/>
      <c r="AU977" s="75"/>
      <c r="AV977" s="75"/>
      <c r="AW977" s="75"/>
      <c r="AX977" s="75"/>
      <c r="AY977" s="75"/>
      <c r="AZ977" s="75"/>
      <c r="BA977" s="75"/>
      <c r="BB977" s="75"/>
      <c r="BC977" s="75"/>
      <c r="BD977" s="75"/>
      <c r="BE977" s="75"/>
      <c r="BF977" s="75"/>
      <c r="BG977" s="75"/>
      <c r="BH977" s="75"/>
    </row>
    <row r="978" spans="1:60">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c r="AA978" s="75"/>
      <c r="AB978" s="75"/>
      <c r="AC978" s="75"/>
      <c r="AD978" s="75"/>
      <c r="AE978" s="75"/>
      <c r="AF978" s="75"/>
      <c r="AG978" s="75"/>
      <c r="AH978" s="75"/>
      <c r="AI978" s="75"/>
      <c r="AJ978" s="75"/>
      <c r="AK978" s="75"/>
      <c r="AL978" s="75"/>
      <c r="AM978" s="75"/>
      <c r="AN978" s="75"/>
      <c r="AO978" s="75"/>
      <c r="AP978" s="75"/>
      <c r="AQ978" s="75"/>
      <c r="AR978" s="75"/>
      <c r="AS978" s="75"/>
      <c r="AT978" s="75"/>
      <c r="AU978" s="75"/>
      <c r="AV978" s="75"/>
      <c r="AW978" s="75"/>
      <c r="AX978" s="75"/>
      <c r="AY978" s="75"/>
      <c r="AZ978" s="75"/>
      <c r="BA978" s="75"/>
      <c r="BB978" s="75"/>
      <c r="BC978" s="75"/>
      <c r="BD978" s="75"/>
      <c r="BE978" s="75"/>
      <c r="BF978" s="75"/>
      <c r="BG978" s="75"/>
      <c r="BH978" s="75"/>
    </row>
    <row r="979" spans="1:60">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c r="AA979" s="75"/>
      <c r="AB979" s="75"/>
      <c r="AC979" s="75"/>
      <c r="AD979" s="75"/>
      <c r="AE979" s="75"/>
      <c r="AF979" s="75"/>
      <c r="AG979" s="75"/>
      <c r="AH979" s="75"/>
      <c r="AI979" s="75"/>
      <c r="AJ979" s="75"/>
      <c r="AK979" s="75"/>
      <c r="AL979" s="75"/>
      <c r="AM979" s="75"/>
      <c r="AN979" s="75"/>
      <c r="AO979" s="75"/>
      <c r="AP979" s="75"/>
      <c r="AQ979" s="75"/>
      <c r="AR979" s="75"/>
      <c r="AS979" s="75"/>
      <c r="AT979" s="75"/>
      <c r="AU979" s="75"/>
      <c r="AV979" s="75"/>
      <c r="AW979" s="75"/>
      <c r="AX979" s="75"/>
      <c r="AY979" s="75"/>
      <c r="AZ979" s="75"/>
      <c r="BA979" s="75"/>
      <c r="BB979" s="75"/>
      <c r="BC979" s="75"/>
      <c r="BD979" s="75"/>
      <c r="BE979" s="75"/>
      <c r="BF979" s="75"/>
      <c r="BG979" s="75"/>
      <c r="BH979" s="75"/>
    </row>
    <row r="980" spans="1:6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c r="AA980" s="75"/>
      <c r="AB980" s="75"/>
      <c r="AC980" s="75"/>
      <c r="AD980" s="75"/>
      <c r="AE980" s="75"/>
      <c r="AF980" s="75"/>
      <c r="AG980" s="75"/>
      <c r="AH980" s="75"/>
      <c r="AI980" s="75"/>
      <c r="AJ980" s="75"/>
      <c r="AK980" s="75"/>
      <c r="AL980" s="75"/>
      <c r="AM980" s="75"/>
      <c r="AN980" s="75"/>
      <c r="AO980" s="75"/>
      <c r="AP980" s="75"/>
      <c r="AQ980" s="75"/>
      <c r="AR980" s="75"/>
      <c r="AS980" s="75"/>
      <c r="AT980" s="75"/>
      <c r="AU980" s="75"/>
      <c r="AV980" s="75"/>
      <c r="AW980" s="75"/>
      <c r="AX980" s="75"/>
      <c r="AY980" s="75"/>
      <c r="AZ980" s="75"/>
      <c r="BA980" s="75"/>
      <c r="BB980" s="75"/>
      <c r="BC980" s="75"/>
      <c r="BD980" s="75"/>
      <c r="BE980" s="75"/>
      <c r="BF980" s="75"/>
      <c r="BG980" s="75"/>
      <c r="BH980" s="75"/>
    </row>
    <row r="981" spans="1:60">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c r="AA981" s="75"/>
      <c r="AB981" s="75"/>
      <c r="AC981" s="75"/>
      <c r="AD981" s="75"/>
      <c r="AE981" s="75"/>
      <c r="AF981" s="75"/>
      <c r="AG981" s="75"/>
      <c r="AH981" s="75"/>
      <c r="AI981" s="75"/>
      <c r="AJ981" s="75"/>
      <c r="AK981" s="75"/>
      <c r="AL981" s="75"/>
      <c r="AM981" s="75"/>
      <c r="AN981" s="75"/>
      <c r="AO981" s="75"/>
      <c r="AP981" s="75"/>
      <c r="AQ981" s="75"/>
      <c r="AR981" s="75"/>
      <c r="AS981" s="75"/>
      <c r="AT981" s="75"/>
      <c r="AU981" s="75"/>
      <c r="AV981" s="75"/>
      <c r="AW981" s="75"/>
      <c r="AX981" s="75"/>
      <c r="AY981" s="75"/>
      <c r="AZ981" s="75"/>
      <c r="BA981" s="75"/>
      <c r="BB981" s="75"/>
      <c r="BC981" s="75"/>
      <c r="BD981" s="75"/>
      <c r="BE981" s="75"/>
      <c r="BF981" s="75"/>
      <c r="BG981" s="75"/>
      <c r="BH981" s="75"/>
    </row>
    <row r="982" spans="1:60">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c r="AA982" s="75"/>
      <c r="AB982" s="75"/>
      <c r="AC982" s="75"/>
      <c r="AD982" s="75"/>
      <c r="AE982" s="75"/>
      <c r="AF982" s="75"/>
      <c r="AG982" s="75"/>
      <c r="AH982" s="75"/>
      <c r="AI982" s="75"/>
      <c r="AJ982" s="75"/>
      <c r="AK982" s="75"/>
      <c r="AL982" s="75"/>
      <c r="AM982" s="75"/>
      <c r="AN982" s="75"/>
      <c r="AO982" s="75"/>
      <c r="AP982" s="75"/>
      <c r="AQ982" s="75"/>
      <c r="AR982" s="75"/>
      <c r="AS982" s="75"/>
      <c r="AT982" s="75"/>
      <c r="AU982" s="75"/>
      <c r="AV982" s="75"/>
      <c r="AW982" s="75"/>
      <c r="AX982" s="75"/>
      <c r="AY982" s="75"/>
      <c r="AZ982" s="75"/>
      <c r="BA982" s="75"/>
      <c r="BB982" s="75"/>
      <c r="BC982" s="75"/>
      <c r="BD982" s="75"/>
      <c r="BE982" s="75"/>
      <c r="BF982" s="75"/>
      <c r="BG982" s="75"/>
      <c r="BH982" s="75"/>
    </row>
    <row r="983" spans="1:60">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c r="AA983" s="75"/>
      <c r="AB983" s="75"/>
      <c r="AC983" s="75"/>
      <c r="AD983" s="75"/>
      <c r="AE983" s="75"/>
      <c r="AF983" s="75"/>
      <c r="AG983" s="75"/>
      <c r="AH983" s="75"/>
      <c r="AI983" s="75"/>
      <c r="AJ983" s="75"/>
      <c r="AK983" s="75"/>
      <c r="AL983" s="75"/>
      <c r="AM983" s="75"/>
      <c r="AN983" s="75"/>
      <c r="AO983" s="75"/>
      <c r="AP983" s="75"/>
      <c r="AQ983" s="75"/>
      <c r="AR983" s="75"/>
      <c r="AS983" s="75"/>
      <c r="AT983" s="75"/>
      <c r="AU983" s="75"/>
      <c r="AV983" s="75"/>
      <c r="AW983" s="75"/>
      <c r="AX983" s="75"/>
      <c r="AY983" s="75"/>
      <c r="AZ983" s="75"/>
      <c r="BA983" s="75"/>
      <c r="BB983" s="75"/>
      <c r="BC983" s="75"/>
      <c r="BD983" s="75"/>
      <c r="BE983" s="75"/>
      <c r="BF983" s="75"/>
      <c r="BG983" s="75"/>
      <c r="BH983" s="75"/>
    </row>
    <row r="984" spans="1:60">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c r="AA984" s="75"/>
      <c r="AB984" s="75"/>
      <c r="AC984" s="75"/>
      <c r="AD984" s="75"/>
      <c r="AE984" s="75"/>
      <c r="AF984" s="75"/>
      <c r="AG984" s="75"/>
      <c r="AH984" s="75"/>
      <c r="AI984" s="75"/>
      <c r="AJ984" s="75"/>
      <c r="AK984" s="75"/>
      <c r="AL984" s="75"/>
      <c r="AM984" s="75"/>
      <c r="AN984" s="75"/>
      <c r="AO984" s="75"/>
      <c r="AP984" s="75"/>
      <c r="AQ984" s="75"/>
      <c r="AR984" s="75"/>
      <c r="AS984" s="75"/>
      <c r="AT984" s="75"/>
      <c r="AU984" s="75"/>
      <c r="AV984" s="75"/>
      <c r="AW984" s="75"/>
      <c r="AX984" s="75"/>
      <c r="AY984" s="75"/>
      <c r="AZ984" s="75"/>
      <c r="BA984" s="75"/>
      <c r="BB984" s="75"/>
      <c r="BC984" s="75"/>
      <c r="BD984" s="75"/>
      <c r="BE984" s="75"/>
      <c r="BF984" s="75"/>
      <c r="BG984" s="75"/>
      <c r="BH984" s="75"/>
    </row>
  </sheetData>
  <mergeCells count="53">
    <mergeCell ref="B3:C3"/>
    <mergeCell ref="D304:F304"/>
    <mergeCell ref="AH972:AI972"/>
    <mergeCell ref="AH637:AL637"/>
    <mergeCell ref="AH593:AK593"/>
    <mergeCell ref="AH522:AL522"/>
    <mergeCell ref="AH894:AI894"/>
    <mergeCell ref="AH819:AI819"/>
    <mergeCell ref="D260:F260"/>
    <mergeCell ref="D282:F282"/>
    <mergeCell ref="AF730:AG739"/>
    <mergeCell ref="AF729:AG729"/>
    <mergeCell ref="W260:W261"/>
    <mergeCell ref="X205:X206"/>
    <mergeCell ref="Y205:Y206"/>
    <mergeCell ref="AF717:AG726"/>
    <mergeCell ref="W282:W283"/>
    <mergeCell ref="AH933:AI933"/>
    <mergeCell ref="AZ742:BA742"/>
    <mergeCell ref="AZ690:BA690"/>
    <mergeCell ref="AZ717:BA726"/>
    <mergeCell ref="AZ716:BA716"/>
    <mergeCell ref="AZ730:BA739"/>
    <mergeCell ref="AZ729:BA729"/>
    <mergeCell ref="AZ704:BA713"/>
    <mergeCell ref="AF690:AG690"/>
    <mergeCell ref="AF691:AG700"/>
    <mergeCell ref="AF703:AG703"/>
    <mergeCell ref="AF716:AG716"/>
    <mergeCell ref="AZ703:BA703"/>
    <mergeCell ref="AZ691:BA700"/>
    <mergeCell ref="AF742:AG742"/>
    <mergeCell ref="AZ769:BA778"/>
    <mergeCell ref="AZ768:BA768"/>
    <mergeCell ref="AZ743:BA752"/>
    <mergeCell ref="AF743:AG752"/>
    <mergeCell ref="AZ782:BA791"/>
    <mergeCell ref="AF756:AG765"/>
    <mergeCell ref="AF755:AG755"/>
    <mergeCell ref="AF769:AG778"/>
    <mergeCell ref="AZ756:BA765"/>
    <mergeCell ref="AZ755:BA755"/>
    <mergeCell ref="AF768:AG768"/>
    <mergeCell ref="AF782:AG791"/>
    <mergeCell ref="AF781:AG781"/>
    <mergeCell ref="AH659:AJ659"/>
    <mergeCell ref="AF704:AG713"/>
    <mergeCell ref="AE3:AG3"/>
    <mergeCell ref="AE2:AG2"/>
    <mergeCell ref="AH500:AK500"/>
    <mergeCell ref="AH544:AL544"/>
    <mergeCell ref="AE4:AF4"/>
    <mergeCell ref="AH566:AJ566"/>
  </mergeCells>
  <printOptions horizontalCentered="1" verticalCentered="1"/>
  <pageMargins left="0.59055118110236227" right="0.59055118110236227" top="0.39370078740157483" bottom="0.39370078740157483" header="0.31496062992125984" footer="0.31496062992125984"/>
  <pageSetup paperSize="9" scale="43" orientation="portrait" horizontalDpi="300" verticalDpi="300" r:id="rId1"/>
  <headerFooter alignWithMargins="0">
    <oddFooter>&amp;C&amp;F      Version 1.0  October 2000      A.T.G.W. Eltink, RIVO, IJmuiden, the Netherlands</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FF0B1D76971D448F961D1D3D292429" ma:contentTypeVersion="0" ma:contentTypeDescription="Create a new document." ma:contentTypeScope="" ma:versionID="61b5df29d41eb64d9a30e9c58d7cb194">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EC36AA8C-DCE8-4132-9A02-2165703CA68D}">
  <ds:schemaRefs>
    <ds:schemaRef ds:uri="http://schemas.microsoft.com/sharepoint/v3/contenttype/forms"/>
  </ds:schemaRefs>
</ds:datastoreItem>
</file>

<file path=customXml/itemProps2.xml><?xml version="1.0" encoding="utf-8"?>
<ds:datastoreItem xmlns:ds="http://schemas.openxmlformats.org/officeDocument/2006/customXml" ds:itemID="{4878A45B-2151-4D11-8D87-96B1F92175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B0CEFFE5-6465-4694-97DF-C10A75275B84}">
  <ds:schemaRefs>
    <ds:schemaRef ds:uri="http://schemas.microsoft.com/office/2006/metadata/properties"/>
    <ds:schemaRef ds:uri="http://purl.org/dc/dcmitype/"/>
    <ds:schemaRef ds:uri="http://schemas.microsoft.com/office/2006/documentManagement/types"/>
    <ds:schemaRef ds:uri="http://www.w3.org/XML/1998/namespace"/>
    <ds:schemaRef ds:uri="http://purl.org/dc/elements/1.1/"/>
    <ds:schemaRef ds:uri="http://purl.org/dc/term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 First</vt:lpstr>
      <vt:lpstr>Analysis</vt:lpstr>
      <vt:lpstr>Analysis!Print_Area</vt:lpstr>
    </vt:vector>
  </TitlesOfParts>
  <Company>RIVO IJmuiden Netherlands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Tools and guidelines for age comparisons</dc:title>
  <dc:creator>Guus Eltink</dc:creator>
  <cp:lastModifiedBy>Julie Olivia Davies</cp:lastModifiedBy>
  <cp:lastPrinted>2000-10-18T07:47:26Z</cp:lastPrinted>
  <dcterms:created xsi:type="dcterms:W3CDTF">1999-11-17T11:49:44Z</dcterms:created>
  <dcterms:modified xsi:type="dcterms:W3CDTF">2017-09-20T11:36:54Z</dcterms:modified>
</cp:coreProperties>
</file>