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835" windowHeight="13350" activeTab="3"/>
  </bookViews>
  <sheets>
    <sheet name="List1" sheetId="1" r:id="rId1"/>
    <sheet name="0,05" sheetId="2" r:id="rId2"/>
    <sheet name="0,1" sheetId="3" r:id="rId3"/>
    <sheet name="0,1_1" sheetId="4" r:id="rId4"/>
  </sheets>
  <calcPr calcId="145621"/>
</workbook>
</file>

<file path=xl/calcChain.xml><?xml version="1.0" encoding="utf-8"?>
<calcChain xmlns="http://schemas.openxmlformats.org/spreadsheetml/2006/main">
  <c r="K14" i="4" l="1"/>
  <c r="M14" i="4"/>
  <c r="O14" i="4"/>
  <c r="I14" i="4"/>
  <c r="K18" i="2"/>
  <c r="M18" i="2"/>
  <c r="O18" i="2"/>
  <c r="I18" i="2"/>
  <c r="K16" i="2"/>
  <c r="M16" i="2"/>
  <c r="O16" i="2"/>
  <c r="I16" i="2"/>
  <c r="O21" i="4"/>
  <c r="O23" i="4" s="1"/>
  <c r="Y11" i="4"/>
  <c r="W11" i="4"/>
  <c r="U11" i="4"/>
  <c r="S11" i="4"/>
  <c r="O11" i="4"/>
  <c r="M11" i="4"/>
  <c r="K11" i="4"/>
  <c r="I11" i="4"/>
  <c r="Y10" i="4"/>
  <c r="W10" i="4"/>
  <c r="U10" i="4"/>
  <c r="S10" i="4"/>
  <c r="O10" i="4"/>
  <c r="M10" i="4"/>
  <c r="K10" i="4"/>
  <c r="I10" i="4"/>
  <c r="Y9" i="4"/>
  <c r="W9" i="4"/>
  <c r="U9" i="4"/>
  <c r="S9" i="4"/>
  <c r="O9" i="4"/>
  <c r="M9" i="4"/>
  <c r="K9" i="4"/>
  <c r="I9" i="4"/>
  <c r="Y8" i="4"/>
  <c r="W8" i="4"/>
  <c r="U8" i="4"/>
  <c r="S8" i="4"/>
  <c r="O8" i="4"/>
  <c r="O15" i="4" s="1"/>
  <c r="M8" i="4"/>
  <c r="K8" i="4"/>
  <c r="K15" i="4" s="1"/>
  <c r="K21" i="4" s="1"/>
  <c r="K23" i="4" s="1"/>
  <c r="I8" i="4"/>
  <c r="I15" i="4" s="1"/>
  <c r="I21" i="4" s="1"/>
  <c r="I23" i="4" s="1"/>
  <c r="Y7" i="4"/>
  <c r="W7" i="4"/>
  <c r="U7" i="4"/>
  <c r="S7" i="4"/>
  <c r="O7" i="4"/>
  <c r="M7" i="4"/>
  <c r="K7" i="4"/>
  <c r="I7" i="4"/>
  <c r="Y6" i="4"/>
  <c r="W6" i="4"/>
  <c r="U6" i="4"/>
  <c r="S6" i="4"/>
  <c r="O6" i="4"/>
  <c r="M6" i="4"/>
  <c r="K6" i="4"/>
  <c r="K18" i="4" s="1"/>
  <c r="I6" i="4"/>
  <c r="I18" i="4" s="1"/>
  <c r="E6" i="4"/>
  <c r="D6" i="4"/>
  <c r="C6" i="4"/>
  <c r="B6" i="4"/>
  <c r="Y5" i="4"/>
  <c r="W5" i="4"/>
  <c r="U5" i="4"/>
  <c r="S5" i="4"/>
  <c r="O5" i="4"/>
  <c r="M5" i="4"/>
  <c r="K5" i="4"/>
  <c r="I5" i="4"/>
  <c r="Y4" i="4"/>
  <c r="W4" i="4"/>
  <c r="U4" i="4"/>
  <c r="U17" i="4" s="1"/>
  <c r="S4" i="4"/>
  <c r="O4" i="4"/>
  <c r="M4" i="4"/>
  <c r="K4" i="4"/>
  <c r="I4" i="4"/>
  <c r="W15" i="4" l="1"/>
  <c r="U15" i="4"/>
  <c r="S15" i="4"/>
  <c r="Y18" i="4"/>
  <c r="W18" i="4"/>
  <c r="U18" i="4"/>
  <c r="U19" i="4" s="1"/>
  <c r="S18" i="4"/>
  <c r="Y17" i="4"/>
  <c r="Y19" i="4" s="1"/>
  <c r="W17" i="4"/>
  <c r="S17" i="4"/>
  <c r="S19" i="4" s="1"/>
  <c r="M15" i="4"/>
  <c r="M21" i="4" s="1"/>
  <c r="M23" i="4" s="1"/>
  <c r="O17" i="4"/>
  <c r="M17" i="4"/>
  <c r="K17" i="4"/>
  <c r="I17" i="4"/>
  <c r="I19" i="4" s="1"/>
  <c r="O18" i="4"/>
  <c r="M18" i="4"/>
  <c r="K19" i="4"/>
  <c r="Y15" i="4"/>
  <c r="I13" i="4"/>
  <c r="S13" i="4"/>
  <c r="K13" i="4"/>
  <c r="U13" i="4"/>
  <c r="M13" i="4"/>
  <c r="W13" i="4"/>
  <c r="O13" i="4"/>
  <c r="Y13" i="4"/>
  <c r="Y17" i="3"/>
  <c r="W17" i="3"/>
  <c r="U17" i="3"/>
  <c r="S17" i="3"/>
  <c r="Y16" i="3"/>
  <c r="Y18" i="3" s="1"/>
  <c r="W16" i="3"/>
  <c r="W18" i="3" s="1"/>
  <c r="U16" i="3"/>
  <c r="U18" i="3" s="1"/>
  <c r="S16" i="3"/>
  <c r="S18" i="3" s="1"/>
  <c r="O17" i="3"/>
  <c r="O16" i="3"/>
  <c r="O18" i="3" s="1"/>
  <c r="M17" i="3"/>
  <c r="M16" i="3"/>
  <c r="M18" i="3" s="1"/>
  <c r="K17" i="3"/>
  <c r="K16" i="3"/>
  <c r="K18" i="3" s="1"/>
  <c r="I18" i="3"/>
  <c r="I17" i="3"/>
  <c r="I16" i="3"/>
  <c r="Y11" i="3"/>
  <c r="W11" i="3"/>
  <c r="U11" i="3"/>
  <c r="S11" i="3"/>
  <c r="O11" i="3"/>
  <c r="M11" i="3"/>
  <c r="K11" i="3"/>
  <c r="I11" i="3"/>
  <c r="Y10" i="3"/>
  <c r="W10" i="3"/>
  <c r="U10" i="3"/>
  <c r="S10" i="3"/>
  <c r="O10" i="3"/>
  <c r="M10" i="3"/>
  <c r="K10" i="3"/>
  <c r="I10" i="3"/>
  <c r="Y9" i="3"/>
  <c r="W9" i="3"/>
  <c r="U9" i="3"/>
  <c r="S9" i="3"/>
  <c r="O9" i="3"/>
  <c r="M9" i="3"/>
  <c r="K9" i="3"/>
  <c r="I9" i="3"/>
  <c r="Y8" i="3"/>
  <c r="W8" i="3"/>
  <c r="W14" i="3" s="1"/>
  <c r="U8" i="3"/>
  <c r="U14" i="3" s="1"/>
  <c r="S8" i="3"/>
  <c r="S14" i="3" s="1"/>
  <c r="O8" i="3"/>
  <c r="M8" i="3"/>
  <c r="M14" i="3" s="1"/>
  <c r="K8" i="3"/>
  <c r="I8" i="3"/>
  <c r="Y7" i="3"/>
  <c r="W7" i="3"/>
  <c r="U7" i="3"/>
  <c r="S7" i="3"/>
  <c r="O7" i="3"/>
  <c r="M7" i="3"/>
  <c r="K7" i="3"/>
  <c r="I7" i="3"/>
  <c r="Y6" i="3"/>
  <c r="W6" i="3"/>
  <c r="U6" i="3"/>
  <c r="S6" i="3"/>
  <c r="O6" i="3"/>
  <c r="M6" i="3"/>
  <c r="K6" i="3"/>
  <c r="I6" i="3"/>
  <c r="E6" i="3"/>
  <c r="D6" i="3"/>
  <c r="C6" i="3"/>
  <c r="B6" i="3"/>
  <c r="Y5" i="3"/>
  <c r="W5" i="3"/>
  <c r="U5" i="3"/>
  <c r="S5" i="3"/>
  <c r="O5" i="3"/>
  <c r="M5" i="3"/>
  <c r="K5" i="3"/>
  <c r="I5" i="3"/>
  <c r="Y4" i="3"/>
  <c r="W4" i="3"/>
  <c r="U4" i="3"/>
  <c r="S4" i="3"/>
  <c r="O4" i="3"/>
  <c r="M4" i="3"/>
  <c r="K4" i="3"/>
  <c r="I4" i="3"/>
  <c r="Y14" i="2"/>
  <c r="Y13" i="2"/>
  <c r="Y11" i="2"/>
  <c r="Y10" i="2"/>
  <c r="Y9" i="2"/>
  <c r="Y8" i="2"/>
  <c r="Y7" i="2"/>
  <c r="Y6" i="2"/>
  <c r="Y5" i="2"/>
  <c r="Y4" i="2"/>
  <c r="O14" i="2"/>
  <c r="O13" i="2"/>
  <c r="O7" i="2"/>
  <c r="O6" i="2"/>
  <c r="O4" i="2"/>
  <c r="O5" i="2"/>
  <c r="O11" i="2"/>
  <c r="O10" i="2"/>
  <c r="O9" i="2"/>
  <c r="O8" i="2"/>
  <c r="E6" i="2"/>
  <c r="W10" i="2"/>
  <c r="U10" i="2"/>
  <c r="S10" i="2"/>
  <c r="M10" i="2"/>
  <c r="K10" i="2"/>
  <c r="I10" i="2"/>
  <c r="W13" i="2"/>
  <c r="U14" i="2"/>
  <c r="W11" i="2"/>
  <c r="W9" i="2"/>
  <c r="W14" i="2" s="1"/>
  <c r="W8" i="2"/>
  <c r="W7" i="2"/>
  <c r="W6" i="2"/>
  <c r="W5" i="2"/>
  <c r="W4" i="2"/>
  <c r="U11" i="2"/>
  <c r="U9" i="2"/>
  <c r="U8" i="2"/>
  <c r="U7" i="2"/>
  <c r="U6" i="2"/>
  <c r="U5" i="2"/>
  <c r="U13" i="2" s="1"/>
  <c r="U4" i="2"/>
  <c r="S11" i="2"/>
  <c r="S9" i="2"/>
  <c r="S14" i="2" s="1"/>
  <c r="S8" i="2"/>
  <c r="S7" i="2"/>
  <c r="S6" i="2"/>
  <c r="S5" i="2"/>
  <c r="S13" i="2" s="1"/>
  <c r="S4" i="2"/>
  <c r="M11" i="2"/>
  <c r="M9" i="2"/>
  <c r="M8" i="2"/>
  <c r="M14" i="2" s="1"/>
  <c r="M7" i="2"/>
  <c r="M6" i="2"/>
  <c r="M5" i="2"/>
  <c r="M4" i="2"/>
  <c r="K11" i="2"/>
  <c r="K9" i="2"/>
  <c r="K14" i="2" s="1"/>
  <c r="K8" i="2"/>
  <c r="K7" i="2"/>
  <c r="K6" i="2"/>
  <c r="K13" i="2" s="1"/>
  <c r="K5" i="2"/>
  <c r="K4" i="2"/>
  <c r="I11" i="2"/>
  <c r="I9" i="2"/>
  <c r="I14" i="2" s="1"/>
  <c r="I8" i="2"/>
  <c r="I7" i="2"/>
  <c r="I6" i="2"/>
  <c r="I5" i="2"/>
  <c r="I4" i="2"/>
  <c r="C6" i="2"/>
  <c r="D6" i="2"/>
  <c r="B6" i="2"/>
  <c r="W19" i="4" l="1"/>
  <c r="O19" i="4"/>
  <c r="M19" i="4"/>
  <c r="M13" i="3"/>
  <c r="Y14" i="3"/>
  <c r="Y13" i="3"/>
  <c r="W13" i="3"/>
  <c r="U13" i="3"/>
  <c r="S13" i="3"/>
  <c r="O14" i="3"/>
  <c r="O13" i="3"/>
  <c r="K13" i="3"/>
  <c r="I13" i="3"/>
  <c r="K14" i="3"/>
  <c r="I14" i="3"/>
  <c r="M13" i="2"/>
  <c r="I13" i="2"/>
  <c r="H69" i="1"/>
  <c r="D69" i="1"/>
  <c r="H49" i="1"/>
  <c r="D49" i="1"/>
  <c r="H29" i="1"/>
  <c r="D29" i="1"/>
  <c r="D9" i="1"/>
  <c r="K74" i="1"/>
  <c r="H68" i="1"/>
  <c r="D68" i="1"/>
  <c r="H67" i="1"/>
  <c r="D67" i="1"/>
  <c r="H66" i="1"/>
  <c r="D66" i="1"/>
  <c r="H65" i="1"/>
  <c r="D65" i="1"/>
  <c r="K54" i="1"/>
  <c r="H48" i="1"/>
  <c r="D48" i="1"/>
  <c r="H47" i="1"/>
  <c r="D47" i="1"/>
  <c r="H46" i="1"/>
  <c r="D46" i="1"/>
  <c r="H45" i="1"/>
  <c r="D45" i="1"/>
  <c r="K14" i="1"/>
  <c r="H8" i="1"/>
  <c r="D8" i="1"/>
  <c r="H7" i="1"/>
  <c r="D7" i="1"/>
  <c r="H6" i="1"/>
  <c r="H9" i="1" s="1"/>
  <c r="D6" i="1"/>
  <c r="H5" i="1"/>
  <c r="D5" i="1"/>
  <c r="D28" i="1"/>
  <c r="D27" i="1"/>
  <c r="H27" i="1"/>
  <c r="H28" i="1"/>
  <c r="M20" i="3" l="1"/>
  <c r="M22" i="3" s="1"/>
  <c r="K20" i="3"/>
  <c r="K22" i="3" s="1"/>
  <c r="O20" i="3"/>
  <c r="O22" i="3" s="1"/>
  <c r="I20" i="3"/>
  <c r="I22" i="3" s="1"/>
  <c r="H71" i="1"/>
  <c r="H74" i="1"/>
  <c r="H75" i="1" s="1"/>
  <c r="D71" i="1"/>
  <c r="D74" i="1"/>
  <c r="D75" i="1" s="1"/>
  <c r="H70" i="1"/>
  <c r="H72" i="1" s="1"/>
  <c r="D70" i="1"/>
  <c r="H11" i="1"/>
  <c r="D54" i="1"/>
  <c r="H51" i="1"/>
  <c r="H54" i="1"/>
  <c r="D51" i="1"/>
  <c r="H50" i="1"/>
  <c r="D50" i="1"/>
  <c r="H14" i="1"/>
  <c r="D14" i="1"/>
  <c r="D15" i="1" s="1"/>
  <c r="D11" i="1"/>
  <c r="D10" i="1"/>
  <c r="H10" i="1"/>
  <c r="H12" i="1" s="1"/>
  <c r="K34" i="1"/>
  <c r="H26" i="1"/>
  <c r="H25" i="1"/>
  <c r="D26" i="1"/>
  <c r="D25" i="1"/>
  <c r="C18" i="1" l="1"/>
  <c r="H15" i="1"/>
  <c r="C78" i="1"/>
  <c r="D72" i="1"/>
  <c r="D30" i="1"/>
  <c r="H30" i="1"/>
  <c r="D55" i="1"/>
  <c r="C58" i="1"/>
  <c r="H52" i="1"/>
  <c r="H55" i="1"/>
  <c r="D52" i="1"/>
  <c r="D12" i="1"/>
  <c r="D31" i="1"/>
  <c r="D32" i="1" s="1"/>
  <c r="H31" i="1"/>
  <c r="H32" i="1" s="1"/>
  <c r="H34" i="1"/>
  <c r="D34" i="1"/>
  <c r="D35" i="1" s="1"/>
  <c r="H35" i="1" l="1"/>
  <c r="C38" i="1"/>
</calcChain>
</file>

<file path=xl/sharedStrings.xml><?xml version="1.0" encoding="utf-8"?>
<sst xmlns="http://schemas.openxmlformats.org/spreadsheetml/2006/main" count="219" uniqueCount="33">
  <si>
    <t>Umax</t>
  </si>
  <si>
    <t>Imax</t>
  </si>
  <si>
    <t>Id</t>
  </si>
  <si>
    <t>Iq</t>
  </si>
  <si>
    <t>Ud</t>
  </si>
  <si>
    <t>Uq</t>
  </si>
  <si>
    <t>Mot</t>
  </si>
  <si>
    <t>Gen</t>
  </si>
  <si>
    <t>P</t>
  </si>
  <si>
    <t>Sup</t>
  </si>
  <si>
    <t>U</t>
  </si>
  <si>
    <t>I</t>
  </si>
  <si>
    <t>Pmech</t>
  </si>
  <si>
    <t>Iar</t>
  </si>
  <si>
    <t>Uar</t>
  </si>
  <si>
    <t>Par</t>
  </si>
  <si>
    <t>Izk.</t>
  </si>
  <si>
    <t>n=,2</t>
  </si>
  <si>
    <t>n=,1</t>
  </si>
  <si>
    <t>n=,3</t>
  </si>
  <si>
    <t>n=,4</t>
  </si>
  <si>
    <t>Idclink</t>
  </si>
  <si>
    <t>PSU</t>
  </si>
  <si>
    <t>Udc</t>
  </si>
  <si>
    <t>Idc</t>
  </si>
  <si>
    <t>RPM</t>
  </si>
  <si>
    <t>Pdc</t>
  </si>
  <si>
    <t>Pin (DQ)</t>
  </si>
  <si>
    <t>Factors</t>
  </si>
  <si>
    <t>Pin(DC)</t>
  </si>
  <si>
    <t>Diff</t>
  </si>
  <si>
    <t>eff</t>
  </si>
  <si>
    <t>Pin(Q)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</si>
</sst>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2" borderId="0" xfId="1"/>
    <xf numFmtId="0" fontId="2" fillId="3" borderId="0" xfId="2"/>
  </cellXfs>
  <cellStyles count="3">
    <cellStyle name="Dobro" xfId="1" builtinId="26"/>
    <cellStyle name="Navadno" xfId="0" builtinId="0"/>
    <cellStyle name="Nevtralno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D8" sqref="D8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18</v>
      </c>
      <c r="D1" s="2"/>
      <c r="E1" s="2"/>
      <c r="F1" s="2"/>
      <c r="G1" s="2"/>
      <c r="H1" s="2"/>
      <c r="I1" s="2"/>
      <c r="J1" s="2"/>
      <c r="K1" s="3"/>
    </row>
    <row r="2" spans="1:11" x14ac:dyDescent="0.25">
      <c r="A2" s="4">
        <v>60.87</v>
      </c>
      <c r="B2">
        <v>164.8</v>
      </c>
      <c r="C2" s="5"/>
      <c r="D2" s="5"/>
      <c r="E2" s="5"/>
      <c r="F2" s="5"/>
      <c r="G2" s="5"/>
      <c r="H2" s="5"/>
      <c r="I2" s="5"/>
      <c r="J2" s="5"/>
      <c r="K2" s="6"/>
    </row>
    <row r="3" spans="1:1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x14ac:dyDescent="0.25">
      <c r="A4" s="4"/>
      <c r="B4" s="5" t="s">
        <v>6</v>
      </c>
      <c r="C4" s="5"/>
      <c r="D4" s="5"/>
      <c r="E4" s="5"/>
      <c r="F4" s="5" t="s">
        <v>7</v>
      </c>
      <c r="G4" s="5"/>
      <c r="H4" s="5"/>
      <c r="I4" s="5"/>
      <c r="J4" s="5" t="s">
        <v>9</v>
      </c>
      <c r="K4" s="6"/>
    </row>
    <row r="5" spans="1:11" x14ac:dyDescent="0.25">
      <c r="A5" s="4"/>
      <c r="B5" s="5" t="s">
        <v>2</v>
      </c>
      <c r="C5" s="5">
        <v>0</v>
      </c>
      <c r="D5" s="5">
        <f>C5*B2</f>
        <v>0</v>
      </c>
      <c r="E5" s="5"/>
      <c r="F5" s="5" t="s">
        <v>2</v>
      </c>
      <c r="G5" s="5">
        <v>0</v>
      </c>
      <c r="H5" s="5">
        <f>G5*B2</f>
        <v>0</v>
      </c>
      <c r="I5" s="5"/>
      <c r="J5" s="5" t="s">
        <v>10</v>
      </c>
      <c r="K5" s="6">
        <v>20</v>
      </c>
    </row>
    <row r="6" spans="1:11" x14ac:dyDescent="0.25">
      <c r="A6" s="4"/>
      <c r="B6" s="5" t="s">
        <v>3</v>
      </c>
      <c r="C6" s="5">
        <v>0.1</v>
      </c>
      <c r="D6" s="5">
        <f>C6*B2</f>
        <v>16.48</v>
      </c>
      <c r="E6" s="5"/>
      <c r="F6" s="5" t="s">
        <v>3</v>
      </c>
      <c r="G6" s="5">
        <v>0.11</v>
      </c>
      <c r="H6" s="5">
        <f>G6*B2</f>
        <v>18.128</v>
      </c>
      <c r="I6" s="5"/>
      <c r="J6" s="5" t="s">
        <v>11</v>
      </c>
      <c r="K6" s="6">
        <v>5.0999999999999996</v>
      </c>
    </row>
    <row r="7" spans="1:11" x14ac:dyDescent="0.25">
      <c r="A7" s="4"/>
      <c r="B7" s="5" t="s">
        <v>4</v>
      </c>
      <c r="C7" s="5">
        <v>-0.05</v>
      </c>
      <c r="D7" s="5">
        <f>C7*A2*0.5</f>
        <v>-1.5217499999999999</v>
      </c>
      <c r="E7" s="5"/>
      <c r="F7" s="5" t="s">
        <v>4</v>
      </c>
      <c r="G7" s="5">
        <v>0.02</v>
      </c>
      <c r="H7" s="5">
        <f>G7*A2*0.5</f>
        <v>0.60870000000000002</v>
      </c>
      <c r="I7" s="5"/>
      <c r="J7" s="5"/>
      <c r="K7" s="6"/>
    </row>
    <row r="8" spans="1:11" x14ac:dyDescent="0.25">
      <c r="A8" s="4"/>
      <c r="B8" s="5" t="s">
        <v>5</v>
      </c>
      <c r="C8" s="5">
        <v>0.3</v>
      </c>
      <c r="D8" s="5">
        <f>C8*A2*0.5</f>
        <v>9.1304999999999996</v>
      </c>
      <c r="E8" s="5"/>
      <c r="F8" s="5" t="s">
        <v>5</v>
      </c>
      <c r="G8" s="5">
        <v>-0.09</v>
      </c>
      <c r="H8" s="5">
        <f>G8*A2*0.5</f>
        <v>-2.73915</v>
      </c>
      <c r="I8" s="5"/>
      <c r="J8" s="5"/>
      <c r="K8" s="6"/>
    </row>
    <row r="9" spans="1:11" x14ac:dyDescent="0.25">
      <c r="A9" s="4"/>
      <c r="B9" s="10" t="s">
        <v>21</v>
      </c>
      <c r="C9" s="5"/>
      <c r="D9" s="5">
        <f>(D8*D6)/K5</f>
        <v>7.5235320000000003</v>
      </c>
      <c r="E9" s="5"/>
      <c r="F9" s="5"/>
      <c r="G9" s="5"/>
      <c r="H9" s="5">
        <f>(H8*H6)/K5</f>
        <v>-2.4827655599999998</v>
      </c>
      <c r="I9" s="5"/>
      <c r="J9" s="5"/>
      <c r="K9" s="6"/>
    </row>
    <row r="10" spans="1:11" x14ac:dyDescent="0.25">
      <c r="A10" s="4"/>
      <c r="B10" s="5" t="s">
        <v>13</v>
      </c>
      <c r="C10" s="5"/>
      <c r="D10" s="5">
        <f>SQRT(D5^2+D6^2)</f>
        <v>16.48</v>
      </c>
      <c r="E10" s="5"/>
      <c r="F10" s="5" t="s">
        <v>13</v>
      </c>
      <c r="G10" s="5"/>
      <c r="H10" s="5">
        <f>SQRT(H5^2+H6^2)</f>
        <v>18.128</v>
      </c>
      <c r="I10" s="5"/>
      <c r="J10" s="5"/>
      <c r="K10" s="6"/>
    </row>
    <row r="11" spans="1:11" x14ac:dyDescent="0.25">
      <c r="A11" s="4"/>
      <c r="B11" s="5" t="s">
        <v>14</v>
      </c>
      <c r="C11" s="5"/>
      <c r="D11" s="5">
        <f>SQRT(D7^2+D8^2)</f>
        <v>9.2564438804813154</v>
      </c>
      <c r="E11" s="5"/>
      <c r="F11" s="5" t="s">
        <v>14</v>
      </c>
      <c r="G11" s="5"/>
      <c r="H11" s="5">
        <f>SQRT(H7^2+H8^2)</f>
        <v>2.8059683555770905</v>
      </c>
      <c r="I11" s="5"/>
      <c r="J11" s="5"/>
      <c r="K11" s="6"/>
    </row>
    <row r="12" spans="1:11" x14ac:dyDescent="0.25">
      <c r="A12" s="4"/>
      <c r="B12" s="5" t="s">
        <v>15</v>
      </c>
      <c r="C12" s="5"/>
      <c r="D12" s="5">
        <f>D11*D10</f>
        <v>152.54619515033207</v>
      </c>
      <c r="E12" s="5"/>
      <c r="F12" s="5" t="s">
        <v>15</v>
      </c>
      <c r="G12" s="5"/>
      <c r="H12" s="5">
        <f>H11*H10</f>
        <v>50.866594349901497</v>
      </c>
      <c r="I12" s="5"/>
      <c r="J12" s="5"/>
      <c r="K12" s="6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6"/>
    </row>
    <row r="14" spans="1:11" x14ac:dyDescent="0.25">
      <c r="A14" s="4"/>
      <c r="B14" s="5" t="s">
        <v>8</v>
      </c>
      <c r="C14" s="5"/>
      <c r="D14" s="5">
        <f>D5*D7+D6*D8</f>
        <v>150.47064</v>
      </c>
      <c r="E14" s="5"/>
      <c r="F14" s="5" t="s">
        <v>8</v>
      </c>
      <c r="G14" s="5"/>
      <c r="H14" s="5">
        <f>H5*H7+H6*H8</f>
        <v>-49.6553112</v>
      </c>
      <c r="I14" s="5"/>
      <c r="J14" s="5" t="s">
        <v>8</v>
      </c>
      <c r="K14" s="6">
        <f>K5*K6</f>
        <v>102</v>
      </c>
    </row>
    <row r="15" spans="1:11" x14ac:dyDescent="0.25">
      <c r="A15" s="4"/>
      <c r="B15" s="5" t="s">
        <v>12</v>
      </c>
      <c r="C15" s="5"/>
      <c r="D15" s="5">
        <f>D14-(K14/2)</f>
        <v>99.470640000000003</v>
      </c>
      <c r="E15" s="5"/>
      <c r="F15" s="5" t="s">
        <v>12</v>
      </c>
      <c r="G15" s="5"/>
      <c r="H15" s="5">
        <f>H14-(K14/2)</f>
        <v>-100.6553112</v>
      </c>
      <c r="I15" s="5"/>
      <c r="J15" s="5"/>
      <c r="K15" s="6"/>
    </row>
    <row r="16" spans="1:11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6"/>
    </row>
    <row r="17" spans="1:11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6"/>
    </row>
    <row r="18" spans="1:11" ht="15.75" thickBot="1" x14ac:dyDescent="0.3">
      <c r="A18" s="7"/>
      <c r="B18" s="8" t="s">
        <v>16</v>
      </c>
      <c r="C18" s="8">
        <f>(H14/D14)*100</f>
        <v>-33</v>
      </c>
      <c r="D18" s="8"/>
      <c r="E18" s="8"/>
      <c r="F18" s="8"/>
      <c r="G18" s="8"/>
      <c r="H18" s="8"/>
      <c r="I18" s="8"/>
      <c r="J18" s="8"/>
      <c r="K18" s="9"/>
    </row>
    <row r="20" spans="1:11" ht="15.75" thickBot="1" x14ac:dyDescent="0.3"/>
    <row r="21" spans="1:11" x14ac:dyDescent="0.25">
      <c r="A21" s="1" t="s">
        <v>0</v>
      </c>
      <c r="B21" s="2" t="s">
        <v>1</v>
      </c>
      <c r="C21" s="2" t="s">
        <v>17</v>
      </c>
      <c r="D21" s="2"/>
      <c r="E21" s="2"/>
      <c r="F21" s="2"/>
      <c r="G21" s="2"/>
      <c r="H21" s="2"/>
      <c r="I21" s="2"/>
      <c r="J21" s="2"/>
      <c r="K21" s="3"/>
    </row>
    <row r="22" spans="1:11" x14ac:dyDescent="0.25">
      <c r="A22" s="4">
        <v>60.87</v>
      </c>
      <c r="B22" s="5">
        <v>164</v>
      </c>
      <c r="C22" s="5"/>
      <c r="D22" s="5"/>
      <c r="E22" s="5"/>
      <c r="F22" s="5"/>
      <c r="G22" s="5"/>
      <c r="H22" s="5"/>
      <c r="I22" s="5"/>
      <c r="J22" s="5"/>
      <c r="K22" s="6"/>
    </row>
    <row r="23" spans="1:11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6"/>
    </row>
    <row r="24" spans="1:11" x14ac:dyDescent="0.25">
      <c r="A24" s="4"/>
      <c r="B24" s="5" t="s">
        <v>6</v>
      </c>
      <c r="C24" s="5"/>
      <c r="D24" s="5"/>
      <c r="E24" s="5"/>
      <c r="F24" s="5" t="s">
        <v>7</v>
      </c>
      <c r="G24" s="5"/>
      <c r="H24" s="5"/>
      <c r="I24" s="5"/>
      <c r="J24" s="5" t="s">
        <v>9</v>
      </c>
      <c r="K24" s="6"/>
    </row>
    <row r="25" spans="1:11" x14ac:dyDescent="0.25">
      <c r="A25" s="4"/>
      <c r="B25" s="5" t="s">
        <v>2</v>
      </c>
      <c r="C25" s="5">
        <v>0</v>
      </c>
      <c r="D25" s="5">
        <f>C25*B22</f>
        <v>0</v>
      </c>
      <c r="E25" s="5"/>
      <c r="F25" s="5" t="s">
        <v>2</v>
      </c>
      <c r="G25" s="5">
        <v>0</v>
      </c>
      <c r="H25" s="5">
        <f>G25*B22</f>
        <v>0</v>
      </c>
      <c r="I25" s="5"/>
      <c r="J25" s="5" t="s">
        <v>10</v>
      </c>
      <c r="K25" s="6">
        <v>20</v>
      </c>
    </row>
    <row r="26" spans="1:11" x14ac:dyDescent="0.25">
      <c r="A26" s="4"/>
      <c r="B26" s="5" t="s">
        <v>3</v>
      </c>
      <c r="C26" s="5">
        <v>0.1</v>
      </c>
      <c r="D26" s="5">
        <f>C26*B22</f>
        <v>16.400000000000002</v>
      </c>
      <c r="E26" s="5"/>
      <c r="F26" s="5" t="s">
        <v>3</v>
      </c>
      <c r="G26" s="5">
        <v>0.1</v>
      </c>
      <c r="H26" s="5">
        <f>G26*B22</f>
        <v>16.400000000000002</v>
      </c>
      <c r="I26" s="5"/>
      <c r="J26" s="5" t="s">
        <v>11</v>
      </c>
      <c r="K26" s="6">
        <v>5.0999999999999996</v>
      </c>
    </row>
    <row r="27" spans="1:11" x14ac:dyDescent="0.25">
      <c r="A27" s="4"/>
      <c r="B27" s="5" t="s">
        <v>4</v>
      </c>
      <c r="C27" s="5">
        <v>-0.2</v>
      </c>
      <c r="D27" s="5">
        <f>C27*A22*0.5</f>
        <v>-6.0869999999999997</v>
      </c>
      <c r="E27" s="5"/>
      <c r="F27" s="5" t="s">
        <v>4</v>
      </c>
      <c r="G27" s="5">
        <v>0</v>
      </c>
      <c r="H27" s="5">
        <f>G27*A22*0.5</f>
        <v>0</v>
      </c>
      <c r="I27" s="5"/>
      <c r="J27" s="5"/>
      <c r="K27" s="6"/>
    </row>
    <row r="28" spans="1:11" x14ac:dyDescent="0.25">
      <c r="A28" s="4"/>
      <c r="B28" s="5" t="s">
        <v>5</v>
      </c>
      <c r="C28" s="5">
        <v>0.5</v>
      </c>
      <c r="D28" s="5">
        <f>C28*A22*0.5</f>
        <v>15.217499999999999</v>
      </c>
      <c r="E28" s="5"/>
      <c r="F28" s="5" t="s">
        <v>5</v>
      </c>
      <c r="G28" s="5">
        <v>-0.26</v>
      </c>
      <c r="H28" s="5">
        <f>G28*A22*0.5</f>
        <v>-7.9131</v>
      </c>
      <c r="I28" s="5"/>
      <c r="J28" s="5"/>
      <c r="K28" s="6"/>
    </row>
    <row r="29" spans="1:11" x14ac:dyDescent="0.25">
      <c r="A29" s="4"/>
      <c r="B29" s="10" t="s">
        <v>21</v>
      </c>
      <c r="C29" s="5"/>
      <c r="D29" s="5">
        <f>(D28*D26)/K25</f>
        <v>12.478350000000002</v>
      </c>
      <c r="E29" s="5"/>
      <c r="F29" s="5"/>
      <c r="G29" s="5"/>
      <c r="H29" s="5">
        <f>(H28*H26)/K25</f>
        <v>-6.4887420000000002</v>
      </c>
      <c r="I29" s="5"/>
      <c r="J29" s="5"/>
      <c r="K29" s="6"/>
    </row>
    <row r="30" spans="1:11" x14ac:dyDescent="0.25">
      <c r="A30" s="4"/>
      <c r="B30" s="5" t="s">
        <v>13</v>
      </c>
      <c r="C30" s="5"/>
      <c r="D30" s="5">
        <f>SQRT(D25^2+D26^2)</f>
        <v>16.400000000000002</v>
      </c>
      <c r="E30" s="5"/>
      <c r="F30" s="5" t="s">
        <v>13</v>
      </c>
      <c r="G30" s="5"/>
      <c r="H30" s="5">
        <f>SQRT(H25^2+H26^2)</f>
        <v>16.400000000000002</v>
      </c>
      <c r="I30" s="5"/>
      <c r="J30" s="5"/>
      <c r="K30" s="6"/>
    </row>
    <row r="31" spans="1:11" x14ac:dyDescent="0.25">
      <c r="A31" s="4"/>
      <c r="B31" s="5" t="s">
        <v>14</v>
      </c>
      <c r="C31" s="5"/>
      <c r="D31" s="5">
        <f>SQRT(D27^2+D28^2)</f>
        <v>16.389749090513863</v>
      </c>
      <c r="E31" s="5"/>
      <c r="F31" s="5" t="s">
        <v>14</v>
      </c>
      <c r="G31" s="5"/>
      <c r="H31" s="5">
        <f>SQRT(H27^2+H28^2)</f>
        <v>7.9131</v>
      </c>
      <c r="I31" s="5"/>
      <c r="J31" s="5"/>
      <c r="K31" s="6"/>
    </row>
    <row r="32" spans="1:11" x14ac:dyDescent="0.25">
      <c r="A32" s="4"/>
      <c r="B32" s="5" t="s">
        <v>15</v>
      </c>
      <c r="C32" s="5"/>
      <c r="D32" s="5">
        <f>D31*D30</f>
        <v>268.79188508442741</v>
      </c>
      <c r="E32" s="5"/>
      <c r="F32" s="5" t="s">
        <v>15</v>
      </c>
      <c r="G32" s="5"/>
      <c r="H32" s="5">
        <f>H31*H30</f>
        <v>129.77484000000001</v>
      </c>
      <c r="I32" s="5"/>
      <c r="J32" s="5"/>
      <c r="K32" s="6"/>
    </row>
    <row r="33" spans="1:11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6"/>
    </row>
    <row r="34" spans="1:11" x14ac:dyDescent="0.25">
      <c r="A34" s="4"/>
      <c r="B34" s="5" t="s">
        <v>8</v>
      </c>
      <c r="C34" s="5"/>
      <c r="D34" s="5">
        <f>D25*D27+D26*D28</f>
        <v>249.56700000000004</v>
      </c>
      <c r="E34" s="5"/>
      <c r="F34" s="5" t="s">
        <v>8</v>
      </c>
      <c r="G34" s="5"/>
      <c r="H34" s="5">
        <f>H25*H27+H26*H28</f>
        <v>-129.77484000000001</v>
      </c>
      <c r="I34" s="5"/>
      <c r="J34" s="5" t="s">
        <v>8</v>
      </c>
      <c r="K34" s="6">
        <f>K25*K26</f>
        <v>102</v>
      </c>
    </row>
    <row r="35" spans="1:11" x14ac:dyDescent="0.25">
      <c r="A35" s="4"/>
      <c r="B35" s="5" t="s">
        <v>12</v>
      </c>
      <c r="C35" s="5"/>
      <c r="D35" s="5">
        <f>D34-(K34/2)</f>
        <v>198.56700000000004</v>
      </c>
      <c r="E35" s="5"/>
      <c r="F35" s="5" t="s">
        <v>12</v>
      </c>
      <c r="G35" s="5"/>
      <c r="H35" s="5">
        <f>H34-(K34/2)</f>
        <v>-180.77484000000001</v>
      </c>
      <c r="I35" s="5"/>
      <c r="J35" s="5"/>
      <c r="K35" s="6"/>
    </row>
    <row r="36" spans="1:11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6"/>
    </row>
    <row r="37" spans="1:11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6"/>
    </row>
    <row r="38" spans="1:11" ht="15.75" thickBot="1" x14ac:dyDescent="0.3">
      <c r="A38" s="7"/>
      <c r="B38" s="8" t="s">
        <v>16</v>
      </c>
      <c r="C38" s="8">
        <f>(H34/D34)*100</f>
        <v>-52</v>
      </c>
      <c r="D38" s="8"/>
      <c r="E38" s="8"/>
      <c r="F38" s="8"/>
      <c r="G38" s="8"/>
      <c r="H38" s="8"/>
      <c r="I38" s="8"/>
      <c r="J38" s="8"/>
      <c r="K38" s="9"/>
    </row>
    <row r="40" spans="1:11" ht="15.75" thickBot="1" x14ac:dyDescent="0.3"/>
    <row r="41" spans="1:11" x14ac:dyDescent="0.25">
      <c r="A41" s="1" t="s">
        <v>0</v>
      </c>
      <c r="B41" s="2" t="s">
        <v>1</v>
      </c>
      <c r="C41" s="2" t="s">
        <v>19</v>
      </c>
      <c r="D41" s="2"/>
      <c r="E41" s="2"/>
      <c r="F41" s="2"/>
      <c r="G41" s="2"/>
      <c r="H41" s="2"/>
      <c r="I41" s="2"/>
      <c r="J41" s="2"/>
      <c r="K41" s="3"/>
    </row>
    <row r="42" spans="1:11" x14ac:dyDescent="0.25">
      <c r="A42" s="4">
        <v>60.87</v>
      </c>
      <c r="B42" s="5">
        <v>164</v>
      </c>
      <c r="C42" s="5"/>
      <c r="D42" s="5"/>
      <c r="E42" s="5"/>
      <c r="F42" s="5"/>
      <c r="G42" s="5"/>
      <c r="H42" s="5"/>
      <c r="I42" s="5"/>
      <c r="J42" s="5"/>
      <c r="K42" s="6"/>
    </row>
    <row r="43" spans="1:11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6"/>
    </row>
    <row r="44" spans="1:11" x14ac:dyDescent="0.25">
      <c r="A44" s="4"/>
      <c r="B44" s="5" t="s">
        <v>6</v>
      </c>
      <c r="C44" s="5"/>
      <c r="D44" s="5"/>
      <c r="E44" s="5"/>
      <c r="F44" s="5" t="s">
        <v>7</v>
      </c>
      <c r="G44" s="5"/>
      <c r="H44" s="5"/>
      <c r="I44" s="5"/>
      <c r="J44" s="5" t="s">
        <v>9</v>
      </c>
      <c r="K44" s="6"/>
    </row>
    <row r="45" spans="1:11" x14ac:dyDescent="0.25">
      <c r="A45" s="4"/>
      <c r="B45" s="5" t="s">
        <v>2</v>
      </c>
      <c r="C45" s="5">
        <v>0</v>
      </c>
      <c r="D45" s="5">
        <f>C45*B42</f>
        <v>0</v>
      </c>
      <c r="E45" s="5"/>
      <c r="F45" s="5" t="s">
        <v>2</v>
      </c>
      <c r="G45" s="5">
        <v>0</v>
      </c>
      <c r="H45" s="5">
        <f>G45*B42</f>
        <v>0</v>
      </c>
      <c r="I45" s="5"/>
      <c r="J45" s="5" t="s">
        <v>10</v>
      </c>
      <c r="K45" s="6">
        <v>20</v>
      </c>
    </row>
    <row r="46" spans="1:11" x14ac:dyDescent="0.25">
      <c r="A46" s="4"/>
      <c r="B46" s="5" t="s">
        <v>3</v>
      </c>
      <c r="C46" s="5">
        <v>0.11</v>
      </c>
      <c r="D46" s="5">
        <f>C46*B42</f>
        <v>18.04</v>
      </c>
      <c r="E46" s="5"/>
      <c r="F46" s="5" t="s">
        <v>3</v>
      </c>
      <c r="G46" s="5">
        <v>0.1</v>
      </c>
      <c r="H46" s="5">
        <f>G46*B42</f>
        <v>16.400000000000002</v>
      </c>
      <c r="I46" s="5"/>
      <c r="J46" s="5" t="s">
        <v>11</v>
      </c>
      <c r="K46" s="6">
        <v>5.6</v>
      </c>
    </row>
    <row r="47" spans="1:11" x14ac:dyDescent="0.25">
      <c r="A47" s="4"/>
      <c r="B47" s="5" t="s">
        <v>4</v>
      </c>
      <c r="C47" s="5">
        <v>-0.3</v>
      </c>
      <c r="D47" s="5">
        <f>C47*A42*0.5</f>
        <v>-9.1304999999999996</v>
      </c>
      <c r="E47" s="5"/>
      <c r="F47" s="5" t="s">
        <v>4</v>
      </c>
      <c r="G47" s="5">
        <v>-0.1</v>
      </c>
      <c r="H47" s="5">
        <f>G47*A42*0.5</f>
        <v>-3.0434999999999999</v>
      </c>
      <c r="I47" s="5"/>
      <c r="J47" s="5"/>
      <c r="K47" s="6"/>
    </row>
    <row r="48" spans="1:11" x14ac:dyDescent="0.25">
      <c r="A48" s="4"/>
      <c r="B48" s="5" t="s">
        <v>5</v>
      </c>
      <c r="C48" s="5">
        <v>0.6</v>
      </c>
      <c r="D48" s="5">
        <f>C48*A42*0.5</f>
        <v>18.260999999999999</v>
      </c>
      <c r="E48" s="5"/>
      <c r="F48" s="5" t="s">
        <v>5</v>
      </c>
      <c r="G48" s="5">
        <v>-0.43</v>
      </c>
      <c r="H48" s="5">
        <f>G48*A42*0.5</f>
        <v>-13.08705</v>
      </c>
      <c r="I48" s="5"/>
      <c r="J48" s="5"/>
      <c r="K48" s="6"/>
    </row>
    <row r="49" spans="1:11" x14ac:dyDescent="0.25">
      <c r="A49" s="4"/>
      <c r="B49" s="10" t="s">
        <v>21</v>
      </c>
      <c r="C49" s="5"/>
      <c r="D49" s="5">
        <f>(D48*D46)/K45</f>
        <v>16.471421999999997</v>
      </c>
      <c r="E49" s="5"/>
      <c r="F49" s="5"/>
      <c r="G49" s="5"/>
      <c r="H49" s="5">
        <f>(H48*H46)/K45</f>
        <v>-10.731381000000003</v>
      </c>
      <c r="I49" s="5"/>
      <c r="J49" s="5"/>
      <c r="K49" s="6"/>
    </row>
    <row r="50" spans="1:11" x14ac:dyDescent="0.25">
      <c r="A50" s="4"/>
      <c r="B50" s="5" t="s">
        <v>13</v>
      </c>
      <c r="C50" s="5"/>
      <c r="D50" s="5">
        <f>SQRT(D45^2+D46^2)</f>
        <v>18.04</v>
      </c>
      <c r="E50" s="5"/>
      <c r="F50" s="5" t="s">
        <v>13</v>
      </c>
      <c r="G50" s="5"/>
      <c r="H50" s="5">
        <f>SQRT(H45^2+H46^2)</f>
        <v>16.400000000000002</v>
      </c>
      <c r="I50" s="5"/>
      <c r="J50" s="5"/>
      <c r="K50" s="6"/>
    </row>
    <row r="51" spans="1:11" x14ac:dyDescent="0.25">
      <c r="A51" s="4"/>
      <c r="B51" s="5" t="s">
        <v>14</v>
      </c>
      <c r="C51" s="5"/>
      <c r="D51" s="5">
        <f>SQRT(D47^2+D48^2)</f>
        <v>20.416418668561828</v>
      </c>
      <c r="E51" s="5"/>
      <c r="F51" s="5" t="s">
        <v>14</v>
      </c>
      <c r="G51" s="5"/>
      <c r="H51" s="5">
        <f>SQRT(H47^2+H48^2)</f>
        <v>13.436285571261873</v>
      </c>
      <c r="I51" s="5"/>
      <c r="J51" s="5"/>
      <c r="K51" s="6"/>
    </row>
    <row r="52" spans="1:11" x14ac:dyDescent="0.25">
      <c r="A52" s="4"/>
      <c r="B52" s="5" t="s">
        <v>15</v>
      </c>
      <c r="C52" s="5"/>
      <c r="D52" s="5">
        <f>D51*D50</f>
        <v>368.31219278085536</v>
      </c>
      <c r="E52" s="5"/>
      <c r="F52" s="5" t="s">
        <v>15</v>
      </c>
      <c r="G52" s="5"/>
      <c r="H52" s="5">
        <f>H51*H50</f>
        <v>220.35508336869475</v>
      </c>
      <c r="I52" s="5"/>
      <c r="J52" s="5"/>
      <c r="K52" s="6"/>
    </row>
    <row r="53" spans="1:11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6"/>
    </row>
    <row r="54" spans="1:11" x14ac:dyDescent="0.25">
      <c r="A54" s="4"/>
      <c r="B54" s="5" t="s">
        <v>8</v>
      </c>
      <c r="C54" s="5"/>
      <c r="D54" s="5">
        <f>D45*D47+D46*D48</f>
        <v>329.42843999999997</v>
      </c>
      <c r="E54" s="5"/>
      <c r="F54" s="5" t="s">
        <v>8</v>
      </c>
      <c r="G54" s="5"/>
      <c r="H54" s="5">
        <f>H45*H47+H46*H48</f>
        <v>-214.62762000000004</v>
      </c>
      <c r="I54" s="5"/>
      <c r="J54" s="5" t="s">
        <v>8</v>
      </c>
      <c r="K54" s="6">
        <f>K45*K46</f>
        <v>112</v>
      </c>
    </row>
    <row r="55" spans="1:11" x14ac:dyDescent="0.25">
      <c r="A55" s="4"/>
      <c r="B55" s="5" t="s">
        <v>12</v>
      </c>
      <c r="C55" s="5"/>
      <c r="D55" s="5">
        <f>D54-(K54/2)</f>
        <v>273.42843999999997</v>
      </c>
      <c r="E55" s="5"/>
      <c r="F55" s="5" t="s">
        <v>12</v>
      </c>
      <c r="G55" s="5"/>
      <c r="H55" s="5">
        <f>H54-(K54/2)</f>
        <v>-270.62762000000004</v>
      </c>
      <c r="I55" s="5"/>
      <c r="J55" s="5"/>
      <c r="K55" s="6"/>
    </row>
    <row r="56" spans="1:11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6"/>
    </row>
    <row r="57" spans="1:11" x14ac:dyDescent="0.25">
      <c r="A57" s="4"/>
      <c r="B57" s="5"/>
      <c r="C57" s="5"/>
      <c r="D57" s="5"/>
      <c r="E57" s="5"/>
      <c r="F57" s="5"/>
      <c r="G57" s="5"/>
      <c r="H57" s="5"/>
      <c r="I57" s="5"/>
      <c r="J57" s="5"/>
      <c r="K57" s="6"/>
    </row>
    <row r="58" spans="1:11" ht="15.75" thickBot="1" x14ac:dyDescent="0.3">
      <c r="A58" s="7"/>
      <c r="B58" s="8" t="s">
        <v>16</v>
      </c>
      <c r="C58" s="8">
        <f>(H54/D54)*100</f>
        <v>-65.15151515151517</v>
      </c>
      <c r="D58" s="8"/>
      <c r="E58" s="8"/>
      <c r="F58" s="8"/>
      <c r="G58" s="8"/>
      <c r="H58" s="8"/>
      <c r="I58" s="8"/>
      <c r="J58" s="8"/>
      <c r="K58" s="9"/>
    </row>
    <row r="60" spans="1:11" ht="15.75" thickBot="1" x14ac:dyDescent="0.3"/>
    <row r="61" spans="1:11" x14ac:dyDescent="0.25">
      <c r="A61" s="1" t="s">
        <v>0</v>
      </c>
      <c r="B61" s="2" t="s">
        <v>1</v>
      </c>
      <c r="C61" s="2" t="s">
        <v>20</v>
      </c>
      <c r="D61" s="2"/>
      <c r="E61" s="2"/>
      <c r="F61" s="2"/>
      <c r="G61" s="2"/>
      <c r="H61" s="2"/>
      <c r="I61" s="2"/>
      <c r="J61" s="2"/>
      <c r="K61" s="3"/>
    </row>
    <row r="62" spans="1:11" x14ac:dyDescent="0.25">
      <c r="A62" s="4">
        <v>60.87</v>
      </c>
      <c r="B62" s="5">
        <v>164</v>
      </c>
      <c r="C62" s="5"/>
      <c r="D62" s="5"/>
      <c r="E62" s="5"/>
      <c r="F62" s="5"/>
      <c r="G62" s="5"/>
      <c r="H62" s="5"/>
      <c r="I62" s="5"/>
      <c r="J62" s="5"/>
      <c r="K62" s="6"/>
    </row>
    <row r="63" spans="1:11" x14ac:dyDescent="0.25">
      <c r="A63" s="4"/>
      <c r="B63" s="5"/>
      <c r="C63" s="5"/>
      <c r="D63" s="5"/>
      <c r="E63" s="5"/>
      <c r="F63" s="5"/>
      <c r="G63" s="5"/>
      <c r="H63" s="5"/>
      <c r="I63" s="5"/>
      <c r="J63" s="5"/>
      <c r="K63" s="6"/>
    </row>
    <row r="64" spans="1:11" x14ac:dyDescent="0.25">
      <c r="A64" s="4"/>
      <c r="B64" s="5" t="s">
        <v>6</v>
      </c>
      <c r="C64" s="5"/>
      <c r="D64" s="5"/>
      <c r="E64" s="5"/>
      <c r="F64" s="5" t="s">
        <v>7</v>
      </c>
      <c r="G64" s="5"/>
      <c r="H64" s="5"/>
      <c r="I64" s="5"/>
      <c r="J64" s="5" t="s">
        <v>9</v>
      </c>
      <c r="K64" s="6"/>
    </row>
    <row r="65" spans="1:11" x14ac:dyDescent="0.25">
      <c r="A65" s="4"/>
      <c r="B65" s="5" t="s">
        <v>2</v>
      </c>
      <c r="C65" s="5">
        <v>0</v>
      </c>
      <c r="D65" s="5">
        <f>C65*B62</f>
        <v>0</v>
      </c>
      <c r="E65" s="5"/>
      <c r="F65" s="5" t="s">
        <v>2</v>
      </c>
      <c r="G65" s="5">
        <v>0</v>
      </c>
      <c r="H65" s="5">
        <f>G65*B62</f>
        <v>0</v>
      </c>
      <c r="I65" s="5"/>
      <c r="J65" s="5" t="s">
        <v>10</v>
      </c>
      <c r="K65" s="6">
        <v>20</v>
      </c>
    </row>
    <row r="66" spans="1:11" x14ac:dyDescent="0.25">
      <c r="A66" s="4"/>
      <c r="B66" s="5" t="s">
        <v>3</v>
      </c>
      <c r="C66" s="5">
        <v>0.1</v>
      </c>
      <c r="D66" s="5">
        <f>C66*B62</f>
        <v>16.400000000000002</v>
      </c>
      <c r="E66" s="5"/>
      <c r="F66" s="5" t="s">
        <v>3</v>
      </c>
      <c r="G66" s="5">
        <v>0.1</v>
      </c>
      <c r="H66" s="5">
        <f>G66*B62</f>
        <v>16.400000000000002</v>
      </c>
      <c r="I66" s="5"/>
      <c r="J66" s="5" t="s">
        <v>11</v>
      </c>
      <c r="K66" s="6">
        <v>5.8</v>
      </c>
    </row>
    <row r="67" spans="1:11" x14ac:dyDescent="0.25">
      <c r="A67" s="4"/>
      <c r="B67" s="5" t="s">
        <v>4</v>
      </c>
      <c r="C67" s="5">
        <v>-0.47</v>
      </c>
      <c r="D67" s="5">
        <f>C67*A62*0.5</f>
        <v>-14.304449999999999</v>
      </c>
      <c r="E67" s="5"/>
      <c r="F67" s="5" t="s">
        <v>4</v>
      </c>
      <c r="G67" s="5">
        <v>-0.22</v>
      </c>
      <c r="H67" s="5">
        <f>G67*A62*0.5</f>
        <v>-6.6956999999999995</v>
      </c>
      <c r="I67" s="5"/>
      <c r="J67" s="5"/>
      <c r="K67" s="6"/>
    </row>
    <row r="68" spans="1:11" x14ac:dyDescent="0.25">
      <c r="A68" s="4"/>
      <c r="B68" s="5" t="s">
        <v>5</v>
      </c>
      <c r="C68" s="5">
        <v>0.82499999999999996</v>
      </c>
      <c r="D68" s="5">
        <f>C68*A62*0.5</f>
        <v>25.108874999999998</v>
      </c>
      <c r="E68" s="5"/>
      <c r="F68" s="5" t="s">
        <v>5</v>
      </c>
      <c r="G68" s="5">
        <v>-0.59</v>
      </c>
      <c r="H68" s="5">
        <f>G68*A62*0.5</f>
        <v>-17.95665</v>
      </c>
      <c r="I68" s="5"/>
      <c r="J68" s="5"/>
      <c r="K68" s="6"/>
    </row>
    <row r="69" spans="1:11" x14ac:dyDescent="0.25">
      <c r="A69" s="4"/>
      <c r="B69" s="10" t="s">
        <v>21</v>
      </c>
      <c r="C69" s="5"/>
      <c r="D69" s="5">
        <f>(D68*D66)/K65</f>
        <v>20.589277500000001</v>
      </c>
      <c r="E69" s="5"/>
      <c r="F69" s="5"/>
      <c r="G69" s="5"/>
      <c r="H69" s="5">
        <f>(H68*H66)/K65</f>
        <v>-14.724453000000002</v>
      </c>
      <c r="I69" s="5"/>
      <c r="J69" s="5"/>
      <c r="K69" s="6"/>
    </row>
    <row r="70" spans="1:11" x14ac:dyDescent="0.25">
      <c r="A70" s="4"/>
      <c r="B70" s="5" t="s">
        <v>13</v>
      </c>
      <c r="C70" s="5"/>
      <c r="D70" s="5">
        <f>SQRT(D65^2+D66^2)</f>
        <v>16.400000000000002</v>
      </c>
      <c r="E70" s="5"/>
      <c r="F70" s="5" t="s">
        <v>13</v>
      </c>
      <c r="G70" s="5"/>
      <c r="H70" s="5">
        <f>SQRT(H65^2+H66^2)</f>
        <v>16.400000000000002</v>
      </c>
      <c r="I70" s="5"/>
      <c r="J70" s="5"/>
      <c r="K70" s="6"/>
    </row>
    <row r="71" spans="1:11" x14ac:dyDescent="0.25">
      <c r="A71" s="4"/>
      <c r="B71" s="5" t="s">
        <v>14</v>
      </c>
      <c r="C71" s="5"/>
      <c r="D71" s="5">
        <f>SQRT(D67^2+D68^2)</f>
        <v>28.897627819046409</v>
      </c>
      <c r="E71" s="5"/>
      <c r="F71" s="5" t="s">
        <v>14</v>
      </c>
      <c r="G71" s="5"/>
      <c r="H71" s="5">
        <f>SQRT(H67^2+H68^2)</f>
        <v>19.164385659668302</v>
      </c>
      <c r="I71" s="5"/>
      <c r="J71" s="5"/>
      <c r="K71" s="6"/>
    </row>
    <row r="72" spans="1:11" x14ac:dyDescent="0.25">
      <c r="A72" s="4"/>
      <c r="B72" s="5" t="s">
        <v>15</v>
      </c>
      <c r="C72" s="5"/>
      <c r="D72" s="5">
        <f>D71*D70</f>
        <v>473.92109623236115</v>
      </c>
      <c r="E72" s="5"/>
      <c r="F72" s="5" t="s">
        <v>15</v>
      </c>
      <c r="G72" s="5"/>
      <c r="H72" s="5">
        <f>H71*H70</f>
        <v>314.2959248185602</v>
      </c>
      <c r="I72" s="5"/>
      <c r="J72" s="5"/>
      <c r="K72" s="6"/>
    </row>
    <row r="73" spans="1:11" x14ac:dyDescent="0.25">
      <c r="A73" s="4"/>
      <c r="B73" s="5"/>
      <c r="C73" s="5"/>
      <c r="D73" s="5"/>
      <c r="E73" s="5"/>
      <c r="F73" s="5"/>
      <c r="G73" s="5"/>
      <c r="H73" s="5"/>
      <c r="I73" s="5"/>
      <c r="J73" s="5"/>
      <c r="K73" s="6"/>
    </row>
    <row r="74" spans="1:11" x14ac:dyDescent="0.25">
      <c r="A74" s="4"/>
      <c r="B74" s="5" t="s">
        <v>8</v>
      </c>
      <c r="C74" s="5"/>
      <c r="D74" s="5">
        <f>D65*D67+D66*D68</f>
        <v>411.78555</v>
      </c>
      <c r="E74" s="5"/>
      <c r="F74" s="5" t="s">
        <v>8</v>
      </c>
      <c r="G74" s="5"/>
      <c r="H74" s="5">
        <f>H65*H67+H66*H68</f>
        <v>-294.48906000000005</v>
      </c>
      <c r="I74" s="5"/>
      <c r="J74" s="5" t="s">
        <v>8</v>
      </c>
      <c r="K74" s="6">
        <f>K65*K66</f>
        <v>116</v>
      </c>
    </row>
    <row r="75" spans="1:11" x14ac:dyDescent="0.25">
      <c r="A75" s="4"/>
      <c r="B75" s="5" t="s">
        <v>12</v>
      </c>
      <c r="C75" s="5"/>
      <c r="D75" s="5">
        <f>D74-(K74/2)</f>
        <v>353.78555</v>
      </c>
      <c r="E75" s="5"/>
      <c r="F75" s="5" t="s">
        <v>12</v>
      </c>
      <c r="G75" s="5"/>
      <c r="H75" s="5">
        <f>H74-(K74/2)</f>
        <v>-352.48906000000005</v>
      </c>
      <c r="I75" s="5"/>
      <c r="J75" s="5"/>
      <c r="K75" s="6"/>
    </row>
    <row r="76" spans="1:11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6"/>
    </row>
    <row r="77" spans="1:11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6"/>
    </row>
    <row r="78" spans="1:11" ht="15.75" thickBot="1" x14ac:dyDescent="0.3">
      <c r="A78" s="7"/>
      <c r="B78" s="8" t="s">
        <v>16</v>
      </c>
      <c r="C78" s="8">
        <f>(H74/D74)*100</f>
        <v>-71.51515151515153</v>
      </c>
      <c r="D78" s="8"/>
      <c r="E78" s="8"/>
      <c r="F78" s="8"/>
      <c r="G78" s="8"/>
      <c r="H78" s="8"/>
      <c r="I78" s="8"/>
      <c r="J78" s="8"/>
      <c r="K78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8"/>
  <sheetViews>
    <sheetView workbookViewId="0">
      <selection activeCell="O21" sqref="O21"/>
    </sheetView>
  </sheetViews>
  <sheetFormatPr defaultRowHeight="15" x14ac:dyDescent="0.25"/>
  <sheetData>
    <row r="2" spans="1:25" x14ac:dyDescent="0.25">
      <c r="G2" t="s">
        <v>28</v>
      </c>
      <c r="H2">
        <v>60.87</v>
      </c>
      <c r="I2">
        <v>164.8</v>
      </c>
      <c r="Q2" t="s">
        <v>28</v>
      </c>
      <c r="R2">
        <v>60.87</v>
      </c>
      <c r="S2">
        <v>164.8</v>
      </c>
    </row>
    <row r="3" spans="1:25" x14ac:dyDescent="0.25">
      <c r="A3" t="s">
        <v>22</v>
      </c>
      <c r="B3">
        <v>0.1</v>
      </c>
      <c r="C3">
        <v>0.2</v>
      </c>
      <c r="D3">
        <v>0.3</v>
      </c>
      <c r="E3">
        <v>0.4</v>
      </c>
      <c r="G3" t="s">
        <v>6</v>
      </c>
      <c r="H3">
        <v>0.1</v>
      </c>
      <c r="J3">
        <v>0.2</v>
      </c>
      <c r="L3">
        <v>0.3</v>
      </c>
      <c r="N3">
        <v>0.4</v>
      </c>
      <c r="Q3" t="s">
        <v>7</v>
      </c>
      <c r="R3">
        <v>0.1</v>
      </c>
      <c r="T3">
        <v>0.2</v>
      </c>
      <c r="V3">
        <v>0.3</v>
      </c>
      <c r="X3">
        <v>0.4</v>
      </c>
    </row>
    <row r="4" spans="1:25" x14ac:dyDescent="0.25">
      <c r="A4" t="s">
        <v>23</v>
      </c>
      <c r="B4" s="11">
        <v>19.5</v>
      </c>
      <c r="C4" s="11">
        <v>19.5</v>
      </c>
      <c r="D4" s="11">
        <v>19.5</v>
      </c>
      <c r="E4" s="11">
        <v>19.5</v>
      </c>
      <c r="G4" t="s">
        <v>4</v>
      </c>
      <c r="H4" s="11">
        <v>-0.06</v>
      </c>
      <c r="I4" s="12">
        <f>H4*H2</f>
        <v>-3.6521999999999997</v>
      </c>
      <c r="J4" s="11">
        <v>-0.124</v>
      </c>
      <c r="K4" s="12">
        <f>J4*H2</f>
        <v>-7.5478799999999993</v>
      </c>
      <c r="L4" s="11">
        <v>-0.28999999999999998</v>
      </c>
      <c r="M4" s="12">
        <f>L4*H2</f>
        <v>-17.652299999999997</v>
      </c>
      <c r="N4" s="11">
        <v>-0.46</v>
      </c>
      <c r="O4" s="12">
        <f>N4*H2</f>
        <v>-28.0002</v>
      </c>
      <c r="Q4" t="s">
        <v>4</v>
      </c>
      <c r="R4" s="11">
        <v>0</v>
      </c>
      <c r="S4" s="12">
        <f>R4*R2</f>
        <v>0</v>
      </c>
      <c r="T4" s="11">
        <v>-0.06</v>
      </c>
      <c r="U4" s="12">
        <f>T4*R2</f>
        <v>-3.6521999999999997</v>
      </c>
      <c r="V4" s="11">
        <v>-0.13</v>
      </c>
      <c r="W4" s="12">
        <f>V4*R2</f>
        <v>-7.9131</v>
      </c>
      <c r="X4" s="11">
        <v>-0.28000000000000003</v>
      </c>
      <c r="Y4" s="12">
        <f>X4*R2</f>
        <v>-17.043600000000001</v>
      </c>
    </row>
    <row r="5" spans="1:25" x14ac:dyDescent="0.25">
      <c r="A5" t="s">
        <v>24</v>
      </c>
      <c r="B5" s="11">
        <v>1.6</v>
      </c>
      <c r="C5" s="11">
        <v>2.4</v>
      </c>
      <c r="D5" s="11">
        <v>3.1</v>
      </c>
      <c r="E5" s="11">
        <v>3.4</v>
      </c>
      <c r="G5" t="s">
        <v>5</v>
      </c>
      <c r="H5" s="11">
        <v>0.27</v>
      </c>
      <c r="I5" s="12">
        <f>H5*H2</f>
        <v>16.434899999999999</v>
      </c>
      <c r="J5" s="11">
        <v>0.439</v>
      </c>
      <c r="K5" s="12">
        <f>J5*H2</f>
        <v>26.72193</v>
      </c>
      <c r="L5" s="11">
        <v>0.62</v>
      </c>
      <c r="M5" s="12">
        <f>L5*H2</f>
        <v>37.739399999999996</v>
      </c>
      <c r="N5" s="11">
        <v>0.74199999999999999</v>
      </c>
      <c r="O5" s="12">
        <f>N5*H2</f>
        <v>45.16554</v>
      </c>
      <c r="Q5" t="s">
        <v>5</v>
      </c>
      <c r="R5" s="11">
        <v>-0.14000000000000001</v>
      </c>
      <c r="S5" s="12">
        <f>R5*R2</f>
        <v>-8.5218000000000007</v>
      </c>
      <c r="T5" s="11">
        <v>-0.308</v>
      </c>
      <c r="U5" s="12">
        <f>T5*R2</f>
        <v>-18.747959999999999</v>
      </c>
      <c r="V5" s="11">
        <v>-0.48</v>
      </c>
      <c r="W5" s="12">
        <f>V5*R2</f>
        <v>-29.217599999999997</v>
      </c>
      <c r="X5" s="11">
        <v>-0.625</v>
      </c>
      <c r="Y5" s="12">
        <f>X5*R2</f>
        <v>-38.043749999999996</v>
      </c>
    </row>
    <row r="6" spans="1:25" x14ac:dyDescent="0.25">
      <c r="A6" t="s">
        <v>26</v>
      </c>
      <c r="B6" s="12">
        <f>B5*B4</f>
        <v>31.200000000000003</v>
      </c>
      <c r="C6" s="12">
        <f t="shared" ref="C6:E6" si="0">C5*C4</f>
        <v>46.8</v>
      </c>
      <c r="D6" s="12">
        <f t="shared" si="0"/>
        <v>60.45</v>
      </c>
      <c r="E6" s="12">
        <f t="shared" si="0"/>
        <v>66.3</v>
      </c>
      <c r="G6" t="s">
        <v>2</v>
      </c>
      <c r="H6" s="11">
        <v>2E-3</v>
      </c>
      <c r="I6" s="12">
        <f>H6*I2</f>
        <v>0.3296</v>
      </c>
      <c r="J6" s="11">
        <v>1E-3</v>
      </c>
      <c r="K6" s="12">
        <f>J6*I2</f>
        <v>0.1648</v>
      </c>
      <c r="L6" s="11">
        <v>4.0000000000000001E-3</v>
      </c>
      <c r="M6" s="12">
        <f>L6*I2</f>
        <v>0.65920000000000001</v>
      </c>
      <c r="N6" s="11">
        <v>8.9999999999999993E-3</v>
      </c>
      <c r="O6" s="12">
        <f>N6*I2</f>
        <v>1.4832000000000001</v>
      </c>
      <c r="Q6" t="s">
        <v>2</v>
      </c>
      <c r="R6" s="11">
        <v>0</v>
      </c>
      <c r="S6" s="12">
        <f>R6*S2</f>
        <v>0</v>
      </c>
      <c r="T6" s="11">
        <v>2E-3</v>
      </c>
      <c r="U6" s="12">
        <f>T6*S2</f>
        <v>0.3296</v>
      </c>
      <c r="V6" s="11">
        <v>0</v>
      </c>
      <c r="W6" s="12">
        <f>V6*S2</f>
        <v>0</v>
      </c>
      <c r="X6" s="11">
        <v>0</v>
      </c>
      <c r="Y6" s="12">
        <f>X6*S2</f>
        <v>0</v>
      </c>
    </row>
    <row r="7" spans="1:25" x14ac:dyDescent="0.25">
      <c r="G7" t="s">
        <v>3</v>
      </c>
      <c r="H7" s="11">
        <v>0.05</v>
      </c>
      <c r="I7" s="12">
        <f>H7*I2</f>
        <v>8.24</v>
      </c>
      <c r="J7" s="11">
        <v>0.05</v>
      </c>
      <c r="K7" s="12">
        <f>J7*I2</f>
        <v>8.24</v>
      </c>
      <c r="L7" s="11">
        <v>0.05</v>
      </c>
      <c r="M7" s="12">
        <f>L7*I2</f>
        <v>8.24</v>
      </c>
      <c r="N7" s="11">
        <v>0.05</v>
      </c>
      <c r="O7" s="12">
        <f>N7*I2</f>
        <v>8.24</v>
      </c>
      <c r="Q7" t="s">
        <v>3</v>
      </c>
      <c r="R7" s="11">
        <v>0.05</v>
      </c>
      <c r="S7" s="12">
        <f>R7*S2</f>
        <v>8.24</v>
      </c>
      <c r="T7" s="11">
        <v>0.05</v>
      </c>
      <c r="U7" s="12">
        <f>T7*S2</f>
        <v>8.24</v>
      </c>
      <c r="V7" s="11">
        <v>0.05</v>
      </c>
      <c r="W7" s="12">
        <f>V7*S2</f>
        <v>8.24</v>
      </c>
      <c r="X7" s="11">
        <v>0.04</v>
      </c>
      <c r="Y7" s="12">
        <f>X7*S2</f>
        <v>6.5920000000000005</v>
      </c>
    </row>
    <row r="8" spans="1:25" x14ac:dyDescent="0.25">
      <c r="G8" t="s">
        <v>24</v>
      </c>
      <c r="H8" s="11">
        <v>6.9</v>
      </c>
      <c r="I8" s="12">
        <f>H8</f>
        <v>6.9</v>
      </c>
      <c r="J8" s="11">
        <v>12.4</v>
      </c>
      <c r="K8" s="12">
        <f>J8</f>
        <v>12.4</v>
      </c>
      <c r="L8" s="11">
        <v>16</v>
      </c>
      <c r="M8" s="12">
        <f>L8</f>
        <v>16</v>
      </c>
      <c r="N8" s="11">
        <v>17.899999999999999</v>
      </c>
      <c r="O8" s="12">
        <f>N8</f>
        <v>17.899999999999999</v>
      </c>
      <c r="Q8" t="s">
        <v>24</v>
      </c>
      <c r="R8" s="11">
        <v>-3.15</v>
      </c>
      <c r="S8" s="12">
        <f>R8</f>
        <v>-3.15</v>
      </c>
      <c r="T8" s="11">
        <v>-8.1999999999999993</v>
      </c>
      <c r="U8" s="12">
        <f>T8</f>
        <v>-8.1999999999999993</v>
      </c>
      <c r="V8" s="11">
        <v>-12.477</v>
      </c>
      <c r="W8" s="12">
        <f>V8</f>
        <v>-12.477</v>
      </c>
      <c r="X8" s="11">
        <v>-11.337999999999999</v>
      </c>
      <c r="Y8" s="12">
        <f>X8</f>
        <v>-11.337999999999999</v>
      </c>
    </row>
    <row r="9" spans="1:25" x14ac:dyDescent="0.25">
      <c r="G9" t="s">
        <v>23</v>
      </c>
      <c r="H9" s="11">
        <v>19.47</v>
      </c>
      <c r="I9" s="12">
        <f>H9</f>
        <v>19.47</v>
      </c>
      <c r="J9" s="11">
        <v>19.420000000000002</v>
      </c>
      <c r="K9" s="12">
        <f>J9</f>
        <v>19.420000000000002</v>
      </c>
      <c r="L9" s="11">
        <v>19.38</v>
      </c>
      <c r="M9" s="12">
        <f>L9</f>
        <v>19.38</v>
      </c>
      <c r="N9" s="11">
        <v>19.36</v>
      </c>
      <c r="O9" s="12">
        <f>N9</f>
        <v>19.36</v>
      </c>
      <c r="Q9" t="s">
        <v>23</v>
      </c>
      <c r="R9" s="11">
        <v>19.329999999999998</v>
      </c>
      <c r="S9" s="12">
        <f>R9</f>
        <v>19.329999999999998</v>
      </c>
      <c r="T9" s="11">
        <v>19.309999999999999</v>
      </c>
      <c r="U9" s="12">
        <f>T9</f>
        <v>19.309999999999999</v>
      </c>
      <c r="V9" s="11">
        <v>19.309999999999999</v>
      </c>
      <c r="W9" s="12">
        <f>V9</f>
        <v>19.309999999999999</v>
      </c>
      <c r="X9" s="11">
        <v>19.27</v>
      </c>
      <c r="Y9" s="12">
        <f>X9</f>
        <v>19.27</v>
      </c>
    </row>
    <row r="10" spans="1:25" x14ac:dyDescent="0.25">
      <c r="G10" t="s">
        <v>26</v>
      </c>
      <c r="H10" s="11">
        <v>135.29</v>
      </c>
      <c r="I10" s="12">
        <f>H10</f>
        <v>135.29</v>
      </c>
      <c r="J10" s="11">
        <v>239</v>
      </c>
      <c r="K10" s="12">
        <f>J10</f>
        <v>239</v>
      </c>
      <c r="L10" s="11">
        <v>288</v>
      </c>
      <c r="M10" s="12">
        <f>L10</f>
        <v>288</v>
      </c>
      <c r="N10" s="11">
        <v>340</v>
      </c>
      <c r="O10" s="12">
        <f>N10</f>
        <v>340</v>
      </c>
      <c r="Q10" t="s">
        <v>26</v>
      </c>
      <c r="R10" s="11">
        <v>-68</v>
      </c>
      <c r="S10" s="12">
        <f>R10</f>
        <v>-68</v>
      </c>
      <c r="T10" s="11">
        <v>-162</v>
      </c>
      <c r="U10" s="12">
        <f>T10</f>
        <v>-162</v>
      </c>
      <c r="V10" s="11">
        <v>-232</v>
      </c>
      <c r="W10" s="12">
        <f>V10</f>
        <v>-232</v>
      </c>
      <c r="X10" s="11">
        <v>-219</v>
      </c>
      <c r="Y10" s="12">
        <f>X10</f>
        <v>-219</v>
      </c>
    </row>
    <row r="11" spans="1:25" x14ac:dyDescent="0.25">
      <c r="G11" t="s">
        <v>25</v>
      </c>
      <c r="H11" s="11">
        <v>1711</v>
      </c>
      <c r="I11" s="12">
        <f>H11</f>
        <v>1711</v>
      </c>
      <c r="J11" s="11">
        <v>3432</v>
      </c>
      <c r="K11" s="12">
        <f>J11</f>
        <v>3432</v>
      </c>
      <c r="L11" s="11">
        <v>5159</v>
      </c>
      <c r="M11" s="12">
        <f>L11</f>
        <v>5159</v>
      </c>
      <c r="N11" s="11">
        <v>6854</v>
      </c>
      <c r="O11" s="12">
        <f>N11</f>
        <v>6854</v>
      </c>
      <c r="Q11" t="s">
        <v>25</v>
      </c>
      <c r="R11" s="11">
        <v>-1711</v>
      </c>
      <c r="S11" s="12">
        <f>R11</f>
        <v>-1711</v>
      </c>
      <c r="T11" s="11">
        <v>-3428</v>
      </c>
      <c r="U11" s="12">
        <f>T11</f>
        <v>-3428</v>
      </c>
      <c r="V11" s="11">
        <v>-5146</v>
      </c>
      <c r="W11" s="12">
        <f>V11</f>
        <v>-5146</v>
      </c>
      <c r="X11" s="11">
        <v>6849</v>
      </c>
      <c r="Y11" s="12">
        <f>X11</f>
        <v>6849</v>
      </c>
    </row>
    <row r="13" spans="1:25" x14ac:dyDescent="0.25">
      <c r="G13" t="s">
        <v>27</v>
      </c>
      <c r="I13">
        <f>(I4*I6+I5*I7)</f>
        <v>134.21981088000001</v>
      </c>
      <c r="K13">
        <f>(K4*K6+K5*K7)</f>
        <v>218.94481257600003</v>
      </c>
      <c r="M13">
        <f>(M4*M6+M5*M7)</f>
        <v>299.33625983999997</v>
      </c>
      <c r="O13">
        <f>(O4*O6+O5*O7)</f>
        <v>330.63415295999999</v>
      </c>
      <c r="Q13" t="s">
        <v>27</v>
      </c>
      <c r="S13">
        <f>(S4*S6+S5*S7)</f>
        <v>-70.219632000000004</v>
      </c>
      <c r="U13">
        <f>(U4*U6+U5*U7)</f>
        <v>-155.68695551999997</v>
      </c>
      <c r="W13">
        <f>(W4*W6+W5*W7)</f>
        <v>-240.75302399999998</v>
      </c>
      <c r="Y13">
        <f>(Y4*Y6+Y5*Y7)</f>
        <v>-250.78440000000001</v>
      </c>
    </row>
    <row r="14" spans="1:25" x14ac:dyDescent="0.25">
      <c r="G14" t="s">
        <v>29</v>
      </c>
      <c r="I14">
        <f>I8*I9</f>
        <v>134.34299999999999</v>
      </c>
      <c r="K14">
        <f>K8*K9</f>
        <v>240.80800000000002</v>
      </c>
      <c r="M14">
        <f>M8*M9</f>
        <v>310.08</v>
      </c>
      <c r="O14">
        <f>O8*O9</f>
        <v>346.54399999999998</v>
      </c>
      <c r="Q14" t="s">
        <v>29</v>
      </c>
      <c r="S14">
        <f>S8*S9</f>
        <v>-60.889499999999991</v>
      </c>
      <c r="U14">
        <f>U8*U9</f>
        <v>-158.34199999999998</v>
      </c>
      <c r="W14">
        <f>W8*W9</f>
        <v>-240.93087</v>
      </c>
      <c r="Y14">
        <f>Y8*Y9</f>
        <v>-218.48325999999997</v>
      </c>
    </row>
    <row r="16" spans="1:25" x14ac:dyDescent="0.25">
      <c r="G16" t="s">
        <v>30</v>
      </c>
      <c r="I16">
        <f>I14+S14</f>
        <v>73.453499999999991</v>
      </c>
      <c r="K16">
        <f t="shared" ref="J16:O16" si="1">K14+U14</f>
        <v>82.466000000000037</v>
      </c>
      <c r="M16">
        <f t="shared" si="1"/>
        <v>69.149129999999985</v>
      </c>
      <c r="O16">
        <f t="shared" si="1"/>
        <v>128.06074000000001</v>
      </c>
    </row>
    <row r="18" spans="7:15" x14ac:dyDescent="0.25">
      <c r="G18" t="s">
        <v>31</v>
      </c>
      <c r="I18">
        <f>1-((I16/2)/I14)</f>
        <v>0.72661954846921684</v>
      </c>
      <c r="K18">
        <f t="shared" ref="J18:O18" si="2">1-((K16/2)/K14)</f>
        <v>0.82877229992359047</v>
      </c>
      <c r="M18">
        <f t="shared" si="2"/>
        <v>0.88849791989164084</v>
      </c>
      <c r="O18">
        <f t="shared" si="2"/>
        <v>0.81523163003832122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"/>
  <sheetViews>
    <sheetView workbookViewId="0">
      <selection activeCell="G37" sqref="G37"/>
    </sheetView>
  </sheetViews>
  <sheetFormatPr defaultRowHeight="15" x14ac:dyDescent="0.25"/>
  <sheetData>
    <row r="2" spans="1:25" x14ac:dyDescent="0.25">
      <c r="G2" t="s">
        <v>28</v>
      </c>
      <c r="H2">
        <v>60.87</v>
      </c>
      <c r="I2">
        <v>164.8</v>
      </c>
      <c r="Q2" t="s">
        <v>28</v>
      </c>
      <c r="R2">
        <v>60.87</v>
      </c>
      <c r="S2">
        <v>164.8</v>
      </c>
    </row>
    <row r="3" spans="1:25" x14ac:dyDescent="0.25">
      <c r="A3" t="s">
        <v>22</v>
      </c>
      <c r="B3">
        <v>0.1</v>
      </c>
      <c r="C3">
        <v>0.2</v>
      </c>
      <c r="D3">
        <v>0.3</v>
      </c>
      <c r="E3">
        <v>0.4</v>
      </c>
      <c r="G3" t="s">
        <v>6</v>
      </c>
      <c r="H3">
        <v>0.1</v>
      </c>
      <c r="J3">
        <v>0.2</v>
      </c>
      <c r="L3">
        <v>0.3</v>
      </c>
      <c r="N3">
        <v>0.4</v>
      </c>
      <c r="Q3" t="s">
        <v>7</v>
      </c>
      <c r="R3">
        <v>0.1</v>
      </c>
      <c r="T3">
        <v>0.2</v>
      </c>
      <c r="V3">
        <v>0.3</v>
      </c>
      <c r="X3">
        <v>0.4</v>
      </c>
    </row>
    <row r="4" spans="1:25" x14ac:dyDescent="0.25">
      <c r="A4" t="s">
        <v>23</v>
      </c>
      <c r="B4" s="11">
        <v>19.5</v>
      </c>
      <c r="C4" s="11">
        <v>19.5</v>
      </c>
      <c r="D4" s="11">
        <v>19.5</v>
      </c>
      <c r="E4" s="11">
        <v>19.5</v>
      </c>
      <c r="G4" t="s">
        <v>4</v>
      </c>
      <c r="H4" s="11">
        <v>-0.11</v>
      </c>
      <c r="I4" s="12">
        <f>H4*H2</f>
        <v>-6.6956999999999995</v>
      </c>
      <c r="J4" s="11">
        <v>-0.2</v>
      </c>
      <c r="K4" s="12">
        <f>J4*H2</f>
        <v>-12.173999999999999</v>
      </c>
      <c r="L4" s="11">
        <v>-0.36799999999999999</v>
      </c>
      <c r="M4" s="12">
        <f>L4*H2</f>
        <v>-22.40016</v>
      </c>
      <c r="N4" s="11">
        <v>-0.5</v>
      </c>
      <c r="O4" s="12">
        <f>N4*H2</f>
        <v>-30.434999999999999</v>
      </c>
      <c r="Q4" t="s">
        <v>4</v>
      </c>
      <c r="R4" s="11">
        <v>5.1999999999999998E-2</v>
      </c>
      <c r="S4" s="12">
        <f>R4*R2</f>
        <v>3.1652399999999998</v>
      </c>
      <c r="T4" s="11">
        <v>4.2000000000000003E-2</v>
      </c>
      <c r="U4" s="12">
        <f>T4*R2</f>
        <v>2.55654</v>
      </c>
      <c r="V4" s="11">
        <v>-3.1E-2</v>
      </c>
      <c r="W4" s="12">
        <f>V4*R2</f>
        <v>-1.8869699999999998</v>
      </c>
      <c r="X4" s="11">
        <v>-0.22700000000000001</v>
      </c>
      <c r="Y4" s="12">
        <f>X4*R2</f>
        <v>-13.817489999999999</v>
      </c>
    </row>
    <row r="5" spans="1:25" x14ac:dyDescent="0.25">
      <c r="A5" t="s">
        <v>24</v>
      </c>
      <c r="B5" s="11">
        <v>4.5</v>
      </c>
      <c r="C5" s="11">
        <v>5.0999999999999996</v>
      </c>
      <c r="D5" s="11">
        <v>5.3</v>
      </c>
      <c r="E5" s="11">
        <v>7.1</v>
      </c>
      <c r="G5" t="s">
        <v>5</v>
      </c>
      <c r="H5" s="11">
        <v>0.30499999999999999</v>
      </c>
      <c r="I5" s="12">
        <f>H5*H2</f>
        <v>18.565349999999999</v>
      </c>
      <c r="J5" s="11">
        <v>0.49399999999999999</v>
      </c>
      <c r="K5" s="12">
        <f>J5*H2</f>
        <v>30.069779999999998</v>
      </c>
      <c r="L5" s="11">
        <v>0.65300000000000002</v>
      </c>
      <c r="M5" s="12">
        <f>L5*H2</f>
        <v>39.748109999999997</v>
      </c>
      <c r="N5" s="11">
        <v>0.879</v>
      </c>
      <c r="O5" s="12">
        <f>N5*H2</f>
        <v>53.504729999999995</v>
      </c>
      <c r="Q5" t="s">
        <v>5</v>
      </c>
      <c r="R5" s="11">
        <v>-9.4E-2</v>
      </c>
      <c r="S5" s="12">
        <f>R5*R2</f>
        <v>-5.7217799999999999</v>
      </c>
      <c r="T5" s="11">
        <v>-0.28000000000000003</v>
      </c>
      <c r="U5" s="12">
        <f>T5*R2</f>
        <v>-17.043600000000001</v>
      </c>
      <c r="V5" s="11">
        <v>-0.47099999999999997</v>
      </c>
      <c r="W5" s="12">
        <f>V5*R2</f>
        <v>-28.669769999999996</v>
      </c>
      <c r="X5" s="11">
        <v>-0.63400000000000001</v>
      </c>
      <c r="Y5" s="12">
        <f>X5*R2</f>
        <v>-38.59158</v>
      </c>
    </row>
    <row r="6" spans="1:25" x14ac:dyDescent="0.25">
      <c r="A6" t="s">
        <v>26</v>
      </c>
      <c r="B6" s="12">
        <f>B5*B4</f>
        <v>87.75</v>
      </c>
      <c r="C6" s="12">
        <f t="shared" ref="C6:E6" si="0">C5*C4</f>
        <v>99.449999999999989</v>
      </c>
      <c r="D6" s="12">
        <f t="shared" si="0"/>
        <v>103.35</v>
      </c>
      <c r="E6" s="12">
        <f t="shared" si="0"/>
        <v>138.44999999999999</v>
      </c>
      <c r="G6" t="s">
        <v>2</v>
      </c>
      <c r="H6" s="11">
        <v>-1E-3</v>
      </c>
      <c r="I6" s="12">
        <f>H6*I2</f>
        <v>-0.1648</v>
      </c>
      <c r="J6" s="11">
        <v>-8.0000000000000002E-3</v>
      </c>
      <c r="K6" s="12">
        <f>J6*I2</f>
        <v>-1.3184</v>
      </c>
      <c r="L6" s="11">
        <v>1E-3</v>
      </c>
      <c r="M6" s="12">
        <f>L6*I2</f>
        <v>0.1648</v>
      </c>
      <c r="N6" s="11">
        <v>0.1</v>
      </c>
      <c r="O6" s="12">
        <f>N6*I2</f>
        <v>16.48</v>
      </c>
      <c r="Q6" t="s">
        <v>2</v>
      </c>
      <c r="R6" s="11">
        <v>0</v>
      </c>
      <c r="S6" s="12">
        <f>R6*S2</f>
        <v>0</v>
      </c>
      <c r="T6" s="11">
        <v>0</v>
      </c>
      <c r="U6" s="12">
        <f>T6*S2</f>
        <v>0</v>
      </c>
      <c r="V6" s="11">
        <v>0</v>
      </c>
      <c r="W6" s="12">
        <f>V6*S2</f>
        <v>0</v>
      </c>
      <c r="X6" s="11">
        <v>0</v>
      </c>
      <c r="Y6" s="12">
        <f>X6*S2</f>
        <v>0</v>
      </c>
    </row>
    <row r="7" spans="1:25" x14ac:dyDescent="0.25">
      <c r="G7" t="s">
        <v>3</v>
      </c>
      <c r="H7" s="11">
        <v>0.1</v>
      </c>
      <c r="I7" s="12">
        <f>H7*I2</f>
        <v>16.48</v>
      </c>
      <c r="J7" s="11">
        <v>0.1</v>
      </c>
      <c r="K7" s="12">
        <f>J7*I2</f>
        <v>16.48</v>
      </c>
      <c r="L7" s="11">
        <v>0.1</v>
      </c>
      <c r="M7" s="12">
        <f>L7*I2</f>
        <v>16.48</v>
      </c>
      <c r="N7" s="11">
        <v>0.1</v>
      </c>
      <c r="O7" s="12">
        <f>N7*I2</f>
        <v>16.48</v>
      </c>
      <c r="Q7" t="s">
        <v>3</v>
      </c>
      <c r="R7" s="11">
        <v>0.1</v>
      </c>
      <c r="S7" s="12">
        <f>R7*S2</f>
        <v>16.48</v>
      </c>
      <c r="T7" s="11">
        <v>0.1</v>
      </c>
      <c r="U7" s="12">
        <f>T7*S2</f>
        <v>16.48</v>
      </c>
      <c r="V7" s="11">
        <v>0.1</v>
      </c>
      <c r="W7" s="12">
        <f>V7*S2</f>
        <v>16.48</v>
      </c>
      <c r="X7" s="11">
        <v>0.1</v>
      </c>
      <c r="Y7" s="12">
        <f>X7*S2</f>
        <v>16.48</v>
      </c>
    </row>
    <row r="8" spans="1:25" x14ac:dyDescent="0.25">
      <c r="G8" t="s">
        <v>24</v>
      </c>
      <c r="H8" s="11">
        <v>8.16</v>
      </c>
      <c r="I8" s="12">
        <f>H8</f>
        <v>8.16</v>
      </c>
      <c r="J8" s="11">
        <v>12.6</v>
      </c>
      <c r="K8" s="12">
        <f>J8</f>
        <v>12.6</v>
      </c>
      <c r="L8" s="11">
        <v>17.600000000000001</v>
      </c>
      <c r="M8" s="12">
        <f>L8</f>
        <v>17.600000000000001</v>
      </c>
      <c r="N8" s="11">
        <v>19.260000000000002</v>
      </c>
      <c r="O8" s="12">
        <f>N8</f>
        <v>19.260000000000002</v>
      </c>
      <c r="Q8" t="s">
        <v>24</v>
      </c>
      <c r="R8" s="11">
        <v>-2.85</v>
      </c>
      <c r="S8" s="12">
        <f>R8</f>
        <v>-2.85</v>
      </c>
      <c r="T8" s="11">
        <v>-7.38</v>
      </c>
      <c r="U8" s="12">
        <f>T8</f>
        <v>-7.38</v>
      </c>
      <c r="V8" s="11">
        <v>-10.15</v>
      </c>
      <c r="W8" s="12">
        <f>V8</f>
        <v>-10.15</v>
      </c>
      <c r="X8" s="11">
        <v>-12.9</v>
      </c>
      <c r="Y8" s="12">
        <f>X8</f>
        <v>-12.9</v>
      </c>
    </row>
    <row r="9" spans="1:25" x14ac:dyDescent="0.25">
      <c r="G9" t="s">
        <v>23</v>
      </c>
      <c r="H9" s="11">
        <v>19.25</v>
      </c>
      <c r="I9" s="12">
        <f>H9</f>
        <v>19.25</v>
      </c>
      <c r="J9" s="11">
        <v>19.190000000000001</v>
      </c>
      <c r="K9" s="12">
        <f>J9</f>
        <v>19.190000000000001</v>
      </c>
      <c r="L9" s="11">
        <v>19.155999999999999</v>
      </c>
      <c r="M9" s="12">
        <f>L9</f>
        <v>19.155999999999999</v>
      </c>
      <c r="N9" s="11">
        <v>19.073</v>
      </c>
      <c r="O9" s="12">
        <f>N9</f>
        <v>19.073</v>
      </c>
      <c r="Q9" t="s">
        <v>23</v>
      </c>
      <c r="R9" s="11">
        <v>19.14</v>
      </c>
      <c r="S9" s="12">
        <f>R9</f>
        <v>19.14</v>
      </c>
      <c r="T9" s="11">
        <v>19.164000000000001</v>
      </c>
      <c r="U9" s="12">
        <f>T9</f>
        <v>19.164000000000001</v>
      </c>
      <c r="V9" s="11">
        <v>19.157</v>
      </c>
      <c r="W9" s="12">
        <f>V9</f>
        <v>19.157</v>
      </c>
      <c r="X9" s="11">
        <v>19.091999999999999</v>
      </c>
      <c r="Y9" s="12">
        <f>X9</f>
        <v>19.091999999999999</v>
      </c>
    </row>
    <row r="10" spans="1:25" x14ac:dyDescent="0.25">
      <c r="G10" t="s">
        <v>26</v>
      </c>
      <c r="H10" s="11">
        <v>145</v>
      </c>
      <c r="I10" s="12">
        <f>H10</f>
        <v>145</v>
      </c>
      <c r="J10" s="11">
        <v>245</v>
      </c>
      <c r="K10" s="12">
        <f>J10</f>
        <v>245</v>
      </c>
      <c r="L10" s="11">
        <v>313</v>
      </c>
      <c r="M10" s="12">
        <f>L10</f>
        <v>313</v>
      </c>
      <c r="N10" s="11">
        <v>367</v>
      </c>
      <c r="O10" s="12">
        <f>N10</f>
        <v>367</v>
      </c>
      <c r="Q10" t="s">
        <v>26</v>
      </c>
      <c r="R10" s="11">
        <v>-50.6</v>
      </c>
      <c r="S10" s="12">
        <f>R10</f>
        <v>-50.6</v>
      </c>
      <c r="T10" s="11">
        <v>-148.5</v>
      </c>
      <c r="U10" s="12">
        <f>T10</f>
        <v>-148.5</v>
      </c>
      <c r="V10" s="11">
        <v>-193.77</v>
      </c>
      <c r="W10" s="12">
        <f>V10</f>
        <v>-193.77</v>
      </c>
      <c r="X10" s="11">
        <v>-246</v>
      </c>
      <c r="Y10" s="12">
        <f>X10</f>
        <v>-246</v>
      </c>
    </row>
    <row r="11" spans="1:25" x14ac:dyDescent="0.25">
      <c r="G11" t="s">
        <v>25</v>
      </c>
      <c r="H11" s="11">
        <v>1719</v>
      </c>
      <c r="I11" s="12">
        <f>H11</f>
        <v>1719</v>
      </c>
      <c r="J11" s="11">
        <v>3426</v>
      </c>
      <c r="K11" s="12">
        <f>J11</f>
        <v>3426</v>
      </c>
      <c r="L11" s="11">
        <v>5152</v>
      </c>
      <c r="M11" s="12">
        <f>L11</f>
        <v>5152</v>
      </c>
      <c r="N11" s="11">
        <v>6846</v>
      </c>
      <c r="O11" s="12">
        <f>N11</f>
        <v>6846</v>
      </c>
      <c r="Q11" t="s">
        <v>25</v>
      </c>
      <c r="R11" s="11">
        <v>-1719</v>
      </c>
      <c r="S11" s="12">
        <f>R11</f>
        <v>-1719</v>
      </c>
      <c r="T11" s="11">
        <v>-3426</v>
      </c>
      <c r="U11" s="12">
        <f>T11</f>
        <v>-3426</v>
      </c>
      <c r="V11" s="11">
        <v>-5152</v>
      </c>
      <c r="W11" s="12">
        <f>V11</f>
        <v>-5152</v>
      </c>
      <c r="X11" s="11">
        <v>-6846</v>
      </c>
      <c r="Y11" s="12">
        <f>X11</f>
        <v>-6846</v>
      </c>
    </row>
    <row r="13" spans="1:25" x14ac:dyDescent="0.25">
      <c r="G13" t="s">
        <v>27</v>
      </c>
      <c r="I13">
        <f>(I4*I6+I5*I7)</f>
        <v>307.06041935999997</v>
      </c>
      <c r="K13">
        <f>(K4*K6+K5*K7)</f>
        <v>511.60017599999998</v>
      </c>
      <c r="M13">
        <f>(M4*M6+M5*M7)</f>
        <v>651.35730643199997</v>
      </c>
      <c r="O13">
        <f>(O4*O6+O5*O7)</f>
        <v>380.1891503999999</v>
      </c>
      <c r="Q13" t="s">
        <v>27</v>
      </c>
      <c r="S13">
        <f>(S4*S6+S5*S7)</f>
        <v>-94.294934400000002</v>
      </c>
      <c r="U13">
        <f>(U4*U6+U5*U7)</f>
        <v>-280.87852800000002</v>
      </c>
      <c r="W13">
        <f>(W4*W6+W5*W7)</f>
        <v>-472.47780959999994</v>
      </c>
      <c r="Y13">
        <f>(Y4*Y6+Y5*Y7)</f>
        <v>-635.98923839999998</v>
      </c>
    </row>
    <row r="14" spans="1:25" x14ac:dyDescent="0.25">
      <c r="G14" t="s">
        <v>29</v>
      </c>
      <c r="I14">
        <f>I8*I9</f>
        <v>157.08000000000001</v>
      </c>
      <c r="K14">
        <f>K8*K9</f>
        <v>241.79400000000001</v>
      </c>
      <c r="M14">
        <f>M8*M9</f>
        <v>337.1456</v>
      </c>
      <c r="O14">
        <f>O8*O9</f>
        <v>367.34598000000005</v>
      </c>
      <c r="Q14" t="s">
        <v>29</v>
      </c>
      <c r="S14">
        <f>S8*S9</f>
        <v>-54.549000000000007</v>
      </c>
      <c r="U14">
        <f>U8*U9</f>
        <v>-141.43031999999999</v>
      </c>
      <c r="W14">
        <f>W8*W9</f>
        <v>-194.44355000000002</v>
      </c>
      <c r="Y14">
        <f>Y8*Y9</f>
        <v>-246.2868</v>
      </c>
    </row>
    <row r="16" spans="1:25" x14ac:dyDescent="0.25">
      <c r="G16" t="s">
        <v>14</v>
      </c>
      <c r="I16">
        <f>SQRT(I4^2+I5^2)</f>
        <v>19.735871379609769</v>
      </c>
      <c r="K16">
        <f>SQRT(K4^2+K5^2)</f>
        <v>32.440683489229997</v>
      </c>
      <c r="M16">
        <f>SQRT(M4^2+M5^2)</f>
        <v>45.625425111418963</v>
      </c>
      <c r="O16">
        <f>SQRT(O4^2+O5^2)</f>
        <v>61.555222015462668</v>
      </c>
      <c r="Q16" t="s">
        <v>14</v>
      </c>
      <c r="S16">
        <f>SQRT(S4^2+S5^2)</f>
        <v>6.5389227420118674</v>
      </c>
      <c r="U16">
        <f>SQRT(U4^2+U5^2)</f>
        <v>17.234273925280405</v>
      </c>
      <c r="W16">
        <f>SQRT(W4^2+W5^2)</f>
        <v>28.731800633336569</v>
      </c>
      <c r="Y16">
        <f>SQRT(Y4^2+Y5^2)</f>
        <v>40.990646211013797</v>
      </c>
    </row>
    <row r="17" spans="7:25" x14ac:dyDescent="0.25">
      <c r="G17" t="s">
        <v>13</v>
      </c>
      <c r="I17">
        <f>SQRT(I6^2+I7^2)</f>
        <v>16.48082397940103</v>
      </c>
      <c r="K17">
        <f>SQRT(K6^2+K7^2)</f>
        <v>16.532651891333103</v>
      </c>
      <c r="M17">
        <f>SQRT(M6^2+M7^2)</f>
        <v>16.48082397940103</v>
      </c>
      <c r="O17">
        <f>SQRT(O6^2+O7^2)</f>
        <v>23.306239507908607</v>
      </c>
      <c r="Q17" t="s">
        <v>13</v>
      </c>
      <c r="S17">
        <f>SQRT(S6^2+S7^2)</f>
        <v>16.48</v>
      </c>
      <c r="U17">
        <f>SQRT(U6^2+U7^2)</f>
        <v>16.48</v>
      </c>
      <c r="W17">
        <f>SQRT(W6^2+W7^2)</f>
        <v>16.48</v>
      </c>
      <c r="Y17">
        <f>SQRT(Y6^2+Y7^2)</f>
        <v>16.48</v>
      </c>
    </row>
    <row r="18" spans="7:25" x14ac:dyDescent="0.25">
      <c r="G18" t="s">
        <v>15</v>
      </c>
      <c r="I18">
        <f>I16*I17</f>
        <v>325.26342228744716</v>
      </c>
      <c r="K18">
        <f>K16*K17</f>
        <v>536.33052724435686</v>
      </c>
      <c r="M18">
        <f>M16*M17</f>
        <v>751.94460024663954</v>
      </c>
      <c r="O18">
        <f>O16*O17</f>
        <v>1434.6207472548617</v>
      </c>
      <c r="Q18" t="s">
        <v>15</v>
      </c>
      <c r="S18">
        <f>S16*S17</f>
        <v>107.76144678835558</v>
      </c>
      <c r="U18">
        <f>U16*U17</f>
        <v>284.02083428862107</v>
      </c>
      <c r="W18">
        <f>W16*W17</f>
        <v>473.50007443738667</v>
      </c>
      <c r="Y18">
        <f>Y16*Y17</f>
        <v>675.5258495575074</v>
      </c>
    </row>
    <row r="20" spans="7:25" x14ac:dyDescent="0.25">
      <c r="G20" t="s">
        <v>30</v>
      </c>
      <c r="I20">
        <f>I13+S13</f>
        <v>212.76548495999998</v>
      </c>
      <c r="K20">
        <f>K13+U13</f>
        <v>230.72164799999996</v>
      </c>
      <c r="M20">
        <f>M13+W13</f>
        <v>178.87949683200003</v>
      </c>
      <c r="O20">
        <f>O13+Y13</f>
        <v>-255.80008800000007</v>
      </c>
    </row>
    <row r="22" spans="7:25" x14ac:dyDescent="0.25">
      <c r="G22" t="s">
        <v>31</v>
      </c>
      <c r="I22">
        <f>1-((I20/2)/I13)</f>
        <v>0.65354459327017311</v>
      </c>
      <c r="K22">
        <f>1-((K20/2)/K13)</f>
        <v>0.77450980392156865</v>
      </c>
      <c r="M22">
        <f>1-((M20/2)/M13)</f>
        <v>0.86268711883200888</v>
      </c>
      <c r="O22">
        <f>1-((O20/2)/O13)</f>
        <v>1.3364116094986809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"/>
  <sheetViews>
    <sheetView tabSelected="1" workbookViewId="0">
      <selection activeCell="O15" sqref="O15"/>
    </sheetView>
  </sheetViews>
  <sheetFormatPr defaultRowHeight="15" x14ac:dyDescent="0.25"/>
  <sheetData>
    <row r="2" spans="1:25" x14ac:dyDescent="0.25">
      <c r="G2" t="s">
        <v>28</v>
      </c>
      <c r="H2">
        <v>60.87</v>
      </c>
      <c r="I2">
        <v>164.8</v>
      </c>
      <c r="Q2" t="s">
        <v>28</v>
      </c>
      <c r="R2">
        <v>60.87</v>
      </c>
      <c r="S2">
        <v>164.8</v>
      </c>
    </row>
    <row r="3" spans="1:25" x14ac:dyDescent="0.25">
      <c r="A3" t="s">
        <v>22</v>
      </c>
      <c r="B3">
        <v>0.1</v>
      </c>
      <c r="C3">
        <v>0.2</v>
      </c>
      <c r="D3">
        <v>0.3</v>
      </c>
      <c r="E3">
        <v>0.4</v>
      </c>
      <c r="G3" t="s">
        <v>6</v>
      </c>
      <c r="H3">
        <v>0.1</v>
      </c>
      <c r="J3">
        <v>0.2</v>
      </c>
      <c r="L3">
        <v>0.3</v>
      </c>
      <c r="N3">
        <v>0.4</v>
      </c>
      <c r="Q3" t="s">
        <v>7</v>
      </c>
      <c r="R3">
        <v>0.1</v>
      </c>
      <c r="T3">
        <v>0.2</v>
      </c>
      <c r="V3">
        <v>0.3</v>
      </c>
      <c r="X3">
        <v>0.4</v>
      </c>
    </row>
    <row r="4" spans="1:25" x14ac:dyDescent="0.25">
      <c r="A4" t="s">
        <v>23</v>
      </c>
      <c r="B4" s="11">
        <v>19</v>
      </c>
      <c r="C4" s="11">
        <v>19</v>
      </c>
      <c r="D4" s="11">
        <v>19</v>
      </c>
      <c r="E4" s="11">
        <v>19</v>
      </c>
      <c r="G4" t="s">
        <v>4</v>
      </c>
      <c r="H4" s="11">
        <v>-0.04</v>
      </c>
      <c r="I4" s="12">
        <f>H4*H2</f>
        <v>-2.4348000000000001</v>
      </c>
      <c r="J4" s="11">
        <v>-0.10199999999999999</v>
      </c>
      <c r="K4" s="12">
        <f>J4*H2</f>
        <v>-6.2087399999999997</v>
      </c>
      <c r="L4" s="11">
        <v>-0.23400000000000001</v>
      </c>
      <c r="M4" s="12">
        <f>L4*H2</f>
        <v>-14.24358</v>
      </c>
      <c r="N4" s="11">
        <v>-0.22900000000000001</v>
      </c>
      <c r="O4" s="12">
        <f>N4*H2</f>
        <v>-13.93923</v>
      </c>
      <c r="Q4" t="s">
        <v>4</v>
      </c>
      <c r="R4" s="11">
        <v>0</v>
      </c>
      <c r="S4" s="12">
        <f>R4*R2</f>
        <v>0</v>
      </c>
      <c r="T4" s="11">
        <v>0</v>
      </c>
      <c r="U4" s="12">
        <f>T4*R2</f>
        <v>0</v>
      </c>
      <c r="V4" s="11">
        <v>0</v>
      </c>
      <c r="W4" s="12">
        <f>V4*R2</f>
        <v>0</v>
      </c>
      <c r="X4" s="11">
        <v>0</v>
      </c>
      <c r="Y4" s="12">
        <f>X4*R2</f>
        <v>0</v>
      </c>
    </row>
    <row r="5" spans="1:25" x14ac:dyDescent="0.25">
      <c r="A5" t="s">
        <v>24</v>
      </c>
      <c r="B5" s="11">
        <v>4.3</v>
      </c>
      <c r="C5" s="11">
        <v>5.0999999999999996</v>
      </c>
      <c r="D5" s="11">
        <v>5.8</v>
      </c>
      <c r="E5" s="11">
        <v>6.8</v>
      </c>
      <c r="G5" t="s">
        <v>5</v>
      </c>
      <c r="H5" s="11">
        <v>0.29699999999999999</v>
      </c>
      <c r="I5" s="12">
        <f>H5*H2</f>
        <v>18.078389999999999</v>
      </c>
      <c r="J5" s="11">
        <v>0.48099999999999998</v>
      </c>
      <c r="K5" s="12">
        <f>J5*H2</f>
        <v>29.278469999999999</v>
      </c>
      <c r="L5" s="11">
        <v>0.73899999999999999</v>
      </c>
      <c r="M5" s="12">
        <f>L5*H2</f>
        <v>44.982929999999996</v>
      </c>
      <c r="N5" s="11">
        <v>0.83399999999999996</v>
      </c>
      <c r="O5" s="12">
        <f>N5*H2</f>
        <v>50.765579999999993</v>
      </c>
      <c r="Q5" t="s">
        <v>5</v>
      </c>
      <c r="R5" s="11">
        <v>-0.108</v>
      </c>
      <c r="S5" s="12">
        <f>R5*R2</f>
        <v>-6.5739599999999996</v>
      </c>
      <c r="T5" s="11">
        <v>-0.248</v>
      </c>
      <c r="U5" s="12">
        <f>T5*R2</f>
        <v>-15.095759999999999</v>
      </c>
      <c r="V5" s="11">
        <v>-0.43099999999999999</v>
      </c>
      <c r="W5" s="12">
        <f>V5*R2</f>
        <v>-26.234969999999997</v>
      </c>
      <c r="X5" s="11">
        <v>-0.66400000000000003</v>
      </c>
      <c r="Y5" s="12">
        <f>X5*R2</f>
        <v>-40.417679999999997</v>
      </c>
    </row>
    <row r="6" spans="1:25" x14ac:dyDescent="0.25">
      <c r="A6" t="s">
        <v>26</v>
      </c>
      <c r="B6" s="12">
        <f>B5*B4</f>
        <v>81.7</v>
      </c>
      <c r="C6" s="12">
        <f t="shared" ref="C6:E6" si="0">C5*C4</f>
        <v>96.899999999999991</v>
      </c>
      <c r="D6" s="12">
        <f t="shared" si="0"/>
        <v>110.2</v>
      </c>
      <c r="E6" s="12">
        <f t="shared" si="0"/>
        <v>129.19999999999999</v>
      </c>
      <c r="G6" t="s">
        <v>2</v>
      </c>
      <c r="H6" s="11">
        <v>0</v>
      </c>
      <c r="I6" s="12">
        <f>H6*I2</f>
        <v>0</v>
      </c>
      <c r="J6" s="11">
        <v>0</v>
      </c>
      <c r="K6" s="12">
        <f>J6*I2</f>
        <v>0</v>
      </c>
      <c r="L6" s="11">
        <v>1.7000000000000001E-2</v>
      </c>
      <c r="M6" s="12">
        <f>L6*I2</f>
        <v>2.8016000000000005</v>
      </c>
      <c r="N6" s="11">
        <v>-0.01</v>
      </c>
      <c r="O6" s="12">
        <f>N6*I2</f>
        <v>-1.6480000000000001</v>
      </c>
      <c r="Q6" t="s">
        <v>2</v>
      </c>
      <c r="R6" s="11">
        <v>0</v>
      </c>
      <c r="S6" s="12">
        <f>R6*S2</f>
        <v>0</v>
      </c>
      <c r="T6" s="11">
        <v>0</v>
      </c>
      <c r="U6" s="12">
        <f>T6*S2</f>
        <v>0</v>
      </c>
      <c r="V6" s="11">
        <v>0</v>
      </c>
      <c r="W6" s="12">
        <f>V6*S2</f>
        <v>0</v>
      </c>
      <c r="X6" s="11">
        <v>0</v>
      </c>
      <c r="Y6" s="12">
        <f>X6*S2</f>
        <v>0</v>
      </c>
    </row>
    <row r="7" spans="1:25" x14ac:dyDescent="0.25">
      <c r="G7" t="s">
        <v>3</v>
      </c>
      <c r="H7" s="11">
        <v>0.1</v>
      </c>
      <c r="I7" s="12">
        <f>H7*I2</f>
        <v>16.48</v>
      </c>
      <c r="J7" s="11">
        <v>0.1</v>
      </c>
      <c r="K7" s="12">
        <f>J7*I2</f>
        <v>16.48</v>
      </c>
      <c r="L7" s="11">
        <v>0.1</v>
      </c>
      <c r="M7" s="12">
        <f>L7*I2</f>
        <v>16.48</v>
      </c>
      <c r="N7" s="11">
        <v>0.1</v>
      </c>
      <c r="O7" s="12">
        <f>N7*I2</f>
        <v>16.48</v>
      </c>
      <c r="Q7" t="s">
        <v>3</v>
      </c>
      <c r="R7" s="11">
        <v>0.1</v>
      </c>
      <c r="S7" s="12">
        <f>R7*S2</f>
        <v>16.48</v>
      </c>
      <c r="T7" s="11">
        <v>0.1</v>
      </c>
      <c r="U7" s="12">
        <f>T7*S2</f>
        <v>16.48</v>
      </c>
      <c r="V7" s="11">
        <v>0.1</v>
      </c>
      <c r="W7" s="12">
        <f>V7*S2</f>
        <v>16.48</v>
      </c>
      <c r="X7" s="11">
        <v>0.1</v>
      </c>
      <c r="Y7" s="12">
        <f>X7*S2</f>
        <v>16.48</v>
      </c>
    </row>
    <row r="8" spans="1:25" x14ac:dyDescent="0.25">
      <c r="G8" t="s">
        <v>24</v>
      </c>
      <c r="H8" s="11">
        <v>8.1</v>
      </c>
      <c r="I8" s="12">
        <f>H8</f>
        <v>8.1</v>
      </c>
      <c r="J8" s="11">
        <v>13.5</v>
      </c>
      <c r="K8" s="12">
        <f>J8</f>
        <v>13.5</v>
      </c>
      <c r="L8" s="11">
        <v>17.2</v>
      </c>
      <c r="M8" s="12">
        <f>L8</f>
        <v>17.2</v>
      </c>
      <c r="N8" s="11">
        <v>20.3</v>
      </c>
      <c r="O8" s="12">
        <f>N8</f>
        <v>20.3</v>
      </c>
      <c r="Q8" t="s">
        <v>24</v>
      </c>
      <c r="R8" s="11">
        <v>-2.5</v>
      </c>
      <c r="S8" s="12">
        <f>R8</f>
        <v>-2.5</v>
      </c>
      <c r="T8" s="11">
        <v>-7.17</v>
      </c>
      <c r="U8" s="12">
        <f>T8</f>
        <v>-7.17</v>
      </c>
      <c r="V8" s="11">
        <v>-9.9</v>
      </c>
      <c r="W8" s="12">
        <f>V8</f>
        <v>-9.9</v>
      </c>
      <c r="X8" s="11">
        <v>-13.4</v>
      </c>
      <c r="Y8" s="12">
        <f>X8</f>
        <v>-13.4</v>
      </c>
    </row>
    <row r="9" spans="1:25" x14ac:dyDescent="0.25">
      <c r="G9" t="s">
        <v>23</v>
      </c>
      <c r="H9" s="11">
        <v>18.7</v>
      </c>
      <c r="I9" s="12">
        <f>H9</f>
        <v>18.7</v>
      </c>
      <c r="J9" s="11">
        <v>18.600000000000001</v>
      </c>
      <c r="K9" s="12">
        <f>J9</f>
        <v>18.600000000000001</v>
      </c>
      <c r="L9" s="11">
        <v>18.55</v>
      </c>
      <c r="M9" s="12">
        <f>L9</f>
        <v>18.55</v>
      </c>
      <c r="N9" s="11">
        <v>18.440000000000001</v>
      </c>
      <c r="O9" s="12">
        <f>N9</f>
        <v>18.440000000000001</v>
      </c>
      <c r="Q9" t="s">
        <v>23</v>
      </c>
      <c r="R9" s="11">
        <v>18.63</v>
      </c>
      <c r="S9" s="12">
        <f>R9</f>
        <v>18.63</v>
      </c>
      <c r="T9" s="11">
        <v>18.63</v>
      </c>
      <c r="U9" s="12">
        <f>T9</f>
        <v>18.63</v>
      </c>
      <c r="V9" s="11">
        <v>18.63</v>
      </c>
      <c r="W9" s="12">
        <f>V9</f>
        <v>18.63</v>
      </c>
      <c r="X9" s="11">
        <v>18.63</v>
      </c>
      <c r="Y9" s="12">
        <f>X9</f>
        <v>18.63</v>
      </c>
    </row>
    <row r="10" spans="1:25" x14ac:dyDescent="0.25">
      <c r="G10" t="s">
        <v>26</v>
      </c>
      <c r="H10" s="11">
        <v>153</v>
      </c>
      <c r="I10" s="12">
        <f>H10</f>
        <v>153</v>
      </c>
      <c r="J10" s="11">
        <v>231</v>
      </c>
      <c r="K10" s="12">
        <f>J10</f>
        <v>231</v>
      </c>
      <c r="L10" s="11">
        <v>350</v>
      </c>
      <c r="M10" s="12">
        <f>L10</f>
        <v>350</v>
      </c>
      <c r="N10" s="11">
        <v>426</v>
      </c>
      <c r="O10" s="12">
        <f>N10</f>
        <v>426</v>
      </c>
      <c r="Q10" t="s">
        <v>26</v>
      </c>
      <c r="R10" s="11">
        <v>-47</v>
      </c>
      <c r="S10" s="12">
        <f>R10</f>
        <v>-47</v>
      </c>
      <c r="T10" s="11">
        <v>-133</v>
      </c>
      <c r="U10" s="12">
        <f>T10</f>
        <v>-133</v>
      </c>
      <c r="V10" s="11">
        <v>-176</v>
      </c>
      <c r="W10" s="12">
        <f>V10</f>
        <v>-176</v>
      </c>
      <c r="X10" s="11">
        <v>-250</v>
      </c>
      <c r="Y10" s="12">
        <f>X10</f>
        <v>-250</v>
      </c>
    </row>
    <row r="11" spans="1:25" x14ac:dyDescent="0.25">
      <c r="G11" t="s">
        <v>25</v>
      </c>
      <c r="H11" s="11">
        <v>1700</v>
      </c>
      <c r="I11" s="12">
        <f>H11</f>
        <v>1700</v>
      </c>
      <c r="J11" s="11">
        <v>3400</v>
      </c>
      <c r="K11" s="12">
        <f>J11</f>
        <v>3400</v>
      </c>
      <c r="L11" s="11">
        <v>5150</v>
      </c>
      <c r="M11" s="12">
        <f>L11</f>
        <v>5150</v>
      </c>
      <c r="N11" s="11">
        <v>6900</v>
      </c>
      <c r="O11" s="12">
        <f>N11</f>
        <v>6900</v>
      </c>
      <c r="Q11" t="s">
        <v>25</v>
      </c>
      <c r="R11" s="11">
        <v>1700</v>
      </c>
      <c r="S11" s="12">
        <f>R11</f>
        <v>1700</v>
      </c>
      <c r="T11" s="11">
        <v>3400</v>
      </c>
      <c r="U11" s="12">
        <f>T11</f>
        <v>3400</v>
      </c>
      <c r="V11" s="11">
        <v>5150</v>
      </c>
      <c r="W11" s="12">
        <f>V11</f>
        <v>5150</v>
      </c>
      <c r="X11" s="11">
        <v>6900</v>
      </c>
      <c r="Y11" s="12">
        <f>X11</f>
        <v>6900</v>
      </c>
    </row>
    <row r="13" spans="1:25" x14ac:dyDescent="0.25">
      <c r="G13" t="s">
        <v>27</v>
      </c>
      <c r="I13">
        <f>(I4*I6+I5*I7)</f>
        <v>297.9318672</v>
      </c>
      <c r="K13">
        <f>(K4*K6+K5*K7)</f>
        <v>482.50918559999997</v>
      </c>
      <c r="M13">
        <f>(M4*M6+M5*M7)</f>
        <v>701.41387267199991</v>
      </c>
      <c r="O13">
        <f>(O4*O6+O5*O7)</f>
        <v>859.58860943999991</v>
      </c>
      <c r="Q13" t="s">
        <v>27</v>
      </c>
      <c r="S13">
        <f>(S4*S6+S5*S7)</f>
        <v>-108.33886079999999</v>
      </c>
      <c r="U13">
        <f>(U4*U6+U5*U7)</f>
        <v>-248.77812479999997</v>
      </c>
      <c r="W13">
        <f>(W4*W6+W5*W7)</f>
        <v>-432.35230559999997</v>
      </c>
      <c r="Y13">
        <f>(Y4*Y6+Y5*Y7)</f>
        <v>-666.08336639999993</v>
      </c>
    </row>
    <row r="14" spans="1:25" x14ac:dyDescent="0.25">
      <c r="G14" t="s">
        <v>32</v>
      </c>
      <c r="I14">
        <f>I5*I7</f>
        <v>297.9318672</v>
      </c>
      <c r="K14">
        <f t="shared" ref="J14:O14" si="1">K5*K7</f>
        <v>482.50918559999997</v>
      </c>
      <c r="M14">
        <f t="shared" si="1"/>
        <v>741.31868639999993</v>
      </c>
      <c r="O14">
        <f t="shared" si="1"/>
        <v>836.61675839999987</v>
      </c>
    </row>
    <row r="15" spans="1:25" x14ac:dyDescent="0.25">
      <c r="G15" t="s">
        <v>29</v>
      </c>
      <c r="I15">
        <f>I8*I9</f>
        <v>151.47</v>
      </c>
      <c r="K15">
        <f>K8*K9</f>
        <v>251.10000000000002</v>
      </c>
      <c r="M15">
        <f>M8*M9</f>
        <v>319.06</v>
      </c>
      <c r="O15">
        <f>O8*O9</f>
        <v>374.33200000000005</v>
      </c>
      <c r="Q15" t="s">
        <v>29</v>
      </c>
      <c r="S15">
        <f>S8*S9</f>
        <v>-46.574999999999996</v>
      </c>
      <c r="U15">
        <f>U8*U9</f>
        <v>-133.5771</v>
      </c>
      <c r="W15">
        <f>W8*W9</f>
        <v>-184.43699999999998</v>
      </c>
      <c r="Y15">
        <f>Y8*Y9</f>
        <v>-249.642</v>
      </c>
    </row>
    <row r="17" spans="7:25" x14ac:dyDescent="0.25">
      <c r="G17" t="s">
        <v>14</v>
      </c>
      <c r="I17">
        <f>SQRT(I4^2+I5^2)</f>
        <v>18.241612758528234</v>
      </c>
      <c r="K17">
        <f>SQRT(K4^2+K5^2)</f>
        <v>29.929538217762396</v>
      </c>
      <c r="M17">
        <f>SQRT(M4^2+M5^2)</f>
        <v>47.18414524606014</v>
      </c>
      <c r="O17">
        <f>SQRT(O4^2+O5^2)</f>
        <v>52.644527215364938</v>
      </c>
      <c r="Q17" t="s">
        <v>14</v>
      </c>
      <c r="S17">
        <f>SQRT(S4^2+S5^2)</f>
        <v>6.5739599999999996</v>
      </c>
      <c r="U17">
        <f>SQRT(U4^2+U5^2)</f>
        <v>15.095759999999999</v>
      </c>
      <c r="W17">
        <f>SQRT(W4^2+W5^2)</f>
        <v>26.234969999999997</v>
      </c>
      <c r="Y17">
        <f>SQRT(Y4^2+Y5^2)</f>
        <v>40.417679999999997</v>
      </c>
    </row>
    <row r="18" spans="7:25" x14ac:dyDescent="0.25">
      <c r="G18" t="s">
        <v>13</v>
      </c>
      <c r="I18">
        <f>SQRT(I6^2+I7^2)</f>
        <v>16.48</v>
      </c>
      <c r="K18">
        <f>SQRT(K6^2+K7^2)</f>
        <v>16.48</v>
      </c>
      <c r="M18">
        <f>SQRT(M6^2+M7^2)</f>
        <v>16.71643988892372</v>
      </c>
      <c r="O18">
        <f>SQRT(O6^2+O7^2)</f>
        <v>16.562195023607227</v>
      </c>
      <c r="Q18" t="s">
        <v>13</v>
      </c>
      <c r="S18">
        <f>SQRT(S6^2+S7^2)</f>
        <v>16.48</v>
      </c>
      <c r="U18">
        <f>SQRT(U6^2+U7^2)</f>
        <v>16.48</v>
      </c>
      <c r="W18">
        <f>SQRT(W6^2+W7^2)</f>
        <v>16.48</v>
      </c>
      <c r="Y18">
        <f>SQRT(Y6^2+Y7^2)</f>
        <v>16.48</v>
      </c>
    </row>
    <row r="19" spans="7:25" x14ac:dyDescent="0.25">
      <c r="G19" t="s">
        <v>15</v>
      </c>
      <c r="I19">
        <f>I17*I18</f>
        <v>300.62177826054528</v>
      </c>
      <c r="K19">
        <f>K17*K18</f>
        <v>493.23878982872429</v>
      </c>
      <c r="M19">
        <f>M17*M18</f>
        <v>788.75092771601021</v>
      </c>
      <c r="O19">
        <f>O17*O18</f>
        <v>871.90892666647244</v>
      </c>
      <c r="Q19" t="s">
        <v>15</v>
      </c>
      <c r="S19">
        <f>S17*S18</f>
        <v>108.33886079999999</v>
      </c>
      <c r="U19">
        <f>U17*U18</f>
        <v>248.77812479999997</v>
      </c>
      <c r="W19">
        <f>W17*W18</f>
        <v>432.35230559999997</v>
      </c>
      <c r="Y19">
        <f>Y17*Y18</f>
        <v>666.08336639999993</v>
      </c>
    </row>
    <row r="21" spans="7:25" x14ac:dyDescent="0.25">
      <c r="G21" t="s">
        <v>30</v>
      </c>
      <c r="I21">
        <f>I15+S15</f>
        <v>104.89500000000001</v>
      </c>
      <c r="K21">
        <f t="shared" ref="K21:O21" si="2">K15+U15</f>
        <v>117.52290000000002</v>
      </c>
      <c r="M21">
        <f t="shared" si="2"/>
        <v>134.62300000000002</v>
      </c>
      <c r="O21">
        <f t="shared" si="2"/>
        <v>124.69000000000005</v>
      </c>
    </row>
    <row r="23" spans="7:25" x14ac:dyDescent="0.25">
      <c r="G23" t="s">
        <v>31</v>
      </c>
      <c r="I23">
        <f>1-((I21/2)/I15)</f>
        <v>0.65374331550802134</v>
      </c>
      <c r="K23">
        <f t="shared" ref="K23:O23" si="3">1-((K21/2)/K15)</f>
        <v>0.7659838709677419</v>
      </c>
      <c r="M23">
        <f t="shared" si="3"/>
        <v>0.7890318435403999</v>
      </c>
      <c r="O23">
        <f t="shared" si="3"/>
        <v>0.83344998557430294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List1</vt:lpstr>
      <vt:lpstr>0,05</vt:lpstr>
      <vt:lpstr>0,1</vt:lpstr>
      <vt:lpstr>0,1_1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2015-08-03T13:40:35Z</dcterms:created>
  <dcterms:modified xsi:type="dcterms:W3CDTF">2015-08-08T12:44:32Z</dcterms:modified>
</cp:coreProperties>
</file>