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6835" windowHeight="1329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L1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4" i="1"/>
  <c r="O4" i="1" s="1"/>
  <c r="P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N36" i="1" s="1"/>
  <c r="O36" i="1" s="1"/>
  <c r="P36" i="1" s="1"/>
  <c r="F4" i="1" l="1"/>
  <c r="I4" i="1"/>
  <c r="H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" i="1"/>
  <c r="I43" i="1" l="1"/>
  <c r="F43" i="1"/>
  <c r="I39" i="1"/>
  <c r="F39" i="1"/>
  <c r="I31" i="1"/>
  <c r="F31" i="1"/>
  <c r="I27" i="1"/>
  <c r="F27" i="1"/>
  <c r="I23" i="1"/>
  <c r="F23" i="1"/>
  <c r="I19" i="1"/>
  <c r="F19" i="1"/>
  <c r="I15" i="1"/>
  <c r="F15" i="1"/>
  <c r="I11" i="1"/>
  <c r="F11" i="1"/>
  <c r="I7" i="1"/>
  <c r="F7" i="1"/>
  <c r="I46" i="1"/>
  <c r="F46" i="1"/>
  <c r="H46" i="1"/>
  <c r="F42" i="1"/>
  <c r="I42" i="1"/>
  <c r="H42" i="1"/>
  <c r="F38" i="1"/>
  <c r="I38" i="1"/>
  <c r="H38" i="1"/>
  <c r="H34" i="1"/>
  <c r="F34" i="1"/>
  <c r="I34" i="1"/>
  <c r="I30" i="1"/>
  <c r="F30" i="1"/>
  <c r="H30" i="1"/>
  <c r="F26" i="1"/>
  <c r="I26" i="1"/>
  <c r="H26" i="1"/>
  <c r="F22" i="1"/>
  <c r="I22" i="1"/>
  <c r="H22" i="1"/>
  <c r="H18" i="1"/>
  <c r="F18" i="1"/>
  <c r="I18" i="1"/>
  <c r="I14" i="1"/>
  <c r="F14" i="1"/>
  <c r="H14" i="1"/>
  <c r="F10" i="1"/>
  <c r="I10" i="1"/>
  <c r="H10" i="1"/>
  <c r="F6" i="1"/>
  <c r="I6" i="1"/>
  <c r="H6" i="1"/>
  <c r="F45" i="1"/>
  <c r="H45" i="1"/>
  <c r="I45" i="1"/>
  <c r="F41" i="1"/>
  <c r="I41" i="1"/>
  <c r="H41" i="1"/>
  <c r="F37" i="1"/>
  <c r="I37" i="1"/>
  <c r="H37" i="1"/>
  <c r="F33" i="1"/>
  <c r="I33" i="1"/>
  <c r="H33" i="1"/>
  <c r="F29" i="1"/>
  <c r="H29" i="1"/>
  <c r="I29" i="1"/>
  <c r="F25" i="1"/>
  <c r="I25" i="1"/>
  <c r="H25" i="1"/>
  <c r="F21" i="1"/>
  <c r="I21" i="1"/>
  <c r="H21" i="1"/>
  <c r="F17" i="1"/>
  <c r="I17" i="1"/>
  <c r="H17" i="1"/>
  <c r="F13" i="1"/>
  <c r="H13" i="1"/>
  <c r="I13" i="1"/>
  <c r="F9" i="1"/>
  <c r="I9" i="1"/>
  <c r="H9" i="1"/>
  <c r="F5" i="1"/>
  <c r="I5" i="1"/>
  <c r="H5" i="1"/>
  <c r="I44" i="1"/>
  <c r="F44" i="1"/>
  <c r="H44" i="1"/>
  <c r="H40" i="1"/>
  <c r="F40" i="1"/>
  <c r="I40" i="1"/>
  <c r="I36" i="1"/>
  <c r="H36" i="1"/>
  <c r="F36" i="1"/>
  <c r="I32" i="1"/>
  <c r="H32" i="1"/>
  <c r="F32" i="1"/>
  <c r="I28" i="1"/>
  <c r="F28" i="1"/>
  <c r="H28" i="1"/>
  <c r="H24" i="1"/>
  <c r="F24" i="1"/>
  <c r="I24" i="1"/>
  <c r="I20" i="1"/>
  <c r="H20" i="1"/>
  <c r="F20" i="1"/>
  <c r="I16" i="1"/>
  <c r="H16" i="1"/>
  <c r="F16" i="1"/>
  <c r="I12" i="1"/>
  <c r="F12" i="1"/>
  <c r="H12" i="1"/>
  <c r="H8" i="1"/>
  <c r="F8" i="1"/>
  <c r="I8" i="1"/>
  <c r="I35" i="1"/>
  <c r="F35" i="1"/>
  <c r="H43" i="1"/>
  <c r="H39" i="1"/>
  <c r="H35" i="1"/>
  <c r="H31" i="1"/>
  <c r="H27" i="1"/>
  <c r="H23" i="1"/>
  <c r="H19" i="1"/>
  <c r="H15" i="1"/>
  <c r="H11" i="1"/>
  <c r="H7" i="1"/>
</calcChain>
</file>

<file path=xl/sharedStrings.xml><?xml version="1.0" encoding="utf-8"?>
<sst xmlns="http://schemas.openxmlformats.org/spreadsheetml/2006/main" count="17" uniqueCount="13">
  <si>
    <t>T</t>
  </si>
  <si>
    <t>RT/R25</t>
  </si>
  <si>
    <t>R25</t>
  </si>
  <si>
    <t>R</t>
  </si>
  <si>
    <t>Vref</t>
  </si>
  <si>
    <t>Rref</t>
  </si>
  <si>
    <t>Vad</t>
  </si>
  <si>
    <t>Qout</t>
  </si>
  <si>
    <t>Frac</t>
  </si>
  <si>
    <t>Q</t>
  </si>
  <si>
    <t>β</t>
  </si>
  <si>
    <t>Rinf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</si>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</sst>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000000000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List1!$O$3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xVal>
            <c:numRef>
              <c:f>List1!$L$4:$L$36</c:f>
              <c:numCache>
                <c:formatCode>General</c:formatCode>
                <c:ptCount val="33"/>
                <c:pt idx="0">
                  <c:v>0</c:v>
                </c:pt>
                <c:pt idx="1">
                  <c:v>128</c:v>
                </c:pt>
                <c:pt idx="2">
                  <c:v>256</c:v>
                </c:pt>
                <c:pt idx="3">
                  <c:v>384</c:v>
                </c:pt>
                <c:pt idx="4">
                  <c:v>512</c:v>
                </c:pt>
                <c:pt idx="5">
                  <c:v>640</c:v>
                </c:pt>
                <c:pt idx="6">
                  <c:v>768</c:v>
                </c:pt>
                <c:pt idx="7">
                  <c:v>896</c:v>
                </c:pt>
                <c:pt idx="8">
                  <c:v>1024</c:v>
                </c:pt>
                <c:pt idx="9">
                  <c:v>1152</c:v>
                </c:pt>
                <c:pt idx="10">
                  <c:v>1280</c:v>
                </c:pt>
                <c:pt idx="11">
                  <c:v>1408</c:v>
                </c:pt>
                <c:pt idx="12">
                  <c:v>1536</c:v>
                </c:pt>
                <c:pt idx="13">
                  <c:v>1664</c:v>
                </c:pt>
                <c:pt idx="14">
                  <c:v>1792</c:v>
                </c:pt>
                <c:pt idx="15">
                  <c:v>1920</c:v>
                </c:pt>
                <c:pt idx="16">
                  <c:v>2048</c:v>
                </c:pt>
                <c:pt idx="17">
                  <c:v>2176</c:v>
                </c:pt>
                <c:pt idx="18">
                  <c:v>2304</c:v>
                </c:pt>
                <c:pt idx="19">
                  <c:v>2432</c:v>
                </c:pt>
                <c:pt idx="20">
                  <c:v>2560</c:v>
                </c:pt>
                <c:pt idx="21">
                  <c:v>2688</c:v>
                </c:pt>
                <c:pt idx="22">
                  <c:v>2816</c:v>
                </c:pt>
                <c:pt idx="23">
                  <c:v>2944</c:v>
                </c:pt>
                <c:pt idx="24">
                  <c:v>3072</c:v>
                </c:pt>
                <c:pt idx="25">
                  <c:v>3200</c:v>
                </c:pt>
                <c:pt idx="26">
                  <c:v>3328</c:v>
                </c:pt>
                <c:pt idx="27">
                  <c:v>3456</c:v>
                </c:pt>
                <c:pt idx="28">
                  <c:v>3584</c:v>
                </c:pt>
                <c:pt idx="29">
                  <c:v>3712</c:v>
                </c:pt>
                <c:pt idx="30">
                  <c:v>3840</c:v>
                </c:pt>
                <c:pt idx="31">
                  <c:v>3968</c:v>
                </c:pt>
                <c:pt idx="32">
                  <c:v>4095</c:v>
                </c:pt>
              </c:numCache>
            </c:numRef>
          </c:xVal>
          <c:yVal>
            <c:numRef>
              <c:f>List1!$O$4:$O$36</c:f>
              <c:numCache>
                <c:formatCode>General</c:formatCode>
                <c:ptCount val="33"/>
                <c:pt idx="0">
                  <c:v>-79.984733898509745</c:v>
                </c:pt>
                <c:pt idx="1">
                  <c:v>-19.546450673040653</c:v>
                </c:pt>
                <c:pt idx="2">
                  <c:v>-7.1946776647911292</c:v>
                </c:pt>
                <c:pt idx="3">
                  <c:v>0.8833542611445182</c:v>
                </c:pt>
                <c:pt idx="4">
                  <c:v>7.1375477242810348</c:v>
                </c:pt>
                <c:pt idx="5">
                  <c:v>12.376846991752416</c:v>
                </c:pt>
                <c:pt idx="6">
                  <c:v>16.97564410025808</c:v>
                </c:pt>
                <c:pt idx="7">
                  <c:v>21.140703901556265</c:v>
                </c:pt>
                <c:pt idx="8">
                  <c:v>25</c:v>
                </c:pt>
                <c:pt idx="9">
                  <c:v>28.639607109432177</c:v>
                </c:pt>
                <c:pt idx="10">
                  <c:v>32.121409946999563</c:v>
                </c:pt>
                <c:pt idx="11">
                  <c:v>35.492551499018248</c:v>
                </c:pt>
                <c:pt idx="12">
                  <c:v>38.790920212448611</c:v>
                </c:pt>
                <c:pt idx="13">
                  <c:v>42.048587734534294</c:v>
                </c:pt>
                <c:pt idx="14">
                  <c:v>45.29413435823443</c:v>
                </c:pt>
                <c:pt idx="15">
                  <c:v>48.554364366277923</c:v>
                </c:pt>
                <c:pt idx="16">
                  <c:v>51.855708180708177</c:v>
                </c:pt>
                <c:pt idx="17">
                  <c:v>55.225511590541714</c:v>
                </c:pt>
                <c:pt idx="18">
                  <c:v>58.693374715476068</c:v>
                </c:pt>
                <c:pt idx="19">
                  <c:v>62.292706156203735</c:v>
                </c:pt>
                <c:pt idx="20">
                  <c:v>66.062699665681635</c:v>
                </c:pt>
                <c:pt idx="21">
                  <c:v>70.051035732718105</c:v>
                </c:pt>
                <c:pt idx="22">
                  <c:v>74.317795628506758</c:v>
                </c:pt>
                <c:pt idx="23">
                  <c:v>78.941433155686468</c:v>
                </c:pt>
                <c:pt idx="24">
                  <c:v>84.02836613614852</c:v>
                </c:pt>
                <c:pt idx="25">
                  <c:v>89.729274415456416</c:v>
                </c:pt>
                <c:pt idx="26">
                  <c:v>96.268700276302638</c:v>
                </c:pt>
                <c:pt idx="27">
                  <c:v>104.00348414002104</c:v>
                </c:pt>
                <c:pt idx="28">
                  <c:v>113.55157442309968</c:v>
                </c:pt>
                <c:pt idx="29">
                  <c:v>126.12376022878891</c:v>
                </c:pt>
                <c:pt idx="30">
                  <c:v>144.61189271483164</c:v>
                </c:pt>
                <c:pt idx="31">
                  <c:v>179.22086792852093</c:v>
                </c:pt>
                <c:pt idx="32">
                  <c:v>748.71363815316909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74240"/>
        <c:axId val="83672448"/>
      </c:scatterChart>
      <c:valAx>
        <c:axId val="8367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672448"/>
        <c:crosses val="autoZero"/>
        <c:crossBetween val="midCat"/>
      </c:valAx>
      <c:valAx>
        <c:axId val="8367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674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List1!$R$3</c:f>
              <c:strCache>
                <c:ptCount val="1"/>
                <c:pt idx="0">
                  <c:v>Frac</c:v>
                </c:pt>
              </c:strCache>
            </c:strRef>
          </c:tx>
          <c:marker>
            <c:symbol val="none"/>
          </c:marker>
          <c:xVal>
            <c:numRef>
              <c:f>List1!$O$4:$O$36</c:f>
              <c:numCache>
                <c:formatCode>General</c:formatCode>
                <c:ptCount val="33"/>
                <c:pt idx="0">
                  <c:v>-79.984733898509745</c:v>
                </c:pt>
                <c:pt idx="1">
                  <c:v>-19.546450673040653</c:v>
                </c:pt>
                <c:pt idx="2">
                  <c:v>-7.1946776647911292</c:v>
                </c:pt>
                <c:pt idx="3">
                  <c:v>0.8833542611445182</c:v>
                </c:pt>
                <c:pt idx="4">
                  <c:v>7.1375477242810348</c:v>
                </c:pt>
                <c:pt idx="5">
                  <c:v>12.376846991752416</c:v>
                </c:pt>
                <c:pt idx="6">
                  <c:v>16.97564410025808</c:v>
                </c:pt>
                <c:pt idx="7">
                  <c:v>21.140703901556265</c:v>
                </c:pt>
                <c:pt idx="8">
                  <c:v>25</c:v>
                </c:pt>
                <c:pt idx="9">
                  <c:v>28.639607109432177</c:v>
                </c:pt>
                <c:pt idx="10">
                  <c:v>32.121409946999563</c:v>
                </c:pt>
                <c:pt idx="11">
                  <c:v>35.492551499018248</c:v>
                </c:pt>
                <c:pt idx="12">
                  <c:v>38.790920212448611</c:v>
                </c:pt>
                <c:pt idx="13">
                  <c:v>42.048587734534294</c:v>
                </c:pt>
                <c:pt idx="14">
                  <c:v>45.29413435823443</c:v>
                </c:pt>
                <c:pt idx="15">
                  <c:v>48.554364366277923</c:v>
                </c:pt>
                <c:pt idx="16">
                  <c:v>51.855708180708177</c:v>
                </c:pt>
                <c:pt idx="17">
                  <c:v>55.225511590541714</c:v>
                </c:pt>
                <c:pt idx="18">
                  <c:v>58.693374715476068</c:v>
                </c:pt>
                <c:pt idx="19">
                  <c:v>62.292706156203735</c:v>
                </c:pt>
                <c:pt idx="20">
                  <c:v>66.062699665681635</c:v>
                </c:pt>
                <c:pt idx="21">
                  <c:v>70.051035732718105</c:v>
                </c:pt>
                <c:pt idx="22">
                  <c:v>74.317795628506758</c:v>
                </c:pt>
                <c:pt idx="23">
                  <c:v>78.941433155686468</c:v>
                </c:pt>
                <c:pt idx="24">
                  <c:v>84.02836613614852</c:v>
                </c:pt>
                <c:pt idx="25">
                  <c:v>89.729274415456416</c:v>
                </c:pt>
                <c:pt idx="26">
                  <c:v>96.268700276302638</c:v>
                </c:pt>
                <c:pt idx="27">
                  <c:v>104.00348414002104</c:v>
                </c:pt>
                <c:pt idx="28">
                  <c:v>113.55157442309968</c:v>
                </c:pt>
                <c:pt idx="29">
                  <c:v>126.12376022878891</c:v>
                </c:pt>
                <c:pt idx="30">
                  <c:v>144.61189271483164</c:v>
                </c:pt>
                <c:pt idx="31">
                  <c:v>179.22086792852093</c:v>
                </c:pt>
                <c:pt idx="32">
                  <c:v>748.71363815316909</c:v>
                </c:pt>
              </c:numCache>
            </c:numRef>
          </c:xVal>
          <c:yVal>
            <c:numRef>
              <c:f>List1!$R$4:$R$36</c:f>
              <c:numCache>
                <c:formatCode>General</c:formatCode>
                <c:ptCount val="33"/>
                <c:pt idx="0">
                  <c:v>0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0.999755859375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51392"/>
        <c:axId val="106691584"/>
      </c:scatterChart>
      <c:valAx>
        <c:axId val="10825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691584"/>
        <c:crosses val="autoZero"/>
        <c:crossBetween val="midCat"/>
      </c:valAx>
      <c:valAx>
        <c:axId val="10669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251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171450</xdr:colOff>
      <xdr:row>3</xdr:row>
      <xdr:rowOff>171450</xdr:rowOff>
    </xdr:from>
    <xdr:to>
      <xdr:col>27</xdr:col>
      <xdr:colOff>476250</xdr:colOff>
      <xdr:row>18</xdr:row>
      <xdr:rowOff>57150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104775</xdr:colOff>
      <xdr:row>20</xdr:row>
      <xdr:rowOff>180975</xdr:rowOff>
    </xdr:from>
    <xdr:to>
      <xdr:col>27</xdr:col>
      <xdr:colOff>409575</xdr:colOff>
      <xdr:row>35</xdr:row>
      <xdr:rowOff>66675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topLeftCell="E1" workbookViewId="0">
      <selection activeCell="L36" sqref="L36"/>
    </sheetView>
  </sheetViews>
  <sheetFormatPr defaultRowHeight="15" x14ac:dyDescent="0.25"/>
  <cols>
    <col min="5" max="5" width="9.5703125" bestFit="1" customWidth="1"/>
    <col min="12" max="12" width="23" bestFit="1" customWidth="1"/>
  </cols>
  <sheetData>
    <row r="1" spans="1:18" x14ac:dyDescent="0.25">
      <c r="A1" t="s">
        <v>2</v>
      </c>
      <c r="B1">
        <v>30000</v>
      </c>
      <c r="D1" t="s">
        <v>4</v>
      </c>
      <c r="E1">
        <v>3.3</v>
      </c>
      <c r="F1" t="s">
        <v>5</v>
      </c>
      <c r="G1">
        <v>10000</v>
      </c>
      <c r="I1" s="3" t="s">
        <v>10</v>
      </c>
      <c r="J1">
        <v>3964</v>
      </c>
      <c r="K1" t="s">
        <v>11</v>
      </c>
      <c r="L1">
        <f>B1*EXP(-J1/N1)</f>
        <v>5.0470388226859272E-2</v>
      </c>
      <c r="M1" t="s">
        <v>12</v>
      </c>
      <c r="N1">
        <v>298.14999999999998</v>
      </c>
    </row>
    <row r="3" spans="1:18" x14ac:dyDescent="0.25">
      <c r="A3" t="s">
        <v>0</v>
      </c>
      <c r="B3" t="s">
        <v>1</v>
      </c>
      <c r="C3" t="s">
        <v>3</v>
      </c>
      <c r="D3" t="s">
        <v>6</v>
      </c>
      <c r="E3" t="s">
        <v>7</v>
      </c>
      <c r="F3" t="s">
        <v>8</v>
      </c>
      <c r="L3" s="2" t="s">
        <v>9</v>
      </c>
      <c r="M3" t="s">
        <v>6</v>
      </c>
      <c r="N3" t="s">
        <v>3</v>
      </c>
      <c r="O3" t="s">
        <v>0</v>
      </c>
      <c r="R3" t="s">
        <v>8</v>
      </c>
    </row>
    <row r="4" spans="1:18" x14ac:dyDescent="0.25">
      <c r="A4">
        <v>-55</v>
      </c>
      <c r="B4">
        <v>82.408000000000001</v>
      </c>
      <c r="C4">
        <f>B4*$B$1</f>
        <v>2472240</v>
      </c>
      <c r="D4">
        <f>(3.3/(C4+$G$1))*$G$1</f>
        <v>1.3294443728245455E-2</v>
      </c>
      <c r="E4" s="1">
        <f>D4/(3.3/4096)</f>
        <v>16.501224700270722</v>
      </c>
      <c r="F4">
        <f>(8*E4)/32768</f>
        <v>4.0286193115895317E-3</v>
      </c>
      <c r="H4" s="1">
        <f>E4/128</f>
        <v>0.12891581797086502</v>
      </c>
      <c r="I4" s="1">
        <f>MOD(E4,128)</f>
        <v>16.501224700270722</v>
      </c>
      <c r="K4">
        <v>0</v>
      </c>
      <c r="L4">
        <v>0</v>
      </c>
      <c r="M4">
        <v>8.0000000000000004E-4</v>
      </c>
      <c r="N4">
        <f>($E$1-M4)/(M4/$G$1)</f>
        <v>41240000</v>
      </c>
      <c r="O4">
        <f>($J$1/LN(N4/$L$1))-273.15</f>
        <v>-79.984733898509745</v>
      </c>
      <c r="P4" s="1">
        <f>O4*10</f>
        <v>-799.84733898509739</v>
      </c>
      <c r="R4">
        <f>(L4*8)/32768</f>
        <v>0</v>
      </c>
    </row>
    <row r="5" spans="1:18" x14ac:dyDescent="0.25">
      <c r="A5">
        <v>-50</v>
      </c>
      <c r="B5">
        <v>58.344000000000001</v>
      </c>
      <c r="C5">
        <f t="shared" ref="C5:C46" si="0">B5*$B$1</f>
        <v>1750320</v>
      </c>
      <c r="D5">
        <f t="shared" ref="D5:D46" si="1">(3.3/(C5+$G$1))*$G$1</f>
        <v>1.8746591528812941E-2</v>
      </c>
      <c r="E5" s="1">
        <f t="shared" ref="E5:E46" si="2">D5/(3.3/4096)</f>
        <v>23.268496636975094</v>
      </c>
      <c r="F5">
        <f t="shared" ref="F5:F46" si="3">(8*E5)/32768</f>
        <v>5.6807853117614975E-3</v>
      </c>
      <c r="H5" s="1">
        <f t="shared" ref="H5:H46" si="4">E5/128</f>
        <v>0.18178512997636792</v>
      </c>
      <c r="I5" s="1">
        <f t="shared" ref="I5:I46" si="5">MOD(E5,128)</f>
        <v>23.268496636975094</v>
      </c>
      <c r="K5">
        <v>1</v>
      </c>
      <c r="L5">
        <v>128</v>
      </c>
      <c r="M5">
        <f t="shared" ref="M5:M36" si="6">L5*(3.3/4096)</f>
        <v>0.10312499999999999</v>
      </c>
      <c r="N5">
        <f t="shared" ref="N5:N36" si="7">($E$1-M5)/(M5/$G$1)</f>
        <v>310000</v>
      </c>
      <c r="O5">
        <f t="shared" ref="O5:O36" si="8">($J$1/LN(N5/$L$1))-273.15</f>
        <v>-19.546450673040653</v>
      </c>
      <c r="P5" s="1">
        <f t="shared" ref="P5:P36" si="9">O5*10</f>
        <v>-195.46450673040653</v>
      </c>
      <c r="R5">
        <f t="shared" ref="R5:R36" si="10">(L5*8)/32768</f>
        <v>3.125E-2</v>
      </c>
    </row>
    <row r="6" spans="1:18" x14ac:dyDescent="0.25">
      <c r="A6">
        <v>-45</v>
      </c>
      <c r="B6">
        <v>41.774999999999999</v>
      </c>
      <c r="C6">
        <f t="shared" si="0"/>
        <v>1253250</v>
      </c>
      <c r="D6">
        <f t="shared" si="1"/>
        <v>2.6123095190975658E-2</v>
      </c>
      <c r="E6" s="1">
        <f t="shared" si="2"/>
        <v>32.424302394617058</v>
      </c>
      <c r="F6">
        <f t="shared" si="3"/>
        <v>7.9160894518108052E-3</v>
      </c>
      <c r="H6" s="1">
        <f t="shared" si="4"/>
        <v>0.25331486245794577</v>
      </c>
      <c r="I6" s="1">
        <f t="shared" si="5"/>
        <v>32.424302394617058</v>
      </c>
      <c r="K6">
        <v>2</v>
      </c>
      <c r="L6">
        <v>256</v>
      </c>
      <c r="M6">
        <f t="shared" si="6"/>
        <v>0.20624999999999999</v>
      </c>
      <c r="N6">
        <f t="shared" si="7"/>
        <v>150000</v>
      </c>
      <c r="O6">
        <f t="shared" si="8"/>
        <v>-7.1946776647911292</v>
      </c>
      <c r="P6" s="1">
        <f t="shared" si="9"/>
        <v>-71.946776647911292</v>
      </c>
      <c r="R6">
        <f t="shared" si="10"/>
        <v>6.25E-2</v>
      </c>
    </row>
    <row r="7" spans="1:18" x14ac:dyDescent="0.25">
      <c r="A7">
        <v>-40</v>
      </c>
      <c r="B7">
        <v>30.234999999999999</v>
      </c>
      <c r="C7">
        <f t="shared" si="0"/>
        <v>907050</v>
      </c>
      <c r="D7">
        <f t="shared" si="1"/>
        <v>3.5984951747451067E-2</v>
      </c>
      <c r="E7" s="1">
        <f t="shared" si="2"/>
        <v>44.664958290169572</v>
      </c>
      <c r="F7">
        <f t="shared" si="3"/>
        <v>1.0904530832560931E-2</v>
      </c>
      <c r="H7" s="1">
        <f t="shared" si="4"/>
        <v>0.34894498664194978</v>
      </c>
      <c r="I7" s="1">
        <f t="shared" si="5"/>
        <v>44.664958290169572</v>
      </c>
      <c r="K7">
        <v>3</v>
      </c>
      <c r="L7">
        <v>384</v>
      </c>
      <c r="M7">
        <f t="shared" si="6"/>
        <v>0.30937499999999996</v>
      </c>
      <c r="N7">
        <f t="shared" si="7"/>
        <v>96666.666666666672</v>
      </c>
      <c r="O7">
        <f t="shared" si="8"/>
        <v>0.8833542611445182</v>
      </c>
      <c r="P7" s="1">
        <f t="shared" si="9"/>
        <v>8.833542611445182</v>
      </c>
      <c r="R7">
        <f t="shared" si="10"/>
        <v>9.375E-2</v>
      </c>
    </row>
    <row r="8" spans="1:18" x14ac:dyDescent="0.25">
      <c r="A8">
        <v>-35</v>
      </c>
      <c r="B8">
        <v>22.109000000000002</v>
      </c>
      <c r="C8">
        <f t="shared" si="0"/>
        <v>663270</v>
      </c>
      <c r="D8">
        <f t="shared" si="1"/>
        <v>4.9014511265911151E-2</v>
      </c>
      <c r="E8" s="1">
        <f t="shared" si="2"/>
        <v>60.837405498536995</v>
      </c>
      <c r="F8">
        <f t="shared" si="3"/>
        <v>1.4852882201791259E-2</v>
      </c>
      <c r="H8" s="1">
        <f t="shared" si="4"/>
        <v>0.47529223045732027</v>
      </c>
      <c r="I8" s="1">
        <f t="shared" si="5"/>
        <v>60.837405498536995</v>
      </c>
      <c r="K8">
        <v>4</v>
      </c>
      <c r="L8">
        <v>512</v>
      </c>
      <c r="M8">
        <f t="shared" si="6"/>
        <v>0.41249999999999998</v>
      </c>
      <c r="N8">
        <f t="shared" si="7"/>
        <v>70000</v>
      </c>
      <c r="O8">
        <f t="shared" si="8"/>
        <v>7.1375477242810348</v>
      </c>
      <c r="P8" s="1">
        <f t="shared" si="9"/>
        <v>71.375477242810348</v>
      </c>
      <c r="R8">
        <f t="shared" si="10"/>
        <v>0.125</v>
      </c>
    </row>
    <row r="9" spans="1:18" x14ac:dyDescent="0.25">
      <c r="A9">
        <v>-30</v>
      </c>
      <c r="B9">
        <v>16.327000000000002</v>
      </c>
      <c r="C9">
        <f t="shared" si="0"/>
        <v>489810.00000000006</v>
      </c>
      <c r="D9">
        <f t="shared" si="1"/>
        <v>6.6025089534022918E-2</v>
      </c>
      <c r="E9" s="1">
        <f t="shared" si="2"/>
        <v>81.951141433744809</v>
      </c>
      <c r="F9">
        <f t="shared" si="3"/>
        <v>2.0007602889097854E-2</v>
      </c>
      <c r="H9" s="1">
        <f t="shared" si="4"/>
        <v>0.64024329245113132</v>
      </c>
      <c r="I9" s="1">
        <f t="shared" si="5"/>
        <v>81.951141433744809</v>
      </c>
      <c r="K9">
        <v>5</v>
      </c>
      <c r="L9">
        <v>640</v>
      </c>
      <c r="M9">
        <f t="shared" si="6"/>
        <v>0.515625</v>
      </c>
      <c r="N9">
        <f t="shared" si="7"/>
        <v>54000</v>
      </c>
      <c r="O9">
        <f t="shared" si="8"/>
        <v>12.376846991752416</v>
      </c>
      <c r="P9" s="1">
        <f t="shared" si="9"/>
        <v>123.76846991752416</v>
      </c>
      <c r="R9">
        <f t="shared" si="10"/>
        <v>0.15625</v>
      </c>
    </row>
    <row r="10" spans="1:18" x14ac:dyDescent="0.25">
      <c r="A10">
        <v>-25</v>
      </c>
      <c r="B10">
        <v>12.170999999999999</v>
      </c>
      <c r="C10">
        <f t="shared" si="0"/>
        <v>365130</v>
      </c>
      <c r="D10">
        <f t="shared" si="1"/>
        <v>8.7969503905312815E-2</v>
      </c>
      <c r="E10" s="1">
        <f t="shared" si="2"/>
        <v>109.1888145442913</v>
      </c>
      <c r="F10">
        <f t="shared" si="3"/>
        <v>2.6657425425852369E-2</v>
      </c>
      <c r="H10" s="1">
        <f t="shared" si="4"/>
        <v>0.85303761362727581</v>
      </c>
      <c r="I10" s="1">
        <f t="shared" si="5"/>
        <v>109.1888145442913</v>
      </c>
      <c r="K10">
        <v>6</v>
      </c>
      <c r="L10">
        <v>768</v>
      </c>
      <c r="M10">
        <f t="shared" si="6"/>
        <v>0.61874999999999991</v>
      </c>
      <c r="N10">
        <f t="shared" si="7"/>
        <v>43333.333333333343</v>
      </c>
      <c r="O10">
        <f t="shared" si="8"/>
        <v>16.97564410025808</v>
      </c>
      <c r="P10" s="1">
        <f t="shared" si="9"/>
        <v>169.7564410025808</v>
      </c>
      <c r="R10">
        <f t="shared" si="10"/>
        <v>0.1875</v>
      </c>
    </row>
    <row r="11" spans="1:18" x14ac:dyDescent="0.25">
      <c r="A11">
        <v>-20</v>
      </c>
      <c r="B11">
        <v>9.1547999999999998</v>
      </c>
      <c r="C11">
        <f t="shared" si="0"/>
        <v>274644</v>
      </c>
      <c r="D11">
        <f t="shared" si="1"/>
        <v>0.11593428984977726</v>
      </c>
      <c r="E11" s="1">
        <f t="shared" si="2"/>
        <v>143.89904582566294</v>
      </c>
      <c r="F11">
        <f t="shared" si="3"/>
        <v>3.5131602984780991E-2</v>
      </c>
      <c r="H11" s="1">
        <f t="shared" si="4"/>
        <v>1.1242112955129917</v>
      </c>
      <c r="I11" s="1">
        <f t="shared" si="5"/>
        <v>15.899045825662938</v>
      </c>
      <c r="K11">
        <v>7</v>
      </c>
      <c r="L11">
        <v>896</v>
      </c>
      <c r="M11">
        <f t="shared" si="6"/>
        <v>0.72187499999999993</v>
      </c>
      <c r="N11">
        <f t="shared" si="7"/>
        <v>35714.285714285717</v>
      </c>
      <c r="O11">
        <f t="shared" si="8"/>
        <v>21.140703901556265</v>
      </c>
      <c r="P11" s="1">
        <f t="shared" si="9"/>
        <v>211.40703901556265</v>
      </c>
      <c r="R11">
        <f t="shared" si="10"/>
        <v>0.21875</v>
      </c>
    </row>
    <row r="12" spans="1:18" x14ac:dyDescent="0.25">
      <c r="A12">
        <v>-15</v>
      </c>
      <c r="B12">
        <v>6.9458000000000002</v>
      </c>
      <c r="C12">
        <f t="shared" si="0"/>
        <v>208374</v>
      </c>
      <c r="D12">
        <f t="shared" si="1"/>
        <v>0.15111689120499694</v>
      </c>
      <c r="E12" s="1">
        <f t="shared" si="2"/>
        <v>187.56811708353561</v>
      </c>
      <c r="F12">
        <f t="shared" si="3"/>
        <v>4.5792997334847561E-2</v>
      </c>
      <c r="H12" s="1">
        <f t="shared" si="4"/>
        <v>1.465375914715122</v>
      </c>
      <c r="I12" s="1">
        <f t="shared" si="5"/>
        <v>59.568117083535611</v>
      </c>
      <c r="K12">
        <v>8</v>
      </c>
      <c r="L12">
        <v>1024</v>
      </c>
      <c r="M12">
        <f t="shared" si="6"/>
        <v>0.82499999999999996</v>
      </c>
      <c r="N12">
        <f t="shared" si="7"/>
        <v>29999.999999999996</v>
      </c>
      <c r="O12">
        <f t="shared" si="8"/>
        <v>25</v>
      </c>
      <c r="P12" s="1">
        <f t="shared" si="9"/>
        <v>250</v>
      </c>
      <c r="R12">
        <f t="shared" si="10"/>
        <v>0.25</v>
      </c>
    </row>
    <row r="13" spans="1:18" x14ac:dyDescent="0.25">
      <c r="A13">
        <v>-10</v>
      </c>
      <c r="B13">
        <v>5.3135000000000003</v>
      </c>
      <c r="C13">
        <f t="shared" si="0"/>
        <v>159405</v>
      </c>
      <c r="D13">
        <f t="shared" si="1"/>
        <v>0.19479944511673208</v>
      </c>
      <c r="E13" s="1">
        <f t="shared" si="2"/>
        <v>241.78743248428324</v>
      </c>
      <c r="F13">
        <f t="shared" si="3"/>
        <v>5.9030134883858214E-2</v>
      </c>
      <c r="H13" s="1">
        <f t="shared" si="4"/>
        <v>1.8889643162834628</v>
      </c>
      <c r="I13" s="1">
        <f t="shared" si="5"/>
        <v>113.78743248428324</v>
      </c>
      <c r="K13">
        <v>9</v>
      </c>
      <c r="L13">
        <v>1152</v>
      </c>
      <c r="M13">
        <f t="shared" si="6"/>
        <v>0.92812499999999998</v>
      </c>
      <c r="N13">
        <f t="shared" si="7"/>
        <v>25555.555555555551</v>
      </c>
      <c r="O13">
        <f t="shared" si="8"/>
        <v>28.639607109432177</v>
      </c>
      <c r="P13" s="1">
        <f t="shared" si="9"/>
        <v>286.39607109432177</v>
      </c>
      <c r="R13">
        <f t="shared" si="10"/>
        <v>0.28125</v>
      </c>
    </row>
    <row r="14" spans="1:18" x14ac:dyDescent="0.25">
      <c r="A14">
        <v>-5</v>
      </c>
      <c r="B14">
        <v>4.0972</v>
      </c>
      <c r="C14">
        <f t="shared" si="0"/>
        <v>122916</v>
      </c>
      <c r="D14">
        <f t="shared" si="1"/>
        <v>0.24827710734599295</v>
      </c>
      <c r="E14" s="1">
        <f t="shared" si="2"/>
        <v>308.16455505732944</v>
      </c>
      <c r="F14">
        <f t="shared" si="3"/>
        <v>7.523548707454332E-2</v>
      </c>
      <c r="H14" s="1">
        <f t="shared" si="4"/>
        <v>2.4075355863853862</v>
      </c>
      <c r="I14" s="1">
        <f t="shared" si="5"/>
        <v>52.164555057329437</v>
      </c>
      <c r="K14">
        <v>10</v>
      </c>
      <c r="L14">
        <v>1280</v>
      </c>
      <c r="M14">
        <f t="shared" si="6"/>
        <v>1.03125</v>
      </c>
      <c r="N14">
        <f t="shared" si="7"/>
        <v>22000</v>
      </c>
      <c r="O14">
        <f t="shared" si="8"/>
        <v>32.121409946999563</v>
      </c>
      <c r="P14" s="1">
        <f t="shared" si="9"/>
        <v>321.21409946999563</v>
      </c>
      <c r="R14">
        <f t="shared" si="10"/>
        <v>0.3125</v>
      </c>
    </row>
    <row r="15" spans="1:18" x14ac:dyDescent="0.25">
      <c r="A15">
        <v>0</v>
      </c>
      <c r="B15">
        <v>3.1833999999999998</v>
      </c>
      <c r="C15">
        <f t="shared" si="0"/>
        <v>95502</v>
      </c>
      <c r="D15">
        <f t="shared" si="1"/>
        <v>0.31279027885727284</v>
      </c>
      <c r="E15" s="1">
        <f t="shared" si="2"/>
        <v>388.23908551496658</v>
      </c>
      <c r="F15">
        <f t="shared" si="3"/>
        <v>9.4784932987052387E-2</v>
      </c>
      <c r="H15" s="1">
        <f t="shared" si="4"/>
        <v>3.0331178555856764</v>
      </c>
      <c r="I15" s="1">
        <f t="shared" si="5"/>
        <v>4.2390855149665754</v>
      </c>
      <c r="K15">
        <v>11</v>
      </c>
      <c r="L15">
        <v>1408</v>
      </c>
      <c r="M15">
        <f t="shared" si="6"/>
        <v>1.1343749999999999</v>
      </c>
      <c r="N15">
        <f t="shared" si="7"/>
        <v>19090.909090909092</v>
      </c>
      <c r="O15">
        <f t="shared" si="8"/>
        <v>35.492551499018248</v>
      </c>
      <c r="P15" s="1">
        <f t="shared" si="9"/>
        <v>354.92551499018248</v>
      </c>
      <c r="R15">
        <f t="shared" si="10"/>
        <v>0.34375</v>
      </c>
    </row>
    <row r="16" spans="1:18" x14ac:dyDescent="0.25">
      <c r="A16">
        <v>5</v>
      </c>
      <c r="B16">
        <v>2.4914999999999998</v>
      </c>
      <c r="C16">
        <f t="shared" si="0"/>
        <v>74745</v>
      </c>
      <c r="D16">
        <f t="shared" si="1"/>
        <v>0.38940350463154166</v>
      </c>
      <c r="E16" s="1">
        <f t="shared" si="2"/>
        <v>483.3323499911499</v>
      </c>
      <c r="F16">
        <f t="shared" si="3"/>
        <v>0.11800106200955808</v>
      </c>
      <c r="H16" s="1">
        <f t="shared" si="4"/>
        <v>3.7760339843058586</v>
      </c>
      <c r="I16" s="1">
        <f t="shared" si="5"/>
        <v>99.332349991149897</v>
      </c>
      <c r="K16">
        <v>12</v>
      </c>
      <c r="L16">
        <v>1536</v>
      </c>
      <c r="M16">
        <f t="shared" si="6"/>
        <v>1.2374999999999998</v>
      </c>
      <c r="N16">
        <f t="shared" si="7"/>
        <v>16666.666666666672</v>
      </c>
      <c r="O16">
        <f t="shared" si="8"/>
        <v>38.790920212448611</v>
      </c>
      <c r="P16" s="1">
        <f t="shared" si="9"/>
        <v>387.90920212448611</v>
      </c>
      <c r="R16">
        <f t="shared" si="10"/>
        <v>0.375</v>
      </c>
    </row>
    <row r="17" spans="1:18" x14ac:dyDescent="0.25">
      <c r="A17">
        <v>10</v>
      </c>
      <c r="B17">
        <v>1.9637</v>
      </c>
      <c r="C17">
        <f t="shared" si="0"/>
        <v>58911</v>
      </c>
      <c r="D17">
        <f t="shared" si="1"/>
        <v>0.47887855349653896</v>
      </c>
      <c r="E17" s="1">
        <f t="shared" si="2"/>
        <v>594.38986518843137</v>
      </c>
      <c r="F17">
        <f t="shared" si="3"/>
        <v>0.14511471318076938</v>
      </c>
      <c r="H17" s="1">
        <f t="shared" si="4"/>
        <v>4.6436708217846201</v>
      </c>
      <c r="I17" s="1">
        <f t="shared" si="5"/>
        <v>82.389865188431372</v>
      </c>
      <c r="K17">
        <v>13</v>
      </c>
      <c r="L17">
        <v>1664</v>
      </c>
      <c r="M17">
        <f t="shared" si="6"/>
        <v>1.340625</v>
      </c>
      <c r="N17">
        <f t="shared" si="7"/>
        <v>14615.384615384615</v>
      </c>
      <c r="O17">
        <f t="shared" si="8"/>
        <v>42.048587734534294</v>
      </c>
      <c r="P17" s="1">
        <f t="shared" si="9"/>
        <v>420.48587734534294</v>
      </c>
      <c r="R17">
        <f t="shared" si="10"/>
        <v>0.40625</v>
      </c>
    </row>
    <row r="18" spans="1:18" x14ac:dyDescent="0.25">
      <c r="A18">
        <v>15</v>
      </c>
      <c r="B18">
        <v>1.5582</v>
      </c>
      <c r="C18">
        <f t="shared" si="0"/>
        <v>46746</v>
      </c>
      <c r="D18">
        <f t="shared" si="1"/>
        <v>0.58153878687484584</v>
      </c>
      <c r="E18" s="1">
        <f t="shared" si="2"/>
        <v>721.81299122405107</v>
      </c>
      <c r="F18">
        <f t="shared" si="3"/>
        <v>0.17622387481055934</v>
      </c>
      <c r="H18" s="1">
        <f t="shared" si="4"/>
        <v>5.639163993937899</v>
      </c>
      <c r="I18" s="1">
        <f t="shared" si="5"/>
        <v>81.812991224051075</v>
      </c>
      <c r="K18">
        <v>14</v>
      </c>
      <c r="L18">
        <v>1792</v>
      </c>
      <c r="M18">
        <f t="shared" si="6"/>
        <v>1.4437499999999999</v>
      </c>
      <c r="N18">
        <f t="shared" si="7"/>
        <v>12857.142857142857</v>
      </c>
      <c r="O18">
        <f t="shared" si="8"/>
        <v>45.29413435823443</v>
      </c>
      <c r="P18" s="1">
        <f t="shared" si="9"/>
        <v>452.9413435823443</v>
      </c>
      <c r="R18">
        <f t="shared" si="10"/>
        <v>0.4375</v>
      </c>
    </row>
    <row r="19" spans="1:18" x14ac:dyDescent="0.25">
      <c r="A19">
        <v>20</v>
      </c>
      <c r="B19">
        <v>1.2444</v>
      </c>
      <c r="C19">
        <f t="shared" si="0"/>
        <v>37332</v>
      </c>
      <c r="D19">
        <f t="shared" si="1"/>
        <v>0.69720273810529876</v>
      </c>
      <c r="E19" s="1">
        <f t="shared" si="2"/>
        <v>865.3764894785769</v>
      </c>
      <c r="F19">
        <f t="shared" si="3"/>
        <v>0.21127355700160569</v>
      </c>
      <c r="H19" s="1">
        <f t="shared" si="4"/>
        <v>6.760753824051382</v>
      </c>
      <c r="I19" s="1">
        <f t="shared" si="5"/>
        <v>97.3764894785769</v>
      </c>
      <c r="K19">
        <v>15</v>
      </c>
      <c r="L19">
        <v>1920</v>
      </c>
      <c r="M19">
        <f t="shared" si="6"/>
        <v>1.546875</v>
      </c>
      <c r="N19">
        <f t="shared" si="7"/>
        <v>11333.333333333332</v>
      </c>
      <c r="O19">
        <f t="shared" si="8"/>
        <v>48.554364366277923</v>
      </c>
      <c r="P19" s="1">
        <f t="shared" si="9"/>
        <v>485.54364366277923</v>
      </c>
      <c r="R19">
        <f t="shared" si="10"/>
        <v>0.46875</v>
      </c>
    </row>
    <row r="20" spans="1:18" x14ac:dyDescent="0.25">
      <c r="A20">
        <v>25</v>
      </c>
      <c r="B20">
        <v>1</v>
      </c>
      <c r="C20">
        <f t="shared" si="0"/>
        <v>30000</v>
      </c>
      <c r="D20">
        <f t="shared" si="1"/>
        <v>0.82499999999999996</v>
      </c>
      <c r="E20" s="1">
        <f t="shared" si="2"/>
        <v>1024</v>
      </c>
      <c r="F20">
        <f t="shared" si="3"/>
        <v>0.25</v>
      </c>
      <c r="H20" s="1">
        <f t="shared" si="4"/>
        <v>8</v>
      </c>
      <c r="I20" s="1">
        <f t="shared" si="5"/>
        <v>0</v>
      </c>
      <c r="K20">
        <v>16</v>
      </c>
      <c r="L20">
        <v>2048</v>
      </c>
      <c r="M20">
        <f t="shared" si="6"/>
        <v>1.65</v>
      </c>
      <c r="N20">
        <f t="shared" si="7"/>
        <v>10000</v>
      </c>
      <c r="O20">
        <f t="shared" si="8"/>
        <v>51.855708180708177</v>
      </c>
      <c r="P20" s="1">
        <f t="shared" si="9"/>
        <v>518.55708180708177</v>
      </c>
      <c r="R20">
        <f t="shared" si="10"/>
        <v>0.5</v>
      </c>
    </row>
    <row r="21" spans="1:18" x14ac:dyDescent="0.25">
      <c r="A21">
        <v>30</v>
      </c>
      <c r="B21">
        <v>0.80842999999999998</v>
      </c>
      <c r="C21">
        <f t="shared" si="0"/>
        <v>24252.899999999998</v>
      </c>
      <c r="D21">
        <f t="shared" si="1"/>
        <v>0.9634220752111502</v>
      </c>
      <c r="E21" s="1">
        <f t="shared" si="2"/>
        <v>1195.8111575954156</v>
      </c>
      <c r="F21">
        <f t="shared" si="3"/>
        <v>0.29194608339731826</v>
      </c>
      <c r="H21" s="1">
        <f t="shared" si="4"/>
        <v>9.3422746687141842</v>
      </c>
      <c r="I21" s="1">
        <f t="shared" si="5"/>
        <v>43.81115759541558</v>
      </c>
      <c r="K21">
        <v>17</v>
      </c>
      <c r="L21">
        <v>2176</v>
      </c>
      <c r="M21">
        <f t="shared" si="6"/>
        <v>1.7531249999999998</v>
      </c>
      <c r="N21">
        <f t="shared" si="7"/>
        <v>8823.5294117647063</v>
      </c>
      <c r="O21">
        <f t="shared" si="8"/>
        <v>55.225511590541714</v>
      </c>
      <c r="P21" s="1">
        <f t="shared" si="9"/>
        <v>552.25511590541714</v>
      </c>
      <c r="R21">
        <f t="shared" si="10"/>
        <v>0.53125</v>
      </c>
    </row>
    <row r="22" spans="1:18" x14ac:dyDescent="0.25">
      <c r="A22">
        <v>35</v>
      </c>
      <c r="B22">
        <v>0.65732000000000002</v>
      </c>
      <c r="C22">
        <f t="shared" si="0"/>
        <v>19719.600000000002</v>
      </c>
      <c r="D22">
        <f t="shared" si="1"/>
        <v>1.1103783361821826</v>
      </c>
      <c r="E22" s="1">
        <f t="shared" si="2"/>
        <v>1378.2150500006728</v>
      </c>
      <c r="F22">
        <f t="shared" si="3"/>
        <v>0.33647828369157051</v>
      </c>
      <c r="H22" s="1">
        <f t="shared" si="4"/>
        <v>10.767305078130256</v>
      </c>
      <c r="I22" s="1">
        <f t="shared" si="5"/>
        <v>98.215050000672818</v>
      </c>
      <c r="K22">
        <v>18</v>
      </c>
      <c r="L22">
        <v>2304</v>
      </c>
      <c r="M22">
        <f t="shared" si="6"/>
        <v>1.85625</v>
      </c>
      <c r="N22">
        <f t="shared" si="7"/>
        <v>7777.7777777777774</v>
      </c>
      <c r="O22">
        <f t="shared" si="8"/>
        <v>58.693374715476068</v>
      </c>
      <c r="P22" s="1">
        <f t="shared" si="9"/>
        <v>586.93374715476068</v>
      </c>
      <c r="R22">
        <f t="shared" si="10"/>
        <v>0.5625</v>
      </c>
    </row>
    <row r="23" spans="1:18" x14ac:dyDescent="0.25">
      <c r="A23">
        <v>40</v>
      </c>
      <c r="B23">
        <v>0.53742999999999996</v>
      </c>
      <c r="C23">
        <f t="shared" si="0"/>
        <v>16122.9</v>
      </c>
      <c r="D23">
        <f t="shared" si="1"/>
        <v>1.2632594390362477</v>
      </c>
      <c r="E23" s="1">
        <f t="shared" si="2"/>
        <v>1567.9729279674154</v>
      </c>
      <c r="F23">
        <f t="shared" si="3"/>
        <v>0.38280589061704479</v>
      </c>
      <c r="H23" s="1">
        <f t="shared" si="4"/>
        <v>12.249788499745433</v>
      </c>
      <c r="I23" s="1">
        <f t="shared" si="5"/>
        <v>31.972927967415444</v>
      </c>
      <c r="K23">
        <v>19</v>
      </c>
      <c r="L23">
        <v>2432</v>
      </c>
      <c r="M23">
        <f t="shared" si="6"/>
        <v>1.9593749999999999</v>
      </c>
      <c r="N23">
        <f t="shared" si="7"/>
        <v>6842.105263157895</v>
      </c>
      <c r="O23">
        <f t="shared" si="8"/>
        <v>62.292706156203735</v>
      </c>
      <c r="P23" s="1">
        <f t="shared" si="9"/>
        <v>622.92706156203735</v>
      </c>
      <c r="R23">
        <f t="shared" si="10"/>
        <v>0.59375</v>
      </c>
    </row>
    <row r="24" spans="1:18" x14ac:dyDescent="0.25">
      <c r="A24">
        <v>45</v>
      </c>
      <c r="B24">
        <v>0.44174999999999998</v>
      </c>
      <c r="C24">
        <f t="shared" si="0"/>
        <v>13252.5</v>
      </c>
      <c r="D24">
        <f t="shared" si="1"/>
        <v>1.4192022363186751</v>
      </c>
      <c r="E24" s="1">
        <f t="shared" si="2"/>
        <v>1761.5310181700891</v>
      </c>
      <c r="F24">
        <f t="shared" si="3"/>
        <v>0.4300612837329319</v>
      </c>
      <c r="H24" s="1">
        <f t="shared" si="4"/>
        <v>13.761961079453821</v>
      </c>
      <c r="I24" s="1">
        <f t="shared" si="5"/>
        <v>97.531018170089055</v>
      </c>
      <c r="K24">
        <v>20</v>
      </c>
      <c r="L24">
        <v>2560</v>
      </c>
      <c r="M24">
        <f t="shared" si="6"/>
        <v>2.0625</v>
      </c>
      <c r="N24">
        <f t="shared" si="7"/>
        <v>5999.9999999999991</v>
      </c>
      <c r="O24">
        <f t="shared" si="8"/>
        <v>66.062699665681635</v>
      </c>
      <c r="P24" s="1">
        <f t="shared" si="9"/>
        <v>660.62699665681635</v>
      </c>
      <c r="R24">
        <f t="shared" si="10"/>
        <v>0.625</v>
      </c>
    </row>
    <row r="25" spans="1:18" x14ac:dyDescent="0.25">
      <c r="A25">
        <v>50</v>
      </c>
      <c r="B25">
        <v>0.36497000000000002</v>
      </c>
      <c r="C25">
        <f t="shared" si="0"/>
        <v>10949.1</v>
      </c>
      <c r="D25">
        <f t="shared" si="1"/>
        <v>1.5752466693079894</v>
      </c>
      <c r="E25" s="1">
        <f t="shared" si="2"/>
        <v>1955.2152598440985</v>
      </c>
      <c r="F25">
        <f t="shared" si="3"/>
        <v>0.4773474755478756</v>
      </c>
      <c r="H25" s="1">
        <f t="shared" si="4"/>
        <v>15.275119217532019</v>
      </c>
      <c r="I25" s="1">
        <f t="shared" si="5"/>
        <v>35.215259844098455</v>
      </c>
      <c r="K25">
        <v>21</v>
      </c>
      <c r="L25">
        <v>2688</v>
      </c>
      <c r="M25">
        <f t="shared" si="6"/>
        <v>2.1656249999999999</v>
      </c>
      <c r="N25">
        <f t="shared" si="7"/>
        <v>5238.0952380952376</v>
      </c>
      <c r="O25">
        <f t="shared" si="8"/>
        <v>70.051035732718105</v>
      </c>
      <c r="P25" s="1">
        <f t="shared" si="9"/>
        <v>700.51035732718105</v>
      </c>
      <c r="R25">
        <f t="shared" si="10"/>
        <v>0.65625</v>
      </c>
    </row>
    <row r="26" spans="1:18" x14ac:dyDescent="0.25">
      <c r="A26">
        <v>55</v>
      </c>
      <c r="B26">
        <v>0.30303000000000002</v>
      </c>
      <c r="C26">
        <f t="shared" si="0"/>
        <v>9090.9000000000015</v>
      </c>
      <c r="D26">
        <f t="shared" si="1"/>
        <v>1.728572251701072</v>
      </c>
      <c r="E26" s="1">
        <f t="shared" si="2"/>
        <v>2145.5248312023004</v>
      </c>
      <c r="F26">
        <f t="shared" si="3"/>
        <v>0.52380977324274913</v>
      </c>
      <c r="H26" s="1">
        <f t="shared" si="4"/>
        <v>16.761912743767972</v>
      </c>
      <c r="I26" s="1">
        <f t="shared" si="5"/>
        <v>97.524831202300447</v>
      </c>
      <c r="K26">
        <v>22</v>
      </c>
      <c r="L26">
        <v>2816</v>
      </c>
      <c r="M26">
        <f t="shared" si="6"/>
        <v>2.2687499999999998</v>
      </c>
      <c r="N26">
        <f t="shared" si="7"/>
        <v>4545.454545454546</v>
      </c>
      <c r="O26">
        <f t="shared" si="8"/>
        <v>74.317795628506758</v>
      </c>
      <c r="P26" s="1">
        <f t="shared" si="9"/>
        <v>743.17795628506758</v>
      </c>
      <c r="R26">
        <f t="shared" si="10"/>
        <v>0.6875</v>
      </c>
    </row>
    <row r="27" spans="1:18" x14ac:dyDescent="0.25">
      <c r="A27">
        <v>60</v>
      </c>
      <c r="B27">
        <v>0.25280000000000002</v>
      </c>
      <c r="C27">
        <f t="shared" si="0"/>
        <v>7584.0000000000009</v>
      </c>
      <c r="D27">
        <f t="shared" si="1"/>
        <v>1.8767060964513194</v>
      </c>
      <c r="E27" s="1">
        <f t="shared" si="2"/>
        <v>2329.3903548680619</v>
      </c>
      <c r="F27">
        <f t="shared" si="3"/>
        <v>0.56869881710646042</v>
      </c>
      <c r="H27" s="1">
        <f t="shared" si="4"/>
        <v>18.198362147406733</v>
      </c>
      <c r="I27" s="1">
        <f t="shared" si="5"/>
        <v>25.390354868061877</v>
      </c>
      <c r="K27">
        <v>23</v>
      </c>
      <c r="L27">
        <v>2944</v>
      </c>
      <c r="M27">
        <f t="shared" si="6"/>
        <v>2.3718749999999997</v>
      </c>
      <c r="N27">
        <f t="shared" si="7"/>
        <v>3913.04347826087</v>
      </c>
      <c r="O27">
        <f t="shared" si="8"/>
        <v>78.941433155686468</v>
      </c>
      <c r="P27" s="1">
        <f t="shared" si="9"/>
        <v>789.41433155686468</v>
      </c>
      <c r="R27">
        <f t="shared" si="10"/>
        <v>0.71875</v>
      </c>
    </row>
    <row r="28" spans="1:18" x14ac:dyDescent="0.25">
      <c r="A28">
        <v>65</v>
      </c>
      <c r="B28">
        <v>0.21187</v>
      </c>
      <c r="C28">
        <f t="shared" si="0"/>
        <v>6356.1</v>
      </c>
      <c r="D28">
        <f t="shared" si="1"/>
        <v>2.0175958816588304</v>
      </c>
      <c r="E28" s="1">
        <f t="shared" si="2"/>
        <v>2504.2644640225967</v>
      </c>
      <c r="F28">
        <f t="shared" si="3"/>
        <v>0.61139269141176678</v>
      </c>
      <c r="H28" s="1">
        <f t="shared" si="4"/>
        <v>19.564566125176537</v>
      </c>
      <c r="I28" s="1">
        <f t="shared" si="5"/>
        <v>72.264464022596712</v>
      </c>
      <c r="K28">
        <v>24</v>
      </c>
      <c r="L28">
        <v>3072</v>
      </c>
      <c r="M28">
        <f t="shared" si="6"/>
        <v>2.4749999999999996</v>
      </c>
      <c r="N28">
        <f t="shared" si="7"/>
        <v>3333.3333333333348</v>
      </c>
      <c r="O28">
        <f t="shared" si="8"/>
        <v>84.02836613614852</v>
      </c>
      <c r="P28" s="1">
        <f t="shared" si="9"/>
        <v>840.2836613614852</v>
      </c>
      <c r="R28">
        <f t="shared" si="10"/>
        <v>0.75</v>
      </c>
    </row>
    <row r="29" spans="1:18" x14ac:dyDescent="0.25">
      <c r="A29">
        <v>70</v>
      </c>
      <c r="B29">
        <v>0.17835999999999999</v>
      </c>
      <c r="C29">
        <f t="shared" si="0"/>
        <v>5350.7999999999993</v>
      </c>
      <c r="D29">
        <f t="shared" si="1"/>
        <v>2.1497250957604814</v>
      </c>
      <c r="E29" s="1">
        <f t="shared" si="2"/>
        <v>2668.2648461317976</v>
      </c>
      <c r="F29">
        <f t="shared" si="3"/>
        <v>0.65143184720014591</v>
      </c>
      <c r="H29" s="1">
        <f t="shared" si="4"/>
        <v>20.845819110404669</v>
      </c>
      <c r="I29" s="1">
        <f t="shared" si="5"/>
        <v>108.26484613179764</v>
      </c>
      <c r="K29">
        <v>25</v>
      </c>
      <c r="L29">
        <v>3200</v>
      </c>
      <c r="M29">
        <f t="shared" si="6"/>
        <v>2.578125</v>
      </c>
      <c r="N29">
        <f t="shared" si="7"/>
        <v>2799.9999999999991</v>
      </c>
      <c r="O29">
        <f t="shared" si="8"/>
        <v>89.729274415456416</v>
      </c>
      <c r="P29" s="1">
        <f t="shared" si="9"/>
        <v>897.29274415456416</v>
      </c>
      <c r="R29">
        <f t="shared" si="10"/>
        <v>0.78125</v>
      </c>
    </row>
    <row r="30" spans="1:18" x14ac:dyDescent="0.25">
      <c r="A30">
        <v>75</v>
      </c>
      <c r="B30">
        <v>0.15079000000000001</v>
      </c>
      <c r="C30">
        <f t="shared" si="0"/>
        <v>4523.7</v>
      </c>
      <c r="D30">
        <f t="shared" si="1"/>
        <v>2.2721482817739278</v>
      </c>
      <c r="E30" s="1">
        <f t="shared" si="2"/>
        <v>2820.2179885290934</v>
      </c>
      <c r="F30">
        <f t="shared" si="3"/>
        <v>0.6885297823557357</v>
      </c>
      <c r="H30" s="1">
        <f t="shared" si="4"/>
        <v>22.032953035383542</v>
      </c>
      <c r="I30" s="1">
        <f t="shared" si="5"/>
        <v>4.217988529093418</v>
      </c>
      <c r="K30">
        <v>26</v>
      </c>
      <c r="L30">
        <v>3328</v>
      </c>
      <c r="M30">
        <f t="shared" si="6"/>
        <v>2.6812499999999999</v>
      </c>
      <c r="N30">
        <f t="shared" si="7"/>
        <v>2307.6923076923076</v>
      </c>
      <c r="O30">
        <f t="shared" si="8"/>
        <v>96.268700276302638</v>
      </c>
      <c r="P30" s="1">
        <f t="shared" si="9"/>
        <v>962.68700276302638</v>
      </c>
      <c r="R30">
        <f t="shared" si="10"/>
        <v>0.8125</v>
      </c>
    </row>
    <row r="31" spans="1:18" x14ac:dyDescent="0.25">
      <c r="A31">
        <v>80</v>
      </c>
      <c r="B31">
        <v>0.128</v>
      </c>
      <c r="C31">
        <f t="shared" si="0"/>
        <v>3840</v>
      </c>
      <c r="D31">
        <f t="shared" si="1"/>
        <v>2.3843930635838149</v>
      </c>
      <c r="E31" s="1">
        <f t="shared" si="2"/>
        <v>2959.5375722543354</v>
      </c>
      <c r="F31">
        <f t="shared" si="3"/>
        <v>0.7225433526011561</v>
      </c>
      <c r="H31" s="1">
        <f t="shared" si="4"/>
        <v>23.121387283236995</v>
      </c>
      <c r="I31" s="1">
        <f t="shared" si="5"/>
        <v>15.537572254335373</v>
      </c>
      <c r="K31">
        <v>27</v>
      </c>
      <c r="L31">
        <v>3456</v>
      </c>
      <c r="M31">
        <f t="shared" si="6"/>
        <v>2.7843749999999998</v>
      </c>
      <c r="N31">
        <f t="shared" si="7"/>
        <v>1851.851851851852</v>
      </c>
      <c r="O31">
        <f t="shared" si="8"/>
        <v>104.00348414002104</v>
      </c>
      <c r="P31" s="1">
        <f t="shared" si="9"/>
        <v>1040.0348414002106</v>
      </c>
      <c r="R31">
        <f t="shared" si="10"/>
        <v>0.84375</v>
      </c>
    </row>
    <row r="32" spans="1:18" x14ac:dyDescent="0.25">
      <c r="A32">
        <v>85</v>
      </c>
      <c r="B32">
        <v>0.1091</v>
      </c>
      <c r="C32">
        <f t="shared" si="0"/>
        <v>3273</v>
      </c>
      <c r="D32">
        <f t="shared" si="1"/>
        <v>2.4862502825284412</v>
      </c>
      <c r="E32" s="1">
        <f t="shared" si="2"/>
        <v>3085.9639870413621</v>
      </c>
      <c r="F32">
        <f t="shared" si="3"/>
        <v>0.75340917652377004</v>
      </c>
      <c r="H32" s="1">
        <f t="shared" si="4"/>
        <v>24.109093648760641</v>
      </c>
      <c r="I32" s="1">
        <f t="shared" si="5"/>
        <v>13.963987041362088</v>
      </c>
      <c r="K32">
        <v>28</v>
      </c>
      <c r="L32">
        <v>3584</v>
      </c>
      <c r="M32">
        <f t="shared" si="6"/>
        <v>2.8874999999999997</v>
      </c>
      <c r="N32">
        <f t="shared" si="7"/>
        <v>1428.5714285714289</v>
      </c>
      <c r="O32">
        <f t="shared" si="8"/>
        <v>113.55157442309968</v>
      </c>
      <c r="P32" s="1">
        <f t="shared" si="9"/>
        <v>1135.5157442309969</v>
      </c>
      <c r="R32">
        <f t="shared" si="10"/>
        <v>0.875</v>
      </c>
    </row>
    <row r="33" spans="1:18" x14ac:dyDescent="0.25">
      <c r="A33">
        <v>90</v>
      </c>
      <c r="B33">
        <v>9.3341999999999994E-2</v>
      </c>
      <c r="C33">
        <f t="shared" si="0"/>
        <v>2800.2599999999998</v>
      </c>
      <c r="D33">
        <f t="shared" si="1"/>
        <v>2.5780726328996439</v>
      </c>
      <c r="E33" s="1">
        <f t="shared" si="2"/>
        <v>3199.9350013202857</v>
      </c>
      <c r="F33">
        <f t="shared" si="3"/>
        <v>0.78123413118171037</v>
      </c>
      <c r="H33" s="1">
        <f t="shared" si="4"/>
        <v>24.999492197814732</v>
      </c>
      <c r="I33" s="1">
        <f t="shared" si="5"/>
        <v>127.93500132028566</v>
      </c>
      <c r="K33">
        <v>29</v>
      </c>
      <c r="L33">
        <v>3712</v>
      </c>
      <c r="M33">
        <f t="shared" si="6"/>
        <v>2.9906249999999996</v>
      </c>
      <c r="N33">
        <f t="shared" si="7"/>
        <v>1034.4827586206904</v>
      </c>
      <c r="O33">
        <f t="shared" si="8"/>
        <v>126.12376022878891</v>
      </c>
      <c r="P33" s="1">
        <f t="shared" si="9"/>
        <v>1261.2376022878891</v>
      </c>
      <c r="R33">
        <f t="shared" si="10"/>
        <v>0.90625</v>
      </c>
    </row>
    <row r="34" spans="1:18" x14ac:dyDescent="0.25">
      <c r="A34">
        <v>95</v>
      </c>
      <c r="B34">
        <v>8.0157999999999993E-2</v>
      </c>
      <c r="C34">
        <f t="shared" si="0"/>
        <v>2404.7399999999998</v>
      </c>
      <c r="D34">
        <f t="shared" si="1"/>
        <v>2.6602734116152371</v>
      </c>
      <c r="E34" s="1">
        <f t="shared" si="2"/>
        <v>3301.9636042351549</v>
      </c>
      <c r="F34">
        <f t="shared" si="3"/>
        <v>0.80614345806522336</v>
      </c>
      <c r="H34" s="1">
        <f t="shared" si="4"/>
        <v>25.796590658087148</v>
      </c>
      <c r="I34" s="1">
        <f t="shared" si="5"/>
        <v>101.96360423515489</v>
      </c>
      <c r="K34">
        <v>30</v>
      </c>
      <c r="L34">
        <v>3840</v>
      </c>
      <c r="M34">
        <f t="shared" si="6"/>
        <v>3.09375</v>
      </c>
      <c r="N34">
        <f t="shared" si="7"/>
        <v>666.66666666666606</v>
      </c>
      <c r="O34">
        <f t="shared" si="8"/>
        <v>144.61189271483164</v>
      </c>
      <c r="P34" s="1">
        <f t="shared" si="9"/>
        <v>1446.1189271483163</v>
      </c>
      <c r="R34">
        <f t="shared" si="10"/>
        <v>0.9375</v>
      </c>
    </row>
    <row r="35" spans="1:18" x14ac:dyDescent="0.25">
      <c r="A35">
        <v>100</v>
      </c>
      <c r="B35">
        <v>6.9084000000000007E-2</v>
      </c>
      <c r="C35">
        <f t="shared" si="0"/>
        <v>2072.52</v>
      </c>
      <c r="D35">
        <f t="shared" si="1"/>
        <v>2.7334806651800951</v>
      </c>
      <c r="E35" s="1">
        <f t="shared" si="2"/>
        <v>3392.8293347205063</v>
      </c>
      <c r="F35">
        <f t="shared" si="3"/>
        <v>0.8283274742969986</v>
      </c>
      <c r="H35" s="1">
        <f t="shared" si="4"/>
        <v>26.506479177503955</v>
      </c>
      <c r="I35" s="1">
        <f t="shared" si="5"/>
        <v>64.829334720506267</v>
      </c>
      <c r="K35">
        <v>31</v>
      </c>
      <c r="L35">
        <v>3968</v>
      </c>
      <c r="M35">
        <f t="shared" si="6"/>
        <v>3.1968749999999999</v>
      </c>
      <c r="N35">
        <f t="shared" si="7"/>
        <v>322.58064516129008</v>
      </c>
      <c r="O35">
        <f t="shared" si="8"/>
        <v>179.22086792852093</v>
      </c>
      <c r="P35" s="1">
        <f t="shared" si="9"/>
        <v>1792.2086792852092</v>
      </c>
      <c r="R35">
        <f t="shared" si="10"/>
        <v>0.96875</v>
      </c>
    </row>
    <row r="36" spans="1:18" x14ac:dyDescent="0.25">
      <c r="A36">
        <v>105</v>
      </c>
      <c r="B36">
        <v>5.9747000000000001E-2</v>
      </c>
      <c r="C36">
        <f t="shared" si="0"/>
        <v>1792.41</v>
      </c>
      <c r="D36">
        <f t="shared" si="1"/>
        <v>2.7984101638257148</v>
      </c>
      <c r="E36" s="1">
        <f t="shared" si="2"/>
        <v>3473.4206154636754</v>
      </c>
      <c r="F36">
        <f t="shared" si="3"/>
        <v>0.84800307994718638</v>
      </c>
      <c r="H36" s="1">
        <f t="shared" si="4"/>
        <v>27.136098558309964</v>
      </c>
      <c r="I36" s="1">
        <f t="shared" si="5"/>
        <v>17.420615463675404</v>
      </c>
      <c r="K36">
        <v>32</v>
      </c>
      <c r="L36">
        <v>4095</v>
      </c>
      <c r="M36">
        <f t="shared" si="6"/>
        <v>3.2991943359375</v>
      </c>
      <c r="N36">
        <f t="shared" si="7"/>
        <v>2.4420024420019035</v>
      </c>
      <c r="O36">
        <f t="shared" si="8"/>
        <v>748.71363815316909</v>
      </c>
      <c r="P36" s="1">
        <f t="shared" si="9"/>
        <v>7487.1363815316909</v>
      </c>
      <c r="R36">
        <f t="shared" si="10"/>
        <v>0.999755859375</v>
      </c>
    </row>
    <row r="37" spans="1:18" x14ac:dyDescent="0.25">
      <c r="A37">
        <v>110</v>
      </c>
      <c r="B37">
        <v>5.1845000000000002E-2</v>
      </c>
      <c r="C37">
        <f t="shared" si="0"/>
        <v>1555.3500000000001</v>
      </c>
      <c r="D37">
        <f t="shared" si="1"/>
        <v>2.8558200314140199</v>
      </c>
      <c r="E37" s="1">
        <f t="shared" si="2"/>
        <v>3544.6784389914624</v>
      </c>
      <c r="F37">
        <f t="shared" si="3"/>
        <v>0.86540000951939999</v>
      </c>
      <c r="H37" s="1">
        <f t="shared" si="4"/>
        <v>27.6928003046208</v>
      </c>
      <c r="I37" s="1">
        <f t="shared" si="5"/>
        <v>88.678438991462372</v>
      </c>
    </row>
    <row r="38" spans="1:18" x14ac:dyDescent="0.25">
      <c r="A38">
        <v>115</v>
      </c>
      <c r="B38">
        <v>4.5134000000000001E-2</v>
      </c>
      <c r="C38">
        <f t="shared" si="0"/>
        <v>1354.02</v>
      </c>
      <c r="D38">
        <f t="shared" si="1"/>
        <v>2.9064595623400344</v>
      </c>
      <c r="E38" s="1">
        <f t="shared" si="2"/>
        <v>3607.5328385893276</v>
      </c>
      <c r="F38">
        <f t="shared" si="3"/>
        <v>0.88074532192122257</v>
      </c>
      <c r="H38" s="1">
        <f t="shared" si="4"/>
        <v>28.183850301479122</v>
      </c>
      <c r="I38" s="1">
        <f t="shared" si="5"/>
        <v>23.532838589327639</v>
      </c>
    </row>
    <row r="39" spans="1:18" x14ac:dyDescent="0.25">
      <c r="A39">
        <v>120</v>
      </c>
      <c r="B39">
        <v>3.9416E-2</v>
      </c>
      <c r="C39">
        <f t="shared" si="0"/>
        <v>1182.48</v>
      </c>
      <c r="D39">
        <f t="shared" si="1"/>
        <v>2.9510448487276522</v>
      </c>
      <c r="E39" s="1">
        <f t="shared" si="2"/>
        <v>3662.8726364813529</v>
      </c>
      <c r="F39">
        <f t="shared" si="3"/>
        <v>0.89425601476595529</v>
      </c>
      <c r="H39" s="1">
        <f t="shared" si="4"/>
        <v>28.616192472510569</v>
      </c>
      <c r="I39" s="1">
        <f t="shared" si="5"/>
        <v>78.872636481352856</v>
      </c>
    </row>
    <row r="40" spans="1:18" x14ac:dyDescent="0.25">
      <c r="A40">
        <v>125</v>
      </c>
      <c r="B40">
        <v>3.4527000000000002E-2</v>
      </c>
      <c r="C40">
        <f t="shared" si="0"/>
        <v>1035.8100000000002</v>
      </c>
      <c r="D40">
        <f t="shared" si="1"/>
        <v>2.9902653271486188</v>
      </c>
      <c r="E40" s="1">
        <f t="shared" si="2"/>
        <v>3711.5535696971951</v>
      </c>
      <c r="F40">
        <f t="shared" si="3"/>
        <v>0.90614100822685428</v>
      </c>
      <c r="H40" s="1">
        <f t="shared" si="4"/>
        <v>28.996512263259337</v>
      </c>
      <c r="I40" s="1">
        <f t="shared" si="5"/>
        <v>127.55356969719514</v>
      </c>
    </row>
    <row r="41" spans="1:18" x14ac:dyDescent="0.25">
      <c r="A41">
        <v>130</v>
      </c>
      <c r="B41">
        <v>3.0332999999999999E-2</v>
      </c>
      <c r="C41">
        <f t="shared" si="0"/>
        <v>909.99</v>
      </c>
      <c r="D41">
        <f t="shared" si="1"/>
        <v>3.0247507101289735</v>
      </c>
      <c r="E41" s="1">
        <f t="shared" si="2"/>
        <v>3754.3572450570532</v>
      </c>
      <c r="F41">
        <f t="shared" si="3"/>
        <v>0.91659112428150713</v>
      </c>
      <c r="H41" s="1">
        <f t="shared" si="4"/>
        <v>29.330915977008228</v>
      </c>
      <c r="I41" s="1">
        <f t="shared" si="5"/>
        <v>42.357245057053206</v>
      </c>
    </row>
    <row r="42" spans="1:18" x14ac:dyDescent="0.25">
      <c r="A42">
        <v>135</v>
      </c>
      <c r="B42">
        <v>2.6724000000000001E-2</v>
      </c>
      <c r="C42">
        <f t="shared" si="0"/>
        <v>801.72</v>
      </c>
      <c r="D42">
        <f t="shared" si="1"/>
        <v>3.0550690075284308</v>
      </c>
      <c r="E42" s="1">
        <f t="shared" si="2"/>
        <v>3791.9886832837738</v>
      </c>
      <c r="F42">
        <f t="shared" si="3"/>
        <v>0.92577848712982758</v>
      </c>
      <c r="H42" s="1">
        <f t="shared" si="4"/>
        <v>29.624911588154482</v>
      </c>
      <c r="I42" s="1">
        <f t="shared" si="5"/>
        <v>79.988683283773753</v>
      </c>
    </row>
    <row r="43" spans="1:18" x14ac:dyDescent="0.25">
      <c r="A43">
        <v>140</v>
      </c>
      <c r="B43">
        <v>2.3609999999999999E-2</v>
      </c>
      <c r="C43">
        <f t="shared" si="0"/>
        <v>708.3</v>
      </c>
      <c r="D43">
        <f t="shared" si="1"/>
        <v>3.0817216551646855</v>
      </c>
      <c r="E43" s="1">
        <f t="shared" si="2"/>
        <v>3825.0702725922888</v>
      </c>
      <c r="F43">
        <f t="shared" si="3"/>
        <v>0.93385504701960176</v>
      </c>
      <c r="H43" s="1">
        <f t="shared" si="4"/>
        <v>29.883361504627256</v>
      </c>
      <c r="I43" s="1">
        <f t="shared" si="5"/>
        <v>113.0702725922888</v>
      </c>
    </row>
    <row r="44" spans="1:18" x14ac:dyDescent="0.25">
      <c r="A44">
        <v>145</v>
      </c>
      <c r="B44">
        <v>2.0913999999999999E-2</v>
      </c>
      <c r="C44">
        <f t="shared" si="0"/>
        <v>627.41999999999996</v>
      </c>
      <c r="D44">
        <f t="shared" si="1"/>
        <v>3.1051751036469812</v>
      </c>
      <c r="E44" s="1">
        <f t="shared" si="2"/>
        <v>3854.180977132738</v>
      </c>
      <c r="F44">
        <f t="shared" si="3"/>
        <v>0.94096215262029737</v>
      </c>
      <c r="H44" s="1">
        <f t="shared" si="4"/>
        <v>30.110788883849516</v>
      </c>
      <c r="I44" s="1">
        <f t="shared" si="5"/>
        <v>14.180977132738008</v>
      </c>
    </row>
    <row r="45" spans="1:18" x14ac:dyDescent="0.25">
      <c r="A45">
        <v>150</v>
      </c>
      <c r="B45">
        <v>1.8575000000000001E-2</v>
      </c>
      <c r="C45">
        <f t="shared" si="0"/>
        <v>557.25</v>
      </c>
      <c r="D45">
        <f t="shared" si="1"/>
        <v>3.125814014066163</v>
      </c>
      <c r="E45" s="1">
        <f t="shared" si="2"/>
        <v>3879.7982429136378</v>
      </c>
      <c r="F45">
        <f t="shared" si="3"/>
        <v>0.94721636789883734</v>
      </c>
      <c r="H45" s="1">
        <f t="shared" si="4"/>
        <v>30.310923772762795</v>
      </c>
      <c r="I45" s="1">
        <f t="shared" si="5"/>
        <v>39.79824291363775</v>
      </c>
    </row>
    <row r="46" spans="1:18" x14ac:dyDescent="0.25">
      <c r="A46">
        <v>155</v>
      </c>
      <c r="B46">
        <v>1.6538000000000001E-2</v>
      </c>
      <c r="C46">
        <f t="shared" si="0"/>
        <v>496.14000000000004</v>
      </c>
      <c r="D46">
        <f t="shared" si="1"/>
        <v>3.1440129419005465</v>
      </c>
      <c r="E46" s="1">
        <f t="shared" si="2"/>
        <v>3902.3869727347392</v>
      </c>
      <c r="F46">
        <f t="shared" si="3"/>
        <v>0.95273119451531718</v>
      </c>
      <c r="H46" s="1">
        <f t="shared" si="4"/>
        <v>30.48739822449015</v>
      </c>
      <c r="I46" s="1">
        <f t="shared" si="5"/>
        <v>62.386972734739174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</dc:creator>
  <cp:lastModifiedBy>Jure</cp:lastModifiedBy>
  <dcterms:created xsi:type="dcterms:W3CDTF">2020-03-24T13:09:14Z</dcterms:created>
  <dcterms:modified xsi:type="dcterms:W3CDTF">2020-03-26T17:48:40Z</dcterms:modified>
</cp:coreProperties>
</file>