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amour\Desktop\All_Files_Verical_Campagin\"/>
    </mc:Choice>
  </mc:AlternateContent>
  <xr:revisionPtr revIDLastSave="0" documentId="13_ncr:1_{422BAF06-DFA7-4393-B79D-B04F3568C389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T35" i="1" l="1"/>
  <c r="BS35" i="1"/>
  <c r="BQ35" i="1"/>
  <c r="BR35" i="1" s="1"/>
  <c r="BP35" i="1"/>
  <c r="BO35" i="1"/>
  <c r="BN35" i="1"/>
  <c r="BM35" i="1"/>
  <c r="BL35" i="1"/>
  <c r="BG35" i="1" s="1"/>
  <c r="BI35" i="1"/>
  <c r="BE35" i="1"/>
  <c r="BB35" i="1"/>
  <c r="AV35" i="1"/>
  <c r="AW35" i="1" s="1"/>
  <c r="AR35" i="1"/>
  <c r="AP35" i="1"/>
  <c r="Q35" i="1" s="1"/>
  <c r="AE35" i="1"/>
  <c r="AD35" i="1"/>
  <c r="AC35" i="1"/>
  <c r="V35" i="1"/>
  <c r="T35" i="1"/>
  <c r="P35" i="1"/>
  <c r="BT34" i="1"/>
  <c r="BS34" i="1"/>
  <c r="BR34" i="1"/>
  <c r="BD34" i="1" s="1"/>
  <c r="BF34" i="1" s="1"/>
  <c r="BQ34" i="1"/>
  <c r="BP34" i="1"/>
  <c r="BO34" i="1"/>
  <c r="BN34" i="1"/>
  <c r="BM34" i="1"/>
  <c r="BL34" i="1"/>
  <c r="BI34" i="1"/>
  <c r="BG34" i="1"/>
  <c r="BB34" i="1"/>
  <c r="AV34" i="1"/>
  <c r="AW34" i="1" s="1"/>
  <c r="AR34" i="1"/>
  <c r="AP34" i="1"/>
  <c r="T34" i="1" s="1"/>
  <c r="AE34" i="1"/>
  <c r="AD34" i="1"/>
  <c r="AC34" i="1"/>
  <c r="V34" i="1"/>
  <c r="BT33" i="1"/>
  <c r="BS33" i="1"/>
  <c r="BQ33" i="1"/>
  <c r="BR33" i="1" s="1"/>
  <c r="BP33" i="1"/>
  <c r="BO33" i="1"/>
  <c r="BN33" i="1"/>
  <c r="BM33" i="1"/>
  <c r="BL33" i="1"/>
  <c r="BG33" i="1" s="1"/>
  <c r="BI33" i="1"/>
  <c r="BB33" i="1"/>
  <c r="AV33" i="1"/>
  <c r="AW33" i="1" s="1"/>
  <c r="AR33" i="1"/>
  <c r="AP33" i="1" s="1"/>
  <c r="AE33" i="1"/>
  <c r="AD33" i="1"/>
  <c r="AC33" i="1" s="1"/>
  <c r="V33" i="1"/>
  <c r="BT32" i="1"/>
  <c r="BS32" i="1"/>
  <c r="BQ32" i="1"/>
  <c r="BR32" i="1" s="1"/>
  <c r="BP32" i="1"/>
  <c r="BO32" i="1"/>
  <c r="BN32" i="1"/>
  <c r="BM32" i="1"/>
  <c r="BL32" i="1"/>
  <c r="BG32" i="1" s="1"/>
  <c r="BI32" i="1"/>
  <c r="BB32" i="1"/>
  <c r="AW32" i="1"/>
  <c r="AV32" i="1"/>
  <c r="AR32" i="1"/>
  <c r="AP32" i="1"/>
  <c r="Q32" i="1" s="1"/>
  <c r="AE32" i="1"/>
  <c r="AD32" i="1"/>
  <c r="AC32" i="1"/>
  <c r="V32" i="1"/>
  <c r="BT31" i="1"/>
  <c r="BS31" i="1"/>
  <c r="BQ31" i="1"/>
  <c r="BR31" i="1" s="1"/>
  <c r="BP31" i="1"/>
  <c r="BO31" i="1"/>
  <c r="BN31" i="1"/>
  <c r="BM31" i="1"/>
  <c r="BL31" i="1"/>
  <c r="BI31" i="1"/>
  <c r="BG31" i="1"/>
  <c r="BB31" i="1"/>
  <c r="AV31" i="1"/>
  <c r="AW31" i="1" s="1"/>
  <c r="AR31" i="1"/>
  <c r="AP31" i="1" s="1"/>
  <c r="AE31" i="1"/>
  <c r="AD31" i="1"/>
  <c r="AC31" i="1" s="1"/>
  <c r="V31" i="1"/>
  <c r="BT30" i="1"/>
  <c r="Y30" i="1" s="1"/>
  <c r="BS30" i="1"/>
  <c r="BR30" i="1"/>
  <c r="BQ30" i="1"/>
  <c r="BP30" i="1"/>
  <c r="BO30" i="1"/>
  <c r="BN30" i="1"/>
  <c r="BM30" i="1"/>
  <c r="BL30" i="1"/>
  <c r="BG30" i="1" s="1"/>
  <c r="BI30" i="1"/>
  <c r="BD30" i="1"/>
  <c r="BB30" i="1"/>
  <c r="BF30" i="1" s="1"/>
  <c r="AW30" i="1"/>
  <c r="AV30" i="1"/>
  <c r="AR30" i="1"/>
  <c r="AP30" i="1" s="1"/>
  <c r="AE30" i="1"/>
  <c r="AC30" i="1" s="1"/>
  <c r="AD30" i="1"/>
  <c r="V30" i="1"/>
  <c r="BT29" i="1"/>
  <c r="BS29" i="1"/>
  <c r="BQ29" i="1"/>
  <c r="BR29" i="1" s="1"/>
  <c r="BP29" i="1"/>
  <c r="BO29" i="1"/>
  <c r="BN29" i="1"/>
  <c r="BM29" i="1"/>
  <c r="BL29" i="1"/>
  <c r="BI29" i="1"/>
  <c r="BG29" i="1"/>
  <c r="BB29" i="1"/>
  <c r="AV29" i="1"/>
  <c r="AW29" i="1" s="1"/>
  <c r="AR29" i="1"/>
  <c r="AQ29" i="1"/>
  <c r="AP29" i="1"/>
  <c r="Q29" i="1" s="1"/>
  <c r="AE29" i="1"/>
  <c r="AD29" i="1"/>
  <c r="AC29" i="1" s="1"/>
  <c r="V29" i="1"/>
  <c r="T29" i="1"/>
  <c r="BT28" i="1"/>
  <c r="BS28" i="1"/>
  <c r="BR28" i="1"/>
  <c r="BD28" i="1" s="1"/>
  <c r="BF28" i="1" s="1"/>
  <c r="BQ28" i="1"/>
  <c r="BP28" i="1"/>
  <c r="BO28" i="1"/>
  <c r="BN28" i="1"/>
  <c r="BM28" i="1"/>
  <c r="BL28" i="1"/>
  <c r="BG28" i="1" s="1"/>
  <c r="BI28" i="1"/>
  <c r="BB28" i="1"/>
  <c r="AW28" i="1"/>
  <c r="AV28" i="1"/>
  <c r="AR28" i="1"/>
  <c r="AP28" i="1" s="1"/>
  <c r="AE28" i="1"/>
  <c r="AD28" i="1"/>
  <c r="AC28" i="1" s="1"/>
  <c r="V28" i="1"/>
  <c r="BT27" i="1"/>
  <c r="BS27" i="1"/>
  <c r="BQ27" i="1"/>
  <c r="BR27" i="1" s="1"/>
  <c r="BP27" i="1"/>
  <c r="BO27" i="1"/>
  <c r="BN27" i="1"/>
  <c r="BM27" i="1"/>
  <c r="BL27" i="1"/>
  <c r="BG27" i="1" s="1"/>
  <c r="BI27" i="1"/>
  <c r="BE27" i="1"/>
  <c r="BB27" i="1"/>
  <c r="AW27" i="1"/>
  <c r="AV27" i="1"/>
  <c r="AR27" i="1"/>
  <c r="AP27" i="1"/>
  <c r="O27" i="1" s="1"/>
  <c r="AE27" i="1"/>
  <c r="AD27" i="1"/>
  <c r="AC27" i="1"/>
  <c r="V27" i="1"/>
  <c r="T27" i="1"/>
  <c r="Q27" i="1"/>
  <c r="P27" i="1"/>
  <c r="BT26" i="1"/>
  <c r="BS26" i="1"/>
  <c r="BR26" i="1"/>
  <c r="BD26" i="1" s="1"/>
  <c r="BF26" i="1" s="1"/>
  <c r="BQ26" i="1"/>
  <c r="BP26" i="1"/>
  <c r="BO26" i="1"/>
  <c r="BN26" i="1"/>
  <c r="BM26" i="1"/>
  <c r="BL26" i="1"/>
  <c r="BI26" i="1"/>
  <c r="BG26" i="1"/>
  <c r="BB26" i="1"/>
  <c r="AV26" i="1"/>
  <c r="AW26" i="1" s="1"/>
  <c r="AR26" i="1"/>
  <c r="AP26" i="1"/>
  <c r="T26" i="1" s="1"/>
  <c r="AE26" i="1"/>
  <c r="AD26" i="1"/>
  <c r="AC26" i="1"/>
  <c r="V26" i="1"/>
  <c r="BT25" i="1"/>
  <c r="BS25" i="1"/>
  <c r="BR25" i="1" s="1"/>
  <c r="BQ25" i="1"/>
  <c r="BP25" i="1"/>
  <c r="BO25" i="1"/>
  <c r="BN25" i="1"/>
  <c r="BM25" i="1"/>
  <c r="BL25" i="1"/>
  <c r="BG25" i="1" s="1"/>
  <c r="BI25" i="1"/>
  <c r="BB25" i="1"/>
  <c r="AV25" i="1"/>
  <c r="AW25" i="1" s="1"/>
  <c r="AR25" i="1"/>
  <c r="AP25" i="1" s="1"/>
  <c r="AE25" i="1"/>
  <c r="AD25" i="1"/>
  <c r="AC25" i="1" s="1"/>
  <c r="V25" i="1"/>
  <c r="BT24" i="1"/>
  <c r="BS24" i="1"/>
  <c r="BQ24" i="1"/>
  <c r="BR24" i="1" s="1"/>
  <c r="BP24" i="1"/>
  <c r="BO24" i="1"/>
  <c r="BN24" i="1"/>
  <c r="BM24" i="1"/>
  <c r="BL24" i="1"/>
  <c r="BG24" i="1" s="1"/>
  <c r="BI24" i="1"/>
  <c r="BB24" i="1"/>
  <c r="AW24" i="1"/>
  <c r="AV24" i="1"/>
  <c r="AR24" i="1"/>
  <c r="AP24" i="1"/>
  <c r="Q24" i="1" s="1"/>
  <c r="AE24" i="1"/>
  <c r="AD24" i="1"/>
  <c r="AC24" i="1"/>
  <c r="V24" i="1"/>
  <c r="BT23" i="1"/>
  <c r="BS23" i="1"/>
  <c r="BQ23" i="1"/>
  <c r="BR23" i="1" s="1"/>
  <c r="BP23" i="1"/>
  <c r="BO23" i="1"/>
  <c r="BN23" i="1"/>
  <c r="BM23" i="1"/>
  <c r="BL23" i="1"/>
  <c r="BI23" i="1"/>
  <c r="BG23" i="1"/>
  <c r="BB23" i="1"/>
  <c r="AV23" i="1"/>
  <c r="AW23" i="1" s="1"/>
  <c r="AR23" i="1"/>
  <c r="AP23" i="1" s="1"/>
  <c r="AE23" i="1"/>
  <c r="AD23" i="1"/>
  <c r="AC23" i="1" s="1"/>
  <c r="V23" i="1"/>
  <c r="BT22" i="1"/>
  <c r="BS22" i="1"/>
  <c r="BR22" i="1" s="1"/>
  <c r="BQ22" i="1"/>
  <c r="BP22" i="1"/>
  <c r="BO22" i="1"/>
  <c r="BN22" i="1"/>
  <c r="BM22" i="1"/>
  <c r="BL22" i="1"/>
  <c r="BG22" i="1" s="1"/>
  <c r="BI22" i="1"/>
  <c r="BB22" i="1"/>
  <c r="AW22" i="1"/>
  <c r="AV22" i="1"/>
  <c r="AR22" i="1"/>
  <c r="AP22" i="1" s="1"/>
  <c r="AE22" i="1"/>
  <c r="AC22" i="1" s="1"/>
  <c r="AD22" i="1"/>
  <c r="V22" i="1"/>
  <c r="BT21" i="1"/>
  <c r="BS21" i="1"/>
  <c r="BQ21" i="1"/>
  <c r="BR21" i="1" s="1"/>
  <c r="BP21" i="1"/>
  <c r="BO21" i="1"/>
  <c r="BN21" i="1"/>
  <c r="BM21" i="1"/>
  <c r="BL21" i="1"/>
  <c r="BI21" i="1"/>
  <c r="BG21" i="1"/>
  <c r="BB21" i="1"/>
  <c r="AV21" i="1"/>
  <c r="AW21" i="1" s="1"/>
  <c r="AR21" i="1"/>
  <c r="AQ21" i="1"/>
  <c r="AP21" i="1"/>
  <c r="Q21" i="1" s="1"/>
  <c r="AE21" i="1"/>
  <c r="AD21" i="1"/>
  <c r="AC21" i="1" s="1"/>
  <c r="V21" i="1"/>
  <c r="T21" i="1"/>
  <c r="BT20" i="1"/>
  <c r="BS20" i="1"/>
  <c r="BR20" i="1"/>
  <c r="BD20" i="1" s="1"/>
  <c r="BF20" i="1" s="1"/>
  <c r="BQ20" i="1"/>
  <c r="BP20" i="1"/>
  <c r="BO20" i="1"/>
  <c r="BN20" i="1"/>
  <c r="BM20" i="1"/>
  <c r="BL20" i="1"/>
  <c r="BG20" i="1" s="1"/>
  <c r="BI20" i="1"/>
  <c r="BB20" i="1"/>
  <c r="AW20" i="1"/>
  <c r="AV20" i="1"/>
  <c r="AR20" i="1"/>
  <c r="AP20" i="1" s="1"/>
  <c r="AE20" i="1"/>
  <c r="AC20" i="1" s="1"/>
  <c r="AD20" i="1"/>
  <c r="V20" i="1"/>
  <c r="BT19" i="1"/>
  <c r="BS19" i="1"/>
  <c r="BQ19" i="1"/>
  <c r="BR19" i="1" s="1"/>
  <c r="BP19" i="1"/>
  <c r="BO19" i="1"/>
  <c r="BN19" i="1"/>
  <c r="BM19" i="1"/>
  <c r="BL19" i="1"/>
  <c r="BG19" i="1" s="1"/>
  <c r="BI19" i="1"/>
  <c r="BE19" i="1"/>
  <c r="BB19" i="1"/>
  <c r="AV19" i="1"/>
  <c r="AW19" i="1" s="1"/>
  <c r="AR19" i="1"/>
  <c r="AP19" i="1"/>
  <c r="O19" i="1" s="1"/>
  <c r="AE19" i="1"/>
  <c r="AD19" i="1"/>
  <c r="AC19" i="1"/>
  <c r="V19" i="1"/>
  <c r="T19" i="1"/>
  <c r="Q19" i="1"/>
  <c r="P19" i="1"/>
  <c r="BT18" i="1"/>
  <c r="BS18" i="1"/>
  <c r="BR18" i="1"/>
  <c r="BD18" i="1" s="1"/>
  <c r="BF18" i="1" s="1"/>
  <c r="BQ18" i="1"/>
  <c r="BP18" i="1"/>
  <c r="BO18" i="1"/>
  <c r="BN18" i="1"/>
  <c r="BM18" i="1"/>
  <c r="BL18" i="1"/>
  <c r="BI18" i="1"/>
  <c r="BG18" i="1"/>
  <c r="BB18" i="1"/>
  <c r="AV18" i="1"/>
  <c r="AW18" i="1" s="1"/>
  <c r="AR18" i="1"/>
  <c r="AP18" i="1"/>
  <c r="T18" i="1" s="1"/>
  <c r="AE18" i="1"/>
  <c r="AD18" i="1"/>
  <c r="AC18" i="1"/>
  <c r="V18" i="1"/>
  <c r="BT17" i="1"/>
  <c r="BS17" i="1"/>
  <c r="BQ17" i="1"/>
  <c r="BR17" i="1" s="1"/>
  <c r="BP17" i="1"/>
  <c r="BO17" i="1"/>
  <c r="BN17" i="1"/>
  <c r="BM17" i="1"/>
  <c r="BL17" i="1"/>
  <c r="BG17" i="1" s="1"/>
  <c r="BI17" i="1"/>
  <c r="BB17" i="1"/>
  <c r="AV17" i="1"/>
  <c r="AW17" i="1" s="1"/>
  <c r="AR17" i="1"/>
  <c r="AP17" i="1" s="1"/>
  <c r="AE17" i="1"/>
  <c r="AD17" i="1"/>
  <c r="AC17" i="1" s="1"/>
  <c r="V17" i="1"/>
  <c r="O17" i="1" l="1"/>
  <c r="AQ17" i="1"/>
  <c r="T17" i="1"/>
  <c r="Q17" i="1"/>
  <c r="P17" i="1"/>
  <c r="BE17" i="1" s="1"/>
  <c r="BH27" i="1"/>
  <c r="BD17" i="1"/>
  <c r="BF17" i="1" s="1"/>
  <c r="Y17" i="1"/>
  <c r="Y19" i="1"/>
  <c r="BD19" i="1"/>
  <c r="BF19" i="1" s="1"/>
  <c r="P30" i="1"/>
  <c r="BE30" i="1" s="1"/>
  <c r="BH30" i="1" s="1"/>
  <c r="Q30" i="1"/>
  <c r="O30" i="1"/>
  <c r="AQ30" i="1"/>
  <c r="T30" i="1"/>
  <c r="P22" i="1"/>
  <c r="BE22" i="1" s="1"/>
  <c r="O22" i="1"/>
  <c r="AQ22" i="1"/>
  <c r="Q22" i="1"/>
  <c r="T22" i="1"/>
  <c r="T23" i="1"/>
  <c r="Q23" i="1"/>
  <c r="P23" i="1"/>
  <c r="BE23" i="1" s="1"/>
  <c r="BH23" i="1" s="1"/>
  <c r="O23" i="1"/>
  <c r="AQ23" i="1"/>
  <c r="AG27" i="1"/>
  <c r="BD29" i="1"/>
  <c r="BF29" i="1" s="1"/>
  <c r="Y29" i="1"/>
  <c r="T31" i="1"/>
  <c r="AQ31" i="1"/>
  <c r="Q31" i="1"/>
  <c r="P31" i="1"/>
  <c r="BE31" i="1" s="1"/>
  <c r="O31" i="1"/>
  <c r="BD21" i="1"/>
  <c r="BF21" i="1" s="1"/>
  <c r="Y21" i="1"/>
  <c r="BD23" i="1"/>
  <c r="BF23" i="1" s="1"/>
  <c r="Y23" i="1"/>
  <c r="O25" i="1"/>
  <c r="P25" i="1"/>
  <c r="BE25" i="1" s="1"/>
  <c r="BH25" i="1" s="1"/>
  <c r="AQ25" i="1"/>
  <c r="T25" i="1"/>
  <c r="Q25" i="1"/>
  <c r="AQ28" i="1"/>
  <c r="O28" i="1"/>
  <c r="T28" i="1"/>
  <c r="Q28" i="1"/>
  <c r="P28" i="1"/>
  <c r="BE28" i="1" s="1"/>
  <c r="BH28" i="1" s="1"/>
  <c r="BF31" i="1"/>
  <c r="BD31" i="1"/>
  <c r="Y31" i="1"/>
  <c r="O33" i="1"/>
  <c r="P33" i="1"/>
  <c r="BE33" i="1" s="1"/>
  <c r="BH33" i="1" s="1"/>
  <c r="AQ33" i="1"/>
  <c r="T33" i="1"/>
  <c r="Q33" i="1"/>
  <c r="Y35" i="1"/>
  <c r="BD35" i="1"/>
  <c r="BF35" i="1" s="1"/>
  <c r="AG19" i="1"/>
  <c r="BD22" i="1"/>
  <c r="BF22" i="1" s="1"/>
  <c r="Y22" i="1"/>
  <c r="BD33" i="1"/>
  <c r="Y33" i="1"/>
  <c r="BH35" i="1"/>
  <c r="AQ20" i="1"/>
  <c r="T20" i="1"/>
  <c r="O20" i="1"/>
  <c r="Q20" i="1"/>
  <c r="P20" i="1"/>
  <c r="BE20" i="1" s="1"/>
  <c r="BH20" i="1" s="1"/>
  <c r="Y24" i="1"/>
  <c r="BD24" i="1"/>
  <c r="BF24" i="1" s="1"/>
  <c r="BF25" i="1"/>
  <c r="BD25" i="1"/>
  <c r="Y25" i="1"/>
  <c r="Y27" i="1"/>
  <c r="BD27" i="1"/>
  <c r="BF27" i="1" s="1"/>
  <c r="Y32" i="1"/>
  <c r="BD32" i="1"/>
  <c r="BF32" i="1" s="1"/>
  <c r="BF33" i="1"/>
  <c r="AQ18" i="1"/>
  <c r="T24" i="1"/>
  <c r="AQ26" i="1"/>
  <c r="T32" i="1"/>
  <c r="AQ34" i="1"/>
  <c r="O18" i="1"/>
  <c r="Y20" i="1"/>
  <c r="O26" i="1"/>
  <c r="Y28" i="1"/>
  <c r="O34" i="1"/>
  <c r="P18" i="1"/>
  <c r="BE18" i="1" s="1"/>
  <c r="BH18" i="1" s="1"/>
  <c r="O21" i="1"/>
  <c r="AQ24" i="1"/>
  <c r="P26" i="1"/>
  <c r="BE26" i="1" s="1"/>
  <c r="BH26" i="1" s="1"/>
  <c r="O29" i="1"/>
  <c r="AQ32" i="1"/>
  <c r="P34" i="1"/>
  <c r="BE34" i="1" s="1"/>
  <c r="BH34" i="1" s="1"/>
  <c r="Q18" i="1"/>
  <c r="Y18" i="1"/>
  <c r="AQ19" i="1"/>
  <c r="P21" i="1"/>
  <c r="BE21" i="1" s="1"/>
  <c r="BH21" i="1" s="1"/>
  <c r="O24" i="1"/>
  <c r="Q26" i="1"/>
  <c r="Y26" i="1"/>
  <c r="AQ27" i="1"/>
  <c r="P29" i="1"/>
  <c r="BE29" i="1" s="1"/>
  <c r="BH29" i="1" s="1"/>
  <c r="O32" i="1"/>
  <c r="Q34" i="1"/>
  <c r="Y34" i="1"/>
  <c r="AQ35" i="1"/>
  <c r="P24" i="1"/>
  <c r="BE24" i="1" s="1"/>
  <c r="P32" i="1"/>
  <c r="BE32" i="1" s="1"/>
  <c r="BH32" i="1" s="1"/>
  <c r="O35" i="1"/>
  <c r="Z32" i="1" l="1"/>
  <c r="AA32" i="1" s="1"/>
  <c r="AG21" i="1"/>
  <c r="Z24" i="1"/>
  <c r="AA24" i="1" s="1"/>
  <c r="Z35" i="1"/>
  <c r="AA35" i="1" s="1"/>
  <c r="Z29" i="1"/>
  <c r="AA29" i="1" s="1"/>
  <c r="BH19" i="1"/>
  <c r="AG24" i="1"/>
  <c r="W24" i="1"/>
  <c r="U24" i="1" s="1"/>
  <c r="X24" i="1" s="1"/>
  <c r="R24" i="1" s="1"/>
  <c r="S24" i="1" s="1"/>
  <c r="Z34" i="1"/>
  <c r="AA34" i="1" s="1"/>
  <c r="AG32" i="1"/>
  <c r="W32" i="1"/>
  <c r="U32" i="1" s="1"/>
  <c r="X32" i="1" s="1"/>
  <c r="R32" i="1" s="1"/>
  <c r="S32" i="1" s="1"/>
  <c r="Z18" i="1"/>
  <c r="AA18" i="1" s="1"/>
  <c r="Z22" i="1"/>
  <c r="AA22" i="1" s="1"/>
  <c r="BH17" i="1"/>
  <c r="Z33" i="1"/>
  <c r="AA33" i="1" s="1"/>
  <c r="W33" i="1" s="1"/>
  <c r="U33" i="1" s="1"/>
  <c r="X33" i="1" s="1"/>
  <c r="R33" i="1" s="1"/>
  <c r="S33" i="1" s="1"/>
  <c r="AG34" i="1"/>
  <c r="Z27" i="1"/>
  <c r="AA27" i="1" s="1"/>
  <c r="AG33" i="1"/>
  <c r="Z21" i="1"/>
  <c r="AA21" i="1" s="1"/>
  <c r="W21" i="1" s="1"/>
  <c r="U21" i="1" s="1"/>
  <c r="X21" i="1" s="1"/>
  <c r="R21" i="1" s="1"/>
  <c r="S21" i="1" s="1"/>
  <c r="AG35" i="1"/>
  <c r="Z28" i="1"/>
  <c r="AA28" i="1" s="1"/>
  <c r="AG20" i="1"/>
  <c r="W25" i="1"/>
  <c r="U25" i="1" s="1"/>
  <c r="X25" i="1" s="1"/>
  <c r="R25" i="1" s="1"/>
  <c r="S25" i="1" s="1"/>
  <c r="AG25" i="1"/>
  <c r="AG31" i="1"/>
  <c r="Z19" i="1"/>
  <c r="AA19" i="1" s="1"/>
  <c r="AG18" i="1"/>
  <c r="W18" i="1"/>
  <c r="U18" i="1" s="1"/>
  <c r="X18" i="1" s="1"/>
  <c r="R18" i="1" s="1"/>
  <c r="S18" i="1" s="1"/>
  <c r="W30" i="1"/>
  <c r="U30" i="1" s="1"/>
  <c r="X30" i="1" s="1"/>
  <c r="R30" i="1" s="1"/>
  <c r="S30" i="1" s="1"/>
  <c r="AG30" i="1"/>
  <c r="Z26" i="1"/>
  <c r="AA26" i="1" s="1"/>
  <c r="AG26" i="1"/>
  <c r="W26" i="1"/>
  <c r="U26" i="1" s="1"/>
  <c r="X26" i="1" s="1"/>
  <c r="R26" i="1" s="1"/>
  <c r="S26" i="1" s="1"/>
  <c r="Z25" i="1"/>
  <c r="AA25" i="1" s="1"/>
  <c r="Z23" i="1"/>
  <c r="AA23" i="1" s="1"/>
  <c r="W23" i="1" s="1"/>
  <c r="U23" i="1" s="1"/>
  <c r="X23" i="1" s="1"/>
  <c r="R23" i="1" s="1"/>
  <c r="S23" i="1" s="1"/>
  <c r="BH31" i="1"/>
  <c r="AG22" i="1"/>
  <c r="Z30" i="1"/>
  <c r="AA30" i="1" s="1"/>
  <c r="Z31" i="1"/>
  <c r="AA31" i="1" s="1"/>
  <c r="BH24" i="1"/>
  <c r="AG29" i="1"/>
  <c r="W29" i="1"/>
  <c r="U29" i="1" s="1"/>
  <c r="X29" i="1" s="1"/>
  <c r="R29" i="1" s="1"/>
  <c r="S29" i="1" s="1"/>
  <c r="Z20" i="1"/>
  <c r="AA20" i="1" s="1"/>
  <c r="W20" i="1" s="1"/>
  <c r="U20" i="1" s="1"/>
  <c r="X20" i="1" s="1"/>
  <c r="R20" i="1" s="1"/>
  <c r="S20" i="1" s="1"/>
  <c r="W28" i="1"/>
  <c r="U28" i="1" s="1"/>
  <c r="X28" i="1" s="1"/>
  <c r="R28" i="1" s="1"/>
  <c r="S28" i="1" s="1"/>
  <c r="AG28" i="1"/>
  <c r="AG23" i="1"/>
  <c r="BH22" i="1"/>
  <c r="Z17" i="1"/>
  <c r="AA17" i="1" s="1"/>
  <c r="W17" i="1"/>
  <c r="U17" i="1" s="1"/>
  <c r="X17" i="1" s="1"/>
  <c r="R17" i="1" s="1"/>
  <c r="S17" i="1" s="1"/>
  <c r="AG17" i="1"/>
  <c r="AH35" i="1" l="1"/>
  <c r="AB35" i="1"/>
  <c r="AF35" i="1" s="1"/>
  <c r="AI35" i="1"/>
  <c r="AJ35" i="1" s="1"/>
  <c r="AB31" i="1"/>
  <c r="AF31" i="1" s="1"/>
  <c r="AI31" i="1"/>
  <c r="AH31" i="1"/>
  <c r="AB25" i="1"/>
  <c r="AF25" i="1" s="1"/>
  <c r="AI25" i="1"/>
  <c r="AJ25" i="1" s="1"/>
  <c r="AH25" i="1"/>
  <c r="AB22" i="1"/>
  <c r="AF22" i="1" s="1"/>
  <c r="AI22" i="1"/>
  <c r="AH22" i="1"/>
  <c r="AH24" i="1"/>
  <c r="AI24" i="1"/>
  <c r="AJ24" i="1" s="1"/>
  <c r="AB24" i="1"/>
  <c r="AF24" i="1" s="1"/>
  <c r="AB33" i="1"/>
  <c r="AF33" i="1" s="1"/>
  <c r="AI33" i="1"/>
  <c r="AJ33" i="1" s="1"/>
  <c r="AH33" i="1"/>
  <c r="AB34" i="1"/>
  <c r="AF34" i="1" s="1"/>
  <c r="AI34" i="1"/>
  <c r="AJ34" i="1" s="1"/>
  <c r="AH34" i="1"/>
  <c r="AB30" i="1"/>
  <c r="AF30" i="1" s="1"/>
  <c r="AI30" i="1"/>
  <c r="AH30" i="1"/>
  <c r="AB28" i="1"/>
  <c r="AF28" i="1" s="1"/>
  <c r="AI28" i="1"/>
  <c r="AH28" i="1"/>
  <c r="AH27" i="1"/>
  <c r="AB27" i="1"/>
  <c r="AF27" i="1" s="1"/>
  <c r="AI27" i="1"/>
  <c r="W27" i="1"/>
  <c r="U27" i="1" s="1"/>
  <c r="X27" i="1" s="1"/>
  <c r="R27" i="1" s="1"/>
  <c r="S27" i="1" s="1"/>
  <c r="AB23" i="1"/>
  <c r="AF23" i="1" s="1"/>
  <c r="AI23" i="1"/>
  <c r="AJ23" i="1" s="1"/>
  <c r="AH23" i="1"/>
  <c r="AB20" i="1"/>
  <c r="AF20" i="1" s="1"/>
  <c r="AI20" i="1"/>
  <c r="AJ20" i="1" s="1"/>
  <c r="AH20" i="1"/>
  <c r="AH19" i="1"/>
  <c r="AB19" i="1"/>
  <c r="AF19" i="1" s="1"/>
  <c r="AI19" i="1"/>
  <c r="AJ19" i="1" s="1"/>
  <c r="W19" i="1"/>
  <c r="U19" i="1" s="1"/>
  <c r="X19" i="1" s="1"/>
  <c r="R19" i="1" s="1"/>
  <c r="S19" i="1" s="1"/>
  <c r="AB18" i="1"/>
  <c r="AF18" i="1" s="1"/>
  <c r="AI18" i="1"/>
  <c r="AH18" i="1"/>
  <c r="AI21" i="1"/>
  <c r="AB21" i="1"/>
  <c r="AF21" i="1" s="1"/>
  <c r="AH21" i="1"/>
  <c r="AB17" i="1"/>
  <c r="AF17" i="1" s="1"/>
  <c r="AI17" i="1"/>
  <c r="AH17" i="1"/>
  <c r="W22" i="1"/>
  <c r="U22" i="1" s="1"/>
  <c r="X22" i="1" s="1"/>
  <c r="R22" i="1" s="1"/>
  <c r="S22" i="1" s="1"/>
  <c r="AB26" i="1"/>
  <c r="AF26" i="1" s="1"/>
  <c r="AI26" i="1"/>
  <c r="AJ26" i="1" s="1"/>
  <c r="AH26" i="1"/>
  <c r="W31" i="1"/>
  <c r="U31" i="1" s="1"/>
  <c r="X31" i="1" s="1"/>
  <c r="R31" i="1" s="1"/>
  <c r="S31" i="1" s="1"/>
  <c r="W35" i="1"/>
  <c r="U35" i="1" s="1"/>
  <c r="X35" i="1" s="1"/>
  <c r="R35" i="1" s="1"/>
  <c r="S35" i="1" s="1"/>
  <c r="W34" i="1"/>
  <c r="U34" i="1" s="1"/>
  <c r="X34" i="1" s="1"/>
  <c r="R34" i="1" s="1"/>
  <c r="S34" i="1" s="1"/>
  <c r="AI29" i="1"/>
  <c r="AB29" i="1"/>
  <c r="AF29" i="1" s="1"/>
  <c r="AH29" i="1"/>
  <c r="AI32" i="1"/>
  <c r="AB32" i="1"/>
  <c r="AF32" i="1" s="1"/>
  <c r="AH32" i="1"/>
  <c r="AJ27" i="1" l="1"/>
  <c r="AJ32" i="1"/>
  <c r="AJ21" i="1"/>
  <c r="AJ31" i="1"/>
  <c r="AJ30" i="1"/>
  <c r="AJ18" i="1"/>
  <c r="AJ22" i="1"/>
  <c r="AJ29" i="1"/>
  <c r="AJ28" i="1"/>
  <c r="AJ17" i="1"/>
</calcChain>
</file>

<file path=xl/sharedStrings.xml><?xml version="1.0" encoding="utf-8"?>
<sst xmlns="http://schemas.openxmlformats.org/spreadsheetml/2006/main" count="694" uniqueCount="278">
  <si>
    <t>File opened</t>
  </si>
  <si>
    <t>2020-02-11 15:36:49</t>
  </si>
  <si>
    <t>Console s/n</t>
  </si>
  <si>
    <t>68C-811759</t>
  </si>
  <si>
    <t>Console ver</t>
  </si>
  <si>
    <t>Bluestem v.1.3.17</t>
  </si>
  <si>
    <t>Scripts ver</t>
  </si>
  <si>
    <t>2018.12  1.3.16, Nov 2018</t>
  </si>
  <si>
    <t>Head s/n</t>
  </si>
  <si>
    <t>68H-891759</t>
  </si>
  <si>
    <t>Head ver</t>
  </si>
  <si>
    <t>1.3.1</t>
  </si>
  <si>
    <t>Head cal</t>
  </si>
  <si>
    <t>{"co2bspan2b": "0.294103", "co2aspan2": "-0.0336155", "flowmeterzero": "0.997559", "tbzero": "-0.0746956", "h2obspan2": "0", "co2bspanconc2": "301.4", "co2aspan2b": "0.293384", "h2obspan2b": "0.0727663", "h2oaspan2b": "0.0723615", "h2obspan1": "1.00315", "chamberpressurezero": "2.647", "ssa_ref": "34010.6", "co2bspan2a": "0.296716", "co2azero": "0.926417", "h2obspanconc1": "12.18", "co2bzero": "0.928899", "h2oaspan1": "1.00539", "co2aspan1": "1.00127", "flowazero": "0.28786", "h2obspan2a": "0.0725379", "co2bspan1": "1.00109", "h2obzero": "1.05718", "h2oazero": "1.04577", "co2bspan2": "-0.0333406", "co2bspanconc1": "2488", "ssb_ref": "36084.5", "flowbzero": "0.31642", "co2aspanconc2": "301.4", "oxygen": "21", "tazero": "-0.144751", "h2oaspan2a": "0.0719734", "co2aspanconc1": "2488", "h2oaspan2": "0", "h2oaspanconc2": "0", "co2aspan2a": "0.295951", "h2oaspanconc1": "12.18", "h2obspanconc2": "0"}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</si>
  <si>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</si>
  <si>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</si>
  <si>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</si>
  <si>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</si>
  <si>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</si>
  <si>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</si>
  <si>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</si>
  <si>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</si>
  <si>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</si>
  <si>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15:36:49</t>
  </si>
  <si>
    <t>Stability Definition:	Qamb_in (Meas): Per=20	Tleaf (Meas): Per=20	CO2_r (Meas): Std&lt;0.75 Per=20	A (GasEx): Std&lt;0.2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</si>
  <si>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</si>
  <si>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</si>
  <si>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</si>
  <si>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</si>
  <si>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</si>
  <si>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</si>
  <si>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</si>
  <si>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</si>
  <si>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</si>
  <si>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</si>
  <si>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</si>
  <si>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</si>
  <si>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</si>
  <si>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</si>
  <si>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</si>
  <si>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</si>
  <si>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</si>
  <si>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</si>
  <si>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</si>
  <si>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</si>
  <si>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</si>
  <si>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</si>
  <si>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</si>
  <si>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</si>
  <si>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</si>
  <si>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</si>
  <si>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</si>
  <si>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</si>
  <si>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</si>
  <si>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</si>
  <si>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</si>
  <si>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</si>
  <si>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</si>
  <si>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</si>
  <si>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</si>
  <si>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</si>
  <si>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</si>
  <si>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</si>
  <si>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</si>
  <si>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</si>
  <si>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</si>
  <si>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</si>
  <si>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</si>
  <si>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5.07097 84.069 398.667 650.034 885.016 1105.36 1296.16 1373.99</t>
  </si>
  <si>
    <t>Fs_true</t>
  </si>
  <si>
    <t>-0.00944834 99.7136 402.469 600.983 800.095 1000.25 1200.5 1401</t>
  </si>
  <si>
    <t>leak_wt</t>
  </si>
  <si>
    <t>Sys</t>
  </si>
  <si>
    <t>UserDefVar</t>
  </si>
  <si>
    <t>GasEx</t>
  </si>
  <si>
    <t>Leak</t>
  </si>
  <si>
    <t>FLR</t>
  </si>
  <si>
    <t>LeafQ</t>
  </si>
  <si>
    <t>Meas</t>
  </si>
  <si>
    <t>FlrLS</t>
  </si>
  <si>
    <t>FlrStats</t>
  </si>
  <si>
    <t>Status</t>
  </si>
  <si>
    <t>obs</t>
  </si>
  <si>
    <t>time</t>
  </si>
  <si>
    <t>elapsed</t>
  </si>
  <si>
    <t>date</t>
  </si>
  <si>
    <t>hhmmss</t>
  </si>
  <si>
    <t>Machine</t>
  </si>
  <si>
    <t>Date</t>
  </si>
  <si>
    <t>User</t>
  </si>
  <si>
    <t>Species</t>
  </si>
  <si>
    <t>Barcode</t>
  </si>
  <si>
    <t>Pheno_Age</t>
  </si>
  <si>
    <t>Canopy</t>
  </si>
  <si>
    <t>SunVSShade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</si>
  <si>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</si>
  <si>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</si>
  <si>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</si>
  <si>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</si>
  <si>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</si>
  <si>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</si>
  <si>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</si>
  <si>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</si>
  <si>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</si>
  <si>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</si>
  <si>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</si>
  <si>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</si>
  <si>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</si>
  <si>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</si>
  <si>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</si>
  <si>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</si>
  <si>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</si>
  <si>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</si>
  <si>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</si>
  <si>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</si>
  <si>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</si>
  <si>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</si>
  <si>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</si>
  <si>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</si>
  <si>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</si>
  <si>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</si>
  <si>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</si>
  <si>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</si>
  <si>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</si>
  <si>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</si>
  <si>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</si>
  <si>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</si>
  <si>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</si>
  <si>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</si>
  <si>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</si>
  <si>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</si>
  <si>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</si>
  <si>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</si>
  <si>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</si>
  <si>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</si>
  <si>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</si>
  <si>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</si>
  <si>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</si>
  <si>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</si>
  <si>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</si>
  <si>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</si>
  <si>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</si>
  <si>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</si>
  <si>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</si>
  <si>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</si>
  <si>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</si>
  <si>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</si>
  <si>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</si>
  <si>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</si>
  <si>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</si>
  <si>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</si>
  <si>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</si>
  <si>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</si>
  <si>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</si>
  <si>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</si>
  <si>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</si>
  <si>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</si>
  <si>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</si>
  <si>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</si>
  <si>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</si>
  <si>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</si>
  <si>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</si>
  <si>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</si>
  <si>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</si>
  <si>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</si>
  <si>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</si>
  <si>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</si>
  <si>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</si>
  <si>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</si>
  <si>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</si>
  <si>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</si>
  <si>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</si>
  <si>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</si>
  <si>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</si>
  <si>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</si>
  <si>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</si>
  <si>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</si>
  <si>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</si>
  <si>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</si>
  <si>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</si>
  <si>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</si>
  <si>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</si>
  <si>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</si>
  <si>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</si>
  <si>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</si>
  <si>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</si>
  <si>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</si>
  <si>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</si>
  <si>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</si>
  <si>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</si>
  <si>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</si>
  <si>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</si>
  <si>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</si>
  <si>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</si>
  <si>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</si>
  <si>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</si>
  <si>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</si>
  <si>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</si>
  <si>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</si>
  <si>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</si>
  <si>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</si>
  <si>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</si>
  <si>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</si>
  <si>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</si>
  <si>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</si>
  <si>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</si>
  <si>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</si>
  <si>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</si>
  <si>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</si>
  <si>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</si>
  <si>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</si>
  <si>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</si>
  <si>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</si>
  <si>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</si>
  <si>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</si>
  <si>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</si>
  <si>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</si>
  <si>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</si>
  <si>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</si>
  <si>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</si>
  <si>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</si>
  <si>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</si>
  <si>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</si>
  <si>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</si>
  <si>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</si>
  <si>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</si>
  <si>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</si>
  <si>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</si>
  <si>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µmol/mol</t>
  </si>
  <si>
    <t>mmol/mol</t>
  </si>
  <si>
    <t>20200211 15:38:05</t>
  </si>
  <si>
    <t>15:38:05</t>
  </si>
  <si>
    <t>Lindsey</t>
  </si>
  <si>
    <t>20200211</t>
  </si>
  <si>
    <t>KD</t>
  </si>
  <si>
    <t>UNKNOW</t>
  </si>
  <si>
    <t>BNL17521</t>
  </si>
  <si>
    <t>Mature</t>
  </si>
  <si>
    <t>B10</t>
  </si>
  <si>
    <t>Sun</t>
  </si>
  <si>
    <t>-</t>
  </si>
  <si>
    <t>0: Broadleaf</t>
  </si>
  <si>
    <t>20200211 15:39:05</t>
  </si>
  <si>
    <t>15:39:05</t>
  </si>
  <si>
    <t>20200211 15:40:09</t>
  </si>
  <si>
    <t>15:40:09</t>
  </si>
  <si>
    <t>20200211 15:41:11</t>
  </si>
  <si>
    <t>15:41:11</t>
  </si>
  <si>
    <t>20200211 15:42:14</t>
  </si>
  <si>
    <t>15:42:14</t>
  </si>
  <si>
    <t>20200211 15:43:15</t>
  </si>
  <si>
    <t>15:43:15</t>
  </si>
  <si>
    <t>20200211 15:44:15</t>
  </si>
  <si>
    <t>15:44:15</t>
  </si>
  <si>
    <t>20200211 15:45:16</t>
  </si>
  <si>
    <t>15:45:16</t>
  </si>
  <si>
    <t>20200211 15:46:30</t>
  </si>
  <si>
    <t>15:46:30</t>
  </si>
  <si>
    <t>20200211 15:47:30</t>
  </si>
  <si>
    <t>15:47:30</t>
  </si>
  <si>
    <t>20200211 15:48:31</t>
  </si>
  <si>
    <t>15:48:31</t>
  </si>
  <si>
    <t>20200211 15:49:34</t>
  </si>
  <si>
    <t>15:49:34</t>
  </si>
  <si>
    <t>20200211 15:50:38</t>
  </si>
  <si>
    <t>15:50:38</t>
  </si>
  <si>
    <t>20200211 15:51:44</t>
  </si>
  <si>
    <t>15:51:44</t>
  </si>
  <si>
    <t>20200211 15:52:48</t>
  </si>
  <si>
    <t>15:52:48</t>
  </si>
  <si>
    <t>20200211 15:53:56</t>
  </si>
  <si>
    <t>15:53:56</t>
  </si>
  <si>
    <t>20200211 15:55:10</t>
  </si>
  <si>
    <t>15:55:10</t>
  </si>
  <si>
    <t>20200211 15:56:20</t>
  </si>
  <si>
    <t>15:56:20</t>
  </si>
  <si>
    <t>20200211 15:57:44</t>
  </si>
  <si>
    <t>15:57:44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</si>
</sst>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C35"/>
  <sheetViews>
    <sheetView tabSelected="1" workbookViewId="0"/>
  </sheetViews>
  <sheetFormatPr defaultRowHeight="15" x14ac:dyDescent="0.25"/>
  <sheetData>
    <row r="2" spans="1:133" x14ac:dyDescent="0.25">
      <c r="A2" t="s">
        <v>25</v>
      </c>
      <c r="B2" t="s">
        <v>26</v>
      </c>
      <c r="C2" t="s">
        <v>27</v>
      </c>
      <c r="D2" t="s">
        <v>28</v>
      </c>
    </row>
    <row r="3" spans="1:133" x14ac:dyDescent="0.25">
      <c r="B3">
        <v>4</v>
      </c>
      <c r="C3">
        <v>21</v>
      </c>
      <c r="D3" t="s">
        <v>29</v>
      </c>
    </row>
    <row r="4" spans="1:133" x14ac:dyDescent="0.25">
      <c r="A4" t="s">
        <v>30</v>
      </c>
      <c r="B4" t="s">
        <v>31</v>
      </c>
    </row>
    <row r="5" spans="1:133" x14ac:dyDescent="0.25">
      <c r="B5">
        <v>2</v>
      </c>
    </row>
    <row r="6" spans="1:133" x14ac:dyDescent="0.2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33" x14ac:dyDescent="0.25">
      <c r="B7">
        <v>0</v>
      </c>
      <c r="C7">
        <v>1</v>
      </c>
      <c r="D7">
        <v>0</v>
      </c>
      <c r="E7">
        <v>0</v>
      </c>
    </row>
    <row r="8" spans="1:133" x14ac:dyDescent="0.25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33" x14ac:dyDescent="0.25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33" x14ac:dyDescent="0.2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33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33" x14ac:dyDescent="0.2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33" x14ac:dyDescent="0.25">
      <c r="B13">
        <v>-6276</v>
      </c>
      <c r="C13">
        <v>6.6</v>
      </c>
      <c r="D13">
        <v>1.7090000000000001E-5</v>
      </c>
      <c r="E13">
        <v>3.11</v>
      </c>
      <c r="F13" t="s">
        <v>68</v>
      </c>
      <c r="G13" t="s">
        <v>70</v>
      </c>
      <c r="H13">
        <v>0</v>
      </c>
    </row>
    <row r="14" spans="1:133" x14ac:dyDescent="0.25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73</v>
      </c>
      <c r="I14" t="s">
        <v>73</v>
      </c>
      <c r="J14" t="s">
        <v>73</v>
      </c>
      <c r="K14" t="s">
        <v>73</v>
      </c>
      <c r="L14" t="s">
        <v>73</v>
      </c>
      <c r="M14" t="s">
        <v>73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74</v>
      </c>
      <c r="AI14" t="s">
        <v>74</v>
      </c>
      <c r="AJ14" t="s">
        <v>74</v>
      </c>
      <c r="AK14" t="s">
        <v>74</v>
      </c>
      <c r="AL14" t="s">
        <v>74</v>
      </c>
      <c r="AM14" t="s">
        <v>74</v>
      </c>
      <c r="AN14" t="s">
        <v>75</v>
      </c>
      <c r="AO14" t="s">
        <v>75</v>
      </c>
      <c r="AP14" t="s">
        <v>75</v>
      </c>
      <c r="AQ14" t="s">
        <v>75</v>
      </c>
      <c r="AR14" t="s">
        <v>75</v>
      </c>
      <c r="AS14" t="s">
        <v>76</v>
      </c>
      <c r="AT14" t="s">
        <v>76</v>
      </c>
      <c r="AU14" t="s">
        <v>76</v>
      </c>
      <c r="AV14" t="s">
        <v>76</v>
      </c>
      <c r="AW14" t="s">
        <v>76</v>
      </c>
      <c r="AX14" t="s">
        <v>76</v>
      </c>
      <c r="AY14" t="s">
        <v>76</v>
      </c>
      <c r="AZ14" t="s">
        <v>76</v>
      </c>
      <c r="BA14" t="s">
        <v>76</v>
      </c>
      <c r="BB14" t="s">
        <v>76</v>
      </c>
      <c r="BC14" t="s">
        <v>76</v>
      </c>
      <c r="BD14" t="s">
        <v>76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76</v>
      </c>
      <c r="BK14" t="s">
        <v>76</v>
      </c>
      <c r="BL14" t="s">
        <v>76</v>
      </c>
      <c r="BM14" t="s">
        <v>76</v>
      </c>
      <c r="BN14" t="s">
        <v>76</v>
      </c>
      <c r="BO14" t="s">
        <v>76</v>
      </c>
      <c r="BP14" t="s">
        <v>76</v>
      </c>
      <c r="BQ14" t="s">
        <v>77</v>
      </c>
      <c r="BR14" t="s">
        <v>77</v>
      </c>
      <c r="BS14" t="s">
        <v>77</v>
      </c>
      <c r="BT14" t="s">
        <v>77</v>
      </c>
      <c r="BU14" t="s">
        <v>30</v>
      </c>
      <c r="BV14" t="s">
        <v>30</v>
      </c>
      <c r="BW14" t="s">
        <v>30</v>
      </c>
      <c r="BX14" t="s">
        <v>78</v>
      </c>
      <c r="BY14" t="s">
        <v>78</v>
      </c>
      <c r="BZ14" t="s">
        <v>78</v>
      </c>
      <c r="CA14" t="s">
        <v>78</v>
      </c>
      <c r="CB14" t="s">
        <v>78</v>
      </c>
      <c r="CC14" t="s">
        <v>78</v>
      </c>
      <c r="CD14" t="s">
        <v>78</v>
      </c>
      <c r="CE14" t="s">
        <v>78</v>
      </c>
      <c r="CF14" t="s">
        <v>78</v>
      </c>
      <c r="CG14" t="s">
        <v>78</v>
      </c>
      <c r="CH14" t="s">
        <v>78</v>
      </c>
      <c r="CI14" t="s">
        <v>78</v>
      </c>
      <c r="CJ14" t="s">
        <v>78</v>
      </c>
      <c r="CK14" t="s">
        <v>78</v>
      </c>
      <c r="CL14" t="s">
        <v>78</v>
      </c>
      <c r="CM14" t="s">
        <v>78</v>
      </c>
      <c r="CN14" t="s">
        <v>79</v>
      </c>
      <c r="CO14" t="s">
        <v>79</v>
      </c>
      <c r="CP14" t="s">
        <v>79</v>
      </c>
      <c r="CQ14" t="s">
        <v>79</v>
      </c>
      <c r="CR14" t="s">
        <v>79</v>
      </c>
      <c r="CS14" t="s">
        <v>79</v>
      </c>
      <c r="CT14" t="s">
        <v>79</v>
      </c>
      <c r="CU14" t="s">
        <v>79</v>
      </c>
      <c r="CV14" t="s">
        <v>79</v>
      </c>
      <c r="CW14" t="s">
        <v>79</v>
      </c>
      <c r="CX14" t="s">
        <v>79</v>
      </c>
      <c r="CY14" t="s">
        <v>79</v>
      </c>
      <c r="CZ14" t="s">
        <v>79</v>
      </c>
      <c r="DA14" t="s">
        <v>79</v>
      </c>
      <c r="DB14" t="s">
        <v>79</v>
      </c>
      <c r="DC14" t="s">
        <v>79</v>
      </c>
      <c r="DD14" t="s">
        <v>79</v>
      </c>
      <c r="DE14" t="s">
        <v>80</v>
      </c>
      <c r="DF14" t="s">
        <v>80</v>
      </c>
      <c r="DG14" t="s">
        <v>80</v>
      </c>
      <c r="DH14" t="s">
        <v>80</v>
      </c>
      <c r="DI14" t="s">
        <v>80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</row>
    <row r="15" spans="1:133" x14ac:dyDescent="0.25">
      <c r="A15" t="s">
        <v>82</v>
      </c>
      <c r="B15" t="s">
        <v>83</v>
      </c>
      <c r="C15" t="s">
        <v>84</v>
      </c>
      <c r="D15" t="s">
        <v>85</v>
      </c>
      <c r="E15" t="s">
        <v>86</v>
      </c>
      <c r="F15" t="s">
        <v>87</v>
      </c>
      <c r="G15" t="s">
        <v>88</v>
      </c>
      <c r="H15" t="s">
        <v>89</v>
      </c>
      <c r="I15" t="s">
        <v>90</v>
      </c>
      <c r="J15" t="s">
        <v>91</v>
      </c>
      <c r="K15" t="s">
        <v>92</v>
      </c>
      <c r="L15" t="s">
        <v>93</v>
      </c>
      <c r="M15" t="s">
        <v>94</v>
      </c>
      <c r="N15" t="s">
        <v>95</v>
      </c>
      <c r="O15" t="s">
        <v>96</v>
      </c>
      <c r="P15" t="s">
        <v>97</v>
      </c>
      <c r="Q15" t="s">
        <v>98</v>
      </c>
      <c r="R15" t="s">
        <v>99</v>
      </c>
      <c r="S15" t="s">
        <v>100</v>
      </c>
      <c r="T15" t="s">
        <v>101</v>
      </c>
      <c r="U15" t="s">
        <v>102</v>
      </c>
      <c r="V15" t="s">
        <v>103</v>
      </c>
      <c r="W15" t="s">
        <v>104</v>
      </c>
      <c r="X15" t="s">
        <v>105</v>
      </c>
      <c r="Y15" t="s">
        <v>106</v>
      </c>
      <c r="Z15" t="s">
        <v>107</v>
      </c>
      <c r="AA15" t="s">
        <v>108</v>
      </c>
      <c r="AB15" t="s">
        <v>109</v>
      </c>
      <c r="AC15" t="s">
        <v>110</v>
      </c>
      <c r="AD15" t="s">
        <v>111</v>
      </c>
      <c r="AE15" t="s">
        <v>112</v>
      </c>
      <c r="AF15" t="s">
        <v>113</v>
      </c>
      <c r="AG15" t="s">
        <v>114</v>
      </c>
      <c r="AH15" t="s">
        <v>115</v>
      </c>
      <c r="AI15" t="s">
        <v>116</v>
      </c>
      <c r="AJ15" t="s">
        <v>117</v>
      </c>
      <c r="AK15" t="s">
        <v>118</v>
      </c>
      <c r="AL15" t="s">
        <v>119</v>
      </c>
      <c r="AM15" t="s">
        <v>120</v>
      </c>
      <c r="AN15" t="s">
        <v>75</v>
      </c>
      <c r="AO15" t="s">
        <v>121</v>
      </c>
      <c r="AP15" t="s">
        <v>122</v>
      </c>
      <c r="AQ15" t="s">
        <v>123</v>
      </c>
      <c r="AR15" t="s">
        <v>124</v>
      </c>
      <c r="AS15" t="s">
        <v>125</v>
      </c>
      <c r="AT15" t="s">
        <v>126</v>
      </c>
      <c r="AU15" t="s">
        <v>127</v>
      </c>
      <c r="AV15" t="s">
        <v>128</v>
      </c>
      <c r="AW15" t="s">
        <v>129</v>
      </c>
      <c r="AX15" t="s">
        <v>130</v>
      </c>
      <c r="AY15" t="s">
        <v>131</v>
      </c>
      <c r="AZ15" t="s">
        <v>132</v>
      </c>
      <c r="BA15" t="s">
        <v>133</v>
      </c>
      <c r="BB15" t="s">
        <v>134</v>
      </c>
      <c r="BC15" t="s">
        <v>135</v>
      </c>
      <c r="BD15" t="s">
        <v>136</v>
      </c>
      <c r="BE15" t="s">
        <v>137</v>
      </c>
      <c r="BF15" t="s">
        <v>138</v>
      </c>
      <c r="BG15" t="s">
        <v>139</v>
      </c>
      <c r="BH15" t="s">
        <v>140</v>
      </c>
      <c r="BI15" t="s">
        <v>141</v>
      </c>
      <c r="BJ15" t="s">
        <v>142</v>
      </c>
      <c r="BK15" t="s">
        <v>143</v>
      </c>
      <c r="BL15" t="s">
        <v>144</v>
      </c>
      <c r="BM15" t="s">
        <v>145</v>
      </c>
      <c r="BN15" t="s">
        <v>146</v>
      </c>
      <c r="BO15" t="s">
        <v>147</v>
      </c>
      <c r="BP15" t="s">
        <v>148</v>
      </c>
      <c r="BQ15" t="s">
        <v>149</v>
      </c>
      <c r="BR15" t="s">
        <v>150</v>
      </c>
      <c r="BS15" t="s">
        <v>151</v>
      </c>
      <c r="BT15" t="s">
        <v>152</v>
      </c>
      <c r="BU15" t="s">
        <v>153</v>
      </c>
      <c r="BV15" t="s">
        <v>154</v>
      </c>
      <c r="BW15" t="s">
        <v>155</v>
      </c>
      <c r="BX15" t="s">
        <v>95</v>
      </c>
      <c r="BY15" t="s">
        <v>156</v>
      </c>
      <c r="BZ15" t="s">
        <v>157</v>
      </c>
      <c r="CA15" t="s">
        <v>158</v>
      </c>
      <c r="CB15" t="s">
        <v>159</v>
      </c>
      <c r="CC15" t="s">
        <v>160</v>
      </c>
      <c r="CD15" t="s">
        <v>161</v>
      </c>
      <c r="CE15" t="s">
        <v>162</v>
      </c>
      <c r="CF15" t="s">
        <v>163</v>
      </c>
      <c r="CG15" t="s">
        <v>164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</row>
    <row r="16" spans="1:133" x14ac:dyDescent="0.25">
      <c r="B16" t="s">
        <v>213</v>
      </c>
      <c r="C16" t="s">
        <v>213</v>
      </c>
      <c r="N16" t="s">
        <v>213</v>
      </c>
      <c r="O16" t="s">
        <v>214</v>
      </c>
      <c r="P16" t="s">
        <v>215</v>
      </c>
      <c r="Q16" t="s">
        <v>216</v>
      </c>
      <c r="R16" t="s">
        <v>216</v>
      </c>
      <c r="S16" t="s">
        <v>161</v>
      </c>
      <c r="T16" t="s">
        <v>161</v>
      </c>
      <c r="U16" t="s">
        <v>214</v>
      </c>
      <c r="V16" t="s">
        <v>214</v>
      </c>
      <c r="W16" t="s">
        <v>214</v>
      </c>
      <c r="X16" t="s">
        <v>214</v>
      </c>
      <c r="Y16" t="s">
        <v>217</v>
      </c>
      <c r="Z16" t="s">
        <v>218</v>
      </c>
      <c r="AA16" t="s">
        <v>218</v>
      </c>
      <c r="AB16" t="s">
        <v>219</v>
      </c>
      <c r="AC16" t="s">
        <v>220</v>
      </c>
      <c r="AD16" t="s">
        <v>219</v>
      </c>
      <c r="AE16" t="s">
        <v>219</v>
      </c>
      <c r="AF16" t="s">
        <v>219</v>
      </c>
      <c r="AG16" t="s">
        <v>217</v>
      </c>
      <c r="AH16" t="s">
        <v>217</v>
      </c>
      <c r="AI16" t="s">
        <v>217</v>
      </c>
      <c r="AJ16" t="s">
        <v>217</v>
      </c>
      <c r="AN16" t="s">
        <v>221</v>
      </c>
      <c r="AO16" t="s">
        <v>220</v>
      </c>
      <c r="AQ16" t="s">
        <v>220</v>
      </c>
      <c r="AR16" t="s">
        <v>221</v>
      </c>
      <c r="AX16" t="s">
        <v>215</v>
      </c>
      <c r="BD16" t="s">
        <v>215</v>
      </c>
      <c r="BE16" t="s">
        <v>215</v>
      </c>
      <c r="BF16" t="s">
        <v>215</v>
      </c>
      <c r="BH16" t="s">
        <v>222</v>
      </c>
      <c r="BQ16" t="s">
        <v>215</v>
      </c>
      <c r="BR16" t="s">
        <v>215</v>
      </c>
      <c r="BT16" t="s">
        <v>223</v>
      </c>
      <c r="BU16" t="s">
        <v>224</v>
      </c>
      <c r="BX16" t="s">
        <v>213</v>
      </c>
      <c r="BY16" t="s">
        <v>216</v>
      </c>
      <c r="BZ16" t="s">
        <v>216</v>
      </c>
      <c r="CA16" t="s">
        <v>225</v>
      </c>
      <c r="CB16" t="s">
        <v>225</v>
      </c>
      <c r="CC16" t="s">
        <v>221</v>
      </c>
      <c r="CD16" t="s">
        <v>219</v>
      </c>
      <c r="CE16" t="s">
        <v>219</v>
      </c>
      <c r="CF16" t="s">
        <v>218</v>
      </c>
      <c r="CG16" t="s">
        <v>218</v>
      </c>
      <c r="CH16" t="s">
        <v>218</v>
      </c>
      <c r="CI16" t="s">
        <v>218</v>
      </c>
      <c r="CJ16" t="s">
        <v>218</v>
      </c>
      <c r="CK16" t="s">
        <v>226</v>
      </c>
      <c r="CL16" t="s">
        <v>215</v>
      </c>
      <c r="CM16" t="s">
        <v>215</v>
      </c>
      <c r="CN16" t="s">
        <v>215</v>
      </c>
      <c r="CS16" t="s">
        <v>215</v>
      </c>
      <c r="CV16" t="s">
        <v>218</v>
      </c>
      <c r="CW16" t="s">
        <v>218</v>
      </c>
      <c r="CX16" t="s">
        <v>218</v>
      </c>
      <c r="CY16" t="s">
        <v>218</v>
      </c>
      <c r="CZ16" t="s">
        <v>218</v>
      </c>
      <c r="DA16" t="s">
        <v>215</v>
      </c>
      <c r="DB16" t="s">
        <v>215</v>
      </c>
      <c r="DC16" t="s">
        <v>215</v>
      </c>
      <c r="DD16" t="s">
        <v>213</v>
      </c>
      <c r="DF16" t="s">
        <v>227</v>
      </c>
      <c r="DG16" t="s">
        <v>227</v>
      </c>
      <c r="DI16" t="s">
        <v>213</v>
      </c>
      <c r="DJ16" t="s">
        <v>220</v>
      </c>
      <c r="DK16" t="s">
        <v>220</v>
      </c>
      <c r="DL16" t="s">
        <v>228</v>
      </c>
      <c r="DM16" t="s">
        <v>229</v>
      </c>
      <c r="DO16" t="s">
        <v>221</v>
      </c>
      <c r="DP16" t="s">
        <v>221</v>
      </c>
      <c r="DQ16" t="s">
        <v>218</v>
      </c>
      <c r="DR16" t="s">
        <v>218</v>
      </c>
      <c r="DS16" t="s">
        <v>218</v>
      </c>
      <c r="DT16" t="s">
        <v>218</v>
      </c>
      <c r="DU16" t="s">
        <v>218</v>
      </c>
      <c r="DV16" t="s">
        <v>220</v>
      </c>
      <c r="DW16" t="s">
        <v>220</v>
      </c>
      <c r="DX16" t="s">
        <v>220</v>
      </c>
      <c r="DY16" t="s">
        <v>218</v>
      </c>
      <c r="DZ16" t="s">
        <v>216</v>
      </c>
      <c r="EA16" t="s">
        <v>225</v>
      </c>
      <c r="EB16" t="s">
        <v>220</v>
      </c>
      <c r="EC16" t="s">
        <v>220</v>
      </c>
    </row>
    <row r="17" spans="1:133" x14ac:dyDescent="0.25">
      <c r="A17">
        <v>1</v>
      </c>
      <c r="B17">
        <v>1581453485</v>
      </c>
      <c r="C17">
        <v>0</v>
      </c>
      <c r="D17" t="s">
        <v>230</v>
      </c>
      <c r="E17" t="s">
        <v>231</v>
      </c>
      <c r="F17" t="s">
        <v>232</v>
      </c>
      <c r="G17" t="s">
        <v>233</v>
      </c>
      <c r="H17" t="s">
        <v>234</v>
      </c>
      <c r="I17" t="s">
        <v>235</v>
      </c>
      <c r="J17" t="s">
        <v>236</v>
      </c>
      <c r="K17" t="s">
        <v>237</v>
      </c>
      <c r="L17" t="s">
        <v>238</v>
      </c>
      <c r="M17" t="s">
        <v>239</v>
      </c>
      <c r="N17">
        <v>1581453477</v>
      </c>
      <c r="O17">
        <f t="shared" ref="O17:O35" si="0">CC17*AP17*(CA17-CB17)/(100*BU17*(1000-AP17*CA17))</f>
        <v>5.8273086292998566E-4</v>
      </c>
      <c r="P17">
        <f t="shared" ref="P17:P35" si="1">CC17*AP17*(BZ17-BY17*(1000-AP17*CB17)/(1000-AP17*CA17))/(100*BU17)</f>
        <v>1.9813593621127985</v>
      </c>
      <c r="Q17">
        <f t="shared" ref="Q17:Q35" si="2">BY17 - IF(AP17&gt;1, P17*BU17*100/(AR17*CK17), 0)</f>
        <v>397.32583870967699</v>
      </c>
      <c r="R17">
        <f t="shared" ref="R17:R35" si="3">((X17-O17/2)*Q17-P17)/(X17+O17/2)</f>
        <v>315.84908349611374</v>
      </c>
      <c r="S17">
        <f t="shared" ref="S17:S35" si="4">R17*(CD17+CE17)/1000</f>
        <v>31.411637251084962</v>
      </c>
      <c r="T17">
        <f t="shared" ref="T17:T35" si="5">(BY17 - IF(AP17&gt;1, P17*BU17*100/(AR17*CK17), 0))*(CD17+CE17)/1000</f>
        <v>39.514615581225932</v>
      </c>
      <c r="U17">
        <f t="shared" ref="U17:U35" si="6">2/((1/W17-1/V17)+SIGN(W17)*SQRT((1/W17-1/V17)*(1/W17-1/V17) + 4*BV17/((BV17+1)*(BV17+1))*(2*1/W17*1/V17-1/V17*1/V17)))</f>
        <v>4.3383628968149991E-2</v>
      </c>
      <c r="V17">
        <f t="shared" ref="V17:V35" si="7">AM17+AL17*BU17+AK17*BU17*BU17</f>
        <v>2.249460620659208</v>
      </c>
      <c r="W17">
        <f t="shared" ref="W17:W35" si="8">O17*(1000-(1000*0.61365*EXP(17.502*AA17/(240.97+AA17))/(CD17+CE17)+CA17)/2)/(1000*0.61365*EXP(17.502*AA17/(240.97+AA17))/(CD17+CE17)-CA17)</f>
        <v>4.2924106254431139E-2</v>
      </c>
      <c r="X17">
        <f t="shared" ref="X17:X35" si="9">1/((BV17+1)/(U17/1.6)+1/(V17/1.37)) + BV17/((BV17+1)/(U17/1.6) + BV17/(V17/1.37))</f>
        <v>2.686844702262859E-2</v>
      </c>
      <c r="Y17">
        <f t="shared" ref="Y17:Y35" si="10">(BR17*BT17)</f>
        <v>99.138944027853313</v>
      </c>
      <c r="Z17">
        <f t="shared" ref="Z17:Z35" si="11">(CF17+(Y17+2*0.95*0.0000000567*(((CF17+$B$7)+273)^4-(CF17+273)^4)-44100*O17)/(1.84*29.3*V17+8*0.95*0.0000000567*(CF17+273)^3))</f>
        <v>31.728461350936058</v>
      </c>
      <c r="AA17">
        <f t="shared" ref="AA17:AA35" si="12">($C$7*CG17+$D$7*CH17+$E$7*Z17)</f>
        <v>30.981093548387101</v>
      </c>
      <c r="AB17">
        <f t="shared" ref="AB17:AB35" si="13">0.61365*EXP(17.502*AA17/(240.97+AA17))</f>
        <v>4.5065173275099024</v>
      </c>
      <c r="AC17">
        <f t="shared" ref="AC17:AC35" si="14">(AD17/AE17*100)</f>
        <v>70.408255999047427</v>
      </c>
      <c r="AD17">
        <f t="shared" ref="AD17:AD35" si="15">CA17*(CD17+CE17)/1000</f>
        <v>3.2087513573916988</v>
      </c>
      <c r="AE17">
        <f t="shared" ref="AE17:AE35" si="16">0.61365*EXP(17.502*CF17/(240.97+CF17))</f>
        <v>4.557350997921481</v>
      </c>
      <c r="AF17">
        <f t="shared" ref="AF17:AF35" si="17">(AB17-CA17*(CD17+CE17)/1000)</f>
        <v>1.2977659701182036</v>
      </c>
      <c r="AG17">
        <f t="shared" ref="AG17:AG35" si="18">(-O17*44100)</f>
        <v>-25.698431055212367</v>
      </c>
      <c r="AH17">
        <f t="shared" ref="AH17:AH35" si="19">2*29.3*V17*0.92*(CF17-AA17)</f>
        <v>23.871596487681931</v>
      </c>
      <c r="AI17">
        <f t="shared" ref="AI17:AI35" si="20">2*0.95*0.0000000567*(((CF17+$B$7)+273)^4-(AA17+273)^4)</f>
        <v>2.3849309685706839</v>
      </c>
      <c r="AJ17">
        <f t="shared" ref="AJ17:AJ35" si="21">Y17+AI17+AG17+AH17</f>
        <v>99.697040428893558</v>
      </c>
      <c r="AK17">
        <v>-4.1169228026983001E-2</v>
      </c>
      <c r="AL17">
        <v>4.6216065082749301E-2</v>
      </c>
      <c r="AM17">
        <v>3.4542564391341002</v>
      </c>
      <c r="AN17">
        <v>0</v>
      </c>
      <c r="AO17">
        <v>0</v>
      </c>
      <c r="AP17">
        <f t="shared" ref="AP17:AP35" si="22">IF(AN17*$H$13&gt;=AR17,1,(AR17/(AR17-AN17*$H$13)))</f>
        <v>1</v>
      </c>
      <c r="AQ17">
        <f t="shared" ref="AQ17:AQ35" si="23">(AP17-1)*100</f>
        <v>0</v>
      </c>
      <c r="AR17">
        <f t="shared" ref="AR17:AR35" si="24">MAX(0,($B$13+$C$13*CK17)/(1+$D$13*CK17)*CD17/(CF17+273)*$E$13)</f>
        <v>51775.595979818463</v>
      </c>
      <c r="AS17" t="s">
        <v>240</v>
      </c>
      <c r="AT17">
        <v>0</v>
      </c>
      <c r="AU17">
        <v>0</v>
      </c>
      <c r="AV17">
        <f t="shared" ref="AV17:AV35" si="25">AU17-AT17</f>
        <v>0</v>
      </c>
      <c r="AW17" t="e">
        <f t="shared" ref="AW17:AW35" si="26">AV17/AU17</f>
        <v>#DIV/0!</v>
      </c>
      <c r="AX17">
        <v>0</v>
      </c>
      <c r="AY17" t="s">
        <v>240</v>
      </c>
      <c r="AZ17">
        <v>0</v>
      </c>
      <c r="BA17">
        <v>0</v>
      </c>
      <c r="BB17" t="e">
        <f t="shared" ref="BB17:BB35" si="27">1-AZ17/BA17</f>
        <v>#DIV/0!</v>
      </c>
      <c r="BC17">
        <v>0.5</v>
      </c>
      <c r="BD17">
        <f t="shared" ref="BD17:BD35" si="28">BR17</f>
        <v>505.81034787129272</v>
      </c>
      <c r="BE17">
        <f t="shared" ref="BE17:BE35" si="29">P17</f>
        <v>1.9813593621127985</v>
      </c>
      <c r="BF17" t="e">
        <f t="shared" ref="BF17:BF35" si="30">BB17*BC17*BD17</f>
        <v>#DIV/0!</v>
      </c>
      <c r="BG17" t="e">
        <f t="shared" ref="BG17:BG35" si="31">BL17/BA17</f>
        <v>#DIV/0!</v>
      </c>
      <c r="BH17">
        <f t="shared" ref="BH17:BH35" si="32">(BE17-AX17)/BD17</f>
        <v>3.9171981562879576E-3</v>
      </c>
      <c r="BI17" t="e">
        <f t="shared" ref="BI17:BI35" si="33">(AU17-BA17)/BA17</f>
        <v>#DIV/0!</v>
      </c>
      <c r="BJ17" t="s">
        <v>240</v>
      </c>
      <c r="BK17">
        <v>0</v>
      </c>
      <c r="BL17">
        <f t="shared" ref="BL17:BL35" si="34">BA17-BK17</f>
        <v>0</v>
      </c>
      <c r="BM17" t="e">
        <f t="shared" ref="BM17:BM35" si="35">(BA17-AZ17)/(BA17-BK17)</f>
        <v>#DIV/0!</v>
      </c>
      <c r="BN17" t="e">
        <f t="shared" ref="BN17:BN35" si="36">(AU17-BA17)/(AU17-BK17)</f>
        <v>#DIV/0!</v>
      </c>
      <c r="BO17" t="e">
        <f t="shared" ref="BO17:BO35" si="37">(BA17-AZ17)/(BA17-AT17)</f>
        <v>#DIV/0!</v>
      </c>
      <c r="BP17" t="e">
        <f t="shared" ref="BP17:BP35" si="38">(AU17-BA17)/(AU17-AT17)</f>
        <v>#DIV/0!</v>
      </c>
      <c r="BQ17">
        <f t="shared" ref="BQ17:BQ35" si="39">$B$11*CL17+$C$11*CM17+$F$11*CN17</f>
        <v>600.01219354838702</v>
      </c>
      <c r="BR17">
        <f t="shared" ref="BR17:BR35" si="40">BQ17*BS17</f>
        <v>505.81034787129272</v>
      </c>
      <c r="BS17">
        <f t="shared" ref="BS17:BS35" si="41">($B$11*$D$9+$C$11*$D$9+$F$11*((DA17+CS17)/MAX(DA17+CS17+DB17, 0.1)*$I$9+DB17/MAX(DA17+CS17+DB17, 0.1)*$J$9))/($B$11+$C$11+$F$11)</f>
        <v>0.84300011451434353</v>
      </c>
      <c r="BT17">
        <f t="shared" ref="BT17:BT35" si="42">($B$11*$K$9+$C$11*$K$9+$F$11*((DA17+CS17)/MAX(DA17+CS17+DB17, 0.1)*$P$9+DB17/MAX(DA17+CS17+DB17, 0.1)*$Q$9))/($B$11+$C$11+$F$11)</f>
        <v>0.19600022902868719</v>
      </c>
      <c r="BU17">
        <v>6</v>
      </c>
      <c r="BV17">
        <v>0.5</v>
      </c>
      <c r="BW17" t="s">
        <v>241</v>
      </c>
      <c r="BX17">
        <v>1581453477</v>
      </c>
      <c r="BY17">
        <v>397.32583870967699</v>
      </c>
      <c r="BZ17">
        <v>399.98122580645202</v>
      </c>
      <c r="CA17">
        <v>32.2645129032258</v>
      </c>
      <c r="CB17">
        <v>31.5878193548387</v>
      </c>
      <c r="CC17">
        <v>500.01600000000002</v>
      </c>
      <c r="CD17">
        <v>99.251419354838703</v>
      </c>
      <c r="CE17">
        <v>0.199992387096774</v>
      </c>
      <c r="CF17">
        <v>31.177935483871</v>
      </c>
      <c r="CG17">
        <v>30.981093548387101</v>
      </c>
      <c r="CH17">
        <v>999.9</v>
      </c>
      <c r="CI17">
        <v>0</v>
      </c>
      <c r="CJ17">
        <v>0</v>
      </c>
      <c r="CK17">
        <v>10003.0403225806</v>
      </c>
      <c r="CL17">
        <v>0</v>
      </c>
      <c r="CM17">
        <v>1.58379612903226</v>
      </c>
      <c r="CN17">
        <v>600.01219354838702</v>
      </c>
      <c r="CO17">
        <v>0.89999322580645202</v>
      </c>
      <c r="CP17">
        <v>0.1000069</v>
      </c>
      <c r="CQ17">
        <v>0</v>
      </c>
      <c r="CR17">
        <v>2.6133790322580599</v>
      </c>
      <c r="CS17">
        <v>0</v>
      </c>
      <c r="CT17">
        <v>7357.7503225806404</v>
      </c>
      <c r="CU17">
        <v>5479.9751612903201</v>
      </c>
      <c r="CV17">
        <v>41.241870967741903</v>
      </c>
      <c r="CW17">
        <v>45.414999999999999</v>
      </c>
      <c r="CX17">
        <v>43.436999999999998</v>
      </c>
      <c r="CY17">
        <v>43.945129032258002</v>
      </c>
      <c r="CZ17">
        <v>41.912999999999997</v>
      </c>
      <c r="DA17">
        <v>540.00612903225795</v>
      </c>
      <c r="DB17">
        <v>60.003225806451603</v>
      </c>
      <c r="DC17">
        <v>0</v>
      </c>
      <c r="DD17">
        <v>1581453485</v>
      </c>
      <c r="DE17">
        <v>2.6035480769230799</v>
      </c>
      <c r="DF17">
        <v>-0.72684613190646696</v>
      </c>
      <c r="DG17">
        <v>30.578461500934701</v>
      </c>
      <c r="DH17">
        <v>7357.64538461538</v>
      </c>
      <c r="DI17">
        <v>15</v>
      </c>
      <c r="DJ17">
        <v>100</v>
      </c>
      <c r="DK17">
        <v>100</v>
      </c>
      <c r="DL17">
        <v>3.05</v>
      </c>
      <c r="DM17">
        <v>0.47299999999999998</v>
      </c>
      <c r="DN17">
        <v>2</v>
      </c>
      <c r="DO17">
        <v>529.97400000000005</v>
      </c>
      <c r="DP17">
        <v>457.24099999999999</v>
      </c>
      <c r="DQ17">
        <v>30.1904</v>
      </c>
      <c r="DR17">
        <v>31.863700000000001</v>
      </c>
      <c r="DS17">
        <v>30.0001</v>
      </c>
      <c r="DT17">
        <v>31.727399999999999</v>
      </c>
      <c r="DU17">
        <v>31.740500000000001</v>
      </c>
      <c r="DV17">
        <v>21.016100000000002</v>
      </c>
      <c r="DW17">
        <v>25.834099999999999</v>
      </c>
      <c r="DX17">
        <v>83.601600000000005</v>
      </c>
      <c r="DY17">
        <v>30.1967</v>
      </c>
      <c r="DZ17">
        <v>400</v>
      </c>
      <c r="EA17">
        <v>31.63</v>
      </c>
      <c r="EB17">
        <v>99.944100000000006</v>
      </c>
      <c r="EC17">
        <v>100.426</v>
      </c>
    </row>
    <row r="18" spans="1:133" x14ac:dyDescent="0.25">
      <c r="A18">
        <v>2</v>
      </c>
      <c r="B18">
        <v>1581453545.5</v>
      </c>
      <c r="C18">
        <v>60.5</v>
      </c>
      <c r="D18" t="s">
        <v>242</v>
      </c>
      <c r="E18" t="s">
        <v>243</v>
      </c>
      <c r="F18" t="s">
        <v>232</v>
      </c>
      <c r="G18" t="s">
        <v>233</v>
      </c>
      <c r="H18" t="s">
        <v>234</v>
      </c>
      <c r="I18" t="s">
        <v>235</v>
      </c>
      <c r="J18" t="s">
        <v>236</v>
      </c>
      <c r="K18" t="s">
        <v>237</v>
      </c>
      <c r="L18" t="s">
        <v>238</v>
      </c>
      <c r="M18" t="s">
        <v>239</v>
      </c>
      <c r="N18">
        <v>1581453537.5</v>
      </c>
      <c r="O18">
        <f t="shared" si="0"/>
        <v>5.9008352344506446E-4</v>
      </c>
      <c r="P18">
        <f t="shared" si="1"/>
        <v>1.9941699613599648</v>
      </c>
      <c r="Q18">
        <f t="shared" si="2"/>
        <v>397.32764516128998</v>
      </c>
      <c r="R18">
        <f t="shared" si="3"/>
        <v>316.1323943496256</v>
      </c>
      <c r="S18">
        <f t="shared" si="4"/>
        <v>31.439428498437003</v>
      </c>
      <c r="T18">
        <f t="shared" si="5"/>
        <v>39.514312084972566</v>
      </c>
      <c r="U18">
        <f t="shared" si="6"/>
        <v>4.3847289218429342E-2</v>
      </c>
      <c r="V18">
        <f t="shared" si="7"/>
        <v>2.247064877745212</v>
      </c>
      <c r="W18">
        <f t="shared" si="8"/>
        <v>4.3377454473281431E-2</v>
      </c>
      <c r="X18">
        <f t="shared" si="9"/>
        <v>2.715270223685512E-2</v>
      </c>
      <c r="Y18">
        <f t="shared" si="10"/>
        <v>99.134309178177375</v>
      </c>
      <c r="Z18">
        <f t="shared" si="11"/>
        <v>31.777211798388759</v>
      </c>
      <c r="AA18">
        <f t="shared" si="12"/>
        <v>31.0070870967742</v>
      </c>
      <c r="AB18">
        <f t="shared" si="13"/>
        <v>4.5132016289857111</v>
      </c>
      <c r="AC18">
        <f t="shared" si="14"/>
        <v>70.295731037137315</v>
      </c>
      <c r="AD18">
        <f t="shared" si="15"/>
        <v>3.2128855030872532</v>
      </c>
      <c r="AE18">
        <f t="shared" si="16"/>
        <v>4.57052719373511</v>
      </c>
      <c r="AF18">
        <f t="shared" si="17"/>
        <v>1.3003161258984579</v>
      </c>
      <c r="AG18">
        <f t="shared" si="18"/>
        <v>-26.022683383927344</v>
      </c>
      <c r="AH18">
        <f t="shared" si="19"/>
        <v>26.840377368014362</v>
      </c>
      <c r="AI18">
        <f t="shared" si="20"/>
        <v>2.6854067428448682</v>
      </c>
      <c r="AJ18">
        <f t="shared" si="21"/>
        <v>102.63740990510925</v>
      </c>
      <c r="AK18">
        <v>-4.1104776146738901E-2</v>
      </c>
      <c r="AL18">
        <v>4.6143712200880399E-2</v>
      </c>
      <c r="AM18">
        <v>3.4499745458225299</v>
      </c>
      <c r="AN18">
        <v>0</v>
      </c>
      <c r="AO18">
        <v>0</v>
      </c>
      <c r="AP18">
        <f t="shared" si="22"/>
        <v>1</v>
      </c>
      <c r="AQ18">
        <f t="shared" si="23"/>
        <v>0</v>
      </c>
      <c r="AR18">
        <f t="shared" si="24"/>
        <v>51689.197986761086</v>
      </c>
      <c r="AS18" t="s">
        <v>240</v>
      </c>
      <c r="AT18">
        <v>0</v>
      </c>
      <c r="AU18">
        <v>0</v>
      </c>
      <c r="AV18">
        <f t="shared" si="25"/>
        <v>0</v>
      </c>
      <c r="AW18" t="e">
        <f t="shared" si="26"/>
        <v>#DIV/0!</v>
      </c>
      <c r="AX18">
        <v>0</v>
      </c>
      <c r="AY18" t="s">
        <v>240</v>
      </c>
      <c r="AZ18">
        <v>0</v>
      </c>
      <c r="BA18">
        <v>0</v>
      </c>
      <c r="BB18" t="e">
        <f t="shared" si="27"/>
        <v>#DIV/0!</v>
      </c>
      <c r="BC18">
        <v>0.5</v>
      </c>
      <c r="BD18">
        <f t="shared" si="28"/>
        <v>505.78430322393899</v>
      </c>
      <c r="BE18">
        <f t="shared" si="29"/>
        <v>1.9941699613599648</v>
      </c>
      <c r="BF18" t="e">
        <f t="shared" si="30"/>
        <v>#DIV/0!</v>
      </c>
      <c r="BG18" t="e">
        <f t="shared" si="31"/>
        <v>#DIV/0!</v>
      </c>
      <c r="BH18">
        <f t="shared" si="32"/>
        <v>3.9427280535375454E-3</v>
      </c>
      <c r="BI18" t="e">
        <f t="shared" si="33"/>
        <v>#DIV/0!</v>
      </c>
      <c r="BJ18" t="s">
        <v>240</v>
      </c>
      <c r="BK18">
        <v>0</v>
      </c>
      <c r="BL18">
        <f t="shared" si="34"/>
        <v>0</v>
      </c>
      <c r="BM18" t="e">
        <f t="shared" si="35"/>
        <v>#DIV/0!</v>
      </c>
      <c r="BN18" t="e">
        <f t="shared" si="36"/>
        <v>#DIV/0!</v>
      </c>
      <c r="BO18" t="e">
        <f t="shared" si="37"/>
        <v>#DIV/0!</v>
      </c>
      <c r="BP18" t="e">
        <f t="shared" si="38"/>
        <v>#DIV/0!</v>
      </c>
      <c r="BQ18">
        <f t="shared" si="39"/>
        <v>599.98096774193596</v>
      </c>
      <c r="BR18">
        <f t="shared" si="40"/>
        <v>505.78430322393899</v>
      </c>
      <c r="BS18">
        <f t="shared" si="41"/>
        <v>0.84300057904751258</v>
      </c>
      <c r="BT18">
        <f t="shared" si="42"/>
        <v>0.19600115809502508</v>
      </c>
      <c r="BU18">
        <v>6</v>
      </c>
      <c r="BV18">
        <v>0.5</v>
      </c>
      <c r="BW18" t="s">
        <v>241</v>
      </c>
      <c r="BX18">
        <v>1581453537.5</v>
      </c>
      <c r="BY18">
        <v>397.32764516128998</v>
      </c>
      <c r="BZ18">
        <v>400.00190322580602</v>
      </c>
      <c r="CA18">
        <v>32.306477419354799</v>
      </c>
      <c r="CB18">
        <v>31.621277419354801</v>
      </c>
      <c r="CC18">
        <v>500.017516129032</v>
      </c>
      <c r="CD18">
        <v>99.250212903225801</v>
      </c>
      <c r="CE18">
        <v>0.19998283870967701</v>
      </c>
      <c r="CF18">
        <v>31.228645161290299</v>
      </c>
      <c r="CG18">
        <v>31.0070870967742</v>
      </c>
      <c r="CH18">
        <v>999.9</v>
      </c>
      <c r="CI18">
        <v>0</v>
      </c>
      <c r="CJ18">
        <v>0</v>
      </c>
      <c r="CK18">
        <v>9987.5016129032301</v>
      </c>
      <c r="CL18">
        <v>0</v>
      </c>
      <c r="CM18">
        <v>4.1128512903225802</v>
      </c>
      <c r="CN18">
        <v>599.98096774193596</v>
      </c>
      <c r="CO18">
        <v>0.89998467741935495</v>
      </c>
      <c r="CP18">
        <v>0.1000154</v>
      </c>
      <c r="CQ18">
        <v>0</v>
      </c>
      <c r="CR18">
        <v>2.7248951612903198</v>
      </c>
      <c r="CS18">
        <v>0</v>
      </c>
      <c r="CT18">
        <v>7621.3935483871001</v>
      </c>
      <c r="CU18">
        <v>5479.6774193548399</v>
      </c>
      <c r="CV18">
        <v>41.197161290322597</v>
      </c>
      <c r="CW18">
        <v>45.375</v>
      </c>
      <c r="CX18">
        <v>43.436999999999998</v>
      </c>
      <c r="CY18">
        <v>43.936999999999998</v>
      </c>
      <c r="CZ18">
        <v>41.889000000000003</v>
      </c>
      <c r="DA18">
        <v>539.97419354838701</v>
      </c>
      <c r="DB18">
        <v>60.01</v>
      </c>
      <c r="DC18">
        <v>0</v>
      </c>
      <c r="DD18">
        <v>1581453545.5999999</v>
      </c>
      <c r="DE18">
        <v>2.6760288461538502</v>
      </c>
      <c r="DF18">
        <v>-0.28414529883478101</v>
      </c>
      <c r="DG18">
        <v>1269.22906019628</v>
      </c>
      <c r="DH18">
        <v>7628.2480769230797</v>
      </c>
      <c r="DI18">
        <v>15</v>
      </c>
      <c r="DJ18">
        <v>100</v>
      </c>
      <c r="DK18">
        <v>100</v>
      </c>
      <c r="DL18">
        <v>3.05</v>
      </c>
      <c r="DM18">
        <v>0.47299999999999998</v>
      </c>
      <c r="DN18">
        <v>2</v>
      </c>
      <c r="DO18">
        <v>529.98699999999997</v>
      </c>
      <c r="DP18">
        <v>457.399</v>
      </c>
      <c r="DQ18">
        <v>30.201899999999998</v>
      </c>
      <c r="DR18">
        <v>31.866499999999998</v>
      </c>
      <c r="DS18">
        <v>30</v>
      </c>
      <c r="DT18">
        <v>31.738600000000002</v>
      </c>
      <c r="DU18">
        <v>31.7498</v>
      </c>
      <c r="DV18">
        <v>21.013500000000001</v>
      </c>
      <c r="DW18">
        <v>25.558299999999999</v>
      </c>
      <c r="DX18">
        <v>83.601600000000005</v>
      </c>
      <c r="DY18">
        <v>30.200399999999998</v>
      </c>
      <c r="DZ18">
        <v>400</v>
      </c>
      <c r="EA18">
        <v>31.6326</v>
      </c>
      <c r="EB18">
        <v>99.947000000000003</v>
      </c>
      <c r="EC18">
        <v>100.429</v>
      </c>
    </row>
    <row r="19" spans="1:133" x14ac:dyDescent="0.25">
      <c r="A19">
        <v>3</v>
      </c>
      <c r="B19">
        <v>1581453609</v>
      </c>
      <c r="C19">
        <v>124</v>
      </c>
      <c r="D19" t="s">
        <v>244</v>
      </c>
      <c r="E19" t="s">
        <v>245</v>
      </c>
      <c r="F19" t="s">
        <v>232</v>
      </c>
      <c r="G19" t="s">
        <v>233</v>
      </c>
      <c r="H19" t="s">
        <v>234</v>
      </c>
      <c r="I19" t="s">
        <v>235</v>
      </c>
      <c r="J19" t="s">
        <v>236</v>
      </c>
      <c r="K19" t="s">
        <v>237</v>
      </c>
      <c r="L19" t="s">
        <v>238</v>
      </c>
      <c r="M19" t="s">
        <v>239</v>
      </c>
      <c r="N19">
        <v>1581453601</v>
      </c>
      <c r="O19">
        <f t="shared" si="0"/>
        <v>5.9049312775129835E-4</v>
      </c>
      <c r="P19">
        <f t="shared" si="1"/>
        <v>0.98534356567045844</v>
      </c>
      <c r="Q19">
        <f t="shared" si="2"/>
        <v>298.59483870967699</v>
      </c>
      <c r="R19">
        <f t="shared" si="3"/>
        <v>256.5488380480316</v>
      </c>
      <c r="S19">
        <f t="shared" si="4"/>
        <v>25.513427749240627</v>
      </c>
      <c r="T19">
        <f t="shared" si="5"/>
        <v>29.694844465790215</v>
      </c>
      <c r="U19">
        <f t="shared" si="6"/>
        <v>4.4141046363757583E-2</v>
      </c>
      <c r="V19">
        <f t="shared" si="7"/>
        <v>2.2486254243788402</v>
      </c>
      <c r="W19">
        <f t="shared" si="8"/>
        <v>4.3665258619372212E-2</v>
      </c>
      <c r="X19">
        <f t="shared" si="9"/>
        <v>2.7333106849775066E-2</v>
      </c>
      <c r="Y19">
        <f t="shared" si="10"/>
        <v>99.136637130686779</v>
      </c>
      <c r="Z19">
        <f t="shared" si="11"/>
        <v>31.743909055838696</v>
      </c>
      <c r="AA19">
        <f t="shared" si="12"/>
        <v>30.966645161290302</v>
      </c>
      <c r="AB19">
        <f t="shared" si="13"/>
        <v>4.5028056211115768</v>
      </c>
      <c r="AC19">
        <f t="shared" si="14"/>
        <v>70.36617788019818</v>
      </c>
      <c r="AD19">
        <f t="shared" si="15"/>
        <v>3.2100955691561399</v>
      </c>
      <c r="AE19">
        <f t="shared" si="16"/>
        <v>4.56198654788595</v>
      </c>
      <c r="AF19">
        <f t="shared" si="17"/>
        <v>1.2927100519554369</v>
      </c>
      <c r="AG19">
        <f t="shared" si="18"/>
        <v>-26.040746933832256</v>
      </c>
      <c r="AH19">
        <f t="shared" si="19"/>
        <v>27.778785295812199</v>
      </c>
      <c r="AI19">
        <f t="shared" si="20"/>
        <v>2.7763626367198242</v>
      </c>
      <c r="AJ19">
        <f t="shared" si="21"/>
        <v>103.65103812938655</v>
      </c>
      <c r="AK19">
        <v>-4.1146751980643298E-2</v>
      </c>
      <c r="AL19">
        <v>4.6190833751723198E-2</v>
      </c>
      <c r="AM19">
        <v>3.45276349317166</v>
      </c>
      <c r="AN19">
        <v>0</v>
      </c>
      <c r="AO19">
        <v>0</v>
      </c>
      <c r="AP19">
        <f t="shared" si="22"/>
        <v>1</v>
      </c>
      <c r="AQ19">
        <f t="shared" si="23"/>
        <v>0</v>
      </c>
      <c r="AR19">
        <f t="shared" si="24"/>
        <v>51745.387587278485</v>
      </c>
      <c r="AS19" t="s">
        <v>240</v>
      </c>
      <c r="AT19">
        <v>0</v>
      </c>
      <c r="AU19">
        <v>0</v>
      </c>
      <c r="AV19">
        <f t="shared" si="25"/>
        <v>0</v>
      </c>
      <c r="AW19" t="e">
        <f t="shared" si="26"/>
        <v>#DIV/0!</v>
      </c>
      <c r="AX19">
        <v>0</v>
      </c>
      <c r="AY19" t="s">
        <v>240</v>
      </c>
      <c r="AZ19">
        <v>0</v>
      </c>
      <c r="BA19">
        <v>0</v>
      </c>
      <c r="BB19" t="e">
        <f t="shared" si="27"/>
        <v>#DIV/0!</v>
      </c>
      <c r="BC19">
        <v>0.5</v>
      </c>
      <c r="BD19">
        <f t="shared" si="28"/>
        <v>505.79740422599411</v>
      </c>
      <c r="BE19">
        <f t="shared" si="29"/>
        <v>0.98534356567045844</v>
      </c>
      <c r="BF19" t="e">
        <f t="shared" si="30"/>
        <v>#DIV/0!</v>
      </c>
      <c r="BG19" t="e">
        <f t="shared" si="31"/>
        <v>#DIV/0!</v>
      </c>
      <c r="BH19">
        <f t="shared" si="32"/>
        <v>1.9480992931909145E-3</v>
      </c>
      <c r="BI19" t="e">
        <f t="shared" si="33"/>
        <v>#DIV/0!</v>
      </c>
      <c r="BJ19" t="s">
        <v>240</v>
      </c>
      <c r="BK19">
        <v>0</v>
      </c>
      <c r="BL19">
        <f t="shared" si="34"/>
        <v>0</v>
      </c>
      <c r="BM19" t="e">
        <f t="shared" si="35"/>
        <v>#DIV/0!</v>
      </c>
      <c r="BN19" t="e">
        <f t="shared" si="36"/>
        <v>#DIV/0!</v>
      </c>
      <c r="BO19" t="e">
        <f t="shared" si="37"/>
        <v>#DIV/0!</v>
      </c>
      <c r="BP19" t="e">
        <f t="shared" si="38"/>
        <v>#DIV/0!</v>
      </c>
      <c r="BQ19">
        <f t="shared" si="39"/>
        <v>599.99667741935502</v>
      </c>
      <c r="BR19">
        <f t="shared" si="40"/>
        <v>505.79740422599411</v>
      </c>
      <c r="BS19">
        <f t="shared" si="41"/>
        <v>0.84300034193768991</v>
      </c>
      <c r="BT19">
        <f t="shared" si="42"/>
        <v>0.19600068387537983</v>
      </c>
      <c r="BU19">
        <v>6</v>
      </c>
      <c r="BV19">
        <v>0.5</v>
      </c>
      <c r="BW19" t="s">
        <v>241</v>
      </c>
      <c r="BX19">
        <v>1581453601</v>
      </c>
      <c r="BY19">
        <v>298.59483870967699</v>
      </c>
      <c r="BZ19">
        <v>299.98877419354801</v>
      </c>
      <c r="CA19">
        <v>32.278935483871003</v>
      </c>
      <c r="CB19">
        <v>31.593245161290302</v>
      </c>
      <c r="CC19">
        <v>500.021032258064</v>
      </c>
      <c r="CD19">
        <v>99.248612903225805</v>
      </c>
      <c r="CE19">
        <v>0.200006483870968</v>
      </c>
      <c r="CF19">
        <v>31.195790322580599</v>
      </c>
      <c r="CG19">
        <v>30.966645161290302</v>
      </c>
      <c r="CH19">
        <v>999.9</v>
      </c>
      <c r="CI19">
        <v>0</v>
      </c>
      <c r="CJ19">
        <v>0</v>
      </c>
      <c r="CK19">
        <v>9997.8619354838702</v>
      </c>
      <c r="CL19">
        <v>0</v>
      </c>
      <c r="CM19">
        <v>2.6784487096774199</v>
      </c>
      <c r="CN19">
        <v>599.99667741935502</v>
      </c>
      <c r="CO19">
        <v>0.899988096774194</v>
      </c>
      <c r="CP19">
        <v>0.100012</v>
      </c>
      <c r="CQ19">
        <v>0</v>
      </c>
      <c r="CR19">
        <v>2.6486612903225799</v>
      </c>
      <c r="CS19">
        <v>0</v>
      </c>
      <c r="CT19">
        <v>7445.3803225806396</v>
      </c>
      <c r="CU19">
        <v>5479.8254838709699</v>
      </c>
      <c r="CV19">
        <v>41.143000000000001</v>
      </c>
      <c r="CW19">
        <v>45.320129032258002</v>
      </c>
      <c r="CX19">
        <v>43.189193548387102</v>
      </c>
      <c r="CY19">
        <v>43.883000000000003</v>
      </c>
      <c r="CZ19">
        <v>41.850612903225802</v>
      </c>
      <c r="DA19">
        <v>539.98967741935496</v>
      </c>
      <c r="DB19">
        <v>60.006451612903199</v>
      </c>
      <c r="DC19">
        <v>0</v>
      </c>
      <c r="DD19">
        <v>1581453609.2</v>
      </c>
      <c r="DE19">
        <v>2.6208461538461498</v>
      </c>
      <c r="DF19">
        <v>0.63140171039627602</v>
      </c>
      <c r="DG19">
        <v>151.40239330645099</v>
      </c>
      <c r="DH19">
        <v>7446.4630769230798</v>
      </c>
      <c r="DI19">
        <v>15</v>
      </c>
      <c r="DJ19">
        <v>100</v>
      </c>
      <c r="DK19">
        <v>100</v>
      </c>
      <c r="DL19">
        <v>3.05</v>
      </c>
      <c r="DM19">
        <v>0.47299999999999998</v>
      </c>
      <c r="DN19">
        <v>2</v>
      </c>
      <c r="DO19">
        <v>530.10299999999995</v>
      </c>
      <c r="DP19">
        <v>457.2</v>
      </c>
      <c r="DQ19">
        <v>30.208600000000001</v>
      </c>
      <c r="DR19">
        <v>31.857600000000001</v>
      </c>
      <c r="DS19">
        <v>29.9999</v>
      </c>
      <c r="DT19">
        <v>31.738600000000002</v>
      </c>
      <c r="DU19">
        <v>31.752600000000001</v>
      </c>
      <c r="DV19">
        <v>16.6952</v>
      </c>
      <c r="DW19">
        <v>25.558299999999999</v>
      </c>
      <c r="DX19">
        <v>83.228899999999996</v>
      </c>
      <c r="DY19">
        <v>30.2287</v>
      </c>
      <c r="DZ19">
        <v>300</v>
      </c>
      <c r="EA19">
        <v>31.6326</v>
      </c>
      <c r="EB19">
        <v>99.956900000000005</v>
      </c>
      <c r="EC19">
        <v>100.432</v>
      </c>
    </row>
    <row r="20" spans="1:133" x14ac:dyDescent="0.25">
      <c r="A20">
        <v>4</v>
      </c>
      <c r="B20">
        <v>1581453671</v>
      </c>
      <c r="C20">
        <v>186</v>
      </c>
      <c r="D20" t="s">
        <v>246</v>
      </c>
      <c r="E20" t="s">
        <v>247</v>
      </c>
      <c r="F20" t="s">
        <v>232</v>
      </c>
      <c r="G20" t="s">
        <v>233</v>
      </c>
      <c r="H20" t="s">
        <v>234</v>
      </c>
      <c r="I20" t="s">
        <v>235</v>
      </c>
      <c r="J20" t="s">
        <v>236</v>
      </c>
      <c r="K20" t="s">
        <v>237</v>
      </c>
      <c r="L20" t="s">
        <v>238</v>
      </c>
      <c r="M20" t="s">
        <v>239</v>
      </c>
      <c r="N20">
        <v>1581453663</v>
      </c>
      <c r="O20">
        <f t="shared" si="0"/>
        <v>5.837378003045986E-4</v>
      </c>
      <c r="P20">
        <f t="shared" si="1"/>
        <v>0.28052705351702473</v>
      </c>
      <c r="Q20">
        <f t="shared" si="2"/>
        <v>224.49990322580601</v>
      </c>
      <c r="R20">
        <f t="shared" si="3"/>
        <v>209.38635789261815</v>
      </c>
      <c r="S20">
        <f t="shared" si="4"/>
        <v>20.823111675426389</v>
      </c>
      <c r="T20">
        <f t="shared" si="5"/>
        <v>22.326127657231595</v>
      </c>
      <c r="U20">
        <f t="shared" si="6"/>
        <v>4.3500913153871737E-2</v>
      </c>
      <c r="V20">
        <f t="shared" si="7"/>
        <v>2.2492550929890003</v>
      </c>
      <c r="W20">
        <f t="shared" si="8"/>
        <v>4.303887505536276E-2</v>
      </c>
      <c r="X20">
        <f t="shared" si="9"/>
        <v>2.6940400175116997E-2</v>
      </c>
      <c r="Y20">
        <f t="shared" si="10"/>
        <v>99.137969372987769</v>
      </c>
      <c r="Z20">
        <f t="shared" si="11"/>
        <v>31.803813393084361</v>
      </c>
      <c r="AA20">
        <f t="shared" si="12"/>
        <v>31.0083709677419</v>
      </c>
      <c r="AB20">
        <f t="shared" si="13"/>
        <v>4.5135320030760422</v>
      </c>
      <c r="AC20">
        <f t="shared" si="14"/>
        <v>70.288772390313653</v>
      </c>
      <c r="AD20">
        <f t="shared" si="15"/>
        <v>3.2171371944668286</v>
      </c>
      <c r="AE20">
        <f t="shared" si="16"/>
        <v>4.5770285709388423</v>
      </c>
      <c r="AF20">
        <f t="shared" si="17"/>
        <v>1.2963948086092136</v>
      </c>
      <c r="AG20">
        <f t="shared" si="18"/>
        <v>-25.7428369934328</v>
      </c>
      <c r="AH20">
        <f t="shared" si="19"/>
        <v>29.739270816972358</v>
      </c>
      <c r="AI20">
        <f t="shared" si="20"/>
        <v>2.9729316922197375</v>
      </c>
      <c r="AJ20">
        <f t="shared" si="21"/>
        <v>106.10733488874706</v>
      </c>
      <c r="AK20">
        <v>-4.1163696353044503E-2</v>
      </c>
      <c r="AL20">
        <v>4.6209855294152002E-2</v>
      </c>
      <c r="AM20">
        <v>3.45388902993369</v>
      </c>
      <c r="AN20">
        <v>0</v>
      </c>
      <c r="AO20">
        <v>0</v>
      </c>
      <c r="AP20">
        <f t="shared" si="22"/>
        <v>1</v>
      </c>
      <c r="AQ20">
        <f t="shared" si="23"/>
        <v>0</v>
      </c>
      <c r="AR20">
        <f t="shared" si="24"/>
        <v>51755.979079028388</v>
      </c>
      <c r="AS20" t="s">
        <v>240</v>
      </c>
      <c r="AT20">
        <v>0</v>
      </c>
      <c r="AU20">
        <v>0</v>
      </c>
      <c r="AV20">
        <f t="shared" si="25"/>
        <v>0</v>
      </c>
      <c r="AW20" t="e">
        <f t="shared" si="26"/>
        <v>#DIV/0!</v>
      </c>
      <c r="AX20">
        <v>0</v>
      </c>
      <c r="AY20" t="s">
        <v>240</v>
      </c>
      <c r="AZ20">
        <v>0</v>
      </c>
      <c r="BA20">
        <v>0</v>
      </c>
      <c r="BB20" t="e">
        <f t="shared" si="27"/>
        <v>#DIV/0!</v>
      </c>
      <c r="BC20">
        <v>0.5</v>
      </c>
      <c r="BD20">
        <f t="shared" si="28"/>
        <v>505.80325238655422</v>
      </c>
      <c r="BE20">
        <f t="shared" si="29"/>
        <v>0.28052705351702473</v>
      </c>
      <c r="BF20" t="e">
        <f t="shared" si="30"/>
        <v>#DIV/0!</v>
      </c>
      <c r="BG20" t="e">
        <f t="shared" si="31"/>
        <v>#DIV/0!</v>
      </c>
      <c r="BH20">
        <f t="shared" si="32"/>
        <v>5.5461694283973322E-4</v>
      </c>
      <c r="BI20" t="e">
        <f t="shared" si="33"/>
        <v>#DIV/0!</v>
      </c>
      <c r="BJ20" t="s">
        <v>240</v>
      </c>
      <c r="BK20">
        <v>0</v>
      </c>
      <c r="BL20">
        <f t="shared" si="34"/>
        <v>0</v>
      </c>
      <c r="BM20" t="e">
        <f t="shared" si="35"/>
        <v>#DIV/0!</v>
      </c>
      <c r="BN20" t="e">
        <f t="shared" si="36"/>
        <v>#DIV/0!</v>
      </c>
      <c r="BO20" t="e">
        <f t="shared" si="37"/>
        <v>#DIV/0!</v>
      </c>
      <c r="BP20" t="e">
        <f t="shared" si="38"/>
        <v>#DIV/0!</v>
      </c>
      <c r="BQ20">
        <f t="shared" si="39"/>
        <v>600.00348387096801</v>
      </c>
      <c r="BR20">
        <f t="shared" si="40"/>
        <v>505.80325238655422</v>
      </c>
      <c r="BS20">
        <f t="shared" si="41"/>
        <v>0.84300052580249396</v>
      </c>
      <c r="BT20">
        <f t="shared" si="42"/>
        <v>0.19600105160498796</v>
      </c>
      <c r="BU20">
        <v>6</v>
      </c>
      <c r="BV20">
        <v>0.5</v>
      </c>
      <c r="BW20" t="s">
        <v>241</v>
      </c>
      <c r="BX20">
        <v>1581453663</v>
      </c>
      <c r="BY20">
        <v>224.49990322580601</v>
      </c>
      <c r="BZ20">
        <v>224.99377419354801</v>
      </c>
      <c r="CA20">
        <v>32.349854838709703</v>
      </c>
      <c r="CB20">
        <v>31.672058064516101</v>
      </c>
      <c r="CC20">
        <v>500.02064516129002</v>
      </c>
      <c r="CD20">
        <v>99.248270967741902</v>
      </c>
      <c r="CE20">
        <v>0.20000200000000001</v>
      </c>
      <c r="CF20">
        <v>31.253619354838701</v>
      </c>
      <c r="CG20">
        <v>31.0083709677419</v>
      </c>
      <c r="CH20">
        <v>999.9</v>
      </c>
      <c r="CI20">
        <v>0</v>
      </c>
      <c r="CJ20">
        <v>0</v>
      </c>
      <c r="CK20">
        <v>10002.0135483871</v>
      </c>
      <c r="CL20">
        <v>0</v>
      </c>
      <c r="CM20">
        <v>4.4261874193548403</v>
      </c>
      <c r="CN20">
        <v>600.00348387096801</v>
      </c>
      <c r="CO20">
        <v>0.89998467741935495</v>
      </c>
      <c r="CP20">
        <v>0.1000154</v>
      </c>
      <c r="CQ20">
        <v>0</v>
      </c>
      <c r="CR20">
        <v>2.6289516129032302</v>
      </c>
      <c r="CS20">
        <v>0</v>
      </c>
      <c r="CT20">
        <v>7685.1983870967697</v>
      </c>
      <c r="CU20">
        <v>5479.8835483870998</v>
      </c>
      <c r="CV20">
        <v>41.128999999999998</v>
      </c>
      <c r="CW20">
        <v>45.320129032258002</v>
      </c>
      <c r="CX20">
        <v>43.1812258064516</v>
      </c>
      <c r="CY20">
        <v>43.875</v>
      </c>
      <c r="CZ20">
        <v>41.822161290322597</v>
      </c>
      <c r="DA20">
        <v>539.99354838709701</v>
      </c>
      <c r="DB20">
        <v>60.010967741935502</v>
      </c>
      <c r="DC20">
        <v>0</v>
      </c>
      <c r="DD20">
        <v>1581453671</v>
      </c>
      <c r="DE20">
        <v>2.6245865384615401</v>
      </c>
      <c r="DF20">
        <v>0.82525640778184395</v>
      </c>
      <c r="DG20">
        <v>871.31350315028999</v>
      </c>
      <c r="DH20">
        <v>7686.92076923077</v>
      </c>
      <c r="DI20">
        <v>15</v>
      </c>
      <c r="DJ20">
        <v>100</v>
      </c>
      <c r="DK20">
        <v>100</v>
      </c>
      <c r="DL20">
        <v>3.05</v>
      </c>
      <c r="DM20">
        <v>0.47299999999999998</v>
      </c>
      <c r="DN20">
        <v>2</v>
      </c>
      <c r="DO20">
        <v>530.053</v>
      </c>
      <c r="DP20">
        <v>457.11500000000001</v>
      </c>
      <c r="DQ20">
        <v>30.2834</v>
      </c>
      <c r="DR20">
        <v>31.845700000000001</v>
      </c>
      <c r="DS20">
        <v>30.0002</v>
      </c>
      <c r="DT20">
        <v>31.738600000000002</v>
      </c>
      <c r="DU20">
        <v>31.752600000000001</v>
      </c>
      <c r="DV20">
        <v>13.328900000000001</v>
      </c>
      <c r="DW20">
        <v>25.284800000000001</v>
      </c>
      <c r="DX20">
        <v>82.858000000000004</v>
      </c>
      <c r="DY20">
        <v>30.267399999999999</v>
      </c>
      <c r="DZ20">
        <v>225</v>
      </c>
      <c r="EA20">
        <v>31.580100000000002</v>
      </c>
      <c r="EB20">
        <v>99.959100000000007</v>
      </c>
      <c r="EC20">
        <v>100.429</v>
      </c>
    </row>
    <row r="21" spans="1:133" x14ac:dyDescent="0.25">
      <c r="A21">
        <v>5</v>
      </c>
      <c r="B21">
        <v>1581453734</v>
      </c>
      <c r="C21">
        <v>249</v>
      </c>
      <c r="D21" t="s">
        <v>248</v>
      </c>
      <c r="E21" t="s">
        <v>249</v>
      </c>
      <c r="F21" t="s">
        <v>232</v>
      </c>
      <c r="G21" t="s">
        <v>233</v>
      </c>
      <c r="H21" t="s">
        <v>234</v>
      </c>
      <c r="I21" t="s">
        <v>235</v>
      </c>
      <c r="J21" t="s">
        <v>236</v>
      </c>
      <c r="K21" t="s">
        <v>237</v>
      </c>
      <c r="L21" t="s">
        <v>238</v>
      </c>
      <c r="M21" t="s">
        <v>239</v>
      </c>
      <c r="N21">
        <v>1581453726</v>
      </c>
      <c r="O21">
        <f t="shared" si="0"/>
        <v>5.8558224734088613E-4</v>
      </c>
      <c r="P21">
        <f t="shared" si="1"/>
        <v>-0.30447974009197115</v>
      </c>
      <c r="Q21">
        <f t="shared" si="2"/>
        <v>150.264451612903</v>
      </c>
      <c r="R21">
        <f t="shared" si="3"/>
        <v>158.22052293302431</v>
      </c>
      <c r="S21">
        <f t="shared" si="4"/>
        <v>15.734911712518858</v>
      </c>
      <c r="T21">
        <f t="shared" si="5"/>
        <v>14.943686418353924</v>
      </c>
      <c r="U21">
        <f t="shared" si="6"/>
        <v>4.3463721558317923E-2</v>
      </c>
      <c r="V21">
        <f t="shared" si="7"/>
        <v>2.2491604469048596</v>
      </c>
      <c r="W21">
        <f t="shared" si="8"/>
        <v>4.3002449465312426E-2</v>
      </c>
      <c r="X21">
        <f t="shared" si="9"/>
        <v>2.6917566364394553E-2</v>
      </c>
      <c r="Y21">
        <f t="shared" si="10"/>
        <v>99.13659226668463</v>
      </c>
      <c r="Z21">
        <f t="shared" si="11"/>
        <v>31.79595985393572</v>
      </c>
      <c r="AA21">
        <f t="shared" si="12"/>
        <v>31.017754838709699</v>
      </c>
      <c r="AB21">
        <f t="shared" si="13"/>
        <v>4.5159473619541197</v>
      </c>
      <c r="AC21">
        <f t="shared" si="14"/>
        <v>70.256649176136619</v>
      </c>
      <c r="AD21">
        <f t="shared" si="15"/>
        <v>3.2143388607070245</v>
      </c>
      <c r="AE21">
        <f t="shared" si="16"/>
        <v>4.5751382942396388</v>
      </c>
      <c r="AF21">
        <f t="shared" si="17"/>
        <v>1.3016085012470953</v>
      </c>
      <c r="AG21">
        <f t="shared" si="18"/>
        <v>-25.824177107733078</v>
      </c>
      <c r="AH21">
        <f t="shared" si="19"/>
        <v>27.720072611429348</v>
      </c>
      <c r="AI21">
        <f t="shared" si="20"/>
        <v>2.7712250601621369</v>
      </c>
      <c r="AJ21">
        <f t="shared" si="21"/>
        <v>103.80371283054303</v>
      </c>
      <c r="AK21">
        <v>-4.1161149154813503E-2</v>
      </c>
      <c r="AL21">
        <v>4.6206995840991E-2</v>
      </c>
      <c r="AM21">
        <v>3.4537198414321999</v>
      </c>
      <c r="AN21">
        <v>0</v>
      </c>
      <c r="AO21">
        <v>0</v>
      </c>
      <c r="AP21">
        <f t="shared" si="22"/>
        <v>1</v>
      </c>
      <c r="AQ21">
        <f t="shared" si="23"/>
        <v>0</v>
      </c>
      <c r="AR21">
        <f t="shared" si="24"/>
        <v>51754.162990202967</v>
      </c>
      <c r="AS21" t="s">
        <v>240</v>
      </c>
      <c r="AT21">
        <v>0</v>
      </c>
      <c r="AU21">
        <v>0</v>
      </c>
      <c r="AV21">
        <f t="shared" si="25"/>
        <v>0</v>
      </c>
      <c r="AW21" t="e">
        <f t="shared" si="26"/>
        <v>#DIV/0!</v>
      </c>
      <c r="AX21">
        <v>0</v>
      </c>
      <c r="AY21" t="s">
        <v>240</v>
      </c>
      <c r="AZ21">
        <v>0</v>
      </c>
      <c r="BA21">
        <v>0</v>
      </c>
      <c r="BB21" t="e">
        <f t="shared" si="27"/>
        <v>#DIV/0!</v>
      </c>
      <c r="BC21">
        <v>0.5</v>
      </c>
      <c r="BD21">
        <f t="shared" si="28"/>
        <v>505.79560199862289</v>
      </c>
      <c r="BE21">
        <f t="shared" si="29"/>
        <v>-0.30447974009197115</v>
      </c>
      <c r="BF21" t="e">
        <f t="shared" si="30"/>
        <v>#DIV/0!</v>
      </c>
      <c r="BG21" t="e">
        <f t="shared" si="31"/>
        <v>#DIV/0!</v>
      </c>
      <c r="BH21">
        <f t="shared" si="32"/>
        <v>-6.0198178649406315E-4</v>
      </c>
      <c r="BI21" t="e">
        <f t="shared" si="33"/>
        <v>#DIV/0!</v>
      </c>
      <c r="BJ21" t="s">
        <v>240</v>
      </c>
      <c r="BK21">
        <v>0</v>
      </c>
      <c r="BL21">
        <f t="shared" si="34"/>
        <v>0</v>
      </c>
      <c r="BM21" t="e">
        <f t="shared" si="35"/>
        <v>#DIV/0!</v>
      </c>
      <c r="BN21" t="e">
        <f t="shared" si="36"/>
        <v>#DIV/0!</v>
      </c>
      <c r="BO21" t="e">
        <f t="shared" si="37"/>
        <v>#DIV/0!</v>
      </c>
      <c r="BP21" t="e">
        <f t="shared" si="38"/>
        <v>#DIV/0!</v>
      </c>
      <c r="BQ21">
        <f t="shared" si="39"/>
        <v>599.99432258064496</v>
      </c>
      <c r="BR21">
        <f t="shared" si="40"/>
        <v>505.79560199862289</v>
      </c>
      <c r="BS21">
        <f t="shared" si="41"/>
        <v>0.84300064677801867</v>
      </c>
      <c r="BT21">
        <f t="shared" si="42"/>
        <v>0.19600129355603718</v>
      </c>
      <c r="BU21">
        <v>6</v>
      </c>
      <c r="BV21">
        <v>0.5</v>
      </c>
      <c r="BW21" t="s">
        <v>241</v>
      </c>
      <c r="BX21">
        <v>1581453726</v>
      </c>
      <c r="BY21">
        <v>150.264451612903</v>
      </c>
      <c r="BZ21">
        <v>150.004677419355</v>
      </c>
      <c r="CA21">
        <v>32.321399999999997</v>
      </c>
      <c r="CB21">
        <v>31.6414419354839</v>
      </c>
      <c r="CC21">
        <v>500.02090322580602</v>
      </c>
      <c r="CD21">
        <v>99.249251612903194</v>
      </c>
      <c r="CE21">
        <v>0.199994419354839</v>
      </c>
      <c r="CF21">
        <v>31.2463612903226</v>
      </c>
      <c r="CG21">
        <v>31.017754838709699</v>
      </c>
      <c r="CH21">
        <v>999.9</v>
      </c>
      <c r="CI21">
        <v>0</v>
      </c>
      <c r="CJ21">
        <v>0</v>
      </c>
      <c r="CK21">
        <v>10001.295806451601</v>
      </c>
      <c r="CL21">
        <v>0</v>
      </c>
      <c r="CM21">
        <v>4.5999464516129001</v>
      </c>
      <c r="CN21">
        <v>599.99432258064496</v>
      </c>
      <c r="CO21">
        <v>0.89998125806451601</v>
      </c>
      <c r="CP21">
        <v>0.1000188</v>
      </c>
      <c r="CQ21">
        <v>0</v>
      </c>
      <c r="CR21">
        <v>2.6531129032258098</v>
      </c>
      <c r="CS21">
        <v>0</v>
      </c>
      <c r="CT21">
        <v>7654.15483870968</v>
      </c>
      <c r="CU21">
        <v>5479.7951612903198</v>
      </c>
      <c r="CV21">
        <v>41.134999999999998</v>
      </c>
      <c r="CW21">
        <v>45.358741935483899</v>
      </c>
      <c r="CX21">
        <v>43.104580645161299</v>
      </c>
      <c r="CY21">
        <v>43.872935483870997</v>
      </c>
      <c r="CZ21">
        <v>41.846548387096803</v>
      </c>
      <c r="DA21">
        <v>539.98387096774195</v>
      </c>
      <c r="DB21">
        <v>60.0125806451613</v>
      </c>
      <c r="DC21">
        <v>0</v>
      </c>
      <c r="DD21">
        <v>1581453734</v>
      </c>
      <c r="DE21">
        <v>2.6515576923076898</v>
      </c>
      <c r="DF21">
        <v>0.74164102259639497</v>
      </c>
      <c r="DG21">
        <v>1718.70632145589</v>
      </c>
      <c r="DH21">
        <v>7658.51384615385</v>
      </c>
      <c r="DI21">
        <v>15</v>
      </c>
      <c r="DJ21">
        <v>100</v>
      </c>
      <c r="DK21">
        <v>100</v>
      </c>
      <c r="DL21">
        <v>3.05</v>
      </c>
      <c r="DM21">
        <v>0.47299999999999998</v>
      </c>
      <c r="DN21">
        <v>2</v>
      </c>
      <c r="DO21">
        <v>530.13699999999994</v>
      </c>
      <c r="DP21">
        <v>457.03899999999999</v>
      </c>
      <c r="DQ21">
        <v>29.9711</v>
      </c>
      <c r="DR21">
        <v>31.8413</v>
      </c>
      <c r="DS21">
        <v>30.0002</v>
      </c>
      <c r="DT21">
        <v>31.738600000000002</v>
      </c>
      <c r="DU21">
        <v>31.758199999999999</v>
      </c>
      <c r="DV21">
        <v>9.8531399999999998</v>
      </c>
      <c r="DW21">
        <v>25.5624</v>
      </c>
      <c r="DX21">
        <v>82.485200000000006</v>
      </c>
      <c r="DY21">
        <v>29.971699999999998</v>
      </c>
      <c r="DZ21">
        <v>150</v>
      </c>
      <c r="EA21">
        <v>31.579699999999999</v>
      </c>
      <c r="EB21">
        <v>99.960899999999995</v>
      </c>
      <c r="EC21">
        <v>100.435</v>
      </c>
    </row>
    <row r="22" spans="1:133" x14ac:dyDescent="0.25">
      <c r="A22">
        <v>6</v>
      </c>
      <c r="B22">
        <v>1581453795</v>
      </c>
      <c r="C22">
        <v>310</v>
      </c>
      <c r="D22" t="s">
        <v>250</v>
      </c>
      <c r="E22" t="s">
        <v>251</v>
      </c>
      <c r="F22" t="s">
        <v>232</v>
      </c>
      <c r="G22" t="s">
        <v>233</v>
      </c>
      <c r="H22" t="s">
        <v>234</v>
      </c>
      <c r="I22" t="s">
        <v>235</v>
      </c>
      <c r="J22" t="s">
        <v>236</v>
      </c>
      <c r="K22" t="s">
        <v>237</v>
      </c>
      <c r="L22" t="s">
        <v>238</v>
      </c>
      <c r="M22" t="s">
        <v>239</v>
      </c>
      <c r="N22">
        <v>1581453787</v>
      </c>
      <c r="O22">
        <f t="shared" si="0"/>
        <v>5.4795961675149839E-4</v>
      </c>
      <c r="P22">
        <f t="shared" si="1"/>
        <v>-0.73034559958205381</v>
      </c>
      <c r="Q22">
        <f t="shared" si="2"/>
        <v>100.78951612903199</v>
      </c>
      <c r="R22">
        <f t="shared" si="3"/>
        <v>127.27666747934282</v>
      </c>
      <c r="S22">
        <f t="shared" si="4"/>
        <v>12.657492745002452</v>
      </c>
      <c r="T22">
        <f t="shared" si="5"/>
        <v>10.023381303431636</v>
      </c>
      <c r="U22">
        <f t="shared" si="6"/>
        <v>4.0690145767134131E-2</v>
      </c>
      <c r="V22">
        <f t="shared" si="7"/>
        <v>2.2491229345317407</v>
      </c>
      <c r="W22">
        <f t="shared" si="8"/>
        <v>4.0285563878333368E-2</v>
      </c>
      <c r="X22">
        <f t="shared" si="9"/>
        <v>2.5214492168943864E-2</v>
      </c>
      <c r="Y22">
        <f t="shared" si="10"/>
        <v>99.137460057195554</v>
      </c>
      <c r="Z22">
        <f t="shared" si="11"/>
        <v>31.774062616839078</v>
      </c>
      <c r="AA22">
        <f t="shared" si="12"/>
        <v>30.997748387096799</v>
      </c>
      <c r="AB22">
        <f t="shared" si="13"/>
        <v>4.5107991647768584</v>
      </c>
      <c r="AC22">
        <f t="shared" si="14"/>
        <v>70.312846641266276</v>
      </c>
      <c r="AD22">
        <f t="shared" si="15"/>
        <v>3.2106229904245946</v>
      </c>
      <c r="AE22">
        <f t="shared" si="16"/>
        <v>4.5661968527672947</v>
      </c>
      <c r="AF22">
        <f t="shared" si="17"/>
        <v>1.3001761743522637</v>
      </c>
      <c r="AG22">
        <f t="shared" si="18"/>
        <v>-24.16501909874108</v>
      </c>
      <c r="AH22">
        <f t="shared" si="19"/>
        <v>25.978236110888574</v>
      </c>
      <c r="AI22">
        <f t="shared" si="20"/>
        <v>2.5964374025448649</v>
      </c>
      <c r="AJ22">
        <f t="shared" si="21"/>
        <v>103.54711447188791</v>
      </c>
      <c r="AK22">
        <v>-4.11601396157961E-2</v>
      </c>
      <c r="AL22">
        <v>4.6205862545003397E-2</v>
      </c>
      <c r="AM22">
        <v>3.4536527854303798</v>
      </c>
      <c r="AN22">
        <v>0</v>
      </c>
      <c r="AO22">
        <v>0</v>
      </c>
      <c r="AP22">
        <f t="shared" si="22"/>
        <v>1</v>
      </c>
      <c r="AQ22">
        <f t="shared" si="23"/>
        <v>0</v>
      </c>
      <c r="AR22">
        <f t="shared" si="24"/>
        <v>51758.779515638547</v>
      </c>
      <c r="AS22" t="s">
        <v>240</v>
      </c>
      <c r="AT22">
        <v>0</v>
      </c>
      <c r="AU22">
        <v>0</v>
      </c>
      <c r="AV22">
        <f t="shared" si="25"/>
        <v>0</v>
      </c>
      <c r="AW22" t="e">
        <f t="shared" si="26"/>
        <v>#DIV/0!</v>
      </c>
      <c r="AX22">
        <v>0</v>
      </c>
      <c r="AY22" t="s">
        <v>240</v>
      </c>
      <c r="AZ22">
        <v>0</v>
      </c>
      <c r="BA22">
        <v>0</v>
      </c>
      <c r="BB22" t="e">
        <f t="shared" si="27"/>
        <v>#DIV/0!</v>
      </c>
      <c r="BC22">
        <v>0.5</v>
      </c>
      <c r="BD22">
        <f t="shared" si="28"/>
        <v>505.80054561286778</v>
      </c>
      <c r="BE22">
        <f t="shared" si="29"/>
        <v>-0.73034559958205381</v>
      </c>
      <c r="BF22" t="e">
        <f t="shared" si="30"/>
        <v>#DIV/0!</v>
      </c>
      <c r="BG22" t="e">
        <f t="shared" si="31"/>
        <v>#DIV/0!</v>
      </c>
      <c r="BH22">
        <f t="shared" si="32"/>
        <v>-1.4439399204228013E-3</v>
      </c>
      <c r="BI22" t="e">
        <f t="shared" si="33"/>
        <v>#DIV/0!</v>
      </c>
      <c r="BJ22" t="s">
        <v>240</v>
      </c>
      <c r="BK22">
        <v>0</v>
      </c>
      <c r="BL22">
        <f t="shared" si="34"/>
        <v>0</v>
      </c>
      <c r="BM22" t="e">
        <f t="shared" si="35"/>
        <v>#DIV/0!</v>
      </c>
      <c r="BN22" t="e">
        <f t="shared" si="36"/>
        <v>#DIV/0!</v>
      </c>
      <c r="BO22" t="e">
        <f t="shared" si="37"/>
        <v>#DIV/0!</v>
      </c>
      <c r="BP22" t="e">
        <f t="shared" si="38"/>
        <v>#DIV/0!</v>
      </c>
      <c r="BQ22">
        <f t="shared" si="39"/>
        <v>600.00025806451595</v>
      </c>
      <c r="BR22">
        <f t="shared" si="40"/>
        <v>505.80054561286778</v>
      </c>
      <c r="BS22">
        <f t="shared" si="41"/>
        <v>0.84300054677389957</v>
      </c>
      <c r="BT22">
        <f t="shared" si="42"/>
        <v>0.19600109354779915</v>
      </c>
      <c r="BU22">
        <v>6</v>
      </c>
      <c r="BV22">
        <v>0.5</v>
      </c>
      <c r="BW22" t="s">
        <v>241</v>
      </c>
      <c r="BX22">
        <v>1581453787</v>
      </c>
      <c r="BY22">
        <v>100.78951612903199</v>
      </c>
      <c r="BZ22">
        <v>99.979396774193503</v>
      </c>
      <c r="CA22">
        <v>32.284229032258096</v>
      </c>
      <c r="CB22">
        <v>31.647922580645201</v>
      </c>
      <c r="CC22">
        <v>500.01299999999998</v>
      </c>
      <c r="CD22">
        <v>99.248654838709697</v>
      </c>
      <c r="CE22">
        <v>0.199995064516129</v>
      </c>
      <c r="CF22">
        <v>31.211993548387099</v>
      </c>
      <c r="CG22">
        <v>30.997748387096799</v>
      </c>
      <c r="CH22">
        <v>999.9</v>
      </c>
      <c r="CI22">
        <v>0</v>
      </c>
      <c r="CJ22">
        <v>0</v>
      </c>
      <c r="CK22">
        <v>10001.1106451613</v>
      </c>
      <c r="CL22">
        <v>0</v>
      </c>
      <c r="CM22">
        <v>5.1270680645161297</v>
      </c>
      <c r="CN22">
        <v>600.00025806451595</v>
      </c>
      <c r="CO22">
        <v>0.89998296774193598</v>
      </c>
      <c r="CP22">
        <v>0.1000171</v>
      </c>
      <c r="CQ22">
        <v>0</v>
      </c>
      <c r="CR22">
        <v>2.6287500000000001</v>
      </c>
      <c r="CS22">
        <v>0</v>
      </c>
      <c r="CT22">
        <v>7689.3038709677403</v>
      </c>
      <c r="CU22">
        <v>5479.85</v>
      </c>
      <c r="CV22">
        <v>41.183</v>
      </c>
      <c r="CW22">
        <v>45.402999999999999</v>
      </c>
      <c r="CX22">
        <v>43.112645161290303</v>
      </c>
      <c r="CY22">
        <v>43.936999999999998</v>
      </c>
      <c r="CZ22">
        <v>41.875</v>
      </c>
      <c r="DA22">
        <v>539.98935483871003</v>
      </c>
      <c r="DB22">
        <v>60.010967741935502</v>
      </c>
      <c r="DC22">
        <v>0</v>
      </c>
      <c r="DD22">
        <v>1581453795.2</v>
      </c>
      <c r="DE22">
        <v>2.6194903846153799</v>
      </c>
      <c r="DF22">
        <v>-0.14949572371651701</v>
      </c>
      <c r="DG22">
        <v>-1870.4717970628001</v>
      </c>
      <c r="DH22">
        <v>7677.6346153846198</v>
      </c>
      <c r="DI22">
        <v>15</v>
      </c>
      <c r="DJ22">
        <v>100</v>
      </c>
      <c r="DK22">
        <v>100</v>
      </c>
      <c r="DL22">
        <v>3.05</v>
      </c>
      <c r="DM22">
        <v>0.47299999999999998</v>
      </c>
      <c r="DN22">
        <v>2</v>
      </c>
      <c r="DO22">
        <v>530.15499999999997</v>
      </c>
      <c r="DP22">
        <v>456.70600000000002</v>
      </c>
      <c r="DQ22">
        <v>30.143899999999999</v>
      </c>
      <c r="DR22">
        <v>31.855899999999998</v>
      </c>
      <c r="DS22">
        <v>30.0002</v>
      </c>
      <c r="DT22">
        <v>31.752600000000001</v>
      </c>
      <c r="DU22">
        <v>31.772200000000002</v>
      </c>
      <c r="DV22">
        <v>7.5094900000000004</v>
      </c>
      <c r="DW22">
        <v>25.2926</v>
      </c>
      <c r="DX22">
        <v>82.113299999999995</v>
      </c>
      <c r="DY22">
        <v>30.143599999999999</v>
      </c>
      <c r="DZ22">
        <v>100</v>
      </c>
      <c r="EA22">
        <v>31.605899999999998</v>
      </c>
      <c r="EB22">
        <v>99.950299999999999</v>
      </c>
      <c r="EC22">
        <v>100.428</v>
      </c>
    </row>
    <row r="23" spans="1:133" x14ac:dyDescent="0.25">
      <c r="A23">
        <v>7</v>
      </c>
      <c r="B23">
        <v>1581453855.5</v>
      </c>
      <c r="C23">
        <v>370.5</v>
      </c>
      <c r="D23" t="s">
        <v>252</v>
      </c>
      <c r="E23" t="s">
        <v>253</v>
      </c>
      <c r="F23" t="s">
        <v>232</v>
      </c>
      <c r="G23" t="s">
        <v>233</v>
      </c>
      <c r="H23" t="s">
        <v>234</v>
      </c>
      <c r="I23" t="s">
        <v>235</v>
      </c>
      <c r="J23" t="s">
        <v>236</v>
      </c>
      <c r="K23" t="s">
        <v>237</v>
      </c>
      <c r="L23" t="s">
        <v>238</v>
      </c>
      <c r="M23" t="s">
        <v>239</v>
      </c>
      <c r="N23">
        <v>1581453847.5</v>
      </c>
      <c r="O23">
        <f t="shared" si="0"/>
        <v>5.9587459707740101E-4</v>
      </c>
      <c r="P23">
        <f t="shared" si="1"/>
        <v>-0.91322191338980496</v>
      </c>
      <c r="Q23">
        <f t="shared" si="2"/>
        <v>76.063851612903207</v>
      </c>
      <c r="R23">
        <f t="shared" si="3"/>
        <v>107.32834428048062</v>
      </c>
      <c r="S23">
        <f t="shared" si="4"/>
        <v>10.673876250704142</v>
      </c>
      <c r="T23">
        <f t="shared" si="5"/>
        <v>7.5646013614663365</v>
      </c>
      <c r="U23">
        <f t="shared" si="6"/>
        <v>4.4350885931976461E-2</v>
      </c>
      <c r="V23">
        <f t="shared" si="7"/>
        <v>2.2492185815724173</v>
      </c>
      <c r="W23">
        <f t="shared" si="8"/>
        <v>4.3870715527280293E-2</v>
      </c>
      <c r="X23">
        <f t="shared" si="9"/>
        <v>2.7461905334630183E-2</v>
      </c>
      <c r="Y23">
        <f t="shared" si="10"/>
        <v>99.130627589688942</v>
      </c>
      <c r="Z23">
        <f t="shared" si="11"/>
        <v>31.751909842557009</v>
      </c>
      <c r="AA23">
        <f t="shared" si="12"/>
        <v>31.0033225806452</v>
      </c>
      <c r="AB23">
        <f t="shared" si="13"/>
        <v>4.5122330404510134</v>
      </c>
      <c r="AC23">
        <f t="shared" si="14"/>
        <v>70.409916835994792</v>
      </c>
      <c r="AD23">
        <f t="shared" si="15"/>
        <v>3.2139131270269687</v>
      </c>
      <c r="AE23">
        <f t="shared" si="16"/>
        <v>4.5645745250816141</v>
      </c>
      <c r="AF23">
        <f t="shared" si="17"/>
        <v>1.2983199134240446</v>
      </c>
      <c r="AG23">
        <f t="shared" si="18"/>
        <v>-26.278069731113384</v>
      </c>
      <c r="AH23">
        <f t="shared" si="19"/>
        <v>24.546518575047589</v>
      </c>
      <c r="AI23">
        <f t="shared" si="20"/>
        <v>2.4532296059186334</v>
      </c>
      <c r="AJ23">
        <f t="shared" si="21"/>
        <v>99.852306039541773</v>
      </c>
      <c r="AK23">
        <v>-4.1162713714383299E-2</v>
      </c>
      <c r="AL23">
        <v>4.6208752196171002E-2</v>
      </c>
      <c r="AM23">
        <v>3.4538237621131902</v>
      </c>
      <c r="AN23">
        <v>0</v>
      </c>
      <c r="AO23">
        <v>0</v>
      </c>
      <c r="AP23">
        <f t="shared" si="22"/>
        <v>1</v>
      </c>
      <c r="AQ23">
        <f t="shared" si="23"/>
        <v>0</v>
      </c>
      <c r="AR23">
        <f t="shared" si="24"/>
        <v>51762.989889399425</v>
      </c>
      <c r="AS23" t="s">
        <v>240</v>
      </c>
      <c r="AT23">
        <v>0</v>
      </c>
      <c r="AU23">
        <v>0</v>
      </c>
      <c r="AV23">
        <f t="shared" si="25"/>
        <v>0</v>
      </c>
      <c r="AW23" t="e">
        <f t="shared" si="26"/>
        <v>#DIV/0!</v>
      </c>
      <c r="AX23">
        <v>0</v>
      </c>
      <c r="AY23" t="s">
        <v>240</v>
      </c>
      <c r="AZ23">
        <v>0</v>
      </c>
      <c r="BA23">
        <v>0</v>
      </c>
      <c r="BB23" t="e">
        <f t="shared" si="27"/>
        <v>#DIV/0!</v>
      </c>
      <c r="BC23">
        <v>0.5</v>
      </c>
      <c r="BD23">
        <f t="shared" si="28"/>
        <v>505.76658512991003</v>
      </c>
      <c r="BE23">
        <f t="shared" si="29"/>
        <v>-0.91322191338980496</v>
      </c>
      <c r="BF23" t="e">
        <f t="shared" si="30"/>
        <v>#DIV/0!</v>
      </c>
      <c r="BG23" t="e">
        <f t="shared" si="31"/>
        <v>#DIV/0!</v>
      </c>
      <c r="BH23">
        <f t="shared" si="32"/>
        <v>-1.8056193118318343E-3</v>
      </c>
      <c r="BI23" t="e">
        <f t="shared" si="33"/>
        <v>#DIV/0!</v>
      </c>
      <c r="BJ23" t="s">
        <v>240</v>
      </c>
      <c r="BK23">
        <v>0</v>
      </c>
      <c r="BL23">
        <f t="shared" si="34"/>
        <v>0</v>
      </c>
      <c r="BM23" t="e">
        <f t="shared" si="35"/>
        <v>#DIV/0!</v>
      </c>
      <c r="BN23" t="e">
        <f t="shared" si="36"/>
        <v>#DIV/0!</v>
      </c>
      <c r="BO23" t="e">
        <f t="shared" si="37"/>
        <v>#DIV/0!</v>
      </c>
      <c r="BP23" t="e">
        <f t="shared" si="38"/>
        <v>#DIV/0!</v>
      </c>
      <c r="BQ23">
        <f t="shared" si="39"/>
        <v>599.96009677419397</v>
      </c>
      <c r="BR23">
        <f t="shared" si="40"/>
        <v>505.76658512991003</v>
      </c>
      <c r="BS23">
        <f t="shared" si="41"/>
        <v>0.84300037260688787</v>
      </c>
      <c r="BT23">
        <f t="shared" si="42"/>
        <v>0.19600074521377581</v>
      </c>
      <c r="BU23">
        <v>6</v>
      </c>
      <c r="BV23">
        <v>0.5</v>
      </c>
      <c r="BW23" t="s">
        <v>241</v>
      </c>
      <c r="BX23">
        <v>1581453847.5</v>
      </c>
      <c r="BY23">
        <v>76.063851612903207</v>
      </c>
      <c r="BZ23">
        <v>75.022403225806499</v>
      </c>
      <c r="CA23">
        <v>32.316654838709702</v>
      </c>
      <c r="CB23">
        <v>31.624732258064501</v>
      </c>
      <c r="CC23">
        <v>500.01367741935502</v>
      </c>
      <c r="CD23">
        <v>99.250706451612899</v>
      </c>
      <c r="CE23">
        <v>0.19996822580645199</v>
      </c>
      <c r="CF23">
        <v>31.2057516129032</v>
      </c>
      <c r="CG23">
        <v>31.0033225806452</v>
      </c>
      <c r="CH23">
        <v>999.9</v>
      </c>
      <c r="CI23">
        <v>0</v>
      </c>
      <c r="CJ23">
        <v>0</v>
      </c>
      <c r="CK23">
        <v>10001.5293548387</v>
      </c>
      <c r="CL23">
        <v>0</v>
      </c>
      <c r="CM23">
        <v>1.6126854838709701</v>
      </c>
      <c r="CN23">
        <v>599.96009677419397</v>
      </c>
      <c r="CO23">
        <v>0.89998467741935495</v>
      </c>
      <c r="CP23">
        <v>0.1000154</v>
      </c>
      <c r="CQ23">
        <v>0</v>
      </c>
      <c r="CR23">
        <v>2.5666129032258098</v>
      </c>
      <c r="CS23">
        <v>0</v>
      </c>
      <c r="CT23">
        <v>7384.1580645161303</v>
      </c>
      <c r="CU23">
        <v>5479.4861290322597</v>
      </c>
      <c r="CV23">
        <v>41.225612903225802</v>
      </c>
      <c r="CW23">
        <v>45.445129032258002</v>
      </c>
      <c r="CX23">
        <v>43.140903225806397</v>
      </c>
      <c r="CY23">
        <v>43.9898387096774</v>
      </c>
      <c r="CZ23">
        <v>41.929000000000002</v>
      </c>
      <c r="DA23">
        <v>539.95451612903196</v>
      </c>
      <c r="DB23">
        <v>60.003225806451603</v>
      </c>
      <c r="DC23">
        <v>0</v>
      </c>
      <c r="DD23">
        <v>1581453855.8</v>
      </c>
      <c r="DE23">
        <v>2.6018557692307702</v>
      </c>
      <c r="DF23">
        <v>-0.34554701041667502</v>
      </c>
      <c r="DG23">
        <v>-96.585641094038706</v>
      </c>
      <c r="DH23">
        <v>7383.625</v>
      </c>
      <c r="DI23">
        <v>15</v>
      </c>
      <c r="DJ23">
        <v>100</v>
      </c>
      <c r="DK23">
        <v>100</v>
      </c>
      <c r="DL23">
        <v>3.05</v>
      </c>
      <c r="DM23">
        <v>0.47299999999999998</v>
      </c>
      <c r="DN23">
        <v>2</v>
      </c>
      <c r="DO23">
        <v>530.08199999999999</v>
      </c>
      <c r="DP23">
        <v>456.47500000000002</v>
      </c>
      <c r="DQ23">
        <v>30.0276</v>
      </c>
      <c r="DR23">
        <v>31.8749</v>
      </c>
      <c r="DS23">
        <v>30.000299999999999</v>
      </c>
      <c r="DT23">
        <v>31.769500000000001</v>
      </c>
      <c r="DU23">
        <v>31.788399999999999</v>
      </c>
      <c r="DV23">
        <v>6.34537</v>
      </c>
      <c r="DW23">
        <v>25.569800000000001</v>
      </c>
      <c r="DX23">
        <v>81.741799999999998</v>
      </c>
      <c r="DY23">
        <v>30.028199999999998</v>
      </c>
      <c r="DZ23">
        <v>75</v>
      </c>
      <c r="EA23">
        <v>31.5776</v>
      </c>
      <c r="EB23">
        <v>99.950699999999998</v>
      </c>
      <c r="EC23">
        <v>100.423</v>
      </c>
    </row>
    <row r="24" spans="1:133" x14ac:dyDescent="0.25">
      <c r="A24">
        <v>8</v>
      </c>
      <c r="B24">
        <v>1581453916.0999999</v>
      </c>
      <c r="C24">
        <v>431.09999990463302</v>
      </c>
      <c r="D24" t="s">
        <v>254</v>
      </c>
      <c r="E24" t="s">
        <v>255</v>
      </c>
      <c r="F24" t="s">
        <v>232</v>
      </c>
      <c r="G24" t="s">
        <v>233</v>
      </c>
      <c r="H24" t="s">
        <v>234</v>
      </c>
      <c r="I24" t="s">
        <v>235</v>
      </c>
      <c r="J24" t="s">
        <v>236</v>
      </c>
      <c r="K24" t="s">
        <v>237</v>
      </c>
      <c r="L24" t="s">
        <v>238</v>
      </c>
      <c r="M24" t="s">
        <v>239</v>
      </c>
      <c r="N24">
        <v>1581453908.42258</v>
      </c>
      <c r="O24">
        <f t="shared" si="0"/>
        <v>6.1723522552653782E-4</v>
      </c>
      <c r="P24">
        <f t="shared" si="1"/>
        <v>-1.0772827516270373</v>
      </c>
      <c r="Q24">
        <f t="shared" si="2"/>
        <v>51.261990322580701</v>
      </c>
      <c r="R24">
        <f t="shared" si="3"/>
        <v>87.336768427312535</v>
      </c>
      <c r="S24">
        <f t="shared" si="4"/>
        <v>8.6854546236230856</v>
      </c>
      <c r="T24">
        <f t="shared" si="5"/>
        <v>5.0978951806985329</v>
      </c>
      <c r="U24">
        <f t="shared" si="6"/>
        <v>4.6332130608011501E-2</v>
      </c>
      <c r="V24">
        <f t="shared" si="7"/>
        <v>2.2491289104079604</v>
      </c>
      <c r="W24">
        <f t="shared" si="8"/>
        <v>4.5808354221767322E-2</v>
      </c>
      <c r="X24">
        <f t="shared" si="9"/>
        <v>2.8676787160445472E-2</v>
      </c>
      <c r="Y24">
        <f t="shared" si="10"/>
        <v>99.133225410318119</v>
      </c>
      <c r="Z24">
        <f t="shared" si="11"/>
        <v>31.711909284553322</v>
      </c>
      <c r="AA24">
        <f t="shared" si="12"/>
        <v>30.949587096774199</v>
      </c>
      <c r="AB24">
        <f t="shared" si="13"/>
        <v>4.4984269317655512</v>
      </c>
      <c r="AC24">
        <f t="shared" si="14"/>
        <v>70.464601202893121</v>
      </c>
      <c r="AD24">
        <f t="shared" si="15"/>
        <v>3.2103725731184896</v>
      </c>
      <c r="AE24">
        <f t="shared" si="16"/>
        <v>4.5560075815580987</v>
      </c>
      <c r="AF24">
        <f t="shared" si="17"/>
        <v>1.2880543586470616</v>
      </c>
      <c r="AG24">
        <f t="shared" si="18"/>
        <v>-27.220073445720317</v>
      </c>
      <c r="AH24">
        <f t="shared" si="19"/>
        <v>27.060604133404599</v>
      </c>
      <c r="AI24">
        <f t="shared" si="20"/>
        <v>2.7034435418098148</v>
      </c>
      <c r="AJ24">
        <f t="shared" si="21"/>
        <v>101.67719963981222</v>
      </c>
      <c r="AK24">
        <v>-4.1160300438519599E-2</v>
      </c>
      <c r="AL24">
        <v>4.6206043082599402E-2</v>
      </c>
      <c r="AM24">
        <v>3.4536634676990698</v>
      </c>
      <c r="AN24">
        <v>0</v>
      </c>
      <c r="AO24">
        <v>0</v>
      </c>
      <c r="AP24">
        <f t="shared" si="22"/>
        <v>1</v>
      </c>
      <c r="AQ24">
        <f t="shared" si="23"/>
        <v>0</v>
      </c>
      <c r="AR24">
        <f t="shared" si="24"/>
        <v>51765.633255583649</v>
      </c>
      <c r="AS24" t="s">
        <v>240</v>
      </c>
      <c r="AT24">
        <v>0</v>
      </c>
      <c r="AU24">
        <v>0</v>
      </c>
      <c r="AV24">
        <f t="shared" si="25"/>
        <v>0</v>
      </c>
      <c r="AW24" t="e">
        <f t="shared" si="26"/>
        <v>#DIV/0!</v>
      </c>
      <c r="AX24">
        <v>0</v>
      </c>
      <c r="AY24" t="s">
        <v>240</v>
      </c>
      <c r="AZ24">
        <v>0</v>
      </c>
      <c r="BA24">
        <v>0</v>
      </c>
      <c r="BB24" t="e">
        <f t="shared" si="27"/>
        <v>#DIV/0!</v>
      </c>
      <c r="BC24">
        <v>0.5</v>
      </c>
      <c r="BD24">
        <f t="shared" si="28"/>
        <v>505.77943974228424</v>
      </c>
      <c r="BE24">
        <f t="shared" si="29"/>
        <v>-1.0772827516270373</v>
      </c>
      <c r="BF24" t="e">
        <f t="shared" si="30"/>
        <v>#DIV/0!</v>
      </c>
      <c r="BG24" t="e">
        <f t="shared" si="31"/>
        <v>#DIV/0!</v>
      </c>
      <c r="BH24">
        <f t="shared" si="32"/>
        <v>-2.1299457173979985E-3</v>
      </c>
      <c r="BI24" t="e">
        <f t="shared" si="33"/>
        <v>#DIV/0!</v>
      </c>
      <c r="BJ24" t="s">
        <v>240</v>
      </c>
      <c r="BK24">
        <v>0</v>
      </c>
      <c r="BL24">
        <f t="shared" si="34"/>
        <v>0</v>
      </c>
      <c r="BM24" t="e">
        <f t="shared" si="35"/>
        <v>#DIV/0!</v>
      </c>
      <c r="BN24" t="e">
        <f t="shared" si="36"/>
        <v>#DIV/0!</v>
      </c>
      <c r="BO24" t="e">
        <f t="shared" si="37"/>
        <v>#DIV/0!</v>
      </c>
      <c r="BP24" t="e">
        <f t="shared" si="38"/>
        <v>#DIV/0!</v>
      </c>
      <c r="BQ24">
        <f t="shared" si="39"/>
        <v>599.97529032258103</v>
      </c>
      <c r="BR24">
        <f t="shared" si="40"/>
        <v>505.77943974228424</v>
      </c>
      <c r="BS24">
        <f t="shared" si="41"/>
        <v>0.84300045001911372</v>
      </c>
      <c r="BT24">
        <f t="shared" si="42"/>
        <v>0.1960009000382274</v>
      </c>
      <c r="BU24">
        <v>6</v>
      </c>
      <c r="BV24">
        <v>0.5</v>
      </c>
      <c r="BW24" t="s">
        <v>241</v>
      </c>
      <c r="BX24">
        <v>1581453908.42258</v>
      </c>
      <c r="BY24">
        <v>51.261990322580701</v>
      </c>
      <c r="BZ24">
        <v>50.007254838709699</v>
      </c>
      <c r="CA24">
        <v>32.281967741935503</v>
      </c>
      <c r="CB24">
        <v>31.565216129032301</v>
      </c>
      <c r="CC24">
        <v>500.01393548387102</v>
      </c>
      <c r="CD24">
        <v>99.247874193548398</v>
      </c>
      <c r="CE24">
        <v>0.19998470967741899</v>
      </c>
      <c r="CF24">
        <v>31.172758064516099</v>
      </c>
      <c r="CG24">
        <v>30.949587096774199</v>
      </c>
      <c r="CH24">
        <v>999.9</v>
      </c>
      <c r="CI24">
        <v>0</v>
      </c>
      <c r="CJ24">
        <v>0</v>
      </c>
      <c r="CK24">
        <v>10001.2283870968</v>
      </c>
      <c r="CL24">
        <v>0</v>
      </c>
      <c r="CM24">
        <v>1.5836680645161301</v>
      </c>
      <c r="CN24">
        <v>599.97529032258103</v>
      </c>
      <c r="CO24">
        <v>0.89998296774193598</v>
      </c>
      <c r="CP24">
        <v>0.1000171</v>
      </c>
      <c r="CQ24">
        <v>0</v>
      </c>
      <c r="CR24">
        <v>2.8261693548387101</v>
      </c>
      <c r="CS24">
        <v>0</v>
      </c>
      <c r="CT24">
        <v>7378.4929032258096</v>
      </c>
      <c r="CU24">
        <v>5479.6229032258098</v>
      </c>
      <c r="CV24">
        <v>41.237806451612897</v>
      </c>
      <c r="CW24">
        <v>45.451225806451603</v>
      </c>
      <c r="CX24">
        <v>43.231645161290302</v>
      </c>
      <c r="CY24">
        <v>43.993903225806399</v>
      </c>
      <c r="CZ24">
        <v>41.927</v>
      </c>
      <c r="DA24">
        <v>539.96806451612895</v>
      </c>
      <c r="DB24">
        <v>60.006451612903199</v>
      </c>
      <c r="DC24">
        <v>0</v>
      </c>
      <c r="DD24">
        <v>1581453916.4000001</v>
      </c>
      <c r="DE24">
        <v>2.7760865384615401</v>
      </c>
      <c r="DF24">
        <v>-1.4729316097067999</v>
      </c>
      <c r="DG24">
        <v>52.477265006842998</v>
      </c>
      <c r="DH24">
        <v>7379.09153846154</v>
      </c>
      <c r="DI24">
        <v>15</v>
      </c>
      <c r="DJ24">
        <v>100</v>
      </c>
      <c r="DK24">
        <v>100</v>
      </c>
      <c r="DL24">
        <v>3.05</v>
      </c>
      <c r="DM24">
        <v>0.47299999999999998</v>
      </c>
      <c r="DN24">
        <v>2</v>
      </c>
      <c r="DO24">
        <v>530.15300000000002</v>
      </c>
      <c r="DP24">
        <v>456.20100000000002</v>
      </c>
      <c r="DQ24">
        <v>30.379899999999999</v>
      </c>
      <c r="DR24">
        <v>31.883400000000002</v>
      </c>
      <c r="DS24">
        <v>29.9999</v>
      </c>
      <c r="DT24">
        <v>31.777899999999999</v>
      </c>
      <c r="DU24">
        <v>31.794699999999999</v>
      </c>
      <c r="DV24">
        <v>5.1966200000000002</v>
      </c>
      <c r="DW24">
        <v>25.569800000000001</v>
      </c>
      <c r="DX24">
        <v>81.370400000000004</v>
      </c>
      <c r="DY24">
        <v>30.423100000000002</v>
      </c>
      <c r="DZ24">
        <v>50</v>
      </c>
      <c r="EA24">
        <v>31.5778</v>
      </c>
      <c r="EB24">
        <v>99.951599999999999</v>
      </c>
      <c r="EC24">
        <v>100.42400000000001</v>
      </c>
    </row>
    <row r="25" spans="1:133" x14ac:dyDescent="0.25">
      <c r="A25">
        <v>9</v>
      </c>
      <c r="B25">
        <v>1581453990.0999999</v>
      </c>
      <c r="C25">
        <v>505.09999990463302</v>
      </c>
      <c r="D25" t="s">
        <v>256</v>
      </c>
      <c r="E25" t="s">
        <v>257</v>
      </c>
      <c r="F25" t="s">
        <v>232</v>
      </c>
      <c r="G25" t="s">
        <v>233</v>
      </c>
      <c r="H25" t="s">
        <v>234</v>
      </c>
      <c r="I25" t="s">
        <v>235</v>
      </c>
      <c r="J25" t="s">
        <v>236</v>
      </c>
      <c r="K25" t="s">
        <v>237</v>
      </c>
      <c r="L25" t="s">
        <v>238</v>
      </c>
      <c r="M25" t="s">
        <v>239</v>
      </c>
      <c r="N25">
        <v>1581453982.0999999</v>
      </c>
      <c r="O25">
        <f t="shared" si="0"/>
        <v>6.1332563161900749E-4</v>
      </c>
      <c r="P25">
        <f t="shared" si="1"/>
        <v>2.0484477927111699</v>
      </c>
      <c r="Q25">
        <f t="shared" si="2"/>
        <v>397.21580645161299</v>
      </c>
      <c r="R25">
        <f t="shared" si="3"/>
        <v>316.19309598127893</v>
      </c>
      <c r="S25">
        <f t="shared" si="4"/>
        <v>31.445005277631015</v>
      </c>
      <c r="T25">
        <f t="shared" si="5"/>
        <v>39.502611818472346</v>
      </c>
      <c r="U25">
        <f t="shared" si="6"/>
        <v>4.5200029148485109E-2</v>
      </c>
      <c r="V25">
        <f t="shared" si="7"/>
        <v>2.2479515921199593</v>
      </c>
      <c r="W25">
        <f t="shared" si="8"/>
        <v>4.4701129826870079E-2</v>
      </c>
      <c r="X25">
        <f t="shared" si="9"/>
        <v>2.798257133578539E-2</v>
      </c>
      <c r="Y25">
        <f t="shared" si="10"/>
        <v>99.136533587033853</v>
      </c>
      <c r="Z25">
        <f t="shared" si="11"/>
        <v>31.852136060622151</v>
      </c>
      <c r="AA25">
        <f t="shared" si="12"/>
        <v>31.033919354838702</v>
      </c>
      <c r="AB25">
        <f t="shared" si="13"/>
        <v>4.5201106632026908</v>
      </c>
      <c r="AC25">
        <f t="shared" si="14"/>
        <v>69.872658551838569</v>
      </c>
      <c r="AD25">
        <f t="shared" si="15"/>
        <v>3.2086372742737566</v>
      </c>
      <c r="AE25">
        <f t="shared" si="16"/>
        <v>4.5921213544397572</v>
      </c>
      <c r="AF25">
        <f t="shared" si="17"/>
        <v>1.3114733889289343</v>
      </c>
      <c r="AG25">
        <f t="shared" si="18"/>
        <v>-27.047660354398229</v>
      </c>
      <c r="AH25">
        <f t="shared" si="19"/>
        <v>33.637696559686823</v>
      </c>
      <c r="AI25">
        <f t="shared" si="20"/>
        <v>3.3659780807079867</v>
      </c>
      <c r="AJ25">
        <f t="shared" si="21"/>
        <v>109.09254787303044</v>
      </c>
      <c r="AK25">
        <v>-4.1128623908499203E-2</v>
      </c>
      <c r="AL25">
        <v>4.6170483402635097E-2</v>
      </c>
      <c r="AM25">
        <v>3.4515591524101201</v>
      </c>
      <c r="AN25">
        <v>0</v>
      </c>
      <c r="AO25">
        <v>0</v>
      </c>
      <c r="AP25">
        <f t="shared" si="22"/>
        <v>1</v>
      </c>
      <c r="AQ25">
        <f t="shared" si="23"/>
        <v>0</v>
      </c>
      <c r="AR25">
        <f t="shared" si="24"/>
        <v>51703.858179312032</v>
      </c>
      <c r="AS25" t="s">
        <v>240</v>
      </c>
      <c r="AT25">
        <v>0</v>
      </c>
      <c r="AU25">
        <v>0</v>
      </c>
      <c r="AV25">
        <f t="shared" si="25"/>
        <v>0</v>
      </c>
      <c r="AW25" t="e">
        <f t="shared" si="26"/>
        <v>#DIV/0!</v>
      </c>
      <c r="AX25">
        <v>0</v>
      </c>
      <c r="AY25" t="s">
        <v>240</v>
      </c>
      <c r="AZ25">
        <v>0</v>
      </c>
      <c r="BA25">
        <v>0</v>
      </c>
      <c r="BB25" t="e">
        <f t="shared" si="27"/>
        <v>#DIV/0!</v>
      </c>
      <c r="BC25">
        <v>0.5</v>
      </c>
      <c r="BD25">
        <f t="shared" si="28"/>
        <v>505.79564390373184</v>
      </c>
      <c r="BE25">
        <f t="shared" si="29"/>
        <v>2.0484477927111699</v>
      </c>
      <c r="BF25" t="e">
        <f t="shared" si="30"/>
        <v>#DIV/0!</v>
      </c>
      <c r="BG25" t="e">
        <f t="shared" si="31"/>
        <v>#DIV/0!</v>
      </c>
      <c r="BH25">
        <f t="shared" si="32"/>
        <v>4.049951432758981E-3</v>
      </c>
      <c r="BI25" t="e">
        <f t="shared" si="33"/>
        <v>#DIV/0!</v>
      </c>
      <c r="BJ25" t="s">
        <v>240</v>
      </c>
      <c r="BK25">
        <v>0</v>
      </c>
      <c r="BL25">
        <f t="shared" si="34"/>
        <v>0</v>
      </c>
      <c r="BM25" t="e">
        <f t="shared" si="35"/>
        <v>#DIV/0!</v>
      </c>
      <c r="BN25" t="e">
        <f t="shared" si="36"/>
        <v>#DIV/0!</v>
      </c>
      <c r="BO25" t="e">
        <f t="shared" si="37"/>
        <v>#DIV/0!</v>
      </c>
      <c r="BP25" t="e">
        <f t="shared" si="38"/>
        <v>#DIV/0!</v>
      </c>
      <c r="BQ25">
        <f t="shared" si="39"/>
        <v>599.99441935483901</v>
      </c>
      <c r="BR25">
        <f t="shared" si="40"/>
        <v>505.79564390373184</v>
      </c>
      <c r="BS25">
        <f t="shared" si="41"/>
        <v>0.84300058065140493</v>
      </c>
      <c r="BT25">
        <f t="shared" si="42"/>
        <v>0.19600116130280973</v>
      </c>
      <c r="BU25">
        <v>6</v>
      </c>
      <c r="BV25">
        <v>0.5</v>
      </c>
      <c r="BW25" t="s">
        <v>241</v>
      </c>
      <c r="BX25">
        <v>1581453982.0999999</v>
      </c>
      <c r="BY25">
        <v>397.21580645161299</v>
      </c>
      <c r="BZ25">
        <v>399.96619354838703</v>
      </c>
      <c r="CA25">
        <v>32.264232258064503</v>
      </c>
      <c r="CB25">
        <v>31.552012903225801</v>
      </c>
      <c r="CC25">
        <v>500.01770967741902</v>
      </c>
      <c r="CD25">
        <v>99.248712903225794</v>
      </c>
      <c r="CE25">
        <v>0.20002800000000001</v>
      </c>
      <c r="CF25">
        <v>31.311477419354802</v>
      </c>
      <c r="CG25">
        <v>31.033919354838702</v>
      </c>
      <c r="CH25">
        <v>999.9</v>
      </c>
      <c r="CI25">
        <v>0</v>
      </c>
      <c r="CJ25">
        <v>0</v>
      </c>
      <c r="CK25">
        <v>9993.4470967741909</v>
      </c>
      <c r="CL25">
        <v>0</v>
      </c>
      <c r="CM25">
        <v>5.2901154838709701</v>
      </c>
      <c r="CN25">
        <v>599.99441935483901</v>
      </c>
      <c r="CO25">
        <v>0.89997954838709704</v>
      </c>
      <c r="CP25">
        <v>0.1000205</v>
      </c>
      <c r="CQ25">
        <v>0</v>
      </c>
      <c r="CR25">
        <v>2.8101129032258099</v>
      </c>
      <c r="CS25">
        <v>0</v>
      </c>
      <c r="CT25">
        <v>7599.9132258064501</v>
      </c>
      <c r="CU25">
        <v>5479.7932258064502</v>
      </c>
      <c r="CV25">
        <v>41.193096774193499</v>
      </c>
      <c r="CW25">
        <v>45.402999999999999</v>
      </c>
      <c r="CX25">
        <v>43.223419354838697</v>
      </c>
      <c r="CY25">
        <v>43.955290322580602</v>
      </c>
      <c r="CZ25">
        <v>41.889000000000003</v>
      </c>
      <c r="DA25">
        <v>539.98258064516097</v>
      </c>
      <c r="DB25">
        <v>60.010967741935502</v>
      </c>
      <c r="DC25">
        <v>0</v>
      </c>
      <c r="DD25">
        <v>1581453990.2</v>
      </c>
      <c r="DE25">
        <v>2.76693269230769</v>
      </c>
      <c r="DF25">
        <v>-0.119000012134269</v>
      </c>
      <c r="DG25">
        <v>-404.62324870355098</v>
      </c>
      <c r="DH25">
        <v>7595.4473076923096</v>
      </c>
      <c r="DI25">
        <v>15</v>
      </c>
      <c r="DJ25">
        <v>100</v>
      </c>
      <c r="DK25">
        <v>100</v>
      </c>
      <c r="DL25">
        <v>3.05</v>
      </c>
      <c r="DM25">
        <v>0.47299999999999998</v>
      </c>
      <c r="DN25">
        <v>2</v>
      </c>
      <c r="DO25">
        <v>530.27200000000005</v>
      </c>
      <c r="DP25">
        <v>457.16</v>
      </c>
      <c r="DQ25">
        <v>30.297799999999999</v>
      </c>
      <c r="DR25">
        <v>31.870100000000001</v>
      </c>
      <c r="DS25">
        <v>29.9999</v>
      </c>
      <c r="DT25">
        <v>31.772300000000001</v>
      </c>
      <c r="DU25">
        <v>31.789000000000001</v>
      </c>
      <c r="DV25">
        <v>21.030200000000001</v>
      </c>
      <c r="DW25">
        <v>25.293500000000002</v>
      </c>
      <c r="DX25">
        <v>80.994900000000001</v>
      </c>
      <c r="DY25">
        <v>30.3004</v>
      </c>
      <c r="DZ25">
        <v>400</v>
      </c>
      <c r="EA25">
        <v>31.5947</v>
      </c>
      <c r="EB25">
        <v>99.955200000000005</v>
      </c>
      <c r="EC25">
        <v>100.432</v>
      </c>
    </row>
    <row r="26" spans="1:133" x14ac:dyDescent="0.25">
      <c r="A26">
        <v>10</v>
      </c>
      <c r="B26">
        <v>1581454050.5999999</v>
      </c>
      <c r="C26">
        <v>565.59999990463302</v>
      </c>
      <c r="D26" t="s">
        <v>258</v>
      </c>
      <c r="E26" t="s">
        <v>259</v>
      </c>
      <c r="F26" t="s">
        <v>232</v>
      </c>
      <c r="G26" t="s">
        <v>233</v>
      </c>
      <c r="H26" t="s">
        <v>234</v>
      </c>
      <c r="I26" t="s">
        <v>235</v>
      </c>
      <c r="J26" t="s">
        <v>236</v>
      </c>
      <c r="K26" t="s">
        <v>237</v>
      </c>
      <c r="L26" t="s">
        <v>238</v>
      </c>
      <c r="M26" t="s">
        <v>239</v>
      </c>
      <c r="N26">
        <v>1581454042.5999999</v>
      </c>
      <c r="O26">
        <f t="shared" si="0"/>
        <v>5.9690708686634174E-4</v>
      </c>
      <c r="P26">
        <f t="shared" si="1"/>
        <v>1.8991680718660071</v>
      </c>
      <c r="Q26">
        <f t="shared" si="2"/>
        <v>397.41638709677397</v>
      </c>
      <c r="R26">
        <f t="shared" si="3"/>
        <v>320.55000264821638</v>
      </c>
      <c r="S26">
        <f t="shared" si="4"/>
        <v>31.878624036864519</v>
      </c>
      <c r="T26">
        <f t="shared" si="5"/>
        <v>39.522968291005149</v>
      </c>
      <c r="U26">
        <f t="shared" si="6"/>
        <v>4.4404960091465058E-2</v>
      </c>
      <c r="V26">
        <f t="shared" si="7"/>
        <v>2.2492806226260043</v>
      </c>
      <c r="W26">
        <f t="shared" si="8"/>
        <v>4.3923638067031409E-2</v>
      </c>
      <c r="X26">
        <f t="shared" si="9"/>
        <v>2.7495083840787835E-2</v>
      </c>
      <c r="Y26">
        <f t="shared" si="10"/>
        <v>99.136962740558431</v>
      </c>
      <c r="Z26">
        <f t="shared" si="11"/>
        <v>31.806359348506291</v>
      </c>
      <c r="AA26">
        <f t="shared" si="12"/>
        <v>30.9983161290323</v>
      </c>
      <c r="AB26">
        <f t="shared" si="13"/>
        <v>4.5109451895142243</v>
      </c>
      <c r="AC26">
        <f t="shared" si="14"/>
        <v>70.147449255038367</v>
      </c>
      <c r="AD26">
        <f t="shared" si="15"/>
        <v>3.2119327505528106</v>
      </c>
      <c r="AE26">
        <f t="shared" si="16"/>
        <v>4.5788304274258591</v>
      </c>
      <c r="AF26">
        <f t="shared" si="17"/>
        <v>1.2990124389614137</v>
      </c>
      <c r="AG26">
        <f t="shared" si="18"/>
        <v>-26.323602530805669</v>
      </c>
      <c r="AH26">
        <f t="shared" si="19"/>
        <v>31.797562508266576</v>
      </c>
      <c r="AI26">
        <f t="shared" si="20"/>
        <v>3.1786067580693182</v>
      </c>
      <c r="AJ26">
        <f t="shared" si="21"/>
        <v>107.78952947608866</v>
      </c>
      <c r="AK26">
        <v>-4.1164383445554703E-2</v>
      </c>
      <c r="AL26">
        <v>4.6210626615687297E-2</v>
      </c>
      <c r="AM26">
        <v>3.45393466697185</v>
      </c>
      <c r="AN26">
        <v>0</v>
      </c>
      <c r="AO26">
        <v>0</v>
      </c>
      <c r="AP26">
        <f t="shared" si="22"/>
        <v>1</v>
      </c>
      <c r="AQ26">
        <f t="shared" si="23"/>
        <v>0</v>
      </c>
      <c r="AR26">
        <f t="shared" si="24"/>
        <v>51755.662531235641</v>
      </c>
      <c r="AS26" t="s">
        <v>240</v>
      </c>
      <c r="AT26">
        <v>0</v>
      </c>
      <c r="AU26">
        <v>0</v>
      </c>
      <c r="AV26">
        <f t="shared" si="25"/>
        <v>0</v>
      </c>
      <c r="AW26" t="e">
        <f t="shared" si="26"/>
        <v>#DIV/0!</v>
      </c>
      <c r="AX26">
        <v>0</v>
      </c>
      <c r="AY26" t="s">
        <v>240</v>
      </c>
      <c r="AZ26">
        <v>0</v>
      </c>
      <c r="BA26">
        <v>0</v>
      </c>
      <c r="BB26" t="e">
        <f t="shared" si="27"/>
        <v>#DIV/0!</v>
      </c>
      <c r="BC26">
        <v>0.5</v>
      </c>
      <c r="BD26">
        <f t="shared" si="28"/>
        <v>505.79765032297786</v>
      </c>
      <c r="BE26">
        <f t="shared" si="29"/>
        <v>1.8991680718660071</v>
      </c>
      <c r="BF26" t="e">
        <f t="shared" si="30"/>
        <v>#DIV/0!</v>
      </c>
      <c r="BG26" t="e">
        <f t="shared" si="31"/>
        <v>#DIV/0!</v>
      </c>
      <c r="BH26">
        <f t="shared" si="32"/>
        <v>3.7547981305434898E-3</v>
      </c>
      <c r="BI26" t="e">
        <f t="shared" si="33"/>
        <v>#DIV/0!</v>
      </c>
      <c r="BJ26" t="s">
        <v>240</v>
      </c>
      <c r="BK26">
        <v>0</v>
      </c>
      <c r="BL26">
        <f t="shared" si="34"/>
        <v>0</v>
      </c>
      <c r="BM26" t="e">
        <f t="shared" si="35"/>
        <v>#DIV/0!</v>
      </c>
      <c r="BN26" t="e">
        <f t="shared" si="36"/>
        <v>#DIV/0!</v>
      </c>
      <c r="BO26" t="e">
        <f t="shared" si="37"/>
        <v>#DIV/0!</v>
      </c>
      <c r="BP26" t="e">
        <f t="shared" si="38"/>
        <v>#DIV/0!</v>
      </c>
      <c r="BQ26">
        <f t="shared" si="39"/>
        <v>599.99677419354805</v>
      </c>
      <c r="BR26">
        <f t="shared" si="40"/>
        <v>505.79765032297786</v>
      </c>
      <c r="BS26">
        <f t="shared" si="41"/>
        <v>0.84300061613300725</v>
      </c>
      <c r="BT26">
        <f t="shared" si="42"/>
        <v>0.19600123226601462</v>
      </c>
      <c r="BU26">
        <v>6</v>
      </c>
      <c r="BV26">
        <v>0.5</v>
      </c>
      <c r="BW26" t="s">
        <v>241</v>
      </c>
      <c r="BX26">
        <v>1581454042.5999999</v>
      </c>
      <c r="BY26">
        <v>397.41638709677397</v>
      </c>
      <c r="BZ26">
        <v>399.97993548387097</v>
      </c>
      <c r="CA26">
        <v>32.297035483870999</v>
      </c>
      <c r="CB26">
        <v>31.603912903225801</v>
      </c>
      <c r="CC26">
        <v>500.02303225806497</v>
      </c>
      <c r="CD26">
        <v>99.249741935483897</v>
      </c>
      <c r="CE26">
        <v>0.20002806451612901</v>
      </c>
      <c r="CF26">
        <v>31.260535483870999</v>
      </c>
      <c r="CG26">
        <v>30.9983161290323</v>
      </c>
      <c r="CH26">
        <v>999.9</v>
      </c>
      <c r="CI26">
        <v>0</v>
      </c>
      <c r="CJ26">
        <v>0</v>
      </c>
      <c r="CK26">
        <v>10002.032258064501</v>
      </c>
      <c r="CL26">
        <v>0</v>
      </c>
      <c r="CM26">
        <v>5.7590748387096804</v>
      </c>
      <c r="CN26">
        <v>599.99677419354805</v>
      </c>
      <c r="CO26">
        <v>0.89997783870967796</v>
      </c>
      <c r="CP26">
        <v>0.10002220000000001</v>
      </c>
      <c r="CQ26">
        <v>0</v>
      </c>
      <c r="CR26">
        <v>2.6288145161290299</v>
      </c>
      <c r="CS26">
        <v>0</v>
      </c>
      <c r="CT26">
        <v>7647.6235483870996</v>
      </c>
      <c r="CU26">
        <v>5479.8129032258103</v>
      </c>
      <c r="CV26">
        <v>41.179000000000002</v>
      </c>
      <c r="CW26">
        <v>45.370935483871001</v>
      </c>
      <c r="CX26">
        <v>43.227483870967703</v>
      </c>
      <c r="CY26">
        <v>43.936999999999998</v>
      </c>
      <c r="CZ26">
        <v>41.890999999999998</v>
      </c>
      <c r="DA26">
        <v>539.984193548387</v>
      </c>
      <c r="DB26">
        <v>60.011935483871</v>
      </c>
      <c r="DC26">
        <v>0</v>
      </c>
      <c r="DD26">
        <v>1581454050.8</v>
      </c>
      <c r="DE26">
        <v>2.6366923076923099</v>
      </c>
      <c r="DF26">
        <v>-1.0075213698026699</v>
      </c>
      <c r="DG26">
        <v>300.01914543063498</v>
      </c>
      <c r="DH26">
        <v>7648.8538461538501</v>
      </c>
      <c r="DI26">
        <v>15</v>
      </c>
      <c r="DJ26">
        <v>100</v>
      </c>
      <c r="DK26">
        <v>100</v>
      </c>
      <c r="DL26">
        <v>3.05</v>
      </c>
      <c r="DM26">
        <v>0.47299999999999998</v>
      </c>
      <c r="DN26">
        <v>2</v>
      </c>
      <c r="DO26">
        <v>530.20799999999997</v>
      </c>
      <c r="DP26">
        <v>457.37700000000001</v>
      </c>
      <c r="DQ26">
        <v>30.229500000000002</v>
      </c>
      <c r="DR26">
        <v>31.860900000000001</v>
      </c>
      <c r="DS26">
        <v>29.9999</v>
      </c>
      <c r="DT26">
        <v>31.7667</v>
      </c>
      <c r="DU26">
        <v>31.783999999999999</v>
      </c>
      <c r="DV26">
        <v>21.0243</v>
      </c>
      <c r="DW26">
        <v>25.0214</v>
      </c>
      <c r="DX26">
        <v>80.624099999999999</v>
      </c>
      <c r="DY26">
        <v>30.225999999999999</v>
      </c>
      <c r="DZ26">
        <v>400</v>
      </c>
      <c r="EA26">
        <v>31.6051</v>
      </c>
      <c r="EB26">
        <v>99.957499999999996</v>
      </c>
      <c r="EC26">
        <v>100.434</v>
      </c>
    </row>
    <row r="27" spans="1:133" x14ac:dyDescent="0.25">
      <c r="A27">
        <v>11</v>
      </c>
      <c r="B27">
        <v>1581454111.0999999</v>
      </c>
      <c r="C27">
        <v>626.09999990463302</v>
      </c>
      <c r="D27" t="s">
        <v>260</v>
      </c>
      <c r="E27" t="s">
        <v>261</v>
      </c>
      <c r="F27" t="s">
        <v>232</v>
      </c>
      <c r="G27" t="s">
        <v>233</v>
      </c>
      <c r="H27" t="s">
        <v>234</v>
      </c>
      <c r="I27" t="s">
        <v>235</v>
      </c>
      <c r="J27" t="s">
        <v>236</v>
      </c>
      <c r="K27" t="s">
        <v>237</v>
      </c>
      <c r="L27" t="s">
        <v>238</v>
      </c>
      <c r="M27" t="s">
        <v>239</v>
      </c>
      <c r="N27">
        <v>1581454103.0999999</v>
      </c>
      <c r="O27">
        <f t="shared" si="0"/>
        <v>6.2242371748350727E-4</v>
      </c>
      <c r="P27">
        <f t="shared" si="1"/>
        <v>1.8676723899412253</v>
      </c>
      <c r="Q27">
        <f t="shared" si="2"/>
        <v>397.446741935484</v>
      </c>
      <c r="R27">
        <f t="shared" si="3"/>
        <v>324.46681576176405</v>
      </c>
      <c r="S27">
        <f t="shared" si="4"/>
        <v>32.267337243299579</v>
      </c>
      <c r="T27">
        <f t="shared" si="5"/>
        <v>39.524991263510884</v>
      </c>
      <c r="U27">
        <f t="shared" si="6"/>
        <v>4.6320969267479389E-2</v>
      </c>
      <c r="V27">
        <f t="shared" si="7"/>
        <v>2.250229799308666</v>
      </c>
      <c r="W27">
        <f t="shared" si="8"/>
        <v>4.5797696672237403E-2</v>
      </c>
      <c r="X27">
        <f t="shared" si="9"/>
        <v>2.8670081757858901E-2</v>
      </c>
      <c r="Y27">
        <f t="shared" si="10"/>
        <v>99.140150119622234</v>
      </c>
      <c r="Z27">
        <f t="shared" si="11"/>
        <v>31.78168826360919</v>
      </c>
      <c r="AA27">
        <f t="shared" si="12"/>
        <v>31.0017064516129</v>
      </c>
      <c r="AB27">
        <f t="shared" si="13"/>
        <v>4.5118172752197019</v>
      </c>
      <c r="AC27">
        <f t="shared" si="14"/>
        <v>70.229429850110662</v>
      </c>
      <c r="AD27">
        <f t="shared" si="15"/>
        <v>3.2127484591779703</v>
      </c>
      <c r="AE27">
        <f t="shared" si="16"/>
        <v>4.5746469336784852</v>
      </c>
      <c r="AF27">
        <f t="shared" si="17"/>
        <v>1.2990688160417316</v>
      </c>
      <c r="AG27">
        <f t="shared" si="18"/>
        <v>-27.44888594102267</v>
      </c>
      <c r="AH27">
        <f t="shared" si="19"/>
        <v>29.451220267328441</v>
      </c>
      <c r="AI27">
        <f t="shared" si="20"/>
        <v>2.942631528329624</v>
      </c>
      <c r="AJ27">
        <f t="shared" si="21"/>
        <v>104.08511597425763</v>
      </c>
      <c r="AK27">
        <v>-4.1189934137553001E-2</v>
      </c>
      <c r="AL27">
        <v>4.6239309505818997E-2</v>
      </c>
      <c r="AM27">
        <v>3.45563157122566</v>
      </c>
      <c r="AN27">
        <v>0</v>
      </c>
      <c r="AO27">
        <v>0</v>
      </c>
      <c r="AP27">
        <f t="shared" si="22"/>
        <v>1</v>
      </c>
      <c r="AQ27">
        <f t="shared" si="23"/>
        <v>0</v>
      </c>
      <c r="AR27">
        <f t="shared" si="24"/>
        <v>51789.150926319278</v>
      </c>
      <c r="AS27" t="s">
        <v>240</v>
      </c>
      <c r="AT27">
        <v>0</v>
      </c>
      <c r="AU27">
        <v>0</v>
      </c>
      <c r="AV27">
        <f t="shared" si="25"/>
        <v>0</v>
      </c>
      <c r="AW27" t="e">
        <f t="shared" si="26"/>
        <v>#DIV/0!</v>
      </c>
      <c r="AX27">
        <v>0</v>
      </c>
      <c r="AY27" t="s">
        <v>240</v>
      </c>
      <c r="AZ27">
        <v>0</v>
      </c>
      <c r="BA27">
        <v>0</v>
      </c>
      <c r="BB27" t="e">
        <f t="shared" si="27"/>
        <v>#DIV/0!</v>
      </c>
      <c r="BC27">
        <v>0.5</v>
      </c>
      <c r="BD27">
        <f t="shared" si="28"/>
        <v>505.814228805575</v>
      </c>
      <c r="BE27">
        <f t="shared" si="29"/>
        <v>1.8676723899412253</v>
      </c>
      <c r="BF27" t="e">
        <f t="shared" si="30"/>
        <v>#DIV/0!</v>
      </c>
      <c r="BG27" t="e">
        <f t="shared" si="31"/>
        <v>#DIV/0!</v>
      </c>
      <c r="BH27">
        <f t="shared" si="32"/>
        <v>3.6924077726155102E-3</v>
      </c>
      <c r="BI27" t="e">
        <f t="shared" si="33"/>
        <v>#DIV/0!</v>
      </c>
      <c r="BJ27" t="s">
        <v>240</v>
      </c>
      <c r="BK27">
        <v>0</v>
      </c>
      <c r="BL27">
        <f t="shared" si="34"/>
        <v>0</v>
      </c>
      <c r="BM27" t="e">
        <f t="shared" si="35"/>
        <v>#DIV/0!</v>
      </c>
      <c r="BN27" t="e">
        <f t="shared" si="36"/>
        <v>#DIV/0!</v>
      </c>
      <c r="BO27" t="e">
        <f t="shared" si="37"/>
        <v>#DIV/0!</v>
      </c>
      <c r="BP27" t="e">
        <f t="shared" si="38"/>
        <v>#DIV/0!</v>
      </c>
      <c r="BQ27">
        <f t="shared" si="39"/>
        <v>600.01648387096805</v>
      </c>
      <c r="BR27">
        <f t="shared" si="40"/>
        <v>505.814228805575</v>
      </c>
      <c r="BS27">
        <f t="shared" si="41"/>
        <v>0.84300055482200553</v>
      </c>
      <c r="BT27">
        <f t="shared" si="42"/>
        <v>0.19600110964401074</v>
      </c>
      <c r="BU27">
        <v>6</v>
      </c>
      <c r="BV27">
        <v>0.5</v>
      </c>
      <c r="BW27" t="s">
        <v>241</v>
      </c>
      <c r="BX27">
        <v>1581454103.0999999</v>
      </c>
      <c r="BY27">
        <v>397.446741935484</v>
      </c>
      <c r="BZ27">
        <v>399.984709677419</v>
      </c>
      <c r="CA27">
        <v>32.306051612903197</v>
      </c>
      <c r="CB27">
        <v>31.583300000000001</v>
      </c>
      <c r="CC27">
        <v>500.01880645161299</v>
      </c>
      <c r="CD27">
        <v>99.247280645161297</v>
      </c>
      <c r="CE27">
        <v>0.19998383870967701</v>
      </c>
      <c r="CF27">
        <v>31.244474193548399</v>
      </c>
      <c r="CG27">
        <v>31.0017064516129</v>
      </c>
      <c r="CH27">
        <v>999.9</v>
      </c>
      <c r="CI27">
        <v>0</v>
      </c>
      <c r="CJ27">
        <v>0</v>
      </c>
      <c r="CK27">
        <v>10008.4887096774</v>
      </c>
      <c r="CL27">
        <v>0</v>
      </c>
      <c r="CM27">
        <v>3.44354806451613</v>
      </c>
      <c r="CN27">
        <v>600.01648387096805</v>
      </c>
      <c r="CO27">
        <v>0.89998467741935495</v>
      </c>
      <c r="CP27">
        <v>0.1000154</v>
      </c>
      <c r="CQ27">
        <v>0</v>
      </c>
      <c r="CR27">
        <v>2.7778790322580602</v>
      </c>
      <c r="CS27">
        <v>0</v>
      </c>
      <c r="CT27">
        <v>7342.8329032258098</v>
      </c>
      <c r="CU27">
        <v>5480.0029032258099</v>
      </c>
      <c r="CV27">
        <v>41.223580645161299</v>
      </c>
      <c r="CW27">
        <v>45.375</v>
      </c>
      <c r="CX27">
        <v>43.436999999999998</v>
      </c>
      <c r="CY27">
        <v>43.936999999999998</v>
      </c>
      <c r="CZ27">
        <v>41.905000000000001</v>
      </c>
      <c r="DA27">
        <v>540.00516129032303</v>
      </c>
      <c r="DB27">
        <v>60.012903225806497</v>
      </c>
      <c r="DC27">
        <v>0</v>
      </c>
      <c r="DD27">
        <v>1581454111.4000001</v>
      </c>
      <c r="DE27">
        <v>2.7904519230769198</v>
      </c>
      <c r="DF27">
        <v>-2.6239379506222101E-3</v>
      </c>
      <c r="DG27">
        <v>-580.93230722905901</v>
      </c>
      <c r="DH27">
        <v>7337.72961538462</v>
      </c>
      <c r="DI27">
        <v>15</v>
      </c>
      <c r="DJ27">
        <v>100</v>
      </c>
      <c r="DK27">
        <v>100</v>
      </c>
      <c r="DL27">
        <v>3.05</v>
      </c>
      <c r="DM27">
        <v>0.47299999999999998</v>
      </c>
      <c r="DN27">
        <v>2</v>
      </c>
      <c r="DO27">
        <v>530.12699999999995</v>
      </c>
      <c r="DP27">
        <v>457.26499999999999</v>
      </c>
      <c r="DQ27">
        <v>30.194700000000001</v>
      </c>
      <c r="DR27">
        <v>31.8553</v>
      </c>
      <c r="DS27">
        <v>30.0001</v>
      </c>
      <c r="DT27">
        <v>31.761099999999999</v>
      </c>
      <c r="DU27">
        <v>31.7806</v>
      </c>
      <c r="DV27">
        <v>21.024000000000001</v>
      </c>
      <c r="DW27">
        <v>25.0214</v>
      </c>
      <c r="DX27">
        <v>80.253500000000003</v>
      </c>
      <c r="DY27">
        <v>30.207799999999999</v>
      </c>
      <c r="DZ27">
        <v>400</v>
      </c>
      <c r="EA27">
        <v>31.5932</v>
      </c>
      <c r="EB27">
        <v>99.959199999999996</v>
      </c>
      <c r="EC27">
        <v>100.429</v>
      </c>
    </row>
    <row r="28" spans="1:133" x14ac:dyDescent="0.25">
      <c r="A28">
        <v>12</v>
      </c>
      <c r="B28">
        <v>1581454174.0999999</v>
      </c>
      <c r="C28">
        <v>689.09999990463302</v>
      </c>
      <c r="D28" t="s">
        <v>262</v>
      </c>
      <c r="E28" t="s">
        <v>263</v>
      </c>
      <c r="F28" t="s">
        <v>232</v>
      </c>
      <c r="G28" t="s">
        <v>233</v>
      </c>
      <c r="H28" t="s">
        <v>234</v>
      </c>
      <c r="I28" t="s">
        <v>235</v>
      </c>
      <c r="J28" t="s">
        <v>236</v>
      </c>
      <c r="K28" t="s">
        <v>237</v>
      </c>
      <c r="L28" t="s">
        <v>238</v>
      </c>
      <c r="M28" t="s">
        <v>239</v>
      </c>
      <c r="N28">
        <v>1581454166.0999999</v>
      </c>
      <c r="O28">
        <f t="shared" si="0"/>
        <v>6.3456920368037723E-4</v>
      </c>
      <c r="P28">
        <f t="shared" si="1"/>
        <v>2.5050988338691953</v>
      </c>
      <c r="Q28">
        <f t="shared" si="2"/>
        <v>471.61838709677397</v>
      </c>
      <c r="R28">
        <f t="shared" si="3"/>
        <v>376.66640558456442</v>
      </c>
      <c r="S28">
        <f t="shared" si="4"/>
        <v>37.458668528201322</v>
      </c>
      <c r="T28">
        <f t="shared" si="5"/>
        <v>46.901440033246615</v>
      </c>
      <c r="U28">
        <f t="shared" si="6"/>
        <v>4.7213650821365513E-2</v>
      </c>
      <c r="V28">
        <f t="shared" si="7"/>
        <v>2.2518963070532232</v>
      </c>
      <c r="W28">
        <f t="shared" si="8"/>
        <v>4.6670540096222457E-2</v>
      </c>
      <c r="X28">
        <f t="shared" si="9"/>
        <v>2.921736326487772E-2</v>
      </c>
      <c r="Y28">
        <f t="shared" si="10"/>
        <v>99.134550578627298</v>
      </c>
      <c r="Z28">
        <f t="shared" si="11"/>
        <v>31.765979388192029</v>
      </c>
      <c r="AA28">
        <f t="shared" si="12"/>
        <v>30.9919451612903</v>
      </c>
      <c r="AB28">
        <f t="shared" si="13"/>
        <v>4.5093067957675936</v>
      </c>
      <c r="AC28">
        <f t="shared" si="14"/>
        <v>70.206008732439813</v>
      </c>
      <c r="AD28">
        <f t="shared" si="15"/>
        <v>3.2096120406862152</v>
      </c>
      <c r="AE28">
        <f t="shared" si="16"/>
        <v>4.5717056112935852</v>
      </c>
      <c r="AF28">
        <f t="shared" si="17"/>
        <v>1.2996947550813784</v>
      </c>
      <c r="AG28">
        <f t="shared" si="18"/>
        <v>-27.984501882304635</v>
      </c>
      <c r="AH28">
        <f t="shared" si="19"/>
        <v>29.28622580889931</v>
      </c>
      <c r="AI28">
        <f t="shared" si="20"/>
        <v>2.923676816303443</v>
      </c>
      <c r="AJ28">
        <f t="shared" si="21"/>
        <v>103.35995132152541</v>
      </c>
      <c r="AK28">
        <v>-4.1234818110173703E-2</v>
      </c>
      <c r="AL28">
        <v>4.62896956971377E-2</v>
      </c>
      <c r="AM28">
        <v>3.4586115848366501</v>
      </c>
      <c r="AN28">
        <v>0</v>
      </c>
      <c r="AO28">
        <v>0</v>
      </c>
      <c r="AP28">
        <f t="shared" si="22"/>
        <v>1</v>
      </c>
      <c r="AQ28">
        <f t="shared" si="23"/>
        <v>0</v>
      </c>
      <c r="AR28">
        <f t="shared" si="24"/>
        <v>51845.197049697592</v>
      </c>
      <c r="AS28" t="s">
        <v>240</v>
      </c>
      <c r="AT28">
        <v>0</v>
      </c>
      <c r="AU28">
        <v>0</v>
      </c>
      <c r="AV28">
        <f t="shared" si="25"/>
        <v>0</v>
      </c>
      <c r="AW28" t="e">
        <f t="shared" si="26"/>
        <v>#DIV/0!</v>
      </c>
      <c r="AX28">
        <v>0</v>
      </c>
      <c r="AY28" t="s">
        <v>240</v>
      </c>
      <c r="AZ28">
        <v>0</v>
      </c>
      <c r="BA28">
        <v>0</v>
      </c>
      <c r="BB28" t="e">
        <f t="shared" si="27"/>
        <v>#DIV/0!</v>
      </c>
      <c r="BC28">
        <v>0.5</v>
      </c>
      <c r="BD28">
        <f t="shared" si="28"/>
        <v>505.78557648197403</v>
      </c>
      <c r="BE28">
        <f t="shared" si="29"/>
        <v>2.5050988338691953</v>
      </c>
      <c r="BF28" t="e">
        <f t="shared" si="30"/>
        <v>#DIV/0!</v>
      </c>
      <c r="BG28" t="e">
        <f t="shared" si="31"/>
        <v>#DIV/0!</v>
      </c>
      <c r="BH28">
        <f t="shared" si="32"/>
        <v>4.952887054023131E-3</v>
      </c>
      <c r="BI28" t="e">
        <f t="shared" si="33"/>
        <v>#DIV/0!</v>
      </c>
      <c r="BJ28" t="s">
        <v>240</v>
      </c>
      <c r="BK28">
        <v>0</v>
      </c>
      <c r="BL28">
        <f t="shared" si="34"/>
        <v>0</v>
      </c>
      <c r="BM28" t="e">
        <f t="shared" si="35"/>
        <v>#DIV/0!</v>
      </c>
      <c r="BN28" t="e">
        <f t="shared" si="36"/>
        <v>#DIV/0!</v>
      </c>
      <c r="BO28" t="e">
        <f t="shared" si="37"/>
        <v>#DIV/0!</v>
      </c>
      <c r="BP28" t="e">
        <f t="shared" si="38"/>
        <v>#DIV/0!</v>
      </c>
      <c r="BQ28">
        <f t="shared" si="39"/>
        <v>599.98248387096805</v>
      </c>
      <c r="BR28">
        <f t="shared" si="40"/>
        <v>505.78557648197403</v>
      </c>
      <c r="BS28">
        <f t="shared" si="41"/>
        <v>0.84300057098124892</v>
      </c>
      <c r="BT28">
        <f t="shared" si="42"/>
        <v>0.19600114196249804</v>
      </c>
      <c r="BU28">
        <v>6</v>
      </c>
      <c r="BV28">
        <v>0.5</v>
      </c>
      <c r="BW28" t="s">
        <v>241</v>
      </c>
      <c r="BX28">
        <v>1581454166.0999999</v>
      </c>
      <c r="BY28">
        <v>471.61838709677397</v>
      </c>
      <c r="BZ28">
        <v>474.98351612903201</v>
      </c>
      <c r="CA28">
        <v>32.274319354838703</v>
      </c>
      <c r="CB28">
        <v>31.537438709677399</v>
      </c>
      <c r="CC28">
        <v>500.01767741935498</v>
      </c>
      <c r="CD28">
        <v>99.247906451612906</v>
      </c>
      <c r="CE28">
        <v>0.19995503225806499</v>
      </c>
      <c r="CF28">
        <v>31.2331741935484</v>
      </c>
      <c r="CG28">
        <v>30.9919451612903</v>
      </c>
      <c r="CH28">
        <v>999.9</v>
      </c>
      <c r="CI28">
        <v>0</v>
      </c>
      <c r="CJ28">
        <v>0</v>
      </c>
      <c r="CK28">
        <v>10019.331612903199</v>
      </c>
      <c r="CL28">
        <v>0</v>
      </c>
      <c r="CM28">
        <v>3.1101980645161298</v>
      </c>
      <c r="CN28">
        <v>599.98248387096805</v>
      </c>
      <c r="CO28">
        <v>0.89998467741935495</v>
      </c>
      <c r="CP28">
        <v>0.1000154</v>
      </c>
      <c r="CQ28">
        <v>0</v>
      </c>
      <c r="CR28">
        <v>2.6645403225806401</v>
      </c>
      <c r="CS28">
        <v>0</v>
      </c>
      <c r="CT28">
        <v>7350.3622580645197</v>
      </c>
      <c r="CU28">
        <v>5479.6912903225802</v>
      </c>
      <c r="CV28">
        <v>41.233741935483899</v>
      </c>
      <c r="CW28">
        <v>45.375</v>
      </c>
      <c r="CX28">
        <v>43.424999999999997</v>
      </c>
      <c r="CY28">
        <v>43.936999999999998</v>
      </c>
      <c r="CZ28">
        <v>41.912999999999997</v>
      </c>
      <c r="DA28">
        <v>539.97580645161304</v>
      </c>
      <c r="DB28">
        <v>60.01</v>
      </c>
      <c r="DC28">
        <v>0</v>
      </c>
      <c r="DD28">
        <v>1581454174.4000001</v>
      </c>
      <c r="DE28">
        <v>2.6767115384615399</v>
      </c>
      <c r="DF28">
        <v>0.234085474024636</v>
      </c>
      <c r="DG28">
        <v>491.68546980853199</v>
      </c>
      <c r="DH28">
        <v>7352.3238461538504</v>
      </c>
      <c r="DI28">
        <v>15</v>
      </c>
      <c r="DJ28">
        <v>100</v>
      </c>
      <c r="DK28">
        <v>100</v>
      </c>
      <c r="DL28">
        <v>3.05</v>
      </c>
      <c r="DM28">
        <v>0.47299999999999998</v>
      </c>
      <c r="DN28">
        <v>2</v>
      </c>
      <c r="DO28">
        <v>530.08399999999995</v>
      </c>
      <c r="DP28">
        <v>457.35</v>
      </c>
      <c r="DQ28">
        <v>30.231000000000002</v>
      </c>
      <c r="DR28">
        <v>31.855399999999999</v>
      </c>
      <c r="DS28">
        <v>30.0001</v>
      </c>
      <c r="DT28">
        <v>31.761900000000001</v>
      </c>
      <c r="DU28">
        <v>31.7806</v>
      </c>
      <c r="DV28">
        <v>24.142099999999999</v>
      </c>
      <c r="DW28">
        <v>25.0214</v>
      </c>
      <c r="DX28">
        <v>79.881299999999996</v>
      </c>
      <c r="DY28">
        <v>30.234000000000002</v>
      </c>
      <c r="DZ28">
        <v>475</v>
      </c>
      <c r="EA28">
        <v>31.593399999999999</v>
      </c>
      <c r="EB28">
        <v>99.957999999999998</v>
      </c>
      <c r="EC28">
        <v>100.431</v>
      </c>
    </row>
    <row r="29" spans="1:133" x14ac:dyDescent="0.25">
      <c r="A29">
        <v>13</v>
      </c>
      <c r="B29">
        <v>1581454238.0999999</v>
      </c>
      <c r="C29">
        <v>753.09999990463302</v>
      </c>
      <c r="D29" t="s">
        <v>264</v>
      </c>
      <c r="E29" t="s">
        <v>265</v>
      </c>
      <c r="F29" t="s">
        <v>232</v>
      </c>
      <c r="G29" t="s">
        <v>233</v>
      </c>
      <c r="H29" t="s">
        <v>234</v>
      </c>
      <c r="I29" t="s">
        <v>235</v>
      </c>
      <c r="J29" t="s">
        <v>236</v>
      </c>
      <c r="K29" t="s">
        <v>237</v>
      </c>
      <c r="L29" t="s">
        <v>238</v>
      </c>
      <c r="M29" t="s">
        <v>239</v>
      </c>
      <c r="N29">
        <v>1581454230.0999999</v>
      </c>
      <c r="O29">
        <f t="shared" si="0"/>
        <v>6.3618255802513565E-4</v>
      </c>
      <c r="P29">
        <f t="shared" si="1"/>
        <v>3.2291259895298938</v>
      </c>
      <c r="Q29">
        <f t="shared" si="2"/>
        <v>570.67651612903205</v>
      </c>
      <c r="R29">
        <f t="shared" si="3"/>
        <v>448.92590808142074</v>
      </c>
      <c r="S29">
        <f t="shared" si="4"/>
        <v>44.644506038966227</v>
      </c>
      <c r="T29">
        <f t="shared" si="5"/>
        <v>56.75228520337027</v>
      </c>
      <c r="U29">
        <f t="shared" si="6"/>
        <v>4.7163711899688238E-2</v>
      </c>
      <c r="V29">
        <f t="shared" si="7"/>
        <v>2.2484521915211046</v>
      </c>
      <c r="W29">
        <f t="shared" si="8"/>
        <v>4.6620922506494349E-2</v>
      </c>
      <c r="X29">
        <f t="shared" si="9"/>
        <v>2.9186323466587644E-2</v>
      </c>
      <c r="Y29">
        <f t="shared" si="10"/>
        <v>99.136984376223808</v>
      </c>
      <c r="Z29">
        <f t="shared" si="11"/>
        <v>31.792367646804447</v>
      </c>
      <c r="AA29">
        <f t="shared" si="12"/>
        <v>31.018206451612901</v>
      </c>
      <c r="AB29">
        <f t="shared" si="13"/>
        <v>4.5160636331222257</v>
      </c>
      <c r="AC29">
        <f t="shared" si="14"/>
        <v>70.148086168874315</v>
      </c>
      <c r="AD29">
        <f t="shared" si="15"/>
        <v>3.211744933250984</v>
      </c>
      <c r="AE29">
        <f t="shared" si="16"/>
        <v>4.5785211096408789</v>
      </c>
      <c r="AF29">
        <f t="shared" si="17"/>
        <v>1.3043186998712417</v>
      </c>
      <c r="AG29">
        <f t="shared" si="18"/>
        <v>-28.055650808908482</v>
      </c>
      <c r="AH29">
        <f t="shared" si="19"/>
        <v>29.230876860575375</v>
      </c>
      <c r="AI29">
        <f t="shared" si="20"/>
        <v>2.9233771582725452</v>
      </c>
      <c r="AJ29">
        <f t="shared" si="21"/>
        <v>103.23558758616325</v>
      </c>
      <c r="AK29">
        <v>-4.11420910384451E-2</v>
      </c>
      <c r="AL29">
        <v>4.61856014357847E-2</v>
      </c>
      <c r="AM29">
        <v>3.45245386029042</v>
      </c>
      <c r="AN29">
        <v>0</v>
      </c>
      <c r="AO29">
        <v>0</v>
      </c>
      <c r="AP29">
        <f t="shared" si="22"/>
        <v>1</v>
      </c>
      <c r="AQ29">
        <f t="shared" si="23"/>
        <v>0</v>
      </c>
      <c r="AR29">
        <f t="shared" si="24"/>
        <v>51728.930564600036</v>
      </c>
      <c r="AS29" t="s">
        <v>240</v>
      </c>
      <c r="AT29">
        <v>0</v>
      </c>
      <c r="AU29">
        <v>0</v>
      </c>
      <c r="AV29">
        <f t="shared" si="25"/>
        <v>0</v>
      </c>
      <c r="AW29" t="e">
        <f t="shared" si="26"/>
        <v>#DIV/0!</v>
      </c>
      <c r="AX29">
        <v>0</v>
      </c>
      <c r="AY29" t="s">
        <v>240</v>
      </c>
      <c r="AZ29">
        <v>0</v>
      </c>
      <c r="BA29">
        <v>0</v>
      </c>
      <c r="BB29" t="e">
        <f t="shared" si="27"/>
        <v>#DIV/0!</v>
      </c>
      <c r="BC29">
        <v>0.5</v>
      </c>
      <c r="BD29">
        <f t="shared" si="28"/>
        <v>505.79736948114765</v>
      </c>
      <c r="BE29">
        <f t="shared" si="29"/>
        <v>3.2291259895298938</v>
      </c>
      <c r="BF29" t="e">
        <f t="shared" si="30"/>
        <v>#DIV/0!</v>
      </c>
      <c r="BG29" t="e">
        <f t="shared" si="31"/>
        <v>#DIV/0!</v>
      </c>
      <c r="BH29">
        <f t="shared" si="32"/>
        <v>6.3842285159418002E-3</v>
      </c>
      <c r="BI29" t="e">
        <f t="shared" si="33"/>
        <v>#DIV/0!</v>
      </c>
      <c r="BJ29" t="s">
        <v>240</v>
      </c>
      <c r="BK29">
        <v>0</v>
      </c>
      <c r="BL29">
        <f t="shared" si="34"/>
        <v>0</v>
      </c>
      <c r="BM29" t="e">
        <f t="shared" si="35"/>
        <v>#DIV/0!</v>
      </c>
      <c r="BN29" t="e">
        <f t="shared" si="36"/>
        <v>#DIV/0!</v>
      </c>
      <c r="BO29" t="e">
        <f t="shared" si="37"/>
        <v>#DIV/0!</v>
      </c>
      <c r="BP29" t="e">
        <f t="shared" si="38"/>
        <v>#DIV/0!</v>
      </c>
      <c r="BQ29">
        <f t="shared" si="39"/>
        <v>599.99638709677401</v>
      </c>
      <c r="BR29">
        <f t="shared" si="40"/>
        <v>505.79736948114765</v>
      </c>
      <c r="BS29">
        <f t="shared" si="41"/>
        <v>0.84300069193511173</v>
      </c>
      <c r="BT29">
        <f t="shared" si="42"/>
        <v>0.19600138387022373</v>
      </c>
      <c r="BU29">
        <v>6</v>
      </c>
      <c r="BV29">
        <v>0.5</v>
      </c>
      <c r="BW29" t="s">
        <v>241</v>
      </c>
      <c r="BX29">
        <v>1581454230.0999999</v>
      </c>
      <c r="BY29">
        <v>570.67651612903205</v>
      </c>
      <c r="BZ29">
        <v>574.98696774193502</v>
      </c>
      <c r="CA29">
        <v>32.295922580645197</v>
      </c>
      <c r="CB29">
        <v>31.5571870967742</v>
      </c>
      <c r="CC29">
        <v>500.01912903225798</v>
      </c>
      <c r="CD29">
        <v>99.247364516128997</v>
      </c>
      <c r="CE29">
        <v>0.200016967741935</v>
      </c>
      <c r="CF29">
        <v>31.2593483870968</v>
      </c>
      <c r="CG29">
        <v>31.018206451612901</v>
      </c>
      <c r="CH29">
        <v>999.9</v>
      </c>
      <c r="CI29">
        <v>0</v>
      </c>
      <c r="CJ29">
        <v>0</v>
      </c>
      <c r="CK29">
        <v>9996.8551612903193</v>
      </c>
      <c r="CL29">
        <v>0</v>
      </c>
      <c r="CM29">
        <v>2.2845045161290298</v>
      </c>
      <c r="CN29">
        <v>599.99638709677401</v>
      </c>
      <c r="CO29">
        <v>0.89998125806451601</v>
      </c>
      <c r="CP29">
        <v>0.1000188</v>
      </c>
      <c r="CQ29">
        <v>0</v>
      </c>
      <c r="CR29">
        <v>2.7335241935483898</v>
      </c>
      <c r="CS29">
        <v>0</v>
      </c>
      <c r="CT29">
        <v>7254.2764516129</v>
      </c>
      <c r="CU29">
        <v>5479.8145161290304</v>
      </c>
      <c r="CV29">
        <v>41.225612903225802</v>
      </c>
      <c r="CW29">
        <v>45.3445161290323</v>
      </c>
      <c r="CX29">
        <v>43.424999999999997</v>
      </c>
      <c r="CY29">
        <v>43.936999999999998</v>
      </c>
      <c r="CZ29">
        <v>41.911000000000001</v>
      </c>
      <c r="DA29">
        <v>539.98645161290301</v>
      </c>
      <c r="DB29">
        <v>60.013870967741902</v>
      </c>
      <c r="DC29">
        <v>0</v>
      </c>
      <c r="DD29">
        <v>1581454238.5999999</v>
      </c>
      <c r="DE29">
        <v>2.7145961538461498</v>
      </c>
      <c r="DF29">
        <v>0.89888888399952604</v>
      </c>
      <c r="DG29">
        <v>-120.516923087373</v>
      </c>
      <c r="DH29">
        <v>7253.0638461538501</v>
      </c>
      <c r="DI29">
        <v>15</v>
      </c>
      <c r="DJ29">
        <v>100</v>
      </c>
      <c r="DK29">
        <v>100</v>
      </c>
      <c r="DL29">
        <v>3.05</v>
      </c>
      <c r="DM29">
        <v>0.47299999999999998</v>
      </c>
      <c r="DN29">
        <v>2</v>
      </c>
      <c r="DO29">
        <v>530.30399999999997</v>
      </c>
      <c r="DP29">
        <v>457.51499999999999</v>
      </c>
      <c r="DQ29">
        <v>30.203600000000002</v>
      </c>
      <c r="DR29">
        <v>31.852499999999999</v>
      </c>
      <c r="DS29">
        <v>30.0001</v>
      </c>
      <c r="DT29">
        <v>31.758299999999998</v>
      </c>
      <c r="DU29">
        <v>31.777799999999999</v>
      </c>
      <c r="DV29">
        <v>28.159600000000001</v>
      </c>
      <c r="DW29">
        <v>25.0214</v>
      </c>
      <c r="DX29">
        <v>79.510599999999997</v>
      </c>
      <c r="DY29">
        <v>30.1921</v>
      </c>
      <c r="DZ29">
        <v>575</v>
      </c>
      <c r="EA29">
        <v>31.593599999999999</v>
      </c>
      <c r="EB29">
        <v>99.955699999999993</v>
      </c>
      <c r="EC29">
        <v>100.43</v>
      </c>
    </row>
    <row r="30" spans="1:133" x14ac:dyDescent="0.25">
      <c r="A30">
        <v>14</v>
      </c>
      <c r="B30">
        <v>1581454304.0999999</v>
      </c>
      <c r="C30">
        <v>819.09999990463302</v>
      </c>
      <c r="D30" t="s">
        <v>266</v>
      </c>
      <c r="E30" t="s">
        <v>267</v>
      </c>
      <c r="F30" t="s">
        <v>232</v>
      </c>
      <c r="G30" t="s">
        <v>233</v>
      </c>
      <c r="H30" t="s">
        <v>234</v>
      </c>
      <c r="I30" t="s">
        <v>235</v>
      </c>
      <c r="J30" t="s">
        <v>236</v>
      </c>
      <c r="K30" t="s">
        <v>237</v>
      </c>
      <c r="L30" t="s">
        <v>238</v>
      </c>
      <c r="M30" t="s">
        <v>239</v>
      </c>
      <c r="N30">
        <v>1581454296.0999999</v>
      </c>
      <c r="O30">
        <f t="shared" si="0"/>
        <v>6.2153977987520754E-4</v>
      </c>
      <c r="P30">
        <f t="shared" si="1"/>
        <v>3.499065120564822</v>
      </c>
      <c r="Q30">
        <f t="shared" si="2"/>
        <v>670.30848387096796</v>
      </c>
      <c r="R30">
        <f t="shared" si="3"/>
        <v>534.77870597999242</v>
      </c>
      <c r="S30">
        <f t="shared" si="4"/>
        <v>53.181385539952977</v>
      </c>
      <c r="T30">
        <f t="shared" si="5"/>
        <v>66.659224671479336</v>
      </c>
      <c r="U30">
        <f t="shared" si="6"/>
        <v>4.6175721558905918E-2</v>
      </c>
      <c r="V30">
        <f t="shared" si="7"/>
        <v>2.249427762943407</v>
      </c>
      <c r="W30">
        <f t="shared" si="8"/>
        <v>4.5655522419510139E-2</v>
      </c>
      <c r="X30">
        <f t="shared" si="9"/>
        <v>2.858095094818236E-2</v>
      </c>
      <c r="Y30">
        <f t="shared" si="10"/>
        <v>99.13938550516319</v>
      </c>
      <c r="Z30">
        <f t="shared" si="11"/>
        <v>31.772850114369955</v>
      </c>
      <c r="AA30">
        <f t="shared" si="12"/>
        <v>31.0036387096774</v>
      </c>
      <c r="AB30">
        <f t="shared" si="13"/>
        <v>4.5123143716838756</v>
      </c>
      <c r="AC30">
        <f t="shared" si="14"/>
        <v>70.229818277314067</v>
      </c>
      <c r="AD30">
        <f t="shared" si="15"/>
        <v>3.2110654771619762</v>
      </c>
      <c r="AE30">
        <f t="shared" si="16"/>
        <v>4.5722252398298284</v>
      </c>
      <c r="AF30">
        <f t="shared" si="17"/>
        <v>1.3012488945218994</v>
      </c>
      <c r="AG30">
        <f t="shared" si="18"/>
        <v>-27.409904292496652</v>
      </c>
      <c r="AH30">
        <f t="shared" si="19"/>
        <v>28.078183094733326</v>
      </c>
      <c r="AI30">
        <f t="shared" si="20"/>
        <v>2.8063421365694801</v>
      </c>
      <c r="AJ30">
        <f t="shared" si="21"/>
        <v>102.61400644396934</v>
      </c>
      <c r="AK30">
        <v>-4.1168343647410302E-2</v>
      </c>
      <c r="AL30">
        <v>4.6215072289202998E-2</v>
      </c>
      <c r="AM30">
        <v>3.45419770051496</v>
      </c>
      <c r="AN30">
        <v>0</v>
      </c>
      <c r="AO30">
        <v>0</v>
      </c>
      <c r="AP30">
        <f t="shared" si="22"/>
        <v>1</v>
      </c>
      <c r="AQ30">
        <f t="shared" si="23"/>
        <v>0</v>
      </c>
      <c r="AR30">
        <f t="shared" si="24"/>
        <v>51764.665544507014</v>
      </c>
      <c r="AS30" t="s">
        <v>240</v>
      </c>
      <c r="AT30">
        <v>0</v>
      </c>
      <c r="AU30">
        <v>0</v>
      </c>
      <c r="AV30">
        <f t="shared" si="25"/>
        <v>0</v>
      </c>
      <c r="AW30" t="e">
        <f t="shared" si="26"/>
        <v>#DIV/0!</v>
      </c>
      <c r="AX30">
        <v>0</v>
      </c>
      <c r="AY30" t="s">
        <v>240</v>
      </c>
      <c r="AZ30">
        <v>0</v>
      </c>
      <c r="BA30">
        <v>0</v>
      </c>
      <c r="BB30" t="e">
        <f t="shared" si="27"/>
        <v>#DIV/0!</v>
      </c>
      <c r="BC30">
        <v>0.5</v>
      </c>
      <c r="BD30">
        <f t="shared" si="28"/>
        <v>505.81011958158564</v>
      </c>
      <c r="BE30">
        <f t="shared" si="29"/>
        <v>3.499065120564822</v>
      </c>
      <c r="BF30" t="e">
        <f t="shared" si="30"/>
        <v>#DIV/0!</v>
      </c>
      <c r="BG30" t="e">
        <f t="shared" si="31"/>
        <v>#DIV/0!</v>
      </c>
      <c r="BH30">
        <f t="shared" si="32"/>
        <v>6.9177443967694948E-3</v>
      </c>
      <c r="BI30" t="e">
        <f t="shared" si="33"/>
        <v>#DIV/0!</v>
      </c>
      <c r="BJ30" t="s">
        <v>240</v>
      </c>
      <c r="BK30">
        <v>0</v>
      </c>
      <c r="BL30">
        <f t="shared" si="34"/>
        <v>0</v>
      </c>
      <c r="BM30" t="e">
        <f t="shared" si="35"/>
        <v>#DIV/0!</v>
      </c>
      <c r="BN30" t="e">
        <f t="shared" si="36"/>
        <v>#DIV/0!</v>
      </c>
      <c r="BO30" t="e">
        <f t="shared" si="37"/>
        <v>#DIV/0!</v>
      </c>
      <c r="BP30" t="e">
        <f t="shared" si="38"/>
        <v>#DIV/0!</v>
      </c>
      <c r="BQ30">
        <f t="shared" si="39"/>
        <v>600.01158064516096</v>
      </c>
      <c r="BR30">
        <f t="shared" si="40"/>
        <v>505.81011958158564</v>
      </c>
      <c r="BS30">
        <f t="shared" si="41"/>
        <v>0.84300059515137116</v>
      </c>
      <c r="BT30">
        <f t="shared" si="42"/>
        <v>0.19600119030274227</v>
      </c>
      <c r="BU30">
        <v>6</v>
      </c>
      <c r="BV30">
        <v>0.5</v>
      </c>
      <c r="BW30" t="s">
        <v>241</v>
      </c>
      <c r="BX30">
        <v>1581454296.0999999</v>
      </c>
      <c r="BY30">
        <v>670.30848387096796</v>
      </c>
      <c r="BZ30">
        <v>675.00722580645197</v>
      </c>
      <c r="CA30">
        <v>32.289670967741898</v>
      </c>
      <c r="CB30">
        <v>31.5679193548387</v>
      </c>
      <c r="CC30">
        <v>500.00896774193501</v>
      </c>
      <c r="CD30">
        <v>99.245638709677394</v>
      </c>
      <c r="CE30">
        <v>0.199954290322581</v>
      </c>
      <c r="CF30">
        <v>31.235170967741901</v>
      </c>
      <c r="CG30">
        <v>31.0036387096774</v>
      </c>
      <c r="CH30">
        <v>999.9</v>
      </c>
      <c r="CI30">
        <v>0</v>
      </c>
      <c r="CJ30">
        <v>0</v>
      </c>
      <c r="CK30">
        <v>10003.408064516099</v>
      </c>
      <c r="CL30">
        <v>0</v>
      </c>
      <c r="CM30">
        <v>6.5179893548387096</v>
      </c>
      <c r="CN30">
        <v>600.01158064516096</v>
      </c>
      <c r="CO30">
        <v>0.89997783870967796</v>
      </c>
      <c r="CP30">
        <v>0.10002220000000001</v>
      </c>
      <c r="CQ30">
        <v>0</v>
      </c>
      <c r="CR30">
        <v>2.6838145161290301</v>
      </c>
      <c r="CS30">
        <v>0</v>
      </c>
      <c r="CT30">
        <v>7643.58387096774</v>
      </c>
      <c r="CU30">
        <v>5479.9490322580696</v>
      </c>
      <c r="CV30">
        <v>41.227645161290297</v>
      </c>
      <c r="CW30">
        <v>45.318096774193499</v>
      </c>
      <c r="CX30">
        <v>43.436999999999998</v>
      </c>
      <c r="CY30">
        <v>43.936999999999998</v>
      </c>
      <c r="CZ30">
        <v>41.895000000000003</v>
      </c>
      <c r="DA30">
        <v>539.99709677419401</v>
      </c>
      <c r="DB30">
        <v>60.012903225806497</v>
      </c>
      <c r="DC30">
        <v>0</v>
      </c>
      <c r="DD30">
        <v>1581454304.5999999</v>
      </c>
      <c r="DE30">
        <v>2.7098653846153802</v>
      </c>
      <c r="DF30">
        <v>0.49601709459149801</v>
      </c>
      <c r="DG30">
        <v>43.226666652236503</v>
      </c>
      <c r="DH30">
        <v>7643.8915384615402</v>
      </c>
      <c r="DI30">
        <v>15</v>
      </c>
      <c r="DJ30">
        <v>100</v>
      </c>
      <c r="DK30">
        <v>100</v>
      </c>
      <c r="DL30">
        <v>3.05</v>
      </c>
      <c r="DM30">
        <v>0.47299999999999998</v>
      </c>
      <c r="DN30">
        <v>2</v>
      </c>
      <c r="DO30">
        <v>530.005</v>
      </c>
      <c r="DP30">
        <v>457.89800000000002</v>
      </c>
      <c r="DQ30">
        <v>30.160399999999999</v>
      </c>
      <c r="DR30">
        <v>31.844100000000001</v>
      </c>
      <c r="DS30">
        <v>30.0001</v>
      </c>
      <c r="DT30">
        <v>31.752600000000001</v>
      </c>
      <c r="DU30">
        <v>31.772200000000002</v>
      </c>
      <c r="DV30">
        <v>32.064300000000003</v>
      </c>
      <c r="DW30">
        <v>25.0214</v>
      </c>
      <c r="DX30">
        <v>79.139499999999998</v>
      </c>
      <c r="DY30">
        <v>30.156099999999999</v>
      </c>
      <c r="DZ30">
        <v>675</v>
      </c>
      <c r="EA30">
        <v>31.593699999999998</v>
      </c>
      <c r="EB30">
        <v>99.958299999999994</v>
      </c>
      <c r="EC30">
        <v>100.43300000000001</v>
      </c>
    </row>
    <row r="31" spans="1:133" x14ac:dyDescent="0.25">
      <c r="A31">
        <v>15</v>
      </c>
      <c r="B31">
        <v>1581454368.0999999</v>
      </c>
      <c r="C31">
        <v>883.09999990463302</v>
      </c>
      <c r="D31" t="s">
        <v>268</v>
      </c>
      <c r="E31" t="s">
        <v>269</v>
      </c>
      <c r="F31" t="s">
        <v>232</v>
      </c>
      <c r="G31" t="s">
        <v>233</v>
      </c>
      <c r="H31" t="s">
        <v>234</v>
      </c>
      <c r="I31" t="s">
        <v>235</v>
      </c>
      <c r="J31" t="s">
        <v>236</v>
      </c>
      <c r="K31" t="s">
        <v>237</v>
      </c>
      <c r="L31" t="s">
        <v>238</v>
      </c>
      <c r="M31" t="s">
        <v>239</v>
      </c>
      <c r="N31">
        <v>1581454360.0999999</v>
      </c>
      <c r="O31">
        <f t="shared" si="0"/>
        <v>6.1541679358822696E-4</v>
      </c>
      <c r="P31">
        <f t="shared" si="1"/>
        <v>3.9598073817717045</v>
      </c>
      <c r="Q31">
        <f t="shared" si="2"/>
        <v>794.68725806451596</v>
      </c>
      <c r="R31">
        <f t="shared" si="3"/>
        <v>639.85741866839703</v>
      </c>
      <c r="S31">
        <f t="shared" si="4"/>
        <v>63.631645576330556</v>
      </c>
      <c r="T31">
        <f t="shared" si="5"/>
        <v>79.028946877606558</v>
      </c>
      <c r="U31">
        <f t="shared" si="6"/>
        <v>4.5923261496611946E-2</v>
      </c>
      <c r="V31">
        <f t="shared" si="7"/>
        <v>2.2497780566643115</v>
      </c>
      <c r="W31">
        <f t="shared" si="8"/>
        <v>4.5408780018147417E-2</v>
      </c>
      <c r="X31">
        <f t="shared" si="9"/>
        <v>2.8426231284258769E-2</v>
      </c>
      <c r="Y31">
        <f t="shared" si="10"/>
        <v>99.142968957218997</v>
      </c>
      <c r="Z31">
        <f t="shared" si="11"/>
        <v>31.749836758901434</v>
      </c>
      <c r="AA31">
        <f t="shared" si="12"/>
        <v>30.9892838709677</v>
      </c>
      <c r="AB31">
        <f t="shared" si="13"/>
        <v>4.5086225569375715</v>
      </c>
      <c r="AC31">
        <f t="shared" si="14"/>
        <v>70.375865891253724</v>
      </c>
      <c r="AD31">
        <f t="shared" si="15"/>
        <v>3.2131671643802751</v>
      </c>
      <c r="AE31">
        <f t="shared" si="16"/>
        <v>4.5657230979514036</v>
      </c>
      <c r="AF31">
        <f t="shared" si="17"/>
        <v>1.2954553925572965</v>
      </c>
      <c r="AG31">
        <f t="shared" si="18"/>
        <v>-27.139880597240808</v>
      </c>
      <c r="AH31">
        <f t="shared" si="19"/>
        <v>26.791403608423025</v>
      </c>
      <c r="AI31">
        <f t="shared" si="20"/>
        <v>2.6767952202908929</v>
      </c>
      <c r="AJ31">
        <f t="shared" si="21"/>
        <v>101.47128718869212</v>
      </c>
      <c r="AK31">
        <v>-4.1177772554964097E-2</v>
      </c>
      <c r="AL31">
        <v>4.62256570639498E-2</v>
      </c>
      <c r="AM31">
        <v>3.4548239262593201</v>
      </c>
      <c r="AN31">
        <v>0</v>
      </c>
      <c r="AO31">
        <v>0</v>
      </c>
      <c r="AP31">
        <f t="shared" si="22"/>
        <v>1</v>
      </c>
      <c r="AQ31">
        <f t="shared" si="23"/>
        <v>0</v>
      </c>
      <c r="AR31">
        <f t="shared" si="24"/>
        <v>51780.311019295565</v>
      </c>
      <c r="AS31" t="s">
        <v>240</v>
      </c>
      <c r="AT31">
        <v>0</v>
      </c>
      <c r="AU31">
        <v>0</v>
      </c>
      <c r="AV31">
        <f t="shared" si="25"/>
        <v>0</v>
      </c>
      <c r="AW31" t="e">
        <f t="shared" si="26"/>
        <v>#DIV/0!</v>
      </c>
      <c r="AX31">
        <v>0</v>
      </c>
      <c r="AY31" t="s">
        <v>240</v>
      </c>
      <c r="AZ31">
        <v>0</v>
      </c>
      <c r="BA31">
        <v>0</v>
      </c>
      <c r="BB31" t="e">
        <f t="shared" si="27"/>
        <v>#DIV/0!</v>
      </c>
      <c r="BC31">
        <v>0.5</v>
      </c>
      <c r="BD31">
        <f t="shared" si="28"/>
        <v>505.82807786880227</v>
      </c>
      <c r="BE31">
        <f t="shared" si="29"/>
        <v>3.9598073817717045</v>
      </c>
      <c r="BF31" t="e">
        <f t="shared" si="30"/>
        <v>#DIV/0!</v>
      </c>
      <c r="BG31" t="e">
        <f t="shared" si="31"/>
        <v>#DIV/0!</v>
      </c>
      <c r="BH31">
        <f t="shared" si="32"/>
        <v>7.828366109005851E-3</v>
      </c>
      <c r="BI31" t="e">
        <f t="shared" si="33"/>
        <v>#DIV/0!</v>
      </c>
      <c r="BJ31" t="s">
        <v>240</v>
      </c>
      <c r="BK31">
        <v>0</v>
      </c>
      <c r="BL31">
        <f t="shared" si="34"/>
        <v>0</v>
      </c>
      <c r="BM31" t="e">
        <f t="shared" si="35"/>
        <v>#DIV/0!</v>
      </c>
      <c r="BN31" t="e">
        <f t="shared" si="36"/>
        <v>#DIV/0!</v>
      </c>
      <c r="BO31" t="e">
        <f t="shared" si="37"/>
        <v>#DIV/0!</v>
      </c>
      <c r="BP31" t="e">
        <f t="shared" si="38"/>
        <v>#DIV/0!</v>
      </c>
      <c r="BQ31">
        <f t="shared" si="39"/>
        <v>600.03283870967698</v>
      </c>
      <c r="BR31">
        <f t="shared" si="40"/>
        <v>505.82807786880227</v>
      </c>
      <c r="BS31">
        <f t="shared" si="41"/>
        <v>0.8430006580248931</v>
      </c>
      <c r="BT31">
        <f t="shared" si="42"/>
        <v>0.19600131604978624</v>
      </c>
      <c r="BU31">
        <v>6</v>
      </c>
      <c r="BV31">
        <v>0.5</v>
      </c>
      <c r="BW31" t="s">
        <v>241</v>
      </c>
      <c r="BX31">
        <v>1581454360.0999999</v>
      </c>
      <c r="BY31">
        <v>794.68725806451596</v>
      </c>
      <c r="BZ31">
        <v>800.02570967741894</v>
      </c>
      <c r="CA31">
        <v>32.310477419354797</v>
      </c>
      <c r="CB31">
        <v>31.595864516129001</v>
      </c>
      <c r="CC31">
        <v>500.01816129032301</v>
      </c>
      <c r="CD31">
        <v>99.246603225806496</v>
      </c>
      <c r="CE31">
        <v>0.19999803225806501</v>
      </c>
      <c r="CF31">
        <v>31.210170967741899</v>
      </c>
      <c r="CG31">
        <v>30.9892838709677</v>
      </c>
      <c r="CH31">
        <v>999.9</v>
      </c>
      <c r="CI31">
        <v>0</v>
      </c>
      <c r="CJ31">
        <v>0</v>
      </c>
      <c r="CK31">
        <v>10005.601935483901</v>
      </c>
      <c r="CL31">
        <v>0</v>
      </c>
      <c r="CM31">
        <v>2.4134148387096799</v>
      </c>
      <c r="CN31">
        <v>600.03283870967698</v>
      </c>
      <c r="CO31">
        <v>0.89998296774193598</v>
      </c>
      <c r="CP31">
        <v>0.1000171</v>
      </c>
      <c r="CQ31">
        <v>0</v>
      </c>
      <c r="CR31">
        <v>2.66543548387097</v>
      </c>
      <c r="CS31">
        <v>0</v>
      </c>
      <c r="CT31">
        <v>7253.8461290322603</v>
      </c>
      <c r="CU31">
        <v>5480.1490322580603</v>
      </c>
      <c r="CV31">
        <v>41.25</v>
      </c>
      <c r="CW31">
        <v>45.375</v>
      </c>
      <c r="CX31">
        <v>43.436999999999998</v>
      </c>
      <c r="CY31">
        <v>43.939032258064501</v>
      </c>
      <c r="CZ31">
        <v>41.936999999999998</v>
      </c>
      <c r="DA31">
        <v>540.01935483871</v>
      </c>
      <c r="DB31">
        <v>60.0167741935484</v>
      </c>
      <c r="DC31">
        <v>0</v>
      </c>
      <c r="DD31">
        <v>1581454368.2</v>
      </c>
      <c r="DE31">
        <v>2.7021538461538501</v>
      </c>
      <c r="DF31">
        <v>-1.55666665394593</v>
      </c>
      <c r="DG31">
        <v>7.7620513279656302</v>
      </c>
      <c r="DH31">
        <v>7254.02</v>
      </c>
      <c r="DI31">
        <v>15</v>
      </c>
      <c r="DJ31">
        <v>100</v>
      </c>
      <c r="DK31">
        <v>100</v>
      </c>
      <c r="DL31">
        <v>3.05</v>
      </c>
      <c r="DM31">
        <v>0.47299999999999998</v>
      </c>
      <c r="DN31">
        <v>2</v>
      </c>
      <c r="DO31">
        <v>530.24599999999998</v>
      </c>
      <c r="DP31">
        <v>457.76600000000002</v>
      </c>
      <c r="DQ31">
        <v>30.129000000000001</v>
      </c>
      <c r="DR31">
        <v>31.846900000000002</v>
      </c>
      <c r="DS31">
        <v>30.0001</v>
      </c>
      <c r="DT31">
        <v>31.755500000000001</v>
      </c>
      <c r="DU31">
        <v>31.774999999999999</v>
      </c>
      <c r="DV31">
        <v>36.818100000000001</v>
      </c>
      <c r="DW31">
        <v>25.0214</v>
      </c>
      <c r="DX31">
        <v>79.139499999999998</v>
      </c>
      <c r="DY31">
        <v>30.129000000000001</v>
      </c>
      <c r="DZ31">
        <v>800</v>
      </c>
      <c r="EA31">
        <v>31.593699999999998</v>
      </c>
      <c r="EB31">
        <v>99.959800000000001</v>
      </c>
      <c r="EC31">
        <v>100.432</v>
      </c>
    </row>
    <row r="32" spans="1:133" x14ac:dyDescent="0.25">
      <c r="A32">
        <v>16</v>
      </c>
      <c r="B32">
        <v>1581454436.0999999</v>
      </c>
      <c r="C32">
        <v>951.09999990463302</v>
      </c>
      <c r="D32" t="s">
        <v>270</v>
      </c>
      <c r="E32" t="s">
        <v>271</v>
      </c>
      <c r="F32" t="s">
        <v>232</v>
      </c>
      <c r="G32" t="s">
        <v>233</v>
      </c>
      <c r="H32" t="s">
        <v>234</v>
      </c>
      <c r="I32" t="s">
        <v>235</v>
      </c>
      <c r="J32" t="s">
        <v>236</v>
      </c>
      <c r="K32" t="s">
        <v>237</v>
      </c>
      <c r="L32" t="s">
        <v>238</v>
      </c>
      <c r="M32" t="s">
        <v>239</v>
      </c>
      <c r="N32">
        <v>1581454428.0999999</v>
      </c>
      <c r="O32">
        <f t="shared" si="0"/>
        <v>6.254131692360733E-4</v>
      </c>
      <c r="P32">
        <f t="shared" si="1"/>
        <v>4.453572008916387</v>
      </c>
      <c r="Q32">
        <f t="shared" si="2"/>
        <v>993.99612903225795</v>
      </c>
      <c r="R32">
        <f t="shared" si="3"/>
        <v>820.56868780471427</v>
      </c>
      <c r="S32">
        <f t="shared" si="4"/>
        <v>81.601534474449764</v>
      </c>
      <c r="T32">
        <f t="shared" si="5"/>
        <v>98.848043553422826</v>
      </c>
      <c r="U32">
        <f t="shared" si="6"/>
        <v>4.6780337235105343E-2</v>
      </c>
      <c r="V32">
        <f t="shared" si="7"/>
        <v>2.2498703363248627</v>
      </c>
      <c r="W32">
        <f t="shared" si="8"/>
        <v>4.6246614799923931E-2</v>
      </c>
      <c r="X32">
        <f t="shared" si="9"/>
        <v>2.8951579633639299E-2</v>
      </c>
      <c r="Y32">
        <f t="shared" si="10"/>
        <v>99.136066158566081</v>
      </c>
      <c r="Z32">
        <f t="shared" si="11"/>
        <v>31.727860182853114</v>
      </c>
      <c r="AA32">
        <f t="shared" si="12"/>
        <v>30.971451612903198</v>
      </c>
      <c r="AB32">
        <f t="shared" si="13"/>
        <v>4.5040400748208889</v>
      </c>
      <c r="AC32">
        <f t="shared" si="14"/>
        <v>70.411065695588931</v>
      </c>
      <c r="AD32">
        <f t="shared" si="15"/>
        <v>3.2113699990409348</v>
      </c>
      <c r="AE32">
        <f t="shared" si="16"/>
        <v>4.5608882173787624</v>
      </c>
      <c r="AF32">
        <f t="shared" si="17"/>
        <v>1.2926700757799541</v>
      </c>
      <c r="AG32">
        <f t="shared" si="18"/>
        <v>-27.580720763310833</v>
      </c>
      <c r="AH32">
        <f t="shared" si="19"/>
        <v>26.698205429464231</v>
      </c>
      <c r="AI32">
        <f t="shared" si="20"/>
        <v>2.6668947092701334</v>
      </c>
      <c r="AJ32">
        <f t="shared" si="21"/>
        <v>100.92044553398961</v>
      </c>
      <c r="AK32">
        <v>-4.1180256680986203E-2</v>
      </c>
      <c r="AL32">
        <v>4.6228445713031002E-2</v>
      </c>
      <c r="AM32">
        <v>3.4549889025621798</v>
      </c>
      <c r="AN32">
        <v>0</v>
      </c>
      <c r="AO32">
        <v>0</v>
      </c>
      <c r="AP32">
        <f t="shared" si="22"/>
        <v>1</v>
      </c>
      <c r="AQ32">
        <f t="shared" si="23"/>
        <v>0</v>
      </c>
      <c r="AR32">
        <f t="shared" si="24"/>
        <v>51786.442572356675</v>
      </c>
      <c r="AS32" t="s">
        <v>240</v>
      </c>
      <c r="AT32">
        <v>0</v>
      </c>
      <c r="AU32">
        <v>0</v>
      </c>
      <c r="AV32">
        <f t="shared" si="25"/>
        <v>0</v>
      </c>
      <c r="AW32" t="e">
        <f t="shared" si="26"/>
        <v>#DIV/0!</v>
      </c>
      <c r="AX32">
        <v>0</v>
      </c>
      <c r="AY32" t="s">
        <v>240</v>
      </c>
      <c r="AZ32">
        <v>0</v>
      </c>
      <c r="BA32">
        <v>0</v>
      </c>
      <c r="BB32" t="e">
        <f t="shared" si="27"/>
        <v>#DIV/0!</v>
      </c>
      <c r="BC32">
        <v>0.5</v>
      </c>
      <c r="BD32">
        <f t="shared" si="28"/>
        <v>505.79295938682878</v>
      </c>
      <c r="BE32">
        <f t="shared" si="29"/>
        <v>4.453572008916387</v>
      </c>
      <c r="BF32" t="e">
        <f t="shared" si="30"/>
        <v>#DIV/0!</v>
      </c>
      <c r="BG32" t="e">
        <f t="shared" si="31"/>
        <v>#DIV/0!</v>
      </c>
      <c r="BH32">
        <f t="shared" si="32"/>
        <v>8.805128514077061E-3</v>
      </c>
      <c r="BI32" t="e">
        <f t="shared" si="33"/>
        <v>#DIV/0!</v>
      </c>
      <c r="BJ32" t="s">
        <v>240</v>
      </c>
      <c r="BK32">
        <v>0</v>
      </c>
      <c r="BL32">
        <f t="shared" si="34"/>
        <v>0</v>
      </c>
      <c r="BM32" t="e">
        <f t="shared" si="35"/>
        <v>#DIV/0!</v>
      </c>
      <c r="BN32" t="e">
        <f t="shared" si="36"/>
        <v>#DIV/0!</v>
      </c>
      <c r="BO32" t="e">
        <f t="shared" si="37"/>
        <v>#DIV/0!</v>
      </c>
      <c r="BP32" t="e">
        <f t="shared" si="38"/>
        <v>#DIV/0!</v>
      </c>
      <c r="BQ32">
        <f t="shared" si="39"/>
        <v>599.99119354838695</v>
      </c>
      <c r="BR32">
        <f t="shared" si="40"/>
        <v>505.79295938682878</v>
      </c>
      <c r="BS32">
        <f t="shared" si="41"/>
        <v>0.84300063871860575</v>
      </c>
      <c r="BT32">
        <f t="shared" si="42"/>
        <v>0.19600127743721152</v>
      </c>
      <c r="BU32">
        <v>6</v>
      </c>
      <c r="BV32">
        <v>0.5</v>
      </c>
      <c r="BW32" t="s">
        <v>241</v>
      </c>
      <c r="BX32">
        <v>1581454428.0999999</v>
      </c>
      <c r="BY32">
        <v>993.99612903225795</v>
      </c>
      <c r="BZ32">
        <v>1000.08622580645</v>
      </c>
      <c r="CA32">
        <v>32.292893548387099</v>
      </c>
      <c r="CB32">
        <v>31.566654838709699</v>
      </c>
      <c r="CC32">
        <v>500.01474193548398</v>
      </c>
      <c r="CD32">
        <v>99.245106451612898</v>
      </c>
      <c r="CE32">
        <v>0.19999264516129001</v>
      </c>
      <c r="CF32">
        <v>31.1915612903226</v>
      </c>
      <c r="CG32">
        <v>30.971451612903198</v>
      </c>
      <c r="CH32">
        <v>999.9</v>
      </c>
      <c r="CI32">
        <v>0</v>
      </c>
      <c r="CJ32">
        <v>0</v>
      </c>
      <c r="CK32">
        <v>10006.356451612901</v>
      </c>
      <c r="CL32">
        <v>0</v>
      </c>
      <c r="CM32">
        <v>3.6319435483870999</v>
      </c>
      <c r="CN32">
        <v>599.99119354838695</v>
      </c>
      <c r="CO32">
        <v>0.89997954838709704</v>
      </c>
      <c r="CP32">
        <v>0.1000205</v>
      </c>
      <c r="CQ32">
        <v>0</v>
      </c>
      <c r="CR32">
        <v>2.7540725806451598</v>
      </c>
      <c r="CS32">
        <v>0</v>
      </c>
      <c r="CT32">
        <v>7458.8370967741903</v>
      </c>
      <c r="CU32">
        <v>5479.7648387096797</v>
      </c>
      <c r="CV32">
        <v>41.25</v>
      </c>
      <c r="CW32">
        <v>45.375</v>
      </c>
      <c r="CX32">
        <v>43.436999999999998</v>
      </c>
      <c r="CY32">
        <v>43.953258064516099</v>
      </c>
      <c r="CZ32">
        <v>41.936999999999998</v>
      </c>
      <c r="DA32">
        <v>539.97967741935497</v>
      </c>
      <c r="DB32">
        <v>60.011935483871</v>
      </c>
      <c r="DC32">
        <v>0</v>
      </c>
      <c r="DD32">
        <v>1581454436.5999999</v>
      </c>
      <c r="DE32">
        <v>2.7970961538461498</v>
      </c>
      <c r="DF32">
        <v>0.236769243638906</v>
      </c>
      <c r="DG32">
        <v>1881.2249577115099</v>
      </c>
      <c r="DH32">
        <v>7477.6826923076896</v>
      </c>
      <c r="DI32">
        <v>15</v>
      </c>
      <c r="DJ32">
        <v>100</v>
      </c>
      <c r="DK32">
        <v>100</v>
      </c>
      <c r="DL32">
        <v>3.05</v>
      </c>
      <c r="DM32">
        <v>0.47299999999999998</v>
      </c>
      <c r="DN32">
        <v>2</v>
      </c>
      <c r="DO32">
        <v>530.09299999999996</v>
      </c>
      <c r="DP32">
        <v>458.08199999999999</v>
      </c>
      <c r="DQ32">
        <v>30.191299999999998</v>
      </c>
      <c r="DR32">
        <v>31.8581</v>
      </c>
      <c r="DS32">
        <v>30.0001</v>
      </c>
      <c r="DT32">
        <v>31.761099999999999</v>
      </c>
      <c r="DU32">
        <v>31.7806</v>
      </c>
      <c r="DV32">
        <v>44.162300000000002</v>
      </c>
      <c r="DW32">
        <v>25.0214</v>
      </c>
      <c r="DX32">
        <v>78.768299999999996</v>
      </c>
      <c r="DY32">
        <v>30.219000000000001</v>
      </c>
      <c r="DZ32">
        <v>1000</v>
      </c>
      <c r="EA32">
        <v>31.5884</v>
      </c>
      <c r="EB32">
        <v>99.956699999999998</v>
      </c>
      <c r="EC32">
        <v>100.43</v>
      </c>
    </row>
    <row r="33" spans="1:133" x14ac:dyDescent="0.25">
      <c r="A33">
        <v>17</v>
      </c>
      <c r="B33">
        <v>1581454510.0999999</v>
      </c>
      <c r="C33">
        <v>1025.0999999046301</v>
      </c>
      <c r="D33" t="s">
        <v>272</v>
      </c>
      <c r="E33" t="s">
        <v>273</v>
      </c>
      <c r="F33" t="s">
        <v>232</v>
      </c>
      <c r="G33" t="s">
        <v>233</v>
      </c>
      <c r="H33" t="s">
        <v>234</v>
      </c>
      <c r="I33" t="s">
        <v>235</v>
      </c>
      <c r="J33" t="s">
        <v>236</v>
      </c>
      <c r="K33" t="s">
        <v>237</v>
      </c>
      <c r="L33" t="s">
        <v>238</v>
      </c>
      <c r="M33" t="s">
        <v>239</v>
      </c>
      <c r="N33">
        <v>1581454502.0999999</v>
      </c>
      <c r="O33">
        <f t="shared" si="0"/>
        <v>6.2893206645514143E-4</v>
      </c>
      <c r="P33">
        <f t="shared" si="1"/>
        <v>5.0201085682363651</v>
      </c>
      <c r="Q33">
        <f t="shared" si="2"/>
        <v>1392.92903225806</v>
      </c>
      <c r="R33">
        <f t="shared" si="3"/>
        <v>1191.4901398424447</v>
      </c>
      <c r="S33">
        <f t="shared" si="4"/>
        <v>118.4899469786655</v>
      </c>
      <c r="T33">
        <f t="shared" si="5"/>
        <v>138.52241127159164</v>
      </c>
      <c r="U33">
        <f t="shared" si="6"/>
        <v>4.6787058292384172E-2</v>
      </c>
      <c r="V33">
        <f t="shared" si="7"/>
        <v>2.2505322379065023</v>
      </c>
      <c r="W33">
        <f t="shared" si="8"/>
        <v>4.6253338512728191E-2</v>
      </c>
      <c r="X33">
        <f t="shared" si="9"/>
        <v>2.8955781793367039E-2</v>
      </c>
      <c r="Y33">
        <f t="shared" si="10"/>
        <v>99.13407128606292</v>
      </c>
      <c r="Z33">
        <f t="shared" si="11"/>
        <v>31.747774043810306</v>
      </c>
      <c r="AA33">
        <f t="shared" si="12"/>
        <v>30.993870967741898</v>
      </c>
      <c r="AB33">
        <f t="shared" si="13"/>
        <v>4.5098019922727435</v>
      </c>
      <c r="AC33">
        <f t="shared" si="14"/>
        <v>70.297132678619363</v>
      </c>
      <c r="AD33">
        <f t="shared" si="15"/>
        <v>3.2100540096352814</v>
      </c>
      <c r="AE33">
        <f t="shared" si="16"/>
        <v>4.5664081696060537</v>
      </c>
      <c r="AF33">
        <f t="shared" si="17"/>
        <v>1.2997479826374621</v>
      </c>
      <c r="AG33">
        <f t="shared" si="18"/>
        <v>-27.735904130671738</v>
      </c>
      <c r="AH33">
        <f t="shared" si="19"/>
        <v>26.563594201486985</v>
      </c>
      <c r="AI33">
        <f t="shared" si="20"/>
        <v>2.6532393367727454</v>
      </c>
      <c r="AJ33">
        <f t="shared" si="21"/>
        <v>100.6150006936509</v>
      </c>
      <c r="AK33">
        <v>-4.1198077467687402E-2</v>
      </c>
      <c r="AL33">
        <v>4.6248451107289798E-2</v>
      </c>
      <c r="AM33">
        <v>3.45617232009951</v>
      </c>
      <c r="AN33">
        <v>0</v>
      </c>
      <c r="AO33">
        <v>0</v>
      </c>
      <c r="AP33">
        <f t="shared" si="22"/>
        <v>1</v>
      </c>
      <c r="AQ33">
        <f t="shared" si="23"/>
        <v>0</v>
      </c>
      <c r="AR33">
        <f t="shared" si="24"/>
        <v>51804.352703891935</v>
      </c>
      <c r="AS33" t="s">
        <v>240</v>
      </c>
      <c r="AT33">
        <v>0</v>
      </c>
      <c r="AU33">
        <v>0</v>
      </c>
      <c r="AV33">
        <f t="shared" si="25"/>
        <v>0</v>
      </c>
      <c r="AW33" t="e">
        <f t="shared" si="26"/>
        <v>#DIV/0!</v>
      </c>
      <c r="AX33">
        <v>0</v>
      </c>
      <c r="AY33" t="s">
        <v>240</v>
      </c>
      <c r="AZ33">
        <v>0</v>
      </c>
      <c r="BA33">
        <v>0</v>
      </c>
      <c r="BB33" t="e">
        <f t="shared" si="27"/>
        <v>#DIV/0!</v>
      </c>
      <c r="BC33">
        <v>0.5</v>
      </c>
      <c r="BD33">
        <f t="shared" si="28"/>
        <v>505.78305619154651</v>
      </c>
      <c r="BE33">
        <f t="shared" si="29"/>
        <v>5.0201085682363651</v>
      </c>
      <c r="BF33" t="e">
        <f t="shared" si="30"/>
        <v>#DIV/0!</v>
      </c>
      <c r="BG33" t="e">
        <f t="shared" si="31"/>
        <v>#DIV/0!</v>
      </c>
      <c r="BH33">
        <f t="shared" si="32"/>
        <v>9.9254186291586367E-3</v>
      </c>
      <c r="BI33" t="e">
        <f t="shared" si="33"/>
        <v>#DIV/0!</v>
      </c>
      <c r="BJ33" t="s">
        <v>240</v>
      </c>
      <c r="BK33">
        <v>0</v>
      </c>
      <c r="BL33">
        <f t="shared" si="34"/>
        <v>0</v>
      </c>
      <c r="BM33" t="e">
        <f t="shared" si="35"/>
        <v>#DIV/0!</v>
      </c>
      <c r="BN33" t="e">
        <f t="shared" si="36"/>
        <v>#DIV/0!</v>
      </c>
      <c r="BO33" t="e">
        <f t="shared" si="37"/>
        <v>#DIV/0!</v>
      </c>
      <c r="BP33" t="e">
        <f t="shared" si="38"/>
        <v>#DIV/0!</v>
      </c>
      <c r="BQ33">
        <f t="shared" si="39"/>
        <v>599.97948387096801</v>
      </c>
      <c r="BR33">
        <f t="shared" si="40"/>
        <v>505.78305619154651</v>
      </c>
      <c r="BS33">
        <f t="shared" si="41"/>
        <v>0.84300058550055446</v>
      </c>
      <c r="BT33">
        <f t="shared" si="42"/>
        <v>0.19600117100110917</v>
      </c>
      <c r="BU33">
        <v>6</v>
      </c>
      <c r="BV33">
        <v>0.5</v>
      </c>
      <c r="BW33" t="s">
        <v>241</v>
      </c>
      <c r="BX33">
        <v>1581454502.0999999</v>
      </c>
      <c r="BY33">
        <v>1392.92903225806</v>
      </c>
      <c r="BZ33">
        <v>1400.00419354839</v>
      </c>
      <c r="CA33">
        <v>32.2790903225807</v>
      </c>
      <c r="CB33">
        <v>31.5487580645161</v>
      </c>
      <c r="CC33">
        <v>500.01683870967702</v>
      </c>
      <c r="CD33">
        <v>99.246893548387106</v>
      </c>
      <c r="CE33">
        <v>0.199961290322581</v>
      </c>
      <c r="CF33">
        <v>31.212806451612899</v>
      </c>
      <c r="CG33">
        <v>30.993870967741898</v>
      </c>
      <c r="CH33">
        <v>999.9</v>
      </c>
      <c r="CI33">
        <v>0</v>
      </c>
      <c r="CJ33">
        <v>0</v>
      </c>
      <c r="CK33">
        <v>10010.5064516129</v>
      </c>
      <c r="CL33">
        <v>0</v>
      </c>
      <c r="CM33">
        <v>1.62881419354839</v>
      </c>
      <c r="CN33">
        <v>599.97948387096801</v>
      </c>
      <c r="CO33">
        <v>0.89998467741935495</v>
      </c>
      <c r="CP33">
        <v>0.1000154</v>
      </c>
      <c r="CQ33">
        <v>0</v>
      </c>
      <c r="CR33">
        <v>2.6848951612903198</v>
      </c>
      <c r="CS33">
        <v>0</v>
      </c>
      <c r="CT33">
        <v>7218.2651612903201</v>
      </c>
      <c r="CU33">
        <v>5479.6645161290298</v>
      </c>
      <c r="CV33">
        <v>41.25</v>
      </c>
      <c r="CW33">
        <v>45.375</v>
      </c>
      <c r="CX33">
        <v>43.436999999999998</v>
      </c>
      <c r="CY33">
        <v>43.943096774193499</v>
      </c>
      <c r="CZ33">
        <v>41.936999999999998</v>
      </c>
      <c r="DA33">
        <v>539.97290322580602</v>
      </c>
      <c r="DB33">
        <v>60.01</v>
      </c>
      <c r="DC33">
        <v>0</v>
      </c>
      <c r="DD33">
        <v>1581454510.4000001</v>
      </c>
      <c r="DE33">
        <v>2.6435192307692299</v>
      </c>
      <c r="DF33">
        <v>-0.95167522296975005</v>
      </c>
      <c r="DG33">
        <v>-61.575384663245899</v>
      </c>
      <c r="DH33">
        <v>7217.52615384615</v>
      </c>
      <c r="DI33">
        <v>15</v>
      </c>
      <c r="DJ33">
        <v>100</v>
      </c>
      <c r="DK33">
        <v>100</v>
      </c>
      <c r="DL33">
        <v>3.05</v>
      </c>
      <c r="DM33">
        <v>0.47299999999999998</v>
      </c>
      <c r="DN33">
        <v>2</v>
      </c>
      <c r="DO33">
        <v>530.18399999999997</v>
      </c>
      <c r="DP33">
        <v>459.00799999999998</v>
      </c>
      <c r="DQ33">
        <v>30.1723</v>
      </c>
      <c r="DR33">
        <v>31.860900000000001</v>
      </c>
      <c r="DS33">
        <v>30.0001</v>
      </c>
      <c r="DT33">
        <v>31.7639</v>
      </c>
      <c r="DU33">
        <v>31.7834</v>
      </c>
      <c r="DV33">
        <v>58.130699999999997</v>
      </c>
      <c r="DW33">
        <v>25.0214</v>
      </c>
      <c r="DX33">
        <v>78.396000000000001</v>
      </c>
      <c r="DY33">
        <v>30.1721</v>
      </c>
      <c r="DZ33">
        <v>1400</v>
      </c>
      <c r="EA33">
        <v>31.5883</v>
      </c>
      <c r="EB33">
        <v>99.953999999999994</v>
      </c>
      <c r="EC33">
        <v>100.43</v>
      </c>
    </row>
    <row r="34" spans="1:133" x14ac:dyDescent="0.25">
      <c r="A34">
        <v>18</v>
      </c>
      <c r="B34">
        <v>1581454580.0999999</v>
      </c>
      <c r="C34">
        <v>1095.0999999046301</v>
      </c>
      <c r="D34" t="s">
        <v>274</v>
      </c>
      <c r="E34" t="s">
        <v>275</v>
      </c>
      <c r="F34" t="s">
        <v>232</v>
      </c>
      <c r="G34" t="s">
        <v>233</v>
      </c>
      <c r="H34" t="s">
        <v>234</v>
      </c>
      <c r="I34" t="s">
        <v>235</v>
      </c>
      <c r="J34" t="s">
        <v>236</v>
      </c>
      <c r="K34" t="s">
        <v>237</v>
      </c>
      <c r="L34" t="s">
        <v>238</v>
      </c>
      <c r="M34" t="s">
        <v>239</v>
      </c>
      <c r="N34">
        <v>1581454572.0999999</v>
      </c>
      <c r="O34">
        <f t="shared" si="0"/>
        <v>5.8672937909371662E-4</v>
      </c>
      <c r="P34">
        <f t="shared" si="1"/>
        <v>5.9096877021697169</v>
      </c>
      <c r="Q34">
        <f t="shared" si="2"/>
        <v>1791.75322580645</v>
      </c>
      <c r="R34">
        <f t="shared" si="3"/>
        <v>1537.2458954295632</v>
      </c>
      <c r="S34">
        <f t="shared" si="4"/>
        <v>152.87096681493981</v>
      </c>
      <c r="T34">
        <f t="shared" si="5"/>
        <v>178.18037357405299</v>
      </c>
      <c r="U34">
        <f t="shared" si="6"/>
        <v>4.3691680560787809E-2</v>
      </c>
      <c r="V34">
        <f t="shared" si="7"/>
        <v>2.2483865177934454</v>
      </c>
      <c r="W34">
        <f t="shared" si="8"/>
        <v>4.322542660662719E-2</v>
      </c>
      <c r="X34">
        <f t="shared" si="9"/>
        <v>2.7057367996730471E-2</v>
      </c>
      <c r="Y34">
        <f t="shared" si="10"/>
        <v>99.132351189772351</v>
      </c>
      <c r="Z34">
        <f t="shared" si="11"/>
        <v>31.776823518230803</v>
      </c>
      <c r="AA34">
        <f t="shared" si="12"/>
        <v>30.999787096774199</v>
      </c>
      <c r="AB34">
        <f t="shared" si="13"/>
        <v>4.5113235454878273</v>
      </c>
      <c r="AC34">
        <f t="shared" si="14"/>
        <v>70.323132058821486</v>
      </c>
      <c r="AD34">
        <f t="shared" si="15"/>
        <v>3.2139201057146081</v>
      </c>
      <c r="AE34">
        <f t="shared" si="16"/>
        <v>4.5702175253319757</v>
      </c>
      <c r="AF34">
        <f t="shared" si="17"/>
        <v>1.2974034397732193</v>
      </c>
      <c r="AG34">
        <f t="shared" si="18"/>
        <v>-25.874765618032903</v>
      </c>
      <c r="AH34">
        <f t="shared" si="19"/>
        <v>27.596748514057648</v>
      </c>
      <c r="AI34">
        <f t="shared" si="20"/>
        <v>2.7593438897941449</v>
      </c>
      <c r="AJ34">
        <f t="shared" si="21"/>
        <v>103.61367797559123</v>
      </c>
      <c r="AK34">
        <v>-4.1140324128999699E-2</v>
      </c>
      <c r="AL34">
        <v>4.6183617925142403E-2</v>
      </c>
      <c r="AM34">
        <v>3.45233647888658</v>
      </c>
      <c r="AN34">
        <v>0</v>
      </c>
      <c r="AO34">
        <v>0</v>
      </c>
      <c r="AP34">
        <f t="shared" si="22"/>
        <v>1</v>
      </c>
      <c r="AQ34">
        <f t="shared" si="23"/>
        <v>0</v>
      </c>
      <c r="AR34">
        <f t="shared" si="24"/>
        <v>51732.166328271574</v>
      </c>
      <c r="AS34" t="s">
        <v>240</v>
      </c>
      <c r="AT34">
        <v>0</v>
      </c>
      <c r="AU34">
        <v>0</v>
      </c>
      <c r="AV34">
        <f t="shared" si="25"/>
        <v>0</v>
      </c>
      <c r="AW34" t="e">
        <f t="shared" si="26"/>
        <v>#DIV/0!</v>
      </c>
      <c r="AX34">
        <v>0</v>
      </c>
      <c r="AY34" t="s">
        <v>240</v>
      </c>
      <c r="AZ34">
        <v>0</v>
      </c>
      <c r="BA34">
        <v>0</v>
      </c>
      <c r="BB34" t="e">
        <f t="shared" si="27"/>
        <v>#DIV/0!</v>
      </c>
      <c r="BC34">
        <v>0.5</v>
      </c>
      <c r="BD34">
        <f t="shared" si="28"/>
        <v>505.77400548160421</v>
      </c>
      <c r="BE34">
        <f t="shared" si="29"/>
        <v>5.9096877021697169</v>
      </c>
      <c r="BF34" t="e">
        <f t="shared" si="30"/>
        <v>#DIV/0!</v>
      </c>
      <c r="BG34" t="e">
        <f t="shared" si="31"/>
        <v>#DIV/0!</v>
      </c>
      <c r="BH34">
        <f t="shared" si="32"/>
        <v>1.1684443324726505E-2</v>
      </c>
      <c r="BI34" t="e">
        <f t="shared" si="33"/>
        <v>#DIV/0!</v>
      </c>
      <c r="BJ34" t="s">
        <v>240</v>
      </c>
      <c r="BK34">
        <v>0</v>
      </c>
      <c r="BL34">
        <f t="shared" si="34"/>
        <v>0</v>
      </c>
      <c r="BM34" t="e">
        <f t="shared" si="35"/>
        <v>#DIV/0!</v>
      </c>
      <c r="BN34" t="e">
        <f t="shared" si="36"/>
        <v>#DIV/0!</v>
      </c>
      <c r="BO34" t="e">
        <f t="shared" si="37"/>
        <v>#DIV/0!</v>
      </c>
      <c r="BP34" t="e">
        <f t="shared" si="38"/>
        <v>#DIV/0!</v>
      </c>
      <c r="BQ34">
        <f t="shared" si="39"/>
        <v>599.96870967741904</v>
      </c>
      <c r="BR34">
        <f t="shared" si="40"/>
        <v>505.77400548160421</v>
      </c>
      <c r="BS34">
        <f t="shared" si="41"/>
        <v>0.84300063873921049</v>
      </c>
      <c r="BT34">
        <f t="shared" si="42"/>
        <v>0.19600127747842105</v>
      </c>
      <c r="BU34">
        <v>6</v>
      </c>
      <c r="BV34">
        <v>0.5</v>
      </c>
      <c r="BW34" t="s">
        <v>241</v>
      </c>
      <c r="BX34">
        <v>1581454572.0999999</v>
      </c>
      <c r="BY34">
        <v>1791.75322580645</v>
      </c>
      <c r="BZ34">
        <v>1800.10612903226</v>
      </c>
      <c r="CA34">
        <v>32.318664516128997</v>
      </c>
      <c r="CB34">
        <v>31.637364516129001</v>
      </c>
      <c r="CC34">
        <v>500.01503225806499</v>
      </c>
      <c r="CD34">
        <v>99.244729032258107</v>
      </c>
      <c r="CE34">
        <v>0.19997741935483901</v>
      </c>
      <c r="CF34">
        <v>31.227454838709701</v>
      </c>
      <c r="CG34">
        <v>30.999787096774199</v>
      </c>
      <c r="CH34">
        <v>999.9</v>
      </c>
      <c r="CI34">
        <v>0</v>
      </c>
      <c r="CJ34">
        <v>0</v>
      </c>
      <c r="CK34">
        <v>9996.6912903225802</v>
      </c>
      <c r="CL34">
        <v>0</v>
      </c>
      <c r="CM34">
        <v>2.0588574193548399</v>
      </c>
      <c r="CN34">
        <v>599.96870967741904</v>
      </c>
      <c r="CO34">
        <v>0.89998296774193598</v>
      </c>
      <c r="CP34">
        <v>0.1000171</v>
      </c>
      <c r="CQ34">
        <v>0</v>
      </c>
      <c r="CR34">
        <v>2.7700483870967698</v>
      </c>
      <c r="CS34">
        <v>0</v>
      </c>
      <c r="CT34">
        <v>7225.43806451613</v>
      </c>
      <c r="CU34">
        <v>5479.5645161290304</v>
      </c>
      <c r="CV34">
        <v>41.25</v>
      </c>
      <c r="CW34">
        <v>45.350612903225802</v>
      </c>
      <c r="CX34">
        <v>43.436999999999998</v>
      </c>
      <c r="CY34">
        <v>43.936999999999998</v>
      </c>
      <c r="CZ34">
        <v>41.933</v>
      </c>
      <c r="DA34">
        <v>539.96225806451605</v>
      </c>
      <c r="DB34">
        <v>60.01</v>
      </c>
      <c r="DC34">
        <v>0</v>
      </c>
      <c r="DD34">
        <v>1581454580.5999999</v>
      </c>
      <c r="DE34">
        <v>2.7676442307692302</v>
      </c>
      <c r="DF34">
        <v>-0.37763248674421201</v>
      </c>
      <c r="DG34">
        <v>179.57846123593899</v>
      </c>
      <c r="DH34">
        <v>7228.4919230769201</v>
      </c>
      <c r="DI34">
        <v>15</v>
      </c>
      <c r="DJ34">
        <v>100</v>
      </c>
      <c r="DK34">
        <v>100</v>
      </c>
      <c r="DL34">
        <v>3.05</v>
      </c>
      <c r="DM34">
        <v>0.47299999999999998</v>
      </c>
      <c r="DN34">
        <v>2</v>
      </c>
      <c r="DO34">
        <v>530.15099999999995</v>
      </c>
      <c r="DP34">
        <v>459.99900000000002</v>
      </c>
      <c r="DQ34">
        <v>30.2273</v>
      </c>
      <c r="DR34">
        <v>31.8581</v>
      </c>
      <c r="DS34">
        <v>30.0001</v>
      </c>
      <c r="DT34">
        <v>31.7639</v>
      </c>
      <c r="DU34">
        <v>31.7834</v>
      </c>
      <c r="DV34">
        <v>71.173299999999998</v>
      </c>
      <c r="DW34">
        <v>24.750699999999998</v>
      </c>
      <c r="DX34">
        <v>78.023799999999994</v>
      </c>
      <c r="DY34">
        <v>30.2331</v>
      </c>
      <c r="DZ34">
        <v>1800</v>
      </c>
      <c r="EA34">
        <v>31.570499999999999</v>
      </c>
      <c r="EB34">
        <v>99.958699999999993</v>
      </c>
      <c r="EC34">
        <v>100.428</v>
      </c>
    </row>
    <row r="35" spans="1:133" x14ac:dyDescent="0.25">
      <c r="A35">
        <v>19</v>
      </c>
      <c r="B35">
        <v>1581454664.0999999</v>
      </c>
      <c r="C35">
        <v>1179.0999999046301</v>
      </c>
      <c r="D35" t="s">
        <v>276</v>
      </c>
      <c r="E35" t="s">
        <v>277</v>
      </c>
      <c r="F35" t="s">
        <v>232</v>
      </c>
      <c r="G35" t="s">
        <v>233</v>
      </c>
      <c r="H35" t="s">
        <v>234</v>
      </c>
      <c r="I35" t="s">
        <v>235</v>
      </c>
      <c r="J35" t="s">
        <v>236</v>
      </c>
      <c r="K35" t="s">
        <v>237</v>
      </c>
      <c r="L35" t="s">
        <v>238</v>
      </c>
      <c r="M35" t="s">
        <v>239</v>
      </c>
      <c r="N35">
        <v>1581454656.0999999</v>
      </c>
      <c r="O35">
        <f t="shared" si="0"/>
        <v>6.515265553264512E-4</v>
      </c>
      <c r="P35">
        <f t="shared" si="1"/>
        <v>1.1722581239856027</v>
      </c>
      <c r="Q35">
        <f t="shared" si="2"/>
        <v>398.23096774193601</v>
      </c>
      <c r="R35">
        <f t="shared" si="3"/>
        <v>350.9666912538575</v>
      </c>
      <c r="S35">
        <f t="shared" si="4"/>
        <v>34.901441684360606</v>
      </c>
      <c r="T35">
        <f t="shared" si="5"/>
        <v>39.601578280539769</v>
      </c>
      <c r="U35">
        <f t="shared" si="6"/>
        <v>4.8436203994275687E-2</v>
      </c>
      <c r="V35">
        <f t="shared" si="7"/>
        <v>2.249568248505593</v>
      </c>
      <c r="W35">
        <f t="shared" si="8"/>
        <v>4.7864202198469305E-2</v>
      </c>
      <c r="X35">
        <f t="shared" si="9"/>
        <v>2.9965955563816329E-2</v>
      </c>
      <c r="Y35">
        <f t="shared" si="10"/>
        <v>99.13570224653435</v>
      </c>
      <c r="Z35">
        <f t="shared" si="11"/>
        <v>31.761435324637439</v>
      </c>
      <c r="AA35">
        <f t="shared" si="12"/>
        <v>30.996058064516099</v>
      </c>
      <c r="AB35">
        <f t="shared" si="13"/>
        <v>4.5103644336861235</v>
      </c>
      <c r="AC35">
        <f t="shared" si="14"/>
        <v>70.196498173535744</v>
      </c>
      <c r="AD35">
        <f t="shared" si="15"/>
        <v>3.209278008294508</v>
      </c>
      <c r="AE35">
        <f t="shared" si="16"/>
        <v>4.5718491545842017</v>
      </c>
      <c r="AF35">
        <f t="shared" si="17"/>
        <v>1.3010864253916155</v>
      </c>
      <c r="AG35">
        <f t="shared" si="18"/>
        <v>-28.732321089896498</v>
      </c>
      <c r="AH35">
        <f t="shared" si="19"/>
        <v>28.824040338490779</v>
      </c>
      <c r="AI35">
        <f t="shared" si="20"/>
        <v>2.8805805186484674</v>
      </c>
      <c r="AJ35">
        <f t="shared" si="21"/>
        <v>102.1080020137771</v>
      </c>
      <c r="AK35">
        <v>-4.1172124958565301E-2</v>
      </c>
      <c r="AL35">
        <v>4.6219317142235601E-2</v>
      </c>
      <c r="AM35">
        <v>3.4544488441605301</v>
      </c>
      <c r="AN35">
        <v>0</v>
      </c>
      <c r="AO35">
        <v>0</v>
      </c>
      <c r="AP35">
        <f t="shared" si="22"/>
        <v>1</v>
      </c>
      <c r="AQ35">
        <f t="shared" si="23"/>
        <v>0</v>
      </c>
      <c r="AR35">
        <f t="shared" si="24"/>
        <v>51769.431193066026</v>
      </c>
      <c r="AS35" t="s">
        <v>240</v>
      </c>
      <c r="AT35">
        <v>0</v>
      </c>
      <c r="AU35">
        <v>0</v>
      </c>
      <c r="AV35">
        <f t="shared" si="25"/>
        <v>0</v>
      </c>
      <c r="AW35" t="e">
        <f t="shared" si="26"/>
        <v>#DIV/0!</v>
      </c>
      <c r="AX35">
        <v>0</v>
      </c>
      <c r="AY35" t="s">
        <v>240</v>
      </c>
      <c r="AZ35">
        <v>0</v>
      </c>
      <c r="BA35">
        <v>0</v>
      </c>
      <c r="BB35" t="e">
        <f t="shared" si="27"/>
        <v>#DIV/0!</v>
      </c>
      <c r="BC35">
        <v>0.5</v>
      </c>
      <c r="BD35">
        <f t="shared" si="28"/>
        <v>505.79137741746644</v>
      </c>
      <c r="BE35">
        <f t="shared" si="29"/>
        <v>1.1722581239856027</v>
      </c>
      <c r="BF35" t="e">
        <f t="shared" si="30"/>
        <v>#DIV/0!</v>
      </c>
      <c r="BG35" t="e">
        <f t="shared" si="31"/>
        <v>#DIV/0!</v>
      </c>
      <c r="BH35">
        <f t="shared" si="32"/>
        <v>2.3176712303224038E-3</v>
      </c>
      <c r="BI35" t="e">
        <f t="shared" si="33"/>
        <v>#DIV/0!</v>
      </c>
      <c r="BJ35" t="s">
        <v>240</v>
      </c>
      <c r="BK35">
        <v>0</v>
      </c>
      <c r="BL35">
        <f t="shared" si="34"/>
        <v>0</v>
      </c>
      <c r="BM35" t="e">
        <f t="shared" si="35"/>
        <v>#DIV/0!</v>
      </c>
      <c r="BN35" t="e">
        <f t="shared" si="36"/>
        <v>#DIV/0!</v>
      </c>
      <c r="BO35" t="e">
        <f t="shared" si="37"/>
        <v>#DIV/0!</v>
      </c>
      <c r="BP35" t="e">
        <f t="shared" si="38"/>
        <v>#DIV/0!</v>
      </c>
      <c r="BQ35">
        <f t="shared" si="39"/>
        <v>599.98935483871003</v>
      </c>
      <c r="BR35">
        <f t="shared" si="40"/>
        <v>505.79137741746644</v>
      </c>
      <c r="BS35">
        <f t="shared" si="41"/>
        <v>0.8430005854911109</v>
      </c>
      <c r="BT35">
        <f t="shared" si="42"/>
        <v>0.19600117098222186</v>
      </c>
      <c r="BU35">
        <v>6</v>
      </c>
      <c r="BV35">
        <v>0.5</v>
      </c>
      <c r="BW35" t="s">
        <v>241</v>
      </c>
      <c r="BX35">
        <v>1581454656.0999999</v>
      </c>
      <c r="BY35">
        <v>398.23096774193601</v>
      </c>
      <c r="BZ35">
        <v>399.94896774193501</v>
      </c>
      <c r="CA35">
        <v>32.272296774193499</v>
      </c>
      <c r="CB35">
        <v>31.5157225806452</v>
      </c>
      <c r="CC35">
        <v>500.017290322581</v>
      </c>
      <c r="CD35">
        <v>99.243764516129104</v>
      </c>
      <c r="CE35">
        <v>0.199979161290323</v>
      </c>
      <c r="CF35">
        <v>31.233725806451599</v>
      </c>
      <c r="CG35">
        <v>30.996058064516099</v>
      </c>
      <c r="CH35">
        <v>999.9</v>
      </c>
      <c r="CI35">
        <v>0</v>
      </c>
      <c r="CJ35">
        <v>0</v>
      </c>
      <c r="CK35">
        <v>10004.5158064516</v>
      </c>
      <c r="CL35">
        <v>0</v>
      </c>
      <c r="CM35">
        <v>1.7503441935483901</v>
      </c>
      <c r="CN35">
        <v>599.98935483871003</v>
      </c>
      <c r="CO35">
        <v>0.89998296774193598</v>
      </c>
      <c r="CP35">
        <v>0.1000171</v>
      </c>
      <c r="CQ35">
        <v>0</v>
      </c>
      <c r="CR35">
        <v>2.6859516129032301</v>
      </c>
      <c r="CS35">
        <v>0</v>
      </c>
      <c r="CT35">
        <v>7190.1167741935496</v>
      </c>
      <c r="CU35">
        <v>5479.7516129032301</v>
      </c>
      <c r="CV35">
        <v>41.2296774193548</v>
      </c>
      <c r="CW35">
        <v>45.311999999999998</v>
      </c>
      <c r="CX35">
        <v>43.436999999999998</v>
      </c>
      <c r="CY35">
        <v>43.924999999999997</v>
      </c>
      <c r="CZ35">
        <v>41.912999999999997</v>
      </c>
      <c r="DA35">
        <v>539.98161290322605</v>
      </c>
      <c r="DB35">
        <v>60.010967741935502</v>
      </c>
      <c r="DC35">
        <v>0</v>
      </c>
      <c r="DD35">
        <v>1581454664.5999999</v>
      </c>
      <c r="DE35">
        <v>2.6869711538461498</v>
      </c>
      <c r="DF35">
        <v>0.81400854074385398</v>
      </c>
      <c r="DG35">
        <v>32.713846241281601</v>
      </c>
      <c r="DH35">
        <v>7190.4846153846102</v>
      </c>
      <c r="DI35">
        <v>15</v>
      </c>
      <c r="DJ35">
        <v>100</v>
      </c>
      <c r="DK35">
        <v>100</v>
      </c>
      <c r="DL35">
        <v>3.05</v>
      </c>
      <c r="DM35">
        <v>0.47299999999999998</v>
      </c>
      <c r="DN35">
        <v>2</v>
      </c>
      <c r="DO35">
        <v>530.30499999999995</v>
      </c>
      <c r="DP35">
        <v>456.62099999999998</v>
      </c>
      <c r="DQ35">
        <v>30.219100000000001</v>
      </c>
      <c r="DR35">
        <v>31.844999999999999</v>
      </c>
      <c r="DS35">
        <v>30.0001</v>
      </c>
      <c r="DT35">
        <v>31.752600000000001</v>
      </c>
      <c r="DU35">
        <v>31.772200000000002</v>
      </c>
      <c r="DV35">
        <v>20.994</v>
      </c>
      <c r="DW35">
        <v>25.026700000000002</v>
      </c>
      <c r="DX35">
        <v>77.651300000000006</v>
      </c>
      <c r="DY35">
        <v>30.2193</v>
      </c>
      <c r="DZ35">
        <v>400</v>
      </c>
      <c r="EA35">
        <v>31.558199999999999</v>
      </c>
      <c r="EB35">
        <v>99.9589</v>
      </c>
      <c r="EC35">
        <v>100.428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Lamour, Julien</cp:lastModifiedBy>
  <dcterms:created xsi:type="dcterms:W3CDTF">2020-02-11T16:00:36Z</dcterms:created>
  <dcterms:modified xsi:type="dcterms:W3CDTF">2020-02-15T18:00:37Z</dcterms:modified>
</cp:coreProperties>
</file>