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esktop\All_Files_Verical_Campagin\20200214\"/>
    </mc:Choice>
  </mc:AlternateContent>
  <xr:revisionPtr revIDLastSave="0" documentId="13_ncr:1_{6C05AC65-1828-4A0E-9DE3-DACD24B7E02D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G35" i="1" s="1"/>
  <c r="BI35" i="1"/>
  <c r="BB35" i="1"/>
  <c r="AV35" i="1"/>
  <c r="AW35" i="1" s="1"/>
  <c r="AR35" i="1"/>
  <c r="AP35" i="1"/>
  <c r="O35" i="1" s="1"/>
  <c r="AE35" i="1"/>
  <c r="AD35" i="1"/>
  <c r="AC35" i="1"/>
  <c r="V35" i="1"/>
  <c r="Q35" i="1"/>
  <c r="P35" i="1"/>
  <c r="BE35" i="1" s="1"/>
  <c r="BT34" i="1"/>
  <c r="BS34" i="1"/>
  <c r="BR34" i="1" s="1"/>
  <c r="Y34" i="1" s="1"/>
  <c r="BQ34" i="1"/>
  <c r="BP34" i="1"/>
  <c r="BO34" i="1"/>
  <c r="BN34" i="1"/>
  <c r="BM34" i="1"/>
  <c r="BL34" i="1"/>
  <c r="BG34" i="1" s="1"/>
  <c r="BI34" i="1"/>
  <c r="BE34" i="1"/>
  <c r="BD34" i="1"/>
  <c r="BF34" i="1" s="1"/>
  <c r="BB34" i="1"/>
  <c r="AV34" i="1"/>
  <c r="AW34" i="1" s="1"/>
  <c r="AR34" i="1"/>
  <c r="AP34" i="1"/>
  <c r="Q34" i="1" s="1"/>
  <c r="AE34" i="1"/>
  <c r="AD34" i="1"/>
  <c r="AC34" i="1"/>
  <c r="V34" i="1"/>
  <c r="T34" i="1"/>
  <c r="P34" i="1"/>
  <c r="BT33" i="1"/>
  <c r="BS33" i="1"/>
  <c r="BQ33" i="1"/>
  <c r="BR33" i="1" s="1"/>
  <c r="BP33" i="1"/>
  <c r="BO33" i="1"/>
  <c r="BN33" i="1"/>
  <c r="BM33" i="1"/>
  <c r="BL33" i="1"/>
  <c r="BI33" i="1"/>
  <c r="BG33" i="1"/>
  <c r="BB33" i="1"/>
  <c r="AV33" i="1"/>
  <c r="AW33" i="1" s="1"/>
  <c r="AR33" i="1"/>
  <c r="AP33" i="1" s="1"/>
  <c r="AQ33" i="1"/>
  <c r="AE33" i="1"/>
  <c r="AD33" i="1"/>
  <c r="AC33" i="1" s="1"/>
  <c r="V33" i="1"/>
  <c r="BT32" i="1"/>
  <c r="Y32" i="1" s="1"/>
  <c r="BS32" i="1"/>
  <c r="BQ32" i="1"/>
  <c r="BR32" i="1" s="1"/>
  <c r="BD32" i="1" s="1"/>
  <c r="BP32" i="1"/>
  <c r="BO32" i="1"/>
  <c r="BN32" i="1"/>
  <c r="BM32" i="1"/>
  <c r="BL32" i="1"/>
  <c r="BG32" i="1" s="1"/>
  <c r="BI32" i="1"/>
  <c r="BB32" i="1"/>
  <c r="BF32" i="1" s="1"/>
  <c r="AW32" i="1"/>
  <c r="AV32" i="1"/>
  <c r="AR32" i="1"/>
  <c r="AQ32" i="1"/>
  <c r="AP32" i="1"/>
  <c r="P32" i="1" s="1"/>
  <c r="BE32" i="1" s="1"/>
  <c r="BH32" i="1" s="1"/>
  <c r="AE32" i="1"/>
  <c r="AD32" i="1"/>
  <c r="AC32" i="1" s="1"/>
  <c r="V32" i="1"/>
  <c r="Q32" i="1"/>
  <c r="BT31" i="1"/>
  <c r="BS31" i="1"/>
  <c r="BQ31" i="1"/>
  <c r="BR31" i="1" s="1"/>
  <c r="BP31" i="1"/>
  <c r="BO31" i="1"/>
  <c r="BN31" i="1"/>
  <c r="BM31" i="1"/>
  <c r="BL31" i="1"/>
  <c r="BG31" i="1" s="1"/>
  <c r="BI31" i="1"/>
  <c r="BB31" i="1"/>
  <c r="AW31" i="1"/>
  <c r="AV31" i="1"/>
  <c r="AR31" i="1"/>
  <c r="AP31" i="1"/>
  <c r="Q31" i="1" s="1"/>
  <c r="AE31" i="1"/>
  <c r="AD31" i="1"/>
  <c r="AC31" i="1"/>
  <c r="V31" i="1"/>
  <c r="T31" i="1"/>
  <c r="BT30" i="1"/>
  <c r="BS30" i="1"/>
  <c r="BR30" i="1"/>
  <c r="BQ30" i="1"/>
  <c r="BP30" i="1"/>
  <c r="BO30" i="1"/>
  <c r="BN30" i="1"/>
  <c r="BM30" i="1"/>
  <c r="BL30" i="1"/>
  <c r="BG30" i="1" s="1"/>
  <c r="BI30" i="1"/>
  <c r="BB30" i="1"/>
  <c r="AV30" i="1"/>
  <c r="AW30" i="1" s="1"/>
  <c r="AR30" i="1"/>
  <c r="AP30" i="1" s="1"/>
  <c r="AE30" i="1"/>
  <c r="AD30" i="1"/>
  <c r="V30" i="1"/>
  <c r="BT29" i="1"/>
  <c r="BS29" i="1"/>
  <c r="BR29" i="1"/>
  <c r="Y29" i="1" s="1"/>
  <c r="BQ29" i="1"/>
  <c r="BP29" i="1"/>
  <c r="BO29" i="1"/>
  <c r="BN29" i="1"/>
  <c r="BM29" i="1"/>
  <c r="BL29" i="1"/>
  <c r="BI29" i="1"/>
  <c r="BG29" i="1"/>
  <c r="BD29" i="1"/>
  <c r="BB29" i="1"/>
  <c r="BF29" i="1" s="1"/>
  <c r="AW29" i="1"/>
  <c r="AV29" i="1"/>
  <c r="AR29" i="1"/>
  <c r="AP29" i="1" s="1"/>
  <c r="AE29" i="1"/>
  <c r="AD29" i="1"/>
  <c r="AC29" i="1" s="1"/>
  <c r="V29" i="1"/>
  <c r="BT28" i="1"/>
  <c r="BS28" i="1"/>
  <c r="BQ28" i="1"/>
  <c r="BR28" i="1" s="1"/>
  <c r="BP28" i="1"/>
  <c r="BO28" i="1"/>
  <c r="BN28" i="1"/>
  <c r="BM28" i="1"/>
  <c r="BL28" i="1"/>
  <c r="BI28" i="1"/>
  <c r="BG28" i="1"/>
  <c r="BB28" i="1"/>
  <c r="AW28" i="1"/>
  <c r="AV28" i="1"/>
  <c r="AR28" i="1"/>
  <c r="AP28" i="1"/>
  <c r="AE28" i="1"/>
  <c r="AD28" i="1"/>
  <c r="AC28" i="1"/>
  <c r="V28" i="1"/>
  <c r="BT27" i="1"/>
  <c r="BS27" i="1"/>
  <c r="BR27" i="1" s="1"/>
  <c r="BQ27" i="1"/>
  <c r="BP27" i="1"/>
  <c r="BO27" i="1"/>
  <c r="BN27" i="1"/>
  <c r="BM27" i="1"/>
  <c r="BL27" i="1"/>
  <c r="BG27" i="1" s="1"/>
  <c r="BI27" i="1"/>
  <c r="BB27" i="1"/>
  <c r="AV27" i="1"/>
  <c r="AW27" i="1" s="1"/>
  <c r="AR27" i="1"/>
  <c r="AP27" i="1"/>
  <c r="O27" i="1" s="1"/>
  <c r="AE27" i="1"/>
  <c r="AD27" i="1"/>
  <c r="AC27" i="1"/>
  <c r="V27" i="1"/>
  <c r="Q27" i="1"/>
  <c r="P27" i="1"/>
  <c r="BE27" i="1" s="1"/>
  <c r="BT26" i="1"/>
  <c r="BS26" i="1"/>
  <c r="BR26" i="1" s="1"/>
  <c r="Y26" i="1" s="1"/>
  <c r="BQ26" i="1"/>
  <c r="BP26" i="1"/>
  <c r="BO26" i="1"/>
  <c r="BN26" i="1"/>
  <c r="BM26" i="1"/>
  <c r="BL26" i="1"/>
  <c r="BG26" i="1" s="1"/>
  <c r="BI26" i="1"/>
  <c r="BD26" i="1"/>
  <c r="BF26" i="1" s="1"/>
  <c r="BB26" i="1"/>
  <c r="AV26" i="1"/>
  <c r="AW26" i="1" s="1"/>
  <c r="AR26" i="1"/>
  <c r="AP26" i="1" s="1"/>
  <c r="AE26" i="1"/>
  <c r="AC26" i="1" s="1"/>
  <c r="AD26" i="1"/>
  <c r="V26" i="1"/>
  <c r="T26" i="1"/>
  <c r="BT25" i="1"/>
  <c r="BS25" i="1"/>
  <c r="BQ25" i="1"/>
  <c r="BR25" i="1" s="1"/>
  <c r="BP25" i="1"/>
  <c r="BO25" i="1"/>
  <c r="BN25" i="1"/>
  <c r="BM25" i="1"/>
  <c r="BL25" i="1"/>
  <c r="BI25" i="1"/>
  <c r="BG25" i="1"/>
  <c r="BB25" i="1"/>
  <c r="AV25" i="1"/>
  <c r="AW25" i="1" s="1"/>
  <c r="AR25" i="1"/>
  <c r="AP25" i="1" s="1"/>
  <c r="AQ25" i="1" s="1"/>
  <c r="AE25" i="1"/>
  <c r="AD25" i="1"/>
  <c r="V25" i="1"/>
  <c r="BT24" i="1"/>
  <c r="BS24" i="1"/>
  <c r="BQ24" i="1"/>
  <c r="BR24" i="1" s="1"/>
  <c r="BD24" i="1" s="1"/>
  <c r="BP24" i="1"/>
  <c r="BO24" i="1"/>
  <c r="BN24" i="1"/>
  <c r="BM24" i="1"/>
  <c r="BL24" i="1"/>
  <c r="BG24" i="1" s="1"/>
  <c r="BI24" i="1"/>
  <c r="BB24" i="1"/>
  <c r="BF24" i="1" s="1"/>
  <c r="AW24" i="1"/>
  <c r="AV24" i="1"/>
  <c r="AR24" i="1"/>
  <c r="AQ24" i="1"/>
  <c r="AP24" i="1"/>
  <c r="P24" i="1" s="1"/>
  <c r="BE24" i="1" s="1"/>
  <c r="BH24" i="1" s="1"/>
  <c r="AE24" i="1"/>
  <c r="AD24" i="1"/>
  <c r="AC24" i="1" s="1"/>
  <c r="Y24" i="1"/>
  <c r="V24" i="1"/>
  <c r="Q24" i="1"/>
  <c r="BT23" i="1"/>
  <c r="BS23" i="1"/>
  <c r="BQ23" i="1"/>
  <c r="BR23" i="1" s="1"/>
  <c r="BP23" i="1"/>
  <c r="BO23" i="1"/>
  <c r="BN23" i="1"/>
  <c r="BM23" i="1"/>
  <c r="BL23" i="1"/>
  <c r="BG23" i="1" s="1"/>
  <c r="BI23" i="1"/>
  <c r="BB23" i="1"/>
  <c r="AW23" i="1"/>
  <c r="AV23" i="1"/>
  <c r="AR23" i="1"/>
  <c r="AP23" i="1"/>
  <c r="AE23" i="1"/>
  <c r="AD23" i="1"/>
  <c r="AC23" i="1"/>
  <c r="V23" i="1"/>
  <c r="T23" i="1"/>
  <c r="BT22" i="1"/>
  <c r="BS22" i="1"/>
  <c r="BR22" i="1" s="1"/>
  <c r="BQ22" i="1"/>
  <c r="BP22" i="1"/>
  <c r="BO22" i="1"/>
  <c r="BN22" i="1"/>
  <c r="BM22" i="1"/>
  <c r="BL22" i="1"/>
  <c r="BG22" i="1" s="1"/>
  <c r="BI22" i="1"/>
  <c r="BB22" i="1"/>
  <c r="AV22" i="1"/>
  <c r="AW22" i="1" s="1"/>
  <c r="AR22" i="1"/>
  <c r="AP22" i="1" s="1"/>
  <c r="AE22" i="1"/>
  <c r="AD22" i="1"/>
  <c r="V22" i="1"/>
  <c r="BT21" i="1"/>
  <c r="BS21" i="1"/>
  <c r="BR21" i="1"/>
  <c r="Y21" i="1" s="1"/>
  <c r="BQ21" i="1"/>
  <c r="BP21" i="1"/>
  <c r="BO21" i="1"/>
  <c r="BN21" i="1"/>
  <c r="BM21" i="1"/>
  <c r="BL21" i="1"/>
  <c r="BI21" i="1"/>
  <c r="BG21" i="1"/>
  <c r="BD21" i="1"/>
  <c r="BB21" i="1"/>
  <c r="AW21" i="1"/>
  <c r="AV21" i="1"/>
  <c r="AR21" i="1"/>
  <c r="AP21" i="1" s="1"/>
  <c r="AE21" i="1"/>
  <c r="AD21" i="1"/>
  <c r="AC21" i="1" s="1"/>
  <c r="V21" i="1"/>
  <c r="BT20" i="1"/>
  <c r="BS20" i="1"/>
  <c r="BQ20" i="1"/>
  <c r="BR20" i="1" s="1"/>
  <c r="BP20" i="1"/>
  <c r="BO20" i="1"/>
  <c r="BN20" i="1"/>
  <c r="BM20" i="1"/>
  <c r="BL20" i="1"/>
  <c r="BI20" i="1"/>
  <c r="BG20" i="1"/>
  <c r="BB20" i="1"/>
  <c r="AW20" i="1"/>
  <c r="AV20" i="1"/>
  <c r="AR20" i="1"/>
  <c r="AP20" i="1"/>
  <c r="AE20" i="1"/>
  <c r="AD20" i="1"/>
  <c r="AC20" i="1" s="1"/>
  <c r="V20" i="1"/>
  <c r="BT19" i="1"/>
  <c r="BS19" i="1"/>
  <c r="BR19" i="1" s="1"/>
  <c r="BD19" i="1" s="1"/>
  <c r="BF19" i="1" s="1"/>
  <c r="BQ19" i="1"/>
  <c r="BP19" i="1"/>
  <c r="BO19" i="1"/>
  <c r="BN19" i="1"/>
  <c r="BM19" i="1"/>
  <c r="BL19" i="1"/>
  <c r="BG19" i="1" s="1"/>
  <c r="BI19" i="1"/>
  <c r="BB19" i="1"/>
  <c r="AW19" i="1"/>
  <c r="AV19" i="1"/>
  <c r="AR19" i="1"/>
  <c r="AP19" i="1"/>
  <c r="O19" i="1" s="1"/>
  <c r="AG19" i="1"/>
  <c r="AE19" i="1"/>
  <c r="AD19" i="1"/>
  <c r="AC19" i="1"/>
  <c r="V19" i="1"/>
  <c r="Q19" i="1"/>
  <c r="P19" i="1"/>
  <c r="BE19" i="1" s="1"/>
  <c r="BT18" i="1"/>
  <c r="BS18" i="1"/>
  <c r="BR18" i="1" s="1"/>
  <c r="Y18" i="1" s="1"/>
  <c r="BQ18" i="1"/>
  <c r="BP18" i="1"/>
  <c r="BO18" i="1"/>
  <c r="BN18" i="1"/>
  <c r="BM18" i="1"/>
  <c r="BL18" i="1"/>
  <c r="BG18" i="1" s="1"/>
  <c r="BI18" i="1"/>
  <c r="BD18" i="1"/>
  <c r="BF18" i="1" s="1"/>
  <c r="BB18" i="1"/>
  <c r="AV18" i="1"/>
  <c r="AW18" i="1" s="1"/>
  <c r="AR18" i="1"/>
  <c r="AP18" i="1" s="1"/>
  <c r="AE18" i="1"/>
  <c r="AC18" i="1" s="1"/>
  <c r="AD18" i="1"/>
  <c r="V18" i="1"/>
  <c r="T18" i="1"/>
  <c r="BT17" i="1"/>
  <c r="BS17" i="1"/>
  <c r="BQ17" i="1"/>
  <c r="BR17" i="1" s="1"/>
  <c r="BP17" i="1"/>
  <c r="BO17" i="1"/>
  <c r="BN17" i="1"/>
  <c r="BM17" i="1"/>
  <c r="BL17" i="1"/>
  <c r="BI17" i="1"/>
  <c r="BG17" i="1"/>
  <c r="BB17" i="1"/>
  <c r="AV17" i="1"/>
  <c r="AW17" i="1" s="1"/>
  <c r="AR17" i="1"/>
  <c r="AP17" i="1" s="1"/>
  <c r="AQ17" i="1"/>
  <c r="AE17" i="1"/>
  <c r="AD17" i="1"/>
  <c r="AC17" i="1" s="1"/>
  <c r="V17" i="1"/>
  <c r="BD25" i="1" l="1"/>
  <c r="Y25" i="1"/>
  <c r="BD17" i="1"/>
  <c r="Y17" i="1"/>
  <c r="BD22" i="1"/>
  <c r="BF22" i="1" s="1"/>
  <c r="Y22" i="1"/>
  <c r="AQ22" i="1"/>
  <c r="T22" i="1"/>
  <c r="Q22" i="1"/>
  <c r="AQ30" i="1"/>
  <c r="T30" i="1"/>
  <c r="P30" i="1"/>
  <c r="BE30" i="1" s="1"/>
  <c r="Q30" i="1"/>
  <c r="BH34" i="1"/>
  <c r="BD33" i="1"/>
  <c r="BF33" i="1" s="1"/>
  <c r="Y33" i="1"/>
  <c r="P22" i="1"/>
  <c r="BE22" i="1" s="1"/>
  <c r="AC25" i="1"/>
  <c r="BD31" i="1"/>
  <c r="BF31" i="1" s="1"/>
  <c r="Y31" i="1"/>
  <c r="T20" i="1"/>
  <c r="Q20" i="1"/>
  <c r="P20" i="1"/>
  <c r="BE20" i="1" s="1"/>
  <c r="O20" i="1"/>
  <c r="AQ20" i="1"/>
  <c r="AG27" i="1"/>
  <c r="BD28" i="1"/>
  <c r="BF28" i="1" s="1"/>
  <c r="Y28" i="1"/>
  <c r="AG35" i="1"/>
  <c r="Q23" i="1"/>
  <c r="P23" i="1"/>
  <c r="BE23" i="1" s="1"/>
  <c r="BH23" i="1" s="1"/>
  <c r="O23" i="1"/>
  <c r="AQ23" i="1"/>
  <c r="BH19" i="1"/>
  <c r="T17" i="1"/>
  <c r="Q17" i="1"/>
  <c r="P17" i="1"/>
  <c r="BE17" i="1" s="1"/>
  <c r="BH17" i="1" s="1"/>
  <c r="Q18" i="1"/>
  <c r="P18" i="1"/>
  <c r="BE18" i="1" s="1"/>
  <c r="BH18" i="1" s="1"/>
  <c r="O18" i="1"/>
  <c r="AQ18" i="1"/>
  <c r="BF21" i="1"/>
  <c r="BD23" i="1"/>
  <c r="BF23" i="1" s="1"/>
  <c r="Y23" i="1"/>
  <c r="Q29" i="1"/>
  <c r="P29" i="1"/>
  <c r="BE29" i="1" s="1"/>
  <c r="BH29" i="1" s="1"/>
  <c r="O29" i="1"/>
  <c r="AQ29" i="1"/>
  <c r="T29" i="1"/>
  <c r="O30" i="1"/>
  <c r="BD30" i="1"/>
  <c r="BF30" i="1" s="1"/>
  <c r="Y30" i="1"/>
  <c r="Q21" i="1"/>
  <c r="O21" i="1"/>
  <c r="P21" i="1"/>
  <c r="BE21" i="1" s="1"/>
  <c r="BH21" i="1" s="1"/>
  <c r="AQ21" i="1"/>
  <c r="T21" i="1"/>
  <c r="T25" i="1"/>
  <c r="Q25" i="1"/>
  <c r="P25" i="1"/>
  <c r="BE25" i="1" s="1"/>
  <c r="BH25" i="1" s="1"/>
  <c r="Q26" i="1"/>
  <c r="P26" i="1"/>
  <c r="BE26" i="1" s="1"/>
  <c r="BH26" i="1" s="1"/>
  <c r="O26" i="1"/>
  <c r="AQ26" i="1"/>
  <c r="BD35" i="1"/>
  <c r="BH35" i="1" s="1"/>
  <c r="Y35" i="1"/>
  <c r="O22" i="1"/>
  <c r="BD20" i="1"/>
  <c r="BF20" i="1" s="1"/>
  <c r="Y20" i="1"/>
  <c r="O17" i="1"/>
  <c r="BF17" i="1"/>
  <c r="Y19" i="1"/>
  <c r="AC22" i="1"/>
  <c r="T28" i="1"/>
  <c r="Q28" i="1"/>
  <c r="AQ28" i="1"/>
  <c r="P28" i="1"/>
  <c r="BE28" i="1" s="1"/>
  <c r="BH28" i="1" s="1"/>
  <c r="O28" i="1"/>
  <c r="T33" i="1"/>
  <c r="Q33" i="1"/>
  <c r="O33" i="1"/>
  <c r="P33" i="1"/>
  <c r="BE33" i="1" s="1"/>
  <c r="BH33" i="1" s="1"/>
  <c r="BF35" i="1"/>
  <c r="O25" i="1"/>
  <c r="BF25" i="1"/>
  <c r="BD27" i="1"/>
  <c r="BF27" i="1" s="1"/>
  <c r="Y27" i="1"/>
  <c r="AC30" i="1"/>
  <c r="AQ31" i="1"/>
  <c r="T24" i="1"/>
  <c r="O31" i="1"/>
  <c r="T32" i="1"/>
  <c r="AQ34" i="1"/>
  <c r="T19" i="1"/>
  <c r="T27" i="1"/>
  <c r="P31" i="1"/>
  <c r="BE31" i="1" s="1"/>
  <c r="BH31" i="1" s="1"/>
  <c r="O34" i="1"/>
  <c r="Z34" i="1" s="1"/>
  <c r="AA34" i="1" s="1"/>
  <c r="T35" i="1"/>
  <c r="AQ19" i="1"/>
  <c r="O24" i="1"/>
  <c r="AQ27" i="1"/>
  <c r="O32" i="1"/>
  <c r="Z32" i="1" s="1"/>
  <c r="AA32" i="1" s="1"/>
  <c r="AQ35" i="1"/>
  <c r="AB32" i="1" l="1"/>
  <c r="AF32" i="1" s="1"/>
  <c r="AI32" i="1"/>
  <c r="AH32" i="1"/>
  <c r="AH34" i="1"/>
  <c r="AB34" i="1"/>
  <c r="AF34" i="1" s="1"/>
  <c r="AI34" i="1"/>
  <c r="AJ34" i="1" s="1"/>
  <c r="AG17" i="1"/>
  <c r="Z22" i="1"/>
  <c r="AA22" i="1" s="1"/>
  <c r="AG24" i="1"/>
  <c r="Z24" i="1"/>
  <c r="AA24" i="1" s="1"/>
  <c r="AG25" i="1"/>
  <c r="Z20" i="1"/>
  <c r="AA20" i="1" s="1"/>
  <c r="AG26" i="1"/>
  <c r="AG29" i="1"/>
  <c r="Z29" i="1"/>
  <c r="AA29" i="1" s="1"/>
  <c r="W29" i="1" s="1"/>
  <c r="U29" i="1" s="1"/>
  <c r="X29" i="1" s="1"/>
  <c r="R29" i="1" s="1"/>
  <c r="S29" i="1" s="1"/>
  <c r="Z31" i="1"/>
  <c r="AA31" i="1" s="1"/>
  <c r="Z26" i="1"/>
  <c r="AA26" i="1" s="1"/>
  <c r="W26" i="1" s="1"/>
  <c r="U26" i="1" s="1"/>
  <c r="X26" i="1" s="1"/>
  <c r="R26" i="1" s="1"/>
  <c r="S26" i="1" s="1"/>
  <c r="AG21" i="1"/>
  <c r="Z21" i="1"/>
  <c r="AA21" i="1" s="1"/>
  <c r="AG18" i="1"/>
  <c r="W18" i="1"/>
  <c r="U18" i="1" s="1"/>
  <c r="X18" i="1" s="1"/>
  <c r="R18" i="1" s="1"/>
  <c r="S18" i="1" s="1"/>
  <c r="Z28" i="1"/>
  <c r="AA28" i="1" s="1"/>
  <c r="AG22" i="1"/>
  <c r="W22" i="1"/>
  <c r="U22" i="1" s="1"/>
  <c r="X22" i="1" s="1"/>
  <c r="R22" i="1" s="1"/>
  <c r="S22" i="1" s="1"/>
  <c r="Z18" i="1"/>
  <c r="AA18" i="1" s="1"/>
  <c r="Z17" i="1"/>
  <c r="AA17" i="1" s="1"/>
  <c r="W17" i="1" s="1"/>
  <c r="U17" i="1" s="1"/>
  <c r="X17" i="1" s="1"/>
  <c r="R17" i="1" s="1"/>
  <c r="S17" i="1" s="1"/>
  <c r="W32" i="1"/>
  <c r="U32" i="1" s="1"/>
  <c r="X32" i="1" s="1"/>
  <c r="R32" i="1" s="1"/>
  <c r="S32" i="1" s="1"/>
  <c r="AG32" i="1"/>
  <c r="Z33" i="1"/>
  <c r="AA33" i="1" s="1"/>
  <c r="AG34" i="1"/>
  <c r="W34" i="1"/>
  <c r="U34" i="1" s="1"/>
  <c r="X34" i="1" s="1"/>
  <c r="R34" i="1" s="1"/>
  <c r="S34" i="1" s="1"/>
  <c r="Z30" i="1"/>
  <c r="AA30" i="1" s="1"/>
  <c r="AG23" i="1"/>
  <c r="AG20" i="1"/>
  <c r="W20" i="1"/>
  <c r="U20" i="1" s="1"/>
  <c r="X20" i="1" s="1"/>
  <c r="R20" i="1" s="1"/>
  <c r="S20" i="1" s="1"/>
  <c r="AG31" i="1"/>
  <c r="W31" i="1"/>
  <c r="U31" i="1" s="1"/>
  <c r="X31" i="1" s="1"/>
  <c r="R31" i="1" s="1"/>
  <c r="S31" i="1" s="1"/>
  <c r="AG33" i="1"/>
  <c r="W33" i="1"/>
  <c r="U33" i="1" s="1"/>
  <c r="X33" i="1" s="1"/>
  <c r="R33" i="1" s="1"/>
  <c r="S33" i="1" s="1"/>
  <c r="Z23" i="1"/>
  <c r="AA23" i="1" s="1"/>
  <c r="W23" i="1" s="1"/>
  <c r="U23" i="1" s="1"/>
  <c r="X23" i="1" s="1"/>
  <c r="R23" i="1" s="1"/>
  <c r="S23" i="1" s="1"/>
  <c r="BH20" i="1"/>
  <c r="BH30" i="1"/>
  <c r="Z25" i="1"/>
  <c r="AA25" i="1" s="1"/>
  <c r="AG28" i="1"/>
  <c r="W28" i="1"/>
  <c r="U28" i="1" s="1"/>
  <c r="X28" i="1" s="1"/>
  <c r="R28" i="1" s="1"/>
  <c r="S28" i="1" s="1"/>
  <c r="Z35" i="1"/>
  <c r="AA35" i="1" s="1"/>
  <c r="Z27" i="1"/>
  <c r="AA27" i="1" s="1"/>
  <c r="Z19" i="1"/>
  <c r="AA19" i="1" s="1"/>
  <c r="AG30" i="1"/>
  <c r="W30" i="1"/>
  <c r="U30" i="1" s="1"/>
  <c r="X30" i="1" s="1"/>
  <c r="R30" i="1" s="1"/>
  <c r="S30" i="1" s="1"/>
  <c r="BH27" i="1"/>
  <c r="BH22" i="1"/>
  <c r="AB27" i="1" l="1"/>
  <c r="AF27" i="1" s="1"/>
  <c r="AI27" i="1"/>
  <c r="AH27" i="1"/>
  <c r="W27" i="1"/>
  <c r="U27" i="1" s="1"/>
  <c r="X27" i="1" s="1"/>
  <c r="R27" i="1" s="1"/>
  <c r="S27" i="1" s="1"/>
  <c r="AB28" i="1"/>
  <c r="AF28" i="1" s="1"/>
  <c r="AI28" i="1"/>
  <c r="AH28" i="1"/>
  <c r="AB19" i="1"/>
  <c r="AF19" i="1" s="1"/>
  <c r="AI19" i="1"/>
  <c r="AJ19" i="1" s="1"/>
  <c r="AH19" i="1"/>
  <c r="W19" i="1"/>
  <c r="U19" i="1" s="1"/>
  <c r="X19" i="1" s="1"/>
  <c r="R19" i="1" s="1"/>
  <c r="S19" i="1" s="1"/>
  <c r="AB25" i="1"/>
  <c r="AF25" i="1" s="1"/>
  <c r="AI25" i="1"/>
  <c r="AH25" i="1"/>
  <c r="AB35" i="1"/>
  <c r="AF35" i="1" s="1"/>
  <c r="AI35" i="1"/>
  <c r="AJ35" i="1" s="1"/>
  <c r="AH35" i="1"/>
  <c r="W35" i="1"/>
  <c r="U35" i="1" s="1"/>
  <c r="X35" i="1" s="1"/>
  <c r="R35" i="1" s="1"/>
  <c r="S35" i="1" s="1"/>
  <c r="AI31" i="1"/>
  <c r="AJ31" i="1" s="1"/>
  <c r="AB31" i="1"/>
  <c r="AF31" i="1" s="1"/>
  <c r="AH31" i="1"/>
  <c r="W25" i="1"/>
  <c r="U25" i="1" s="1"/>
  <c r="X25" i="1" s="1"/>
  <c r="R25" i="1" s="1"/>
  <c r="S25" i="1" s="1"/>
  <c r="AB17" i="1"/>
  <c r="AF17" i="1" s="1"/>
  <c r="AI17" i="1"/>
  <c r="AJ17" i="1" s="1"/>
  <c r="AH17" i="1"/>
  <c r="AB24" i="1"/>
  <c r="AF24" i="1" s="1"/>
  <c r="AI24" i="1"/>
  <c r="AJ24" i="1" s="1"/>
  <c r="AH24" i="1"/>
  <c r="AI23" i="1"/>
  <c r="AB23" i="1"/>
  <c r="AF23" i="1" s="1"/>
  <c r="AH23" i="1"/>
  <c r="AB30" i="1"/>
  <c r="AF30" i="1" s="1"/>
  <c r="AI30" i="1"/>
  <c r="AH30" i="1"/>
  <c r="AB21" i="1"/>
  <c r="AF21" i="1" s="1"/>
  <c r="AH21" i="1"/>
  <c r="AI21" i="1"/>
  <c r="AI29" i="1"/>
  <c r="AB29" i="1"/>
  <c r="AF29" i="1" s="1"/>
  <c r="AH29" i="1"/>
  <c r="AH18" i="1"/>
  <c r="AI18" i="1"/>
  <c r="AJ18" i="1" s="1"/>
  <c r="AB18" i="1"/>
  <c r="AF18" i="1" s="1"/>
  <c r="W21" i="1"/>
  <c r="U21" i="1" s="1"/>
  <c r="X21" i="1" s="1"/>
  <c r="R21" i="1" s="1"/>
  <c r="S21" i="1" s="1"/>
  <c r="W24" i="1"/>
  <c r="U24" i="1" s="1"/>
  <c r="X24" i="1" s="1"/>
  <c r="R24" i="1" s="1"/>
  <c r="S24" i="1" s="1"/>
  <c r="AB22" i="1"/>
  <c r="AF22" i="1" s="1"/>
  <c r="AI22" i="1"/>
  <c r="AH22" i="1"/>
  <c r="AJ32" i="1"/>
  <c r="AB33" i="1"/>
  <c r="AF33" i="1" s="1"/>
  <c r="AI33" i="1"/>
  <c r="AH33" i="1"/>
  <c r="AH26" i="1"/>
  <c r="AI26" i="1"/>
  <c r="AJ26" i="1" s="1"/>
  <c r="AB26" i="1"/>
  <c r="AF26" i="1" s="1"/>
  <c r="AB20" i="1"/>
  <c r="AF20" i="1" s="1"/>
  <c r="AI20" i="1"/>
  <c r="AH20" i="1"/>
  <c r="AJ22" i="1" l="1"/>
  <c r="AJ28" i="1"/>
  <c r="AJ21" i="1"/>
  <c r="AJ23" i="1"/>
  <c r="AJ25" i="1"/>
  <c r="AJ29" i="1"/>
  <c r="AJ27" i="1"/>
  <c r="AJ33" i="1"/>
  <c r="AJ20" i="1"/>
  <c r="AJ30" i="1"/>
</calcChain>
</file>

<file path=xl/sharedStrings.xml><?xml version="1.0" encoding="utf-8"?>
<sst xmlns="http://schemas.openxmlformats.org/spreadsheetml/2006/main" count="708" uniqueCount="290">
  <si>
    <t>File opened</t>
  </si>
  <si>
    <t>2020-02-14 13:30:58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</si>
  <si>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</si>
  <si>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</si>
  <si>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</si>
  <si>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</si>
  <si>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</si>
  <si>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</si>
  <si>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</si>
  <si>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</si>
  <si>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</si>
  <si>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</si>
  <si>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</si>
  <si>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{"h2obspan1": "1.00315", "co2aspan2a": "0.295951", "h2oaspanconc2": "0", "h2oaspan1": "1.00539", "oxygen": "21", "co2azero": "0.926417", "h2oaspanconc1": "12.18", "co2aspanconc1": "2488", "co2aspan2": "-0.0336155", "h2obspan2b": "0.0727663", "co2aspan2b": "0.293384", "h2obspanconc2": "0", "ssb_ref": "36084.5", "co2bspanconc1": "2488", "flowazero": "0.30544", "h2obspanconc1": "12.18", "co2bzero": "0.928899", "h2oaspan2": "0", "flowmeterzero": "0.998881", "co2bspanconc2": "301.4", "co2bspan2": "-0.0333406", "chamberpressurezero": "2.65346", "co2bspan2b": "0.294103", "co2aspanconc2": "301.4", "co2aspan1": "1.00127", "ssa_ref": "34010.6", "co2bspan2a": "0.296716", "h2obzero": "1.05718", "tazero": "-0.144751", "flowbzero": "0.30558", "co2bspan1": "1.00109", "tbzero": "-0.0746956", "h2oazero": "1.04577", "h2oaspan2b": "0.0723615", "h2obspan2": "0", "h2obspan2a": "0.0725379", "h2oaspan2a": "0.0719734"}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</si>
  <si>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</si>
  <si>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</si>
  <si>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</si>
  <si>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</si>
  <si>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</si>
  <si>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</si>
  <si>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</si>
  <si>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</si>
  <si>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</si>
  <si>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13:30:58</t>
  </si>
  <si>
    <t>Stability Definition:	Tleaf (Meas): Slp&lt;1 Per=20	CO2_r (Meas): Per=20	A (GasEx): Slp&lt;0.3 Per=20	Qin (LeafQ): Slp&lt;1 Per=20</t>
  </si>
  <si>
    <t>13:31:11</t>
  </si>
  <si>
    <t>Stability Definition:	Tleaf (Meas): Per=20	CO2_r (Meas): Per=20	A (GasEx): Slp&lt;0.3 Per=20	Qin (LeafQ): Slp&lt;1 Per=20</t>
  </si>
  <si>
    <t>13:31:12</t>
  </si>
  <si>
    <t>Stability Definition:	Tleaf (Meas): Per=20	CO2_r (Meas): Per=20	A (GasEx): Slp&lt;0.3 Per=20	Qin (LeafQ): Per=20</t>
  </si>
  <si>
    <t>13:31:13</t>
  </si>
  <si>
    <t>Stability Definition:	Tleaf (Meas): Per=20	CO2_r (Meas): Slp&lt;1 Per=20	A (GasEx): Slp&lt;0.3 Per=20	Qin (LeafQ): Per=20</t>
  </si>
  <si>
    <t>13:31:24</t>
  </si>
  <si>
    <t>Stability Definition:	Tleaf (Meas): Per=20	CO2_r (Meas): Per=20	A (GasEx): Per=20	Qin (LeafQ): Per=20</t>
  </si>
  <si>
    <t>13:31:26</t>
  </si>
  <si>
    <t>Stability Definition:	Tleaf (Meas): Per=20	CO2_r (Meas): Per=20	A (GasEx): Std&lt;0.1 Per=20	Qin (LeafQ): Per=20</t>
  </si>
  <si>
    <t>13:31:27</t>
  </si>
  <si>
    <t>Stability Definition:	Tleaf (Meas): Per=20	CO2_r (Meas): Std&lt;0.75 Per=20	A (GasEx): Std&lt;0.1 Per=20	Qin (LeafQ):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</si>
  <si>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</si>
  <si>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</si>
  <si>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</si>
  <si>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</si>
  <si>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</si>
  <si>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</si>
  <si>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</si>
  <si>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</si>
  <si>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</si>
  <si>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</si>
  <si>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</si>
  <si>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</si>
  <si>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</si>
  <si>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</si>
  <si>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</si>
  <si>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</si>
  <si>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</si>
  <si>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</si>
  <si>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</si>
  <si>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</si>
  <si>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</si>
  <si>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</si>
  <si>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</si>
  <si>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</si>
  <si>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</si>
  <si>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</si>
  <si>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</si>
  <si>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</si>
  <si>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</si>
  <si>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</si>
  <si>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</si>
  <si>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</si>
  <si>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</si>
  <si>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</si>
  <si>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</si>
  <si>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</si>
  <si>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</si>
  <si>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</si>
  <si>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</si>
  <si>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</si>
  <si>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</si>
  <si>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</si>
  <si>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</si>
  <si>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2.8147 79.8671 390.363 638.251 869.496 1083.53 1276.66 1362.94</t>
  </si>
  <si>
    <t>Fs_true</t>
  </si>
  <si>
    <t>-0.192608 99.4012 401.924 601.131 800.297 1000.58 1200.7 1401.24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</si>
  <si>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</si>
  <si>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</si>
  <si>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</si>
  <si>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</si>
  <si>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</si>
  <si>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</si>
  <si>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</si>
  <si>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</si>
  <si>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</si>
  <si>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</si>
  <si>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</si>
  <si>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</si>
  <si>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</si>
  <si>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</si>
  <si>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</si>
  <si>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</si>
  <si>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</si>
  <si>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</si>
  <si>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</si>
  <si>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</si>
  <si>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</si>
  <si>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</si>
  <si>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</si>
  <si>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</si>
  <si>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</si>
  <si>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</si>
  <si>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</si>
  <si>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</si>
  <si>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</si>
  <si>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</si>
  <si>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</si>
  <si>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</si>
  <si>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</si>
  <si>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</si>
  <si>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</si>
  <si>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</si>
  <si>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</si>
  <si>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</si>
  <si>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</si>
  <si>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</si>
  <si>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</si>
  <si>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</si>
  <si>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</si>
  <si>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</si>
  <si>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</si>
  <si>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</si>
  <si>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</si>
  <si>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</si>
  <si>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</si>
  <si>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</si>
  <si>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</si>
  <si>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</si>
  <si>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</si>
  <si>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</si>
  <si>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</si>
  <si>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</si>
  <si>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</si>
  <si>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</si>
  <si>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</si>
  <si>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</si>
  <si>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</si>
  <si>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</si>
  <si>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</si>
  <si>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</si>
  <si>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</si>
  <si>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</si>
  <si>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</si>
  <si>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</si>
  <si>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</si>
  <si>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</si>
  <si>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</si>
  <si>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</si>
  <si>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</si>
  <si>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</si>
  <si>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</si>
  <si>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</si>
  <si>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</si>
  <si>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</si>
  <si>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</si>
  <si>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</si>
  <si>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</si>
  <si>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</si>
  <si>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</si>
  <si>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</si>
  <si>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</si>
  <si>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</si>
  <si>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</si>
  <si>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</si>
  <si>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</si>
  <si>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</si>
  <si>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</si>
  <si>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</si>
  <si>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</si>
  <si>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</si>
  <si>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</si>
  <si>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</si>
  <si>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</si>
  <si>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</si>
  <si>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</si>
  <si>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</si>
  <si>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</si>
  <si>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</si>
  <si>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</si>
  <si>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</si>
  <si>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</si>
  <si>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</si>
  <si>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</si>
  <si>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</si>
  <si>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</si>
  <si>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</si>
  <si>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</si>
  <si>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</si>
  <si>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</si>
  <si>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</si>
  <si>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</si>
  <si>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</si>
  <si>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</si>
  <si>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</si>
  <si>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</si>
  <si>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</si>
  <si>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</si>
  <si>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</si>
  <si>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</si>
  <si>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</si>
  <si>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</si>
  <si>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</si>
  <si>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</si>
  <si>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</si>
  <si>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</si>
  <si>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</si>
  <si>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</si>
  <si>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</si>
  <si>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</si>
  <si>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</si>
  <si>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</si>
  <si>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</si>
  <si>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</si>
  <si>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</si>
  <si>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</si>
  <si>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</si>
  <si>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</si>
  <si>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</si>
  <si>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</si>
  <si>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</si>
  <si>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</si>
  <si>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</si>
  <si>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</si>
  <si>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</si>
  <si>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</si>
  <si>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</si>
  <si>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</si>
  <si>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</si>
  <si>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</si>
  <si>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</si>
  <si>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</si>
  <si>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</si>
  <si>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</si>
  <si>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</si>
  <si>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</si>
  <si>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20200214 14:09:46</t>
  </si>
  <si>
    <t>14:09:46</t>
  </si>
  <si>
    <t>Lindsey</t>
  </si>
  <si>
    <t>20200214</t>
  </si>
  <si>
    <t>ja</t>
  </si>
  <si>
    <t>UNKNOW</t>
  </si>
  <si>
    <t>BNL17590</t>
  </si>
  <si>
    <t>Mature</t>
  </si>
  <si>
    <t>I3</t>
  </si>
  <si>
    <t>Sun</t>
  </si>
  <si>
    <t>-</t>
  </si>
  <si>
    <t>0: Broadleaf</t>
  </si>
  <si>
    <t>20200214 14:10:47</t>
  </si>
  <si>
    <t>14:10:47</t>
  </si>
  <si>
    <t>20200214 14:12:15</t>
  </si>
  <si>
    <t>14:12:15</t>
  </si>
  <si>
    <t>20200214 14:13:42</t>
  </si>
  <si>
    <t>14:13:42</t>
  </si>
  <si>
    <t>20200214 14:15:09</t>
  </si>
  <si>
    <t>14:15:09</t>
  </si>
  <si>
    <t>20200214 14:16:32</t>
  </si>
  <si>
    <t>14:16:32</t>
  </si>
  <si>
    <t>20200214 14:17:50</t>
  </si>
  <si>
    <t>14:17:50</t>
  </si>
  <si>
    <t>20200214 14:19:06</t>
  </si>
  <si>
    <t>14:19:06</t>
  </si>
  <si>
    <t>20200214 14:20:47</t>
  </si>
  <si>
    <t>14:20:47</t>
  </si>
  <si>
    <t>20200214 14:21:48</t>
  </si>
  <si>
    <t>14:21:48</t>
  </si>
  <si>
    <t>20200214 14:22:48</t>
  </si>
  <si>
    <t>14:22:48</t>
  </si>
  <si>
    <t>20200214 14:24:30</t>
  </si>
  <si>
    <t>14:24:30</t>
  </si>
  <si>
    <t>20200214 14:26:03</t>
  </si>
  <si>
    <t>14:26:03</t>
  </si>
  <si>
    <t>20200214 14:27:47</t>
  </si>
  <si>
    <t>14:27:47</t>
  </si>
  <si>
    <t>20200214 14:29:48</t>
  </si>
  <si>
    <t>14:29:48</t>
  </si>
  <si>
    <t>20200214 14:31:48</t>
  </si>
  <si>
    <t>14:31:48</t>
  </si>
  <si>
    <t>20200214 14:33:49</t>
  </si>
  <si>
    <t>14:33:49</t>
  </si>
  <si>
    <t>20200214 14:35:49</t>
  </si>
  <si>
    <t>14:35:49</t>
  </si>
  <si>
    <t>20200214 14:37:50</t>
  </si>
  <si>
    <t>14:37:50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</si>
</sst>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workbookViewId="0"/>
  </sheetViews>
  <sheetFormatPr defaultRowHeight="15" x14ac:dyDescent="0.25"/>
  <sheetData>
    <row r="2" spans="1:133" x14ac:dyDescent="0.25">
      <c r="A2" t="s">
        <v>37</v>
      </c>
      <c r="B2" t="s">
        <v>38</v>
      </c>
      <c r="C2" t="s">
        <v>39</v>
      </c>
      <c r="D2" t="s">
        <v>40</v>
      </c>
    </row>
    <row r="3" spans="1:133" x14ac:dyDescent="0.25">
      <c r="B3">
        <v>4</v>
      </c>
      <c r="C3">
        <v>21</v>
      </c>
      <c r="D3" t="s">
        <v>41</v>
      </c>
    </row>
    <row r="4" spans="1:133" x14ac:dyDescent="0.25">
      <c r="A4" t="s">
        <v>42</v>
      </c>
      <c r="B4" t="s">
        <v>43</v>
      </c>
    </row>
    <row r="5" spans="1:133" x14ac:dyDescent="0.25">
      <c r="B5">
        <v>2</v>
      </c>
    </row>
    <row r="6" spans="1:133" x14ac:dyDescent="0.25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133" x14ac:dyDescent="0.25">
      <c r="B7">
        <v>0</v>
      </c>
      <c r="C7">
        <v>1</v>
      </c>
      <c r="D7">
        <v>0</v>
      </c>
      <c r="E7">
        <v>0</v>
      </c>
    </row>
    <row r="8" spans="1:133" x14ac:dyDescent="0.25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133" x14ac:dyDescent="0.25">
      <c r="B9" t="s">
        <v>51</v>
      </c>
      <c r="C9" t="s">
        <v>53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25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133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25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133" x14ac:dyDescent="0.25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133" x14ac:dyDescent="0.25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85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89</v>
      </c>
      <c r="BR14" t="s">
        <v>89</v>
      </c>
      <c r="BS14" t="s">
        <v>89</v>
      </c>
      <c r="BT14" t="s">
        <v>89</v>
      </c>
      <c r="BU14" t="s">
        <v>42</v>
      </c>
      <c r="BV14" t="s">
        <v>42</v>
      </c>
      <c r="BW14" t="s">
        <v>42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</row>
    <row r="15" spans="1:133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87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107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</row>
    <row r="16" spans="1:133" x14ac:dyDescent="0.25">
      <c r="B16" t="s">
        <v>225</v>
      </c>
      <c r="C16" t="s">
        <v>225</v>
      </c>
      <c r="N16" t="s">
        <v>225</v>
      </c>
      <c r="O16" t="s">
        <v>226</v>
      </c>
      <c r="P16" t="s">
        <v>227</v>
      </c>
      <c r="Q16" t="s">
        <v>228</v>
      </c>
      <c r="R16" t="s">
        <v>228</v>
      </c>
      <c r="S16" t="s">
        <v>173</v>
      </c>
      <c r="T16" t="s">
        <v>173</v>
      </c>
      <c r="U16" t="s">
        <v>226</v>
      </c>
      <c r="V16" t="s">
        <v>226</v>
      </c>
      <c r="W16" t="s">
        <v>226</v>
      </c>
      <c r="X16" t="s">
        <v>226</v>
      </c>
      <c r="Y16" t="s">
        <v>229</v>
      </c>
      <c r="Z16" t="s">
        <v>230</v>
      </c>
      <c r="AA16" t="s">
        <v>230</v>
      </c>
      <c r="AB16" t="s">
        <v>231</v>
      </c>
      <c r="AC16" t="s">
        <v>232</v>
      </c>
      <c r="AD16" t="s">
        <v>231</v>
      </c>
      <c r="AE16" t="s">
        <v>231</v>
      </c>
      <c r="AF16" t="s">
        <v>231</v>
      </c>
      <c r="AG16" t="s">
        <v>229</v>
      </c>
      <c r="AH16" t="s">
        <v>229</v>
      </c>
      <c r="AI16" t="s">
        <v>229</v>
      </c>
      <c r="AJ16" t="s">
        <v>229</v>
      </c>
      <c r="AN16" t="s">
        <v>233</v>
      </c>
      <c r="AO16" t="s">
        <v>232</v>
      </c>
      <c r="AQ16" t="s">
        <v>232</v>
      </c>
      <c r="AR16" t="s">
        <v>233</v>
      </c>
      <c r="AX16" t="s">
        <v>227</v>
      </c>
      <c r="BD16" t="s">
        <v>227</v>
      </c>
      <c r="BE16" t="s">
        <v>227</v>
      </c>
      <c r="BF16" t="s">
        <v>227</v>
      </c>
      <c r="BH16" t="s">
        <v>234</v>
      </c>
      <c r="BQ16" t="s">
        <v>227</v>
      </c>
      <c r="BR16" t="s">
        <v>227</v>
      </c>
      <c r="BT16" t="s">
        <v>235</v>
      </c>
      <c r="BU16" t="s">
        <v>236</v>
      </c>
      <c r="BX16" t="s">
        <v>225</v>
      </c>
      <c r="BY16" t="s">
        <v>228</v>
      </c>
      <c r="BZ16" t="s">
        <v>228</v>
      </c>
      <c r="CA16" t="s">
        <v>237</v>
      </c>
      <c r="CB16" t="s">
        <v>237</v>
      </c>
      <c r="CC16" t="s">
        <v>233</v>
      </c>
      <c r="CD16" t="s">
        <v>231</v>
      </c>
      <c r="CE16" t="s">
        <v>231</v>
      </c>
      <c r="CF16" t="s">
        <v>230</v>
      </c>
      <c r="CG16" t="s">
        <v>230</v>
      </c>
      <c r="CH16" t="s">
        <v>230</v>
      </c>
      <c r="CI16" t="s">
        <v>230</v>
      </c>
      <c r="CJ16" t="s">
        <v>230</v>
      </c>
      <c r="CK16" t="s">
        <v>238</v>
      </c>
      <c r="CL16" t="s">
        <v>227</v>
      </c>
      <c r="CM16" t="s">
        <v>227</v>
      </c>
      <c r="CN16" t="s">
        <v>227</v>
      </c>
      <c r="CS16" t="s">
        <v>227</v>
      </c>
      <c r="CV16" t="s">
        <v>230</v>
      </c>
      <c r="CW16" t="s">
        <v>230</v>
      </c>
      <c r="CX16" t="s">
        <v>230</v>
      </c>
      <c r="CY16" t="s">
        <v>230</v>
      </c>
      <c r="CZ16" t="s">
        <v>230</v>
      </c>
      <c r="DA16" t="s">
        <v>227</v>
      </c>
      <c r="DB16" t="s">
        <v>227</v>
      </c>
      <c r="DC16" t="s">
        <v>227</v>
      </c>
      <c r="DD16" t="s">
        <v>225</v>
      </c>
      <c r="DF16" t="s">
        <v>239</v>
      </c>
      <c r="DG16" t="s">
        <v>239</v>
      </c>
      <c r="DI16" t="s">
        <v>225</v>
      </c>
      <c r="DJ16" t="s">
        <v>232</v>
      </c>
      <c r="DK16" t="s">
        <v>232</v>
      </c>
      <c r="DL16" t="s">
        <v>240</v>
      </c>
      <c r="DM16" t="s">
        <v>241</v>
      </c>
      <c r="DO16" t="s">
        <v>233</v>
      </c>
      <c r="DP16" t="s">
        <v>233</v>
      </c>
      <c r="DQ16" t="s">
        <v>230</v>
      </c>
      <c r="DR16" t="s">
        <v>230</v>
      </c>
      <c r="DS16" t="s">
        <v>230</v>
      </c>
      <c r="DT16" t="s">
        <v>230</v>
      </c>
      <c r="DU16" t="s">
        <v>230</v>
      </c>
      <c r="DV16" t="s">
        <v>232</v>
      </c>
      <c r="DW16" t="s">
        <v>232</v>
      </c>
      <c r="DX16" t="s">
        <v>232</v>
      </c>
      <c r="DY16" t="s">
        <v>230</v>
      </c>
      <c r="DZ16" t="s">
        <v>228</v>
      </c>
      <c r="EA16" t="s">
        <v>237</v>
      </c>
      <c r="EB16" t="s">
        <v>232</v>
      </c>
      <c r="EC16" t="s">
        <v>232</v>
      </c>
    </row>
    <row r="17" spans="1:133" x14ac:dyDescent="0.25">
      <c r="A17">
        <v>1</v>
      </c>
      <c r="B17">
        <v>1581707386.5999999</v>
      </c>
      <c r="C17">
        <v>0</v>
      </c>
      <c r="D17" t="s">
        <v>242</v>
      </c>
      <c r="E17" t="s">
        <v>243</v>
      </c>
      <c r="F17" t="s">
        <v>244</v>
      </c>
      <c r="G17" t="s">
        <v>245</v>
      </c>
      <c r="H17" t="s">
        <v>246</v>
      </c>
      <c r="I17" t="s">
        <v>247</v>
      </c>
      <c r="J17" t="s">
        <v>248</v>
      </c>
      <c r="K17" t="s">
        <v>249</v>
      </c>
      <c r="L17" t="s">
        <v>250</v>
      </c>
      <c r="M17" t="s">
        <v>251</v>
      </c>
      <c r="N17">
        <v>1581707378.5999999</v>
      </c>
      <c r="O17">
        <f t="shared" ref="O17:O35" si="0">CC17*AP17*(CA17-CB17)/(100*BU17*(1000-AP17*CA17))</f>
        <v>5.4527492303507957E-4</v>
      </c>
      <c r="P17">
        <f t="shared" ref="P17:P35" si="1">CC17*AP17*(BZ17-BY17*(1000-AP17*CB17)/(1000-AP17*CA17))/(100*BU17)</f>
        <v>2.3790612010458587</v>
      </c>
      <c r="Q17">
        <f t="shared" ref="Q17:Q35" si="2">BY17 - IF(AP17&gt;1, P17*BU17*100/(AR17*CK17), 0)</f>
        <v>394.76351612903198</v>
      </c>
      <c r="R17">
        <f t="shared" ref="R17:R35" si="3">((X17-O17/2)*Q17-P17)/(X17+O17/2)</f>
        <v>299.10099743162107</v>
      </c>
      <c r="S17">
        <f t="shared" ref="S17:S35" si="4">R17*(CD17+CE17)/1000</f>
        <v>29.784492559094833</v>
      </c>
      <c r="T17">
        <f t="shared" ref="T17:T35" si="5">(BY17 - IF(AP17&gt;1, P17*BU17*100/(AR17*CK17), 0))*(CD17+CE17)/1000</f>
        <v>39.310571043599687</v>
      </c>
      <c r="U17">
        <f t="shared" ref="U17:U35" si="6">2/((1/W17-1/V17)+SIGN(W17)*SQRT((1/W17-1/V17)*(1/W17-1/V17) + 4*BV17/((BV17+1)*(BV17+1))*(2*1/W17*1/V17-1/V17*1/V17)))</f>
        <v>4.3348493525725056E-2</v>
      </c>
      <c r="V17">
        <f t="shared" ref="V17:V35" si="7">AM17+AL17*BU17+AK17*BU17*BU17</f>
        <v>2.2488905930212439</v>
      </c>
      <c r="W17">
        <f t="shared" ref="W17:W35" si="8">O17*(1000-(1000*0.61365*EXP(17.502*AA17/(240.97+AA17))/(CD17+CE17)+CA17)/2)/(1000*0.61365*EXP(17.502*AA17/(240.97+AA17))/(CD17+CE17)-CA17)</f>
        <v>4.2889595619619095E-2</v>
      </c>
      <c r="X17">
        <f t="shared" ref="X17:X35" si="9">1/((BV17+1)/(U17/1.6)+1/(V17/1.37)) + BV17/((BV17+1)/(U17/1.6) + BV17/(V17/1.37))</f>
        <v>2.6846822513462064E-2</v>
      </c>
      <c r="Y17">
        <f t="shared" ref="Y17:Y35" si="10">(BR17*BT17)</f>
        <v>225.72219476589595</v>
      </c>
      <c r="Z17">
        <f t="shared" ref="Z17:Z35" si="11">(CF17+(Y17+2*0.95*0.0000000567*(((CF17+$B$7)+273)^4-(CF17+273)^4)-44100*O17)/(1.84*29.3*V17+8*0.95*0.0000000567*(CF17+273)^3))</f>
        <v>32.433454899945183</v>
      </c>
      <c r="AA17">
        <f t="shared" ref="AA17:AA35" si="12">($C$7*CG17+$D$7*CH17+$E$7*Z17)</f>
        <v>31.015974193548399</v>
      </c>
      <c r="AB17">
        <f t="shared" ref="AB17:AB35" si="13">0.61365*EXP(17.502*AA17/(240.97+AA17))</f>
        <v>4.515488946756018</v>
      </c>
      <c r="AC17">
        <f t="shared" ref="AC17:AC35" si="14">(AD17/AE17*100)</f>
        <v>73.460147492572887</v>
      </c>
      <c r="AD17">
        <f t="shared" ref="AD17:AD35" si="15">CA17*(CD17+CE17)/1000</f>
        <v>3.2991580784321153</v>
      </c>
      <c r="AE17">
        <f t="shared" ref="AE17:AE35" si="16">0.61365*EXP(17.502*CF17/(240.97+CF17))</f>
        <v>4.4910855627749369</v>
      </c>
      <c r="AF17">
        <f t="shared" ref="AF17:AF35" si="17">(AB17-CA17*(CD17+CE17)/1000)</f>
        <v>1.2163308683239027</v>
      </c>
      <c r="AG17">
        <f t="shared" ref="AG17:AG35" si="18">(-O17*44100)</f>
        <v>-24.046624105847009</v>
      </c>
      <c r="AH17">
        <f t="shared" ref="AH17:AH35" si="19">2*29.3*V17*0.92*(CF17-AA17)</f>
        <v>-11.520354639865378</v>
      </c>
      <c r="AI17">
        <f t="shared" ref="AI17:AI35" si="20">2*0.95*0.0000000567*(((CF17+$B$7)+273)^4-(AA17+273)^4)</f>
        <v>-1.1499906997442846</v>
      </c>
      <c r="AJ17">
        <f t="shared" ref="AJ17:AJ35" si="21">Y17+AI17+AG17+AH17</f>
        <v>189.00522532043928</v>
      </c>
      <c r="AK17">
        <v>-4.1153887142480097E-2</v>
      </c>
      <c r="AL17">
        <v>4.61988435959595E-2</v>
      </c>
      <c r="AM17">
        <v>3.4532374685747702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51803.585313462638</v>
      </c>
      <c r="AS17" t="s">
        <v>252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252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1177.228054838713</v>
      </c>
      <c r="BE17">
        <f t="shared" ref="BE17:BE35" si="29">P17</f>
        <v>2.3790612010458587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2.0209008707083556E-3</v>
      </c>
      <c r="BI17" t="e">
        <f t="shared" ref="BI17:BI35" si="33">(AU17-BA17)/BA17</f>
        <v>#DIV/0!</v>
      </c>
      <c r="BJ17" t="s">
        <v>252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1400.0116129032299</v>
      </c>
      <c r="BR17">
        <f t="shared" ref="BR17:BR35" si="40">BQ17*BS17</f>
        <v>1177.228054838713</v>
      </c>
      <c r="BS17">
        <f t="shared" ref="BS17:BS35" si="41">($B$11*$D$9+$C$11*$D$9+$F$11*((DA17+CS17)/MAX(DA17+CS17+DB17, 0.1)*$I$9+DB17/MAX(DA17+CS17+DB17, 0.1)*$J$9))/($B$11+$C$11+$F$11)</f>
        <v>0.84087020706740678</v>
      </c>
      <c r="BT17">
        <f t="shared" ref="BT17:BT35" si="42">($B$11*$K$9+$C$11*$K$9+$F$11*((DA17+CS17)/MAX(DA17+CS17+DB17, 0.1)*$P$9+DB17/MAX(DA17+CS17+DB17, 0.1)*$Q$9))/($B$11+$C$11+$F$11)</f>
        <v>0.19174041413481366</v>
      </c>
      <c r="BU17">
        <v>6</v>
      </c>
      <c r="BV17">
        <v>0.5</v>
      </c>
      <c r="BW17" t="s">
        <v>253</v>
      </c>
      <c r="BX17">
        <v>1581707378.5999999</v>
      </c>
      <c r="BY17">
        <v>394.76351612903198</v>
      </c>
      <c r="BZ17">
        <v>399.94435483871001</v>
      </c>
      <c r="CA17">
        <v>33.130712903225799</v>
      </c>
      <c r="CB17">
        <v>32.077877419354799</v>
      </c>
      <c r="CC17">
        <v>300.45125806451603</v>
      </c>
      <c r="CD17">
        <v>99.380029032257994</v>
      </c>
      <c r="CE17">
        <v>0.20002190322580601</v>
      </c>
      <c r="CF17">
        <v>30.920954838709701</v>
      </c>
      <c r="CG17">
        <v>31.015974193548399</v>
      </c>
      <c r="CH17">
        <v>999.9</v>
      </c>
      <c r="CI17">
        <v>0</v>
      </c>
      <c r="CJ17">
        <v>0</v>
      </c>
      <c r="CK17">
        <v>9986.3725806451603</v>
      </c>
      <c r="CL17">
        <v>0</v>
      </c>
      <c r="CM17">
        <v>2.4219922580645199</v>
      </c>
      <c r="CN17">
        <v>1400.0116129032299</v>
      </c>
      <c r="CO17">
        <v>0.97099212903225796</v>
      </c>
      <c r="CP17">
        <v>2.90074516129032E-2</v>
      </c>
      <c r="CQ17">
        <v>0</v>
      </c>
      <c r="CR17">
        <v>2.6590322580645198</v>
      </c>
      <c r="CS17">
        <v>0</v>
      </c>
      <c r="CT17">
        <v>13727.8516129032</v>
      </c>
      <c r="CU17">
        <v>12988.322580645199</v>
      </c>
      <c r="CV17">
        <v>45.137</v>
      </c>
      <c r="CW17">
        <v>48.219516129032201</v>
      </c>
      <c r="CX17">
        <v>46.491677419354801</v>
      </c>
      <c r="CY17">
        <v>46.5</v>
      </c>
      <c r="CZ17">
        <v>45.018000000000001</v>
      </c>
      <c r="DA17">
        <v>1359.40161290323</v>
      </c>
      <c r="DB17">
        <v>40.61</v>
      </c>
      <c r="DC17">
        <v>0</v>
      </c>
      <c r="DD17">
        <v>1581707386.5</v>
      </c>
      <c r="DE17">
        <v>2.70675</v>
      </c>
      <c r="DF17">
        <v>-0.53335045455000496</v>
      </c>
      <c r="DG17">
        <v>218.184615104778</v>
      </c>
      <c r="DH17">
        <v>13728.6730769231</v>
      </c>
      <c r="DI17">
        <v>15</v>
      </c>
      <c r="DJ17">
        <v>100</v>
      </c>
      <c r="DK17">
        <v>100</v>
      </c>
      <c r="DL17">
        <v>2.5920000000000001</v>
      </c>
      <c r="DM17">
        <v>0.45</v>
      </c>
      <c r="DN17">
        <v>2</v>
      </c>
      <c r="DO17">
        <v>291.7</v>
      </c>
      <c r="DP17">
        <v>284.35700000000003</v>
      </c>
      <c r="DQ17">
        <v>28.8567</v>
      </c>
      <c r="DR17">
        <v>32.348399999999998</v>
      </c>
      <c r="DS17">
        <v>30.0001</v>
      </c>
      <c r="DT17">
        <v>32.296900000000001</v>
      </c>
      <c r="DU17">
        <v>32.3249</v>
      </c>
      <c r="DV17">
        <v>14.817299999999999</v>
      </c>
      <c r="DW17">
        <v>27.523199999999999</v>
      </c>
      <c r="DX17">
        <v>69.356300000000005</v>
      </c>
      <c r="DY17">
        <v>28.8492</v>
      </c>
      <c r="DZ17">
        <v>400</v>
      </c>
      <c r="EA17">
        <v>32.164700000000003</v>
      </c>
      <c r="EB17">
        <v>99.914699999999996</v>
      </c>
      <c r="EC17">
        <v>100.31</v>
      </c>
    </row>
    <row r="18" spans="1:133" x14ac:dyDescent="0.25">
      <c r="A18">
        <v>2</v>
      </c>
      <c r="B18">
        <v>1581707447.0999999</v>
      </c>
      <c r="C18">
        <v>60.5</v>
      </c>
      <c r="D18" t="s">
        <v>254</v>
      </c>
      <c r="E18" t="s">
        <v>255</v>
      </c>
      <c r="F18" t="s">
        <v>244</v>
      </c>
      <c r="G18" t="s">
        <v>245</v>
      </c>
      <c r="H18" t="s">
        <v>246</v>
      </c>
      <c r="I18" t="s">
        <v>247</v>
      </c>
      <c r="J18" t="s">
        <v>248</v>
      </c>
      <c r="K18" t="s">
        <v>249</v>
      </c>
      <c r="L18" t="s">
        <v>250</v>
      </c>
      <c r="M18" t="s">
        <v>251</v>
      </c>
      <c r="N18">
        <v>1581707439.0999999</v>
      </c>
      <c r="O18">
        <f t="shared" si="0"/>
        <v>5.3677696393124384E-4</v>
      </c>
      <c r="P18">
        <f t="shared" si="1"/>
        <v>2.3843284060926595</v>
      </c>
      <c r="Q18">
        <f t="shared" si="2"/>
        <v>394.83290322580598</v>
      </c>
      <c r="R18">
        <f t="shared" si="3"/>
        <v>298.1378263091396</v>
      </c>
      <c r="S18">
        <f t="shared" si="4"/>
        <v>29.686938440491005</v>
      </c>
      <c r="T18">
        <f t="shared" si="5"/>
        <v>39.315306740684846</v>
      </c>
      <c r="U18">
        <f t="shared" si="6"/>
        <v>4.2916159219288624E-2</v>
      </c>
      <c r="V18">
        <f t="shared" si="7"/>
        <v>2.2504762518439163</v>
      </c>
      <c r="W18">
        <f t="shared" si="8"/>
        <v>4.2466631397496922E-2</v>
      </c>
      <c r="X18">
        <f t="shared" si="9"/>
        <v>2.6581640453673755E-2</v>
      </c>
      <c r="Y18">
        <f t="shared" si="10"/>
        <v>225.72209179913116</v>
      </c>
      <c r="Z18">
        <f t="shared" si="11"/>
        <v>32.429897932169752</v>
      </c>
      <c r="AA18">
        <f t="shared" si="12"/>
        <v>31.014374193548399</v>
      </c>
      <c r="AB18">
        <f t="shared" si="13"/>
        <v>4.5150770720206816</v>
      </c>
      <c r="AC18">
        <f t="shared" si="14"/>
        <v>73.632651556116443</v>
      </c>
      <c r="AD18">
        <f t="shared" si="15"/>
        <v>3.3058861405712241</v>
      </c>
      <c r="AE18">
        <f t="shared" si="16"/>
        <v>4.4897013358968385</v>
      </c>
      <c r="AF18">
        <f t="shared" si="17"/>
        <v>1.2091909314494576</v>
      </c>
      <c r="AG18">
        <f t="shared" si="18"/>
        <v>-23.671864109367853</v>
      </c>
      <c r="AH18">
        <f t="shared" si="19"/>
        <v>-11.98991401531106</v>
      </c>
      <c r="AI18">
        <f t="shared" si="20"/>
        <v>-1.1959786685056286</v>
      </c>
      <c r="AJ18">
        <f t="shared" si="21"/>
        <v>188.86433500594663</v>
      </c>
      <c r="AK18">
        <v>-4.1196569936642599E-2</v>
      </c>
      <c r="AL18">
        <v>4.6246758771624999E-2</v>
      </c>
      <c r="AM18">
        <v>3.4560722169333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51855.932521459836</v>
      </c>
      <c r="AS18" t="s">
        <v>252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252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1177.2275129032296</v>
      </c>
      <c r="BE18">
        <f t="shared" si="29"/>
        <v>2.3843284060926595</v>
      </c>
      <c r="BF18" t="e">
        <f t="shared" si="30"/>
        <v>#DIV/0!</v>
      </c>
      <c r="BG18" t="e">
        <f t="shared" si="31"/>
        <v>#DIV/0!</v>
      </c>
      <c r="BH18">
        <f t="shared" si="32"/>
        <v>2.0253760466509381E-3</v>
      </c>
      <c r="BI18" t="e">
        <f t="shared" si="33"/>
        <v>#DIV/0!</v>
      </c>
      <c r="BJ18" t="s">
        <v>252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1400.01096774194</v>
      </c>
      <c r="BR18">
        <f t="shared" si="40"/>
        <v>1177.2275129032296</v>
      </c>
      <c r="BS18">
        <f t="shared" si="41"/>
        <v>0.84087020746842078</v>
      </c>
      <c r="BT18">
        <f t="shared" si="42"/>
        <v>0.19174041493684149</v>
      </c>
      <c r="BU18">
        <v>6</v>
      </c>
      <c r="BV18">
        <v>0.5</v>
      </c>
      <c r="BW18" t="s">
        <v>253</v>
      </c>
      <c r="BX18">
        <v>1581707439.0999999</v>
      </c>
      <c r="BY18">
        <v>394.83290322580598</v>
      </c>
      <c r="BZ18">
        <v>400.01774193548403</v>
      </c>
      <c r="CA18">
        <v>33.200112903225801</v>
      </c>
      <c r="CB18">
        <v>32.163738709677403</v>
      </c>
      <c r="CC18">
        <v>300.44509677419398</v>
      </c>
      <c r="CD18">
        <v>99.374548387096794</v>
      </c>
      <c r="CE18">
        <v>0.199996741935484</v>
      </c>
      <c r="CF18">
        <v>30.915551612903201</v>
      </c>
      <c r="CG18">
        <v>31.014374193548399</v>
      </c>
      <c r="CH18">
        <v>999.9</v>
      </c>
      <c r="CI18">
        <v>0</v>
      </c>
      <c r="CJ18">
        <v>0</v>
      </c>
      <c r="CK18">
        <v>9997.2812903225804</v>
      </c>
      <c r="CL18">
        <v>0</v>
      </c>
      <c r="CM18">
        <v>7.0471580645161298</v>
      </c>
      <c r="CN18">
        <v>1400.01096774194</v>
      </c>
      <c r="CO18">
        <v>0.97099100000000005</v>
      </c>
      <c r="CP18">
        <v>2.90085E-2</v>
      </c>
      <c r="CQ18">
        <v>0</v>
      </c>
      <c r="CR18">
        <v>2.6580645161290302</v>
      </c>
      <c r="CS18">
        <v>0</v>
      </c>
      <c r="CT18">
        <v>14030.064516128999</v>
      </c>
      <c r="CU18">
        <v>12988.3032258065</v>
      </c>
      <c r="CV18">
        <v>45.155000000000001</v>
      </c>
      <c r="CW18">
        <v>48.25</v>
      </c>
      <c r="CX18">
        <v>46.570354838709697</v>
      </c>
      <c r="CY18">
        <v>46.52</v>
      </c>
      <c r="CZ18">
        <v>45.048000000000002</v>
      </c>
      <c r="DA18">
        <v>1359.4009677419399</v>
      </c>
      <c r="DB18">
        <v>40.61</v>
      </c>
      <c r="DC18">
        <v>0</v>
      </c>
      <c r="DD18">
        <v>1581707447.0999999</v>
      </c>
      <c r="DE18">
        <v>2.6524711538461498</v>
      </c>
      <c r="DF18">
        <v>0.88795727600109298</v>
      </c>
      <c r="DG18">
        <v>-72.047863330562194</v>
      </c>
      <c r="DH18">
        <v>14029.992307692301</v>
      </c>
      <c r="DI18">
        <v>15</v>
      </c>
      <c r="DJ18">
        <v>100</v>
      </c>
      <c r="DK18">
        <v>100</v>
      </c>
      <c r="DL18">
        <v>2.5920000000000001</v>
      </c>
      <c r="DM18">
        <v>0.45</v>
      </c>
      <c r="DN18">
        <v>2</v>
      </c>
      <c r="DO18">
        <v>291.73899999999998</v>
      </c>
      <c r="DP18">
        <v>284.40300000000002</v>
      </c>
      <c r="DQ18">
        <v>28.9666</v>
      </c>
      <c r="DR18">
        <v>32.353700000000003</v>
      </c>
      <c r="DS18">
        <v>30.000299999999999</v>
      </c>
      <c r="DT18">
        <v>32.295699999999997</v>
      </c>
      <c r="DU18">
        <v>32.322000000000003</v>
      </c>
      <c r="DV18">
        <v>14.817299999999999</v>
      </c>
      <c r="DW18">
        <v>27.523199999999999</v>
      </c>
      <c r="DX18">
        <v>69.356300000000005</v>
      </c>
      <c r="DY18">
        <v>28.956900000000001</v>
      </c>
      <c r="DZ18">
        <v>400</v>
      </c>
      <c r="EA18">
        <v>32.153799999999997</v>
      </c>
      <c r="EB18">
        <v>99.910200000000003</v>
      </c>
      <c r="EC18">
        <v>100.309</v>
      </c>
    </row>
    <row r="19" spans="1:133" x14ac:dyDescent="0.25">
      <c r="A19">
        <v>3</v>
      </c>
      <c r="B19">
        <v>1581707535.0999999</v>
      </c>
      <c r="C19">
        <v>148.5</v>
      </c>
      <c r="D19" t="s">
        <v>256</v>
      </c>
      <c r="E19" t="s">
        <v>257</v>
      </c>
      <c r="F19" t="s">
        <v>244</v>
      </c>
      <c r="G19" t="s">
        <v>245</v>
      </c>
      <c r="H19" t="s">
        <v>246</v>
      </c>
      <c r="I19" t="s">
        <v>247</v>
      </c>
      <c r="J19" t="s">
        <v>248</v>
      </c>
      <c r="K19" t="s">
        <v>249</v>
      </c>
      <c r="L19" t="s">
        <v>250</v>
      </c>
      <c r="M19" t="s">
        <v>251</v>
      </c>
      <c r="N19">
        <v>1581707527.0999999</v>
      </c>
      <c r="O19">
        <f t="shared" si="0"/>
        <v>5.4277302777268094E-4</v>
      </c>
      <c r="P19">
        <f t="shared" si="1"/>
        <v>1.3525542146925043</v>
      </c>
      <c r="Q19">
        <f t="shared" si="2"/>
        <v>296.96758064516098</v>
      </c>
      <c r="R19">
        <f t="shared" si="3"/>
        <v>241.81135001696617</v>
      </c>
      <c r="S19">
        <f t="shared" si="4"/>
        <v>24.076996634903431</v>
      </c>
      <c r="T19">
        <f t="shared" si="5"/>
        <v>29.568866140349833</v>
      </c>
      <c r="U19">
        <f t="shared" si="6"/>
        <v>4.3879826664062031E-2</v>
      </c>
      <c r="V19">
        <f t="shared" si="7"/>
        <v>2.2519227590161139</v>
      </c>
      <c r="W19">
        <f t="shared" si="8"/>
        <v>4.3410301716395948E-2</v>
      </c>
      <c r="X19">
        <f t="shared" si="9"/>
        <v>2.7173204792463938E-2</v>
      </c>
      <c r="Y19">
        <f t="shared" si="10"/>
        <v>225.71788829223345</v>
      </c>
      <c r="Z19">
        <f t="shared" si="11"/>
        <v>32.384252571569519</v>
      </c>
      <c r="AA19">
        <f t="shared" si="12"/>
        <v>30.959332258064499</v>
      </c>
      <c r="AB19">
        <f t="shared" si="13"/>
        <v>4.5009279940875349</v>
      </c>
      <c r="AC19">
        <f t="shared" si="14"/>
        <v>73.788008132304768</v>
      </c>
      <c r="AD19">
        <f t="shared" si="15"/>
        <v>3.3047789988501379</v>
      </c>
      <c r="AE19">
        <f t="shared" si="16"/>
        <v>4.4787480818353851</v>
      </c>
      <c r="AF19">
        <f t="shared" si="17"/>
        <v>1.1961489952373969</v>
      </c>
      <c r="AG19">
        <f t="shared" si="18"/>
        <v>-23.936290524775231</v>
      </c>
      <c r="AH19">
        <f t="shared" si="19"/>
        <v>-10.512163612659341</v>
      </c>
      <c r="AI19">
        <f t="shared" si="20"/>
        <v>-1.0473954861529584</v>
      </c>
      <c r="AJ19">
        <f t="shared" si="21"/>
        <v>190.22203866864592</v>
      </c>
      <c r="AK19">
        <v>-4.1235530782252297E-2</v>
      </c>
      <c r="AL19">
        <v>4.6290495733979399E-2</v>
      </c>
      <c r="AM19">
        <v>3.4586588927733199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51910.166501279964</v>
      </c>
      <c r="AS19" t="s">
        <v>252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252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1177.2053032258045</v>
      </c>
      <c r="BE19">
        <f t="shared" si="29"/>
        <v>1.3525542146925043</v>
      </c>
      <c r="BF19" t="e">
        <f t="shared" si="30"/>
        <v>#DIV/0!</v>
      </c>
      <c r="BG19" t="e">
        <f t="shared" si="31"/>
        <v>#DIV/0!</v>
      </c>
      <c r="BH19">
        <f t="shared" si="32"/>
        <v>1.1489535521002196E-3</v>
      </c>
      <c r="BI19" t="e">
        <f t="shared" si="33"/>
        <v>#DIV/0!</v>
      </c>
      <c r="BJ19" t="s">
        <v>252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1399.98451612903</v>
      </c>
      <c r="BR19">
        <f t="shared" si="40"/>
        <v>1177.2053032258045</v>
      </c>
      <c r="BS19">
        <f t="shared" si="41"/>
        <v>0.8408702308228293</v>
      </c>
      <c r="BT19">
        <f t="shared" si="42"/>
        <v>0.19174046164565875</v>
      </c>
      <c r="BU19">
        <v>6</v>
      </c>
      <c r="BV19">
        <v>0.5</v>
      </c>
      <c r="BW19" t="s">
        <v>253</v>
      </c>
      <c r="BX19">
        <v>1581707527.0999999</v>
      </c>
      <c r="BY19">
        <v>296.96758064516098</v>
      </c>
      <c r="BZ19">
        <v>299.99054838709702</v>
      </c>
      <c r="CA19">
        <v>33.190729032258098</v>
      </c>
      <c r="CB19">
        <v>32.1427774193548</v>
      </c>
      <c r="CC19">
        <v>300.447838709677</v>
      </c>
      <c r="CD19">
        <v>99.369345161290298</v>
      </c>
      <c r="CE19">
        <v>0.19999529032258101</v>
      </c>
      <c r="CF19">
        <v>30.8727451612903</v>
      </c>
      <c r="CG19">
        <v>30.959332258064499</v>
      </c>
      <c r="CH19">
        <v>999.9</v>
      </c>
      <c r="CI19">
        <v>0</v>
      </c>
      <c r="CJ19">
        <v>0</v>
      </c>
      <c r="CK19">
        <v>10007.26</v>
      </c>
      <c r="CL19">
        <v>0</v>
      </c>
      <c r="CM19">
        <v>1.2229651612903201</v>
      </c>
      <c r="CN19">
        <v>1399.98451612903</v>
      </c>
      <c r="CO19">
        <v>0.97099212903225796</v>
      </c>
      <c r="CP19">
        <v>2.90074516129032E-2</v>
      </c>
      <c r="CQ19">
        <v>0</v>
      </c>
      <c r="CR19">
        <v>2.6980645161290302</v>
      </c>
      <c r="CS19">
        <v>0</v>
      </c>
      <c r="CT19">
        <v>13672.245161290301</v>
      </c>
      <c r="CU19">
        <v>12988.058064516101</v>
      </c>
      <c r="CV19">
        <v>45.189064516129001</v>
      </c>
      <c r="CW19">
        <v>48.311999999999998</v>
      </c>
      <c r="CX19">
        <v>46.610580645161299</v>
      </c>
      <c r="CY19">
        <v>46.600612903225802</v>
      </c>
      <c r="CZ19">
        <v>45.086387096774203</v>
      </c>
      <c r="DA19">
        <v>1359.3741935483899</v>
      </c>
      <c r="DB19">
        <v>40.610322580645096</v>
      </c>
      <c r="DC19">
        <v>0</v>
      </c>
      <c r="DD19">
        <v>1581707535.3</v>
      </c>
      <c r="DE19">
        <v>2.6841153846153798</v>
      </c>
      <c r="DF19">
        <v>0.30027350204943698</v>
      </c>
      <c r="DG19">
        <v>-10.492307705931299</v>
      </c>
      <c r="DH19">
        <v>13672.211538461501</v>
      </c>
      <c r="DI19">
        <v>15</v>
      </c>
      <c r="DJ19">
        <v>100</v>
      </c>
      <c r="DK19">
        <v>100</v>
      </c>
      <c r="DL19">
        <v>2.5920000000000001</v>
      </c>
      <c r="DM19">
        <v>0.45</v>
      </c>
      <c r="DN19">
        <v>2</v>
      </c>
      <c r="DO19">
        <v>291.70400000000001</v>
      </c>
      <c r="DP19">
        <v>284.19</v>
      </c>
      <c r="DQ19">
        <v>29.0809</v>
      </c>
      <c r="DR19">
        <v>32.361600000000003</v>
      </c>
      <c r="DS19">
        <v>29.9999</v>
      </c>
      <c r="DT19">
        <v>32.297899999999998</v>
      </c>
      <c r="DU19">
        <v>32.322000000000003</v>
      </c>
      <c r="DV19">
        <v>11.904</v>
      </c>
      <c r="DW19">
        <v>27.523199999999999</v>
      </c>
      <c r="DX19">
        <v>68.984300000000005</v>
      </c>
      <c r="DY19">
        <v>29.109400000000001</v>
      </c>
      <c r="DZ19">
        <v>300</v>
      </c>
      <c r="EA19">
        <v>32.153599999999997</v>
      </c>
      <c r="EB19">
        <v>99.916200000000003</v>
      </c>
      <c r="EC19">
        <v>100.30800000000001</v>
      </c>
    </row>
    <row r="20" spans="1:133" x14ac:dyDescent="0.25">
      <c r="A20">
        <v>4</v>
      </c>
      <c r="B20">
        <v>1581707622.0999999</v>
      </c>
      <c r="C20">
        <v>235.5</v>
      </c>
      <c r="D20" t="s">
        <v>258</v>
      </c>
      <c r="E20" t="s">
        <v>259</v>
      </c>
      <c r="F20" t="s">
        <v>244</v>
      </c>
      <c r="G20" t="s">
        <v>245</v>
      </c>
      <c r="H20" t="s">
        <v>246</v>
      </c>
      <c r="I20" t="s">
        <v>247</v>
      </c>
      <c r="J20" t="s">
        <v>248</v>
      </c>
      <c r="K20" t="s">
        <v>249</v>
      </c>
      <c r="L20" t="s">
        <v>250</v>
      </c>
      <c r="M20" t="s">
        <v>251</v>
      </c>
      <c r="N20">
        <v>1581707614.0999999</v>
      </c>
      <c r="O20">
        <f t="shared" si="0"/>
        <v>5.4293033700186604E-4</v>
      </c>
      <c r="P20">
        <f t="shared" si="1"/>
        <v>0.69843297602471843</v>
      </c>
      <c r="Q20">
        <f t="shared" si="2"/>
        <v>223.331419354839</v>
      </c>
      <c r="R20">
        <f t="shared" si="3"/>
        <v>193.1078346545942</v>
      </c>
      <c r="S20">
        <f t="shared" si="4"/>
        <v>19.227907419665694</v>
      </c>
      <c r="T20">
        <f t="shared" si="5"/>
        <v>22.237294840669048</v>
      </c>
      <c r="U20">
        <f t="shared" si="6"/>
        <v>4.3352185601764709E-2</v>
      </c>
      <c r="V20">
        <f t="shared" si="7"/>
        <v>2.2507344666266738</v>
      </c>
      <c r="W20">
        <f t="shared" si="8"/>
        <v>4.2893581684829173E-2</v>
      </c>
      <c r="X20">
        <f t="shared" si="9"/>
        <v>2.6849287942942751E-2</v>
      </c>
      <c r="Y20">
        <f t="shared" si="10"/>
        <v>225.71735532794938</v>
      </c>
      <c r="Z20">
        <f t="shared" si="11"/>
        <v>32.426250164930813</v>
      </c>
      <c r="AA20">
        <f t="shared" si="12"/>
        <v>31.0012032258064</v>
      </c>
      <c r="AB20">
        <f t="shared" si="13"/>
        <v>4.5116878222000913</v>
      </c>
      <c r="AC20">
        <f t="shared" si="14"/>
        <v>73.525391527333454</v>
      </c>
      <c r="AD20">
        <f t="shared" si="15"/>
        <v>3.3008025720383185</v>
      </c>
      <c r="AE20">
        <f t="shared" si="16"/>
        <v>4.4893369534948047</v>
      </c>
      <c r="AF20">
        <f t="shared" si="17"/>
        <v>1.2108852501617728</v>
      </c>
      <c r="AG20">
        <f t="shared" si="18"/>
        <v>-23.943227861782294</v>
      </c>
      <c r="AH20">
        <f t="shared" si="19"/>
        <v>-10.565721664741194</v>
      </c>
      <c r="AI20">
        <f t="shared" si="20"/>
        <v>-1.0537204886458555</v>
      </c>
      <c r="AJ20">
        <f t="shared" si="21"/>
        <v>190.15468531278</v>
      </c>
      <c r="AK20">
        <v>-4.1203523142649398E-2</v>
      </c>
      <c r="AL20">
        <v>4.6254564354502002E-2</v>
      </c>
      <c r="AM20">
        <v>3.4565339136350399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51864.490654982728</v>
      </c>
      <c r="AS20" t="s">
        <v>252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252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1177.2025838709671</v>
      </c>
      <c r="BE20">
        <f t="shared" si="29"/>
        <v>0.69843297602471843</v>
      </c>
      <c r="BF20" t="e">
        <f t="shared" si="30"/>
        <v>#DIV/0!</v>
      </c>
      <c r="BG20" t="e">
        <f t="shared" si="31"/>
        <v>#DIV/0!</v>
      </c>
      <c r="BH20">
        <f t="shared" si="32"/>
        <v>5.9329888125803966E-4</v>
      </c>
      <c r="BI20" t="e">
        <f t="shared" si="33"/>
        <v>#DIV/0!</v>
      </c>
      <c r="BJ20" t="s">
        <v>252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1399.98129032258</v>
      </c>
      <c r="BR20">
        <f t="shared" si="40"/>
        <v>1177.2025838709671</v>
      </c>
      <c r="BS20">
        <f t="shared" si="41"/>
        <v>0.84087022591546157</v>
      </c>
      <c r="BT20">
        <f t="shared" si="42"/>
        <v>0.19174045183092309</v>
      </c>
      <c r="BU20">
        <v>6</v>
      </c>
      <c r="BV20">
        <v>0.5</v>
      </c>
      <c r="BW20" t="s">
        <v>253</v>
      </c>
      <c r="BX20">
        <v>1581707614.0999999</v>
      </c>
      <c r="BY20">
        <v>223.331419354839</v>
      </c>
      <c r="BZ20">
        <v>224.96835483871001</v>
      </c>
      <c r="CA20">
        <v>33.1502967741935</v>
      </c>
      <c r="CB20">
        <v>32.1019935483871</v>
      </c>
      <c r="CC20">
        <v>300.44667741935501</v>
      </c>
      <c r="CD20">
        <v>99.370816129032207</v>
      </c>
      <c r="CE20">
        <v>0.20001409677419399</v>
      </c>
      <c r="CF20">
        <v>30.914129032258099</v>
      </c>
      <c r="CG20">
        <v>31.0012032258064</v>
      </c>
      <c r="CH20">
        <v>999.9</v>
      </c>
      <c r="CI20">
        <v>0</v>
      </c>
      <c r="CJ20">
        <v>0</v>
      </c>
      <c r="CK20">
        <v>9999.3441935483897</v>
      </c>
      <c r="CL20">
        <v>0</v>
      </c>
      <c r="CM20">
        <v>2.9100261290322602</v>
      </c>
      <c r="CN20">
        <v>1399.98129032258</v>
      </c>
      <c r="CO20">
        <v>0.97099167741935499</v>
      </c>
      <c r="CP20">
        <v>2.9007870967741899E-2</v>
      </c>
      <c r="CQ20">
        <v>0</v>
      </c>
      <c r="CR20">
        <v>2.6382177419354802</v>
      </c>
      <c r="CS20">
        <v>0</v>
      </c>
      <c r="CT20">
        <v>13783.1677419355</v>
      </c>
      <c r="CU20">
        <v>12988.0258064516</v>
      </c>
      <c r="CV20">
        <v>45.197193548387098</v>
      </c>
      <c r="CW20">
        <v>48.311999999999998</v>
      </c>
      <c r="CX20">
        <v>46.574290322580602</v>
      </c>
      <c r="CY20">
        <v>46.620935483871001</v>
      </c>
      <c r="CZ20">
        <v>45.092483870967698</v>
      </c>
      <c r="DA20">
        <v>1359.3712903225801</v>
      </c>
      <c r="DB20">
        <v>40.61</v>
      </c>
      <c r="DC20">
        <v>0</v>
      </c>
      <c r="DD20">
        <v>1581707622.3</v>
      </c>
      <c r="DE20">
        <v>2.61473076923077</v>
      </c>
      <c r="DF20">
        <v>-0.80574356975569605</v>
      </c>
      <c r="DG20">
        <v>89.189743566731906</v>
      </c>
      <c r="DH20">
        <v>13783.669230769199</v>
      </c>
      <c r="DI20">
        <v>15</v>
      </c>
      <c r="DJ20">
        <v>100</v>
      </c>
      <c r="DK20">
        <v>100</v>
      </c>
      <c r="DL20">
        <v>2.5920000000000001</v>
      </c>
      <c r="DM20">
        <v>0.45</v>
      </c>
      <c r="DN20">
        <v>2</v>
      </c>
      <c r="DO20">
        <v>291.678</v>
      </c>
      <c r="DP20">
        <v>284.387</v>
      </c>
      <c r="DQ20">
        <v>29.010999999999999</v>
      </c>
      <c r="DR20">
        <v>32.345199999999998</v>
      </c>
      <c r="DS20">
        <v>30.0001</v>
      </c>
      <c r="DT20">
        <v>32.2864</v>
      </c>
      <c r="DU20">
        <v>32.310499999999998</v>
      </c>
      <c r="DV20">
        <v>9.6467200000000002</v>
      </c>
      <c r="DW20">
        <v>27.523199999999999</v>
      </c>
      <c r="DX20">
        <v>68.613</v>
      </c>
      <c r="DY20">
        <v>29.011299999999999</v>
      </c>
      <c r="DZ20">
        <v>225</v>
      </c>
      <c r="EA20">
        <v>32.163200000000003</v>
      </c>
      <c r="EB20">
        <v>99.918999999999997</v>
      </c>
      <c r="EC20">
        <v>100.31</v>
      </c>
    </row>
    <row r="21" spans="1:133" x14ac:dyDescent="0.25">
      <c r="A21">
        <v>5</v>
      </c>
      <c r="B21">
        <v>1581707709.0999999</v>
      </c>
      <c r="C21">
        <v>322.5</v>
      </c>
      <c r="D21" t="s">
        <v>260</v>
      </c>
      <c r="E21" t="s">
        <v>261</v>
      </c>
      <c r="F21" t="s">
        <v>244</v>
      </c>
      <c r="G21" t="s">
        <v>245</v>
      </c>
      <c r="H21" t="s">
        <v>246</v>
      </c>
      <c r="I21" t="s">
        <v>247</v>
      </c>
      <c r="J21" t="s">
        <v>248</v>
      </c>
      <c r="K21" t="s">
        <v>249</v>
      </c>
      <c r="L21" t="s">
        <v>250</v>
      </c>
      <c r="M21" t="s">
        <v>251</v>
      </c>
      <c r="N21">
        <v>1581707701.0999999</v>
      </c>
      <c r="O21">
        <f t="shared" si="0"/>
        <v>5.5663108998287784E-4</v>
      </c>
      <c r="P21">
        <f t="shared" si="1"/>
        <v>5.3811171628998067E-2</v>
      </c>
      <c r="Q21">
        <f t="shared" si="2"/>
        <v>149.729935483871</v>
      </c>
      <c r="R21">
        <f t="shared" si="3"/>
        <v>144.79512215990903</v>
      </c>
      <c r="S21">
        <f t="shared" si="4"/>
        <v>14.417249650207067</v>
      </c>
      <c r="T21">
        <f t="shared" si="5"/>
        <v>14.908608990269331</v>
      </c>
      <c r="U21">
        <f t="shared" si="6"/>
        <v>4.4437437877940016E-2</v>
      </c>
      <c r="V21">
        <f t="shared" si="7"/>
        <v>2.2504420139740655</v>
      </c>
      <c r="W21">
        <f t="shared" si="8"/>
        <v>4.3955661489669638E-2</v>
      </c>
      <c r="X21">
        <f t="shared" si="9"/>
        <v>2.751513879997132E-2</v>
      </c>
      <c r="Y21">
        <f t="shared" si="10"/>
        <v>225.72051394473655</v>
      </c>
      <c r="Z21">
        <f t="shared" si="11"/>
        <v>32.448378592270721</v>
      </c>
      <c r="AA21">
        <f t="shared" si="12"/>
        <v>31.029483870967699</v>
      </c>
      <c r="AB21">
        <f t="shared" si="13"/>
        <v>4.5189679359511503</v>
      </c>
      <c r="AC21">
        <f t="shared" si="14"/>
        <v>73.566045161463862</v>
      </c>
      <c r="AD21">
        <f t="shared" si="15"/>
        <v>3.3076224228997559</v>
      </c>
      <c r="AE21">
        <f t="shared" si="16"/>
        <v>4.4961264611141409</v>
      </c>
      <c r="AF21">
        <f t="shared" si="17"/>
        <v>1.2113455130513944</v>
      </c>
      <c r="AG21">
        <f t="shared" si="18"/>
        <v>-24.547431068244912</v>
      </c>
      <c r="AH21">
        <f t="shared" si="19"/>
        <v>-10.781561164224556</v>
      </c>
      <c r="AI21">
        <f t="shared" si="20"/>
        <v>-1.0756766078719853</v>
      </c>
      <c r="AJ21">
        <f t="shared" si="21"/>
        <v>189.31584510439507</v>
      </c>
      <c r="AK21">
        <v>-4.1195648033703999E-2</v>
      </c>
      <c r="AL21">
        <v>4.6245723854813299E-2</v>
      </c>
      <c r="AM21">
        <v>3.4560110000585298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51850.445681537138</v>
      </c>
      <c r="AS21" t="s">
        <v>252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252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1177.2191225806491</v>
      </c>
      <c r="BE21">
        <f t="shared" si="29"/>
        <v>5.3811171628998067E-2</v>
      </c>
      <c r="BF21" t="e">
        <f t="shared" si="30"/>
        <v>#DIV/0!</v>
      </c>
      <c r="BG21" t="e">
        <f t="shared" si="31"/>
        <v>#DIV/0!</v>
      </c>
      <c r="BH21">
        <f t="shared" si="32"/>
        <v>4.5710412443042489E-5</v>
      </c>
      <c r="BI21" t="e">
        <f t="shared" si="33"/>
        <v>#DIV/0!</v>
      </c>
      <c r="BJ21" t="s">
        <v>252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1400.00096774194</v>
      </c>
      <c r="BR21">
        <f t="shared" si="40"/>
        <v>1177.2191225806491</v>
      </c>
      <c r="BS21">
        <f t="shared" si="41"/>
        <v>0.84087022059662175</v>
      </c>
      <c r="BT21">
        <f t="shared" si="42"/>
        <v>0.1917404411932434</v>
      </c>
      <c r="BU21">
        <v>6</v>
      </c>
      <c r="BV21">
        <v>0.5</v>
      </c>
      <c r="BW21" t="s">
        <v>253</v>
      </c>
      <c r="BX21">
        <v>1581707701.0999999</v>
      </c>
      <c r="BY21">
        <v>149.729935483871</v>
      </c>
      <c r="BZ21">
        <v>150.00383870967701</v>
      </c>
      <c r="CA21">
        <v>33.219067741935497</v>
      </c>
      <c r="CB21">
        <v>32.144387096774203</v>
      </c>
      <c r="CC21">
        <v>300.44664516129001</v>
      </c>
      <c r="CD21">
        <v>99.3699935483871</v>
      </c>
      <c r="CE21">
        <v>0.200001870967742</v>
      </c>
      <c r="CF21">
        <v>30.940619354838699</v>
      </c>
      <c r="CG21">
        <v>31.029483870967699</v>
      </c>
      <c r="CH21">
        <v>999.9</v>
      </c>
      <c r="CI21">
        <v>0</v>
      </c>
      <c r="CJ21">
        <v>0</v>
      </c>
      <c r="CK21">
        <v>9997.5158064516108</v>
      </c>
      <c r="CL21">
        <v>0</v>
      </c>
      <c r="CM21">
        <v>7.2427638709677398</v>
      </c>
      <c r="CN21">
        <v>1400.00096774194</v>
      </c>
      <c r="CO21">
        <v>0.97099145161290401</v>
      </c>
      <c r="CP21">
        <v>2.9008080645161301E-2</v>
      </c>
      <c r="CQ21">
        <v>0</v>
      </c>
      <c r="CR21">
        <v>2.5795161290322599</v>
      </c>
      <c r="CS21">
        <v>0</v>
      </c>
      <c r="CT21">
        <v>14056.322580645199</v>
      </c>
      <c r="CU21">
        <v>12988.2096774194</v>
      </c>
      <c r="CV21">
        <v>45.25</v>
      </c>
      <c r="CW21">
        <v>48.370935483871001</v>
      </c>
      <c r="CX21">
        <v>46.936999999999998</v>
      </c>
      <c r="CY21">
        <v>46.625</v>
      </c>
      <c r="CZ21">
        <v>45.125</v>
      </c>
      <c r="DA21">
        <v>1359.39064516129</v>
      </c>
      <c r="DB21">
        <v>40.610322580645096</v>
      </c>
      <c r="DC21">
        <v>0</v>
      </c>
      <c r="DD21">
        <v>1581707709.3</v>
      </c>
      <c r="DE21">
        <v>2.5852019230769199</v>
      </c>
      <c r="DF21">
        <v>-0.152111102682042</v>
      </c>
      <c r="DG21">
        <v>-995.77094032238404</v>
      </c>
      <c r="DH21">
        <v>14046.45</v>
      </c>
      <c r="DI21">
        <v>15</v>
      </c>
      <c r="DJ21">
        <v>100</v>
      </c>
      <c r="DK21">
        <v>100</v>
      </c>
      <c r="DL21">
        <v>2.5920000000000001</v>
      </c>
      <c r="DM21">
        <v>0.45</v>
      </c>
      <c r="DN21">
        <v>2</v>
      </c>
      <c r="DO21">
        <v>291.82600000000002</v>
      </c>
      <c r="DP21">
        <v>284.10000000000002</v>
      </c>
      <c r="DQ21">
        <v>28.915800000000001</v>
      </c>
      <c r="DR21">
        <v>32.336500000000001</v>
      </c>
      <c r="DS21">
        <v>30.000399999999999</v>
      </c>
      <c r="DT21">
        <v>32.277799999999999</v>
      </c>
      <c r="DU21">
        <v>32.3048</v>
      </c>
      <c r="DV21">
        <v>7.3404999999999996</v>
      </c>
      <c r="DW21">
        <v>27.8096</v>
      </c>
      <c r="DX21">
        <v>68.242900000000006</v>
      </c>
      <c r="DY21">
        <v>28.876799999999999</v>
      </c>
      <c r="DZ21">
        <v>150</v>
      </c>
      <c r="EA21">
        <v>32.251800000000003</v>
      </c>
      <c r="EB21">
        <v>99.9251</v>
      </c>
      <c r="EC21">
        <v>100.31</v>
      </c>
    </row>
    <row r="22" spans="1:133" x14ac:dyDescent="0.25">
      <c r="A22">
        <v>6</v>
      </c>
      <c r="B22">
        <v>1581707792.0999999</v>
      </c>
      <c r="C22">
        <v>405.5</v>
      </c>
      <c r="D22" t="s">
        <v>262</v>
      </c>
      <c r="E22" t="s">
        <v>263</v>
      </c>
      <c r="F22" t="s">
        <v>244</v>
      </c>
      <c r="G22" t="s">
        <v>245</v>
      </c>
      <c r="H22" t="s">
        <v>246</v>
      </c>
      <c r="I22" t="s">
        <v>247</v>
      </c>
      <c r="J22" t="s">
        <v>248</v>
      </c>
      <c r="K22" t="s">
        <v>249</v>
      </c>
      <c r="L22" t="s">
        <v>250</v>
      </c>
      <c r="M22" t="s">
        <v>251</v>
      </c>
      <c r="N22">
        <v>1581707784.0999999</v>
      </c>
      <c r="O22">
        <f t="shared" si="0"/>
        <v>5.0412415352601373E-4</v>
      </c>
      <c r="P22">
        <f t="shared" si="1"/>
        <v>-0.33336798834890274</v>
      </c>
      <c r="Q22">
        <f t="shared" si="2"/>
        <v>100.530419354839</v>
      </c>
      <c r="R22">
        <f t="shared" si="3"/>
        <v>111.57116973409083</v>
      </c>
      <c r="S22">
        <f t="shared" si="4"/>
        <v>11.108635859448709</v>
      </c>
      <c r="T22">
        <f t="shared" si="5"/>
        <v>10.009358368045806</v>
      </c>
      <c r="U22">
        <f t="shared" si="6"/>
        <v>4.0913787894111125E-2</v>
      </c>
      <c r="V22">
        <f t="shared" si="7"/>
        <v>2.2503799855498583</v>
      </c>
      <c r="W22">
        <f t="shared" si="8"/>
        <v>4.0504996565809553E-2</v>
      </c>
      <c r="X22">
        <f t="shared" si="9"/>
        <v>2.5352010660835235E-2</v>
      </c>
      <c r="Y22">
        <f t="shared" si="10"/>
        <v>225.72230064065764</v>
      </c>
      <c r="Z22">
        <f t="shared" si="11"/>
        <v>32.417963189904732</v>
      </c>
      <c r="AA22">
        <f t="shared" si="12"/>
        <v>31.015000000000001</v>
      </c>
      <c r="AB22">
        <f t="shared" si="13"/>
        <v>4.5152381642907065</v>
      </c>
      <c r="AC22">
        <f t="shared" si="14"/>
        <v>74.151244109791676</v>
      </c>
      <c r="AD22">
        <f t="shared" si="15"/>
        <v>3.3248375673639528</v>
      </c>
      <c r="AE22">
        <f t="shared" si="16"/>
        <v>4.48385945142208</v>
      </c>
      <c r="AF22">
        <f t="shared" si="17"/>
        <v>1.1904005969267537</v>
      </c>
      <c r="AG22">
        <f t="shared" si="18"/>
        <v>-22.231875170497204</v>
      </c>
      <c r="AH22">
        <f t="shared" si="19"/>
        <v>-14.833826382440549</v>
      </c>
      <c r="AI22">
        <f t="shared" si="20"/>
        <v>-1.4795565727683992</v>
      </c>
      <c r="AJ22">
        <f t="shared" si="21"/>
        <v>187.17704251495149</v>
      </c>
      <c r="AK22">
        <v>-4.1193977863207797E-2</v>
      </c>
      <c r="AL22">
        <v>4.6243848942116403E-2</v>
      </c>
      <c r="AM22">
        <v>3.4559000949726402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51856.503708831086</v>
      </c>
      <c r="AS22" t="s">
        <v>252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252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1177.2283548387088</v>
      </c>
      <c r="BE22">
        <f t="shared" si="29"/>
        <v>-0.33336798834890274</v>
      </c>
      <c r="BF22" t="e">
        <f t="shared" si="30"/>
        <v>#DIV/0!</v>
      </c>
      <c r="BG22" t="e">
        <f t="shared" si="31"/>
        <v>#DIV/0!</v>
      </c>
      <c r="BH22">
        <f t="shared" si="32"/>
        <v>-2.8318039314859794E-4</v>
      </c>
      <c r="BI22" t="e">
        <f t="shared" si="33"/>
        <v>#DIV/0!</v>
      </c>
      <c r="BJ22" t="s">
        <v>252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1400.01193548387</v>
      </c>
      <c r="BR22">
        <f t="shared" si="40"/>
        <v>1177.2283548387088</v>
      </c>
      <c r="BS22">
        <f t="shared" si="41"/>
        <v>0.84087022760405039</v>
      </c>
      <c r="BT22">
        <f t="shared" si="42"/>
        <v>0.19174045520810079</v>
      </c>
      <c r="BU22">
        <v>6</v>
      </c>
      <c r="BV22">
        <v>0.5</v>
      </c>
      <c r="BW22" t="s">
        <v>253</v>
      </c>
      <c r="BX22">
        <v>1581707784.0999999</v>
      </c>
      <c r="BY22">
        <v>100.530419354839</v>
      </c>
      <c r="BZ22">
        <v>99.965880645161306</v>
      </c>
      <c r="CA22">
        <v>33.393480645161297</v>
      </c>
      <c r="CB22">
        <v>32.4203451612903</v>
      </c>
      <c r="CC22">
        <v>300.44512903225802</v>
      </c>
      <c r="CD22">
        <v>99.365493548387093</v>
      </c>
      <c r="CE22">
        <v>0.19997561290322599</v>
      </c>
      <c r="CF22">
        <v>30.892732258064498</v>
      </c>
      <c r="CG22">
        <v>31.015000000000001</v>
      </c>
      <c r="CH22">
        <v>999.9</v>
      </c>
      <c r="CI22">
        <v>0</v>
      </c>
      <c r="CJ22">
        <v>0</v>
      </c>
      <c r="CK22">
        <v>9997.5632258064506</v>
      </c>
      <c r="CL22">
        <v>0</v>
      </c>
      <c r="CM22">
        <v>1.1152196774193499</v>
      </c>
      <c r="CN22">
        <v>1400.01193548387</v>
      </c>
      <c r="CO22">
        <v>0.97099370967742005</v>
      </c>
      <c r="CP22">
        <v>2.90059838709677E-2</v>
      </c>
      <c r="CQ22">
        <v>0</v>
      </c>
      <c r="CR22">
        <v>2.5895887096774199</v>
      </c>
      <c r="CS22">
        <v>0</v>
      </c>
      <c r="CT22">
        <v>13709.277419354799</v>
      </c>
      <c r="CU22">
        <v>12988.316129032301</v>
      </c>
      <c r="CV22">
        <v>45.311999999999998</v>
      </c>
      <c r="CW22">
        <v>48.491870967741903</v>
      </c>
      <c r="CX22">
        <v>47</v>
      </c>
      <c r="CY22">
        <v>46.7398387096774</v>
      </c>
      <c r="CZ22">
        <v>45.186999999999998</v>
      </c>
      <c r="DA22">
        <v>1359.4009677419399</v>
      </c>
      <c r="DB22">
        <v>40.610967741935497</v>
      </c>
      <c r="DC22">
        <v>0</v>
      </c>
      <c r="DD22">
        <v>1581707792.0999999</v>
      </c>
      <c r="DE22">
        <v>2.6207788461538502</v>
      </c>
      <c r="DF22">
        <v>1.1852222093893601</v>
      </c>
      <c r="DG22">
        <v>-15.791453138913599</v>
      </c>
      <c r="DH22">
        <v>13708.9807692308</v>
      </c>
      <c r="DI22">
        <v>15</v>
      </c>
      <c r="DJ22">
        <v>100</v>
      </c>
      <c r="DK22">
        <v>100</v>
      </c>
      <c r="DL22">
        <v>2.5920000000000001</v>
      </c>
      <c r="DM22">
        <v>0.45</v>
      </c>
      <c r="DN22">
        <v>2</v>
      </c>
      <c r="DO22">
        <v>291.75599999999997</v>
      </c>
      <c r="DP22">
        <v>284.262</v>
      </c>
      <c r="DQ22">
        <v>28.883500000000002</v>
      </c>
      <c r="DR22">
        <v>32.371000000000002</v>
      </c>
      <c r="DS22">
        <v>30.000499999999999</v>
      </c>
      <c r="DT22">
        <v>32.305100000000003</v>
      </c>
      <c r="DU22">
        <v>32.332700000000003</v>
      </c>
      <c r="DV22">
        <v>5.7969999999999997</v>
      </c>
      <c r="DW22">
        <v>27.2514</v>
      </c>
      <c r="DX22">
        <v>68.242900000000006</v>
      </c>
      <c r="DY22">
        <v>28.870200000000001</v>
      </c>
      <c r="DZ22">
        <v>100</v>
      </c>
      <c r="EA22">
        <v>32.325600000000001</v>
      </c>
      <c r="EB22">
        <v>99.917500000000004</v>
      </c>
      <c r="EC22">
        <v>100.304</v>
      </c>
    </row>
    <row r="23" spans="1:133" x14ac:dyDescent="0.25">
      <c r="A23">
        <v>7</v>
      </c>
      <c r="B23">
        <v>1581707870.0999999</v>
      </c>
      <c r="C23">
        <v>483.5</v>
      </c>
      <c r="D23" t="s">
        <v>264</v>
      </c>
      <c r="E23" t="s">
        <v>265</v>
      </c>
      <c r="F23" t="s">
        <v>244</v>
      </c>
      <c r="G23" t="s">
        <v>245</v>
      </c>
      <c r="H23" t="s">
        <v>246</v>
      </c>
      <c r="I23" t="s">
        <v>247</v>
      </c>
      <c r="J23" t="s">
        <v>248</v>
      </c>
      <c r="K23" t="s">
        <v>249</v>
      </c>
      <c r="L23" t="s">
        <v>250</v>
      </c>
      <c r="M23" t="s">
        <v>251</v>
      </c>
      <c r="N23">
        <v>1581707862.0999999</v>
      </c>
      <c r="O23">
        <f t="shared" si="0"/>
        <v>5.7409841076291326E-4</v>
      </c>
      <c r="P23">
        <f t="shared" si="1"/>
        <v>-0.509849354650869</v>
      </c>
      <c r="Q23">
        <f t="shared" si="2"/>
        <v>76.003861290322604</v>
      </c>
      <c r="R23">
        <f t="shared" si="3"/>
        <v>91.780890453039163</v>
      </c>
      <c r="S23">
        <f t="shared" si="4"/>
        <v>9.1378921891278946</v>
      </c>
      <c r="T23">
        <f t="shared" si="5"/>
        <v>7.5670990660496606</v>
      </c>
      <c r="U23">
        <f t="shared" si="6"/>
        <v>4.7288681371135177E-2</v>
      </c>
      <c r="V23">
        <f t="shared" si="7"/>
        <v>2.2510902282171679</v>
      </c>
      <c r="W23">
        <f t="shared" si="8"/>
        <v>4.6743661158008848E-2</v>
      </c>
      <c r="X23">
        <f t="shared" si="9"/>
        <v>2.9263232654652527E-2</v>
      </c>
      <c r="Y23">
        <f t="shared" si="10"/>
        <v>225.71984756876375</v>
      </c>
      <c r="Z23">
        <f t="shared" si="11"/>
        <v>32.356847598510619</v>
      </c>
      <c r="AA23">
        <f t="shared" si="12"/>
        <v>30.941216129032298</v>
      </c>
      <c r="AB23">
        <f t="shared" si="13"/>
        <v>4.4962795181542212</v>
      </c>
      <c r="AC23">
        <f t="shared" si="14"/>
        <v>74.235486832844771</v>
      </c>
      <c r="AD23">
        <f t="shared" si="15"/>
        <v>3.3214822911199797</v>
      </c>
      <c r="AE23">
        <f t="shared" si="16"/>
        <v>4.4742513760284552</v>
      </c>
      <c r="AF23">
        <f t="shared" si="17"/>
        <v>1.1747972270342415</v>
      </c>
      <c r="AG23">
        <f t="shared" si="18"/>
        <v>-25.317739914644473</v>
      </c>
      <c r="AH23">
        <f t="shared" si="19"/>
        <v>-10.445639469260664</v>
      </c>
      <c r="AI23">
        <f t="shared" si="20"/>
        <v>-1.0409686397495939</v>
      </c>
      <c r="AJ23">
        <f t="shared" si="21"/>
        <v>188.91549954510901</v>
      </c>
      <c r="AK23">
        <v>-4.1213104271131E-2</v>
      </c>
      <c r="AL23">
        <v>4.6265320010575602E-2</v>
      </c>
      <c r="AM23">
        <v>3.4571700619144301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51885.939575791279</v>
      </c>
      <c r="AS23" t="s">
        <v>252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252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1177.2153580645136</v>
      </c>
      <c r="BE23">
        <f t="shared" si="29"/>
        <v>-0.509849354650869</v>
      </c>
      <c r="BF23" t="e">
        <f t="shared" si="30"/>
        <v>#DIV/0!</v>
      </c>
      <c r="BG23" t="e">
        <f t="shared" si="31"/>
        <v>#DIV/0!</v>
      </c>
      <c r="BH23">
        <f t="shared" si="32"/>
        <v>-4.3309777701942647E-4</v>
      </c>
      <c r="BI23" t="e">
        <f t="shared" si="33"/>
        <v>#DIV/0!</v>
      </c>
      <c r="BJ23" t="s">
        <v>252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1399.9964516129</v>
      </c>
      <c r="BR23">
        <f t="shared" si="40"/>
        <v>1177.2153580645136</v>
      </c>
      <c r="BS23">
        <f t="shared" si="41"/>
        <v>0.84087024414117184</v>
      </c>
      <c r="BT23">
        <f t="shared" si="42"/>
        <v>0.19174048828234358</v>
      </c>
      <c r="BU23">
        <v>6</v>
      </c>
      <c r="BV23">
        <v>0.5</v>
      </c>
      <c r="BW23" t="s">
        <v>253</v>
      </c>
      <c r="BX23">
        <v>1581707862.0999999</v>
      </c>
      <c r="BY23">
        <v>76.003861290322604</v>
      </c>
      <c r="BZ23">
        <v>75.072816129032205</v>
      </c>
      <c r="CA23">
        <v>33.360932258064501</v>
      </c>
      <c r="CB23">
        <v>32.252690322580598</v>
      </c>
      <c r="CC23">
        <v>300.44664516129001</v>
      </c>
      <c r="CD23">
        <v>99.362009677419394</v>
      </c>
      <c r="CE23">
        <v>0.20002490322580599</v>
      </c>
      <c r="CF23">
        <v>30.855145161290299</v>
      </c>
      <c r="CG23">
        <v>30.941216129032298</v>
      </c>
      <c r="CH23">
        <v>999.9</v>
      </c>
      <c r="CI23">
        <v>0</v>
      </c>
      <c r="CJ23">
        <v>0</v>
      </c>
      <c r="CK23">
        <v>10002.555806451601</v>
      </c>
      <c r="CL23">
        <v>0</v>
      </c>
      <c r="CM23">
        <v>1.60376612903226</v>
      </c>
      <c r="CN23">
        <v>1399.9964516129</v>
      </c>
      <c r="CO23">
        <v>0.97099370967742005</v>
      </c>
      <c r="CP23">
        <v>2.90059838709677E-2</v>
      </c>
      <c r="CQ23">
        <v>0</v>
      </c>
      <c r="CR23">
        <v>2.6315483870967702</v>
      </c>
      <c r="CS23">
        <v>0</v>
      </c>
      <c r="CT23">
        <v>13741.664516129</v>
      </c>
      <c r="CU23">
        <v>12988.1677419355</v>
      </c>
      <c r="CV23">
        <v>45.375</v>
      </c>
      <c r="CW23">
        <v>48.503999999999998</v>
      </c>
      <c r="CX23">
        <v>47.061999999999998</v>
      </c>
      <c r="CY23">
        <v>46.811999999999998</v>
      </c>
      <c r="CZ23">
        <v>45.25</v>
      </c>
      <c r="DA23">
        <v>1359.38516129032</v>
      </c>
      <c r="DB23">
        <v>40.611290322580601</v>
      </c>
      <c r="DC23">
        <v>0</v>
      </c>
      <c r="DD23">
        <v>1581707870.0999999</v>
      </c>
      <c r="DE23">
        <v>2.6095000000000002</v>
      </c>
      <c r="DF23">
        <v>1.7891453275156799</v>
      </c>
      <c r="DG23">
        <v>115.076922861504</v>
      </c>
      <c r="DH23">
        <v>13742.123076923101</v>
      </c>
      <c r="DI23">
        <v>15</v>
      </c>
      <c r="DJ23">
        <v>100</v>
      </c>
      <c r="DK23">
        <v>100</v>
      </c>
      <c r="DL23">
        <v>2.5920000000000001</v>
      </c>
      <c r="DM23">
        <v>0.45</v>
      </c>
      <c r="DN23">
        <v>2</v>
      </c>
      <c r="DO23">
        <v>291.79500000000002</v>
      </c>
      <c r="DP23">
        <v>283.79000000000002</v>
      </c>
      <c r="DQ23">
        <v>29.144400000000001</v>
      </c>
      <c r="DR23">
        <v>32.411000000000001</v>
      </c>
      <c r="DS23">
        <v>30</v>
      </c>
      <c r="DT23">
        <v>32.3352</v>
      </c>
      <c r="DU23">
        <v>32.356499999999997</v>
      </c>
      <c r="DV23">
        <v>5.0092400000000001</v>
      </c>
      <c r="DW23">
        <v>28.359500000000001</v>
      </c>
      <c r="DX23">
        <v>67.869200000000006</v>
      </c>
      <c r="DY23">
        <v>29.179099999999998</v>
      </c>
      <c r="DZ23">
        <v>75</v>
      </c>
      <c r="EA23">
        <v>32.003999999999998</v>
      </c>
      <c r="EB23">
        <v>99.9101</v>
      </c>
      <c r="EC23">
        <v>100.3</v>
      </c>
    </row>
    <row r="24" spans="1:133" x14ac:dyDescent="0.25">
      <c r="A24">
        <v>8</v>
      </c>
      <c r="B24">
        <v>1581707946.0999999</v>
      </c>
      <c r="C24">
        <v>559.5</v>
      </c>
      <c r="D24" t="s">
        <v>266</v>
      </c>
      <c r="E24" t="s">
        <v>267</v>
      </c>
      <c r="F24" t="s">
        <v>244</v>
      </c>
      <c r="G24" t="s">
        <v>245</v>
      </c>
      <c r="H24" t="s">
        <v>246</v>
      </c>
      <c r="I24" t="s">
        <v>247</v>
      </c>
      <c r="J24" t="s">
        <v>248</v>
      </c>
      <c r="K24" t="s">
        <v>249</v>
      </c>
      <c r="L24" t="s">
        <v>250</v>
      </c>
      <c r="M24" t="s">
        <v>251</v>
      </c>
      <c r="N24">
        <v>1581707938.0999999</v>
      </c>
      <c r="O24">
        <f t="shared" si="0"/>
        <v>4.663724965864871E-4</v>
      </c>
      <c r="P24">
        <f t="shared" si="1"/>
        <v>-0.69546741046902905</v>
      </c>
      <c r="Q24">
        <f t="shared" si="2"/>
        <v>51.281416129032301</v>
      </c>
      <c r="R24">
        <f t="shared" si="3"/>
        <v>80.261594486654488</v>
      </c>
      <c r="S24">
        <f t="shared" si="4"/>
        <v>7.990773600379411</v>
      </c>
      <c r="T24">
        <f t="shared" si="5"/>
        <v>5.1055325877194999</v>
      </c>
      <c r="U24">
        <f t="shared" si="6"/>
        <v>3.6990097099474546E-2</v>
      </c>
      <c r="V24">
        <f t="shared" si="7"/>
        <v>2.2508126353110214</v>
      </c>
      <c r="W24">
        <f t="shared" si="8"/>
        <v>3.665567129971211E-2</v>
      </c>
      <c r="X24">
        <f t="shared" si="9"/>
        <v>2.2939589298956436E-2</v>
      </c>
      <c r="Y24">
        <f t="shared" si="10"/>
        <v>225.72685221676764</v>
      </c>
      <c r="Z24">
        <f t="shared" si="11"/>
        <v>32.486062429974083</v>
      </c>
      <c r="AA24">
        <f t="shared" si="12"/>
        <v>31.040164516129</v>
      </c>
      <c r="AB24">
        <f t="shared" si="13"/>
        <v>4.5217200498458672</v>
      </c>
      <c r="AC24">
        <f t="shared" si="14"/>
        <v>73.469806038296383</v>
      </c>
      <c r="AD24">
        <f t="shared" si="15"/>
        <v>3.3048116279115178</v>
      </c>
      <c r="AE24">
        <f t="shared" si="16"/>
        <v>4.4981902173375463</v>
      </c>
      <c r="AF24">
        <f t="shared" si="17"/>
        <v>1.2169084219343493</v>
      </c>
      <c r="AG24">
        <f t="shared" si="18"/>
        <v>-20.567027099464081</v>
      </c>
      <c r="AH24">
        <f t="shared" si="19"/>
        <v>-11.103141687732222</v>
      </c>
      <c r="AI24">
        <f t="shared" si="20"/>
        <v>-1.107680645651592</v>
      </c>
      <c r="AJ24">
        <f t="shared" si="21"/>
        <v>192.94900278391975</v>
      </c>
      <c r="AK24">
        <v>-4.1205628210832103E-2</v>
      </c>
      <c r="AL24">
        <v>4.6256927477951203E-2</v>
      </c>
      <c r="AM24">
        <v>3.4566736860332701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51860.889315579094</v>
      </c>
      <c r="AS24" t="s">
        <v>252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252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1177.2519677419355</v>
      </c>
      <c r="BE24">
        <f t="shared" si="29"/>
        <v>-0.69546741046902905</v>
      </c>
      <c r="BF24" t="e">
        <f t="shared" si="30"/>
        <v>#DIV/0!</v>
      </c>
      <c r="BG24" t="e">
        <f t="shared" si="31"/>
        <v>#DIV/0!</v>
      </c>
      <c r="BH24">
        <f t="shared" si="32"/>
        <v>-5.9075493566852289E-4</v>
      </c>
      <c r="BI24" t="e">
        <f t="shared" si="33"/>
        <v>#DIV/0!</v>
      </c>
      <c r="BJ24" t="s">
        <v>252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1400.04</v>
      </c>
      <c r="BR24">
        <f t="shared" si="40"/>
        <v>1177.2519677419355</v>
      </c>
      <c r="BS24">
        <f t="shared" si="41"/>
        <v>0.84087023780887371</v>
      </c>
      <c r="BT24">
        <f t="shared" si="42"/>
        <v>0.19174047561774732</v>
      </c>
      <c r="BU24">
        <v>6</v>
      </c>
      <c r="BV24">
        <v>0.5</v>
      </c>
      <c r="BW24" t="s">
        <v>253</v>
      </c>
      <c r="BX24">
        <v>1581707938.0999999</v>
      </c>
      <c r="BY24">
        <v>51.281416129032301</v>
      </c>
      <c r="BZ24">
        <v>49.940296774193598</v>
      </c>
      <c r="CA24">
        <v>33.194464516129003</v>
      </c>
      <c r="CB24">
        <v>32.294012903225799</v>
      </c>
      <c r="CC24">
        <v>300.44358064516098</v>
      </c>
      <c r="CD24">
        <v>99.359122580645206</v>
      </c>
      <c r="CE24">
        <v>0.19999596774193501</v>
      </c>
      <c r="CF24">
        <v>30.948664516129</v>
      </c>
      <c r="CG24">
        <v>31.040164516129</v>
      </c>
      <c r="CH24">
        <v>999.9</v>
      </c>
      <c r="CI24">
        <v>0</v>
      </c>
      <c r="CJ24">
        <v>0</v>
      </c>
      <c r="CK24">
        <v>10001.031935483899</v>
      </c>
      <c r="CL24">
        <v>0</v>
      </c>
      <c r="CM24">
        <v>6.0774470967741898</v>
      </c>
      <c r="CN24">
        <v>1400.04</v>
      </c>
      <c r="CO24">
        <v>0.97099280645161301</v>
      </c>
      <c r="CP24">
        <v>2.90068225806452E-2</v>
      </c>
      <c r="CQ24">
        <v>0</v>
      </c>
      <c r="CR24">
        <v>2.8089112903225799</v>
      </c>
      <c r="CS24">
        <v>0</v>
      </c>
      <c r="CT24">
        <v>14073.9</v>
      </c>
      <c r="CU24">
        <v>12988.5774193548</v>
      </c>
      <c r="CV24">
        <v>45.352645161290297</v>
      </c>
      <c r="CW24">
        <v>48.53</v>
      </c>
      <c r="CX24">
        <v>46.665064516129</v>
      </c>
      <c r="CY24">
        <v>46.793999999999997</v>
      </c>
      <c r="CZ24">
        <v>45.225612903225802</v>
      </c>
      <c r="DA24">
        <v>1359.4277419354801</v>
      </c>
      <c r="DB24">
        <v>40.612258064516098</v>
      </c>
      <c r="DC24">
        <v>0</v>
      </c>
      <c r="DD24">
        <v>1581707946.3</v>
      </c>
      <c r="DE24">
        <v>2.7970480769230801</v>
      </c>
      <c r="DF24">
        <v>-1.9937008509185801</v>
      </c>
      <c r="DG24">
        <v>768.53333392062802</v>
      </c>
      <c r="DH24">
        <v>14080.1384615385</v>
      </c>
      <c r="DI24">
        <v>15</v>
      </c>
      <c r="DJ24">
        <v>100</v>
      </c>
      <c r="DK24">
        <v>100</v>
      </c>
      <c r="DL24">
        <v>2.5920000000000001</v>
      </c>
      <c r="DM24">
        <v>0.45</v>
      </c>
      <c r="DN24">
        <v>2</v>
      </c>
      <c r="DO24">
        <v>291.65600000000001</v>
      </c>
      <c r="DP24">
        <v>284.13900000000001</v>
      </c>
      <c r="DQ24">
        <v>28.7301</v>
      </c>
      <c r="DR24">
        <v>32.422600000000003</v>
      </c>
      <c r="DS24">
        <v>30.0002</v>
      </c>
      <c r="DT24">
        <v>32.3504</v>
      </c>
      <c r="DU24">
        <v>32.373600000000003</v>
      </c>
      <c r="DV24">
        <v>4.2637400000000003</v>
      </c>
      <c r="DW24">
        <v>27.2439</v>
      </c>
      <c r="DX24">
        <v>67.869200000000006</v>
      </c>
      <c r="DY24">
        <v>28.701899999999998</v>
      </c>
      <c r="DZ24">
        <v>50</v>
      </c>
      <c r="EA24">
        <v>32.231699999999996</v>
      </c>
      <c r="EB24">
        <v>99.904799999999994</v>
      </c>
      <c r="EC24">
        <v>100.295</v>
      </c>
    </row>
    <row r="25" spans="1:133" x14ac:dyDescent="0.25">
      <c r="A25">
        <v>9</v>
      </c>
      <c r="B25">
        <v>1581708047.0999999</v>
      </c>
      <c r="C25">
        <v>660.5</v>
      </c>
      <c r="D25" t="s">
        <v>268</v>
      </c>
      <c r="E25" t="s">
        <v>269</v>
      </c>
      <c r="F25" t="s">
        <v>244</v>
      </c>
      <c r="G25" t="s">
        <v>245</v>
      </c>
      <c r="H25" t="s">
        <v>246</v>
      </c>
      <c r="I25" t="s">
        <v>247</v>
      </c>
      <c r="J25" t="s">
        <v>248</v>
      </c>
      <c r="K25" t="s">
        <v>249</v>
      </c>
      <c r="L25" t="s">
        <v>250</v>
      </c>
      <c r="M25" t="s">
        <v>251</v>
      </c>
      <c r="N25">
        <v>1581708039.0999999</v>
      </c>
      <c r="O25">
        <f t="shared" si="0"/>
        <v>6.5867110824722531E-4</v>
      </c>
      <c r="P25">
        <f t="shared" si="1"/>
        <v>2.4807384760296234</v>
      </c>
      <c r="Q25">
        <f t="shared" si="2"/>
        <v>394.574064516129</v>
      </c>
      <c r="R25">
        <f t="shared" si="3"/>
        <v>311.70778351055731</v>
      </c>
      <c r="S25">
        <f t="shared" si="4"/>
        <v>31.031971838421359</v>
      </c>
      <c r="T25">
        <f t="shared" si="5"/>
        <v>39.281698776768785</v>
      </c>
      <c r="U25">
        <f t="shared" si="6"/>
        <v>5.2975901723366865E-2</v>
      </c>
      <c r="V25">
        <f t="shared" si="7"/>
        <v>2.2505625633212429</v>
      </c>
      <c r="W25">
        <f t="shared" si="8"/>
        <v>5.2292766772338677E-2</v>
      </c>
      <c r="X25">
        <f t="shared" si="9"/>
        <v>3.2743622217515776E-2</v>
      </c>
      <c r="Y25">
        <f t="shared" si="10"/>
        <v>225.71874828727263</v>
      </c>
      <c r="Z25">
        <f t="shared" si="11"/>
        <v>32.405340544250777</v>
      </c>
      <c r="AA25">
        <f t="shared" si="12"/>
        <v>30.999690322580701</v>
      </c>
      <c r="AB25">
        <f t="shared" si="13"/>
        <v>4.511298652798053</v>
      </c>
      <c r="AC25">
        <f t="shared" si="14"/>
        <v>73.581191446785837</v>
      </c>
      <c r="AD25">
        <f t="shared" si="15"/>
        <v>3.3065603471745493</v>
      </c>
      <c r="AE25">
        <f t="shared" si="16"/>
        <v>4.4937575515692281</v>
      </c>
      <c r="AF25">
        <f t="shared" si="17"/>
        <v>1.2047383056235037</v>
      </c>
      <c r="AG25">
        <f t="shared" si="18"/>
        <v>-29.047395873702637</v>
      </c>
      <c r="AH25">
        <f t="shared" si="19"/>
        <v>-8.2881722486444822</v>
      </c>
      <c r="AI25">
        <f t="shared" si="20"/>
        <v>-0.82670759117162462</v>
      </c>
      <c r="AJ25">
        <f t="shared" si="21"/>
        <v>187.55647257375389</v>
      </c>
      <c r="AK25">
        <v>-4.1198894051230499E-2</v>
      </c>
      <c r="AL25">
        <v>4.6249367793853503E-2</v>
      </c>
      <c r="AM25">
        <v>3.4562265424024199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51855.614920700755</v>
      </c>
      <c r="AS25" t="s">
        <v>252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252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1177.209658064512</v>
      </c>
      <c r="BE25">
        <f t="shared" si="29"/>
        <v>2.4807384760296234</v>
      </c>
      <c r="BF25" t="e">
        <f t="shared" si="30"/>
        <v>#DIV/0!</v>
      </c>
      <c r="BG25" t="e">
        <f t="shared" si="31"/>
        <v>#DIV/0!</v>
      </c>
      <c r="BH25">
        <f t="shared" si="32"/>
        <v>2.1073038766164088E-3</v>
      </c>
      <c r="BI25" t="e">
        <f t="shared" si="33"/>
        <v>#DIV/0!</v>
      </c>
      <c r="BJ25" t="s">
        <v>252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1399.9896774193501</v>
      </c>
      <c r="BR25">
        <f t="shared" si="40"/>
        <v>1177.209658064512</v>
      </c>
      <c r="BS25">
        <f t="shared" si="41"/>
        <v>0.84087024143956823</v>
      </c>
      <c r="BT25">
        <f t="shared" si="42"/>
        <v>0.19174048287913645</v>
      </c>
      <c r="BU25">
        <v>6</v>
      </c>
      <c r="BV25">
        <v>0.5</v>
      </c>
      <c r="BW25" t="s">
        <v>253</v>
      </c>
      <c r="BX25">
        <v>1581708039.0999999</v>
      </c>
      <c r="BY25">
        <v>394.574064516129</v>
      </c>
      <c r="BZ25">
        <v>400.04735483871002</v>
      </c>
      <c r="CA25">
        <v>33.213506451612901</v>
      </c>
      <c r="CB25">
        <v>31.941770967741899</v>
      </c>
      <c r="CC25">
        <v>300.43716129032299</v>
      </c>
      <c r="CD25">
        <v>99.354712903225803</v>
      </c>
      <c r="CE25">
        <v>0.19997735483870999</v>
      </c>
      <c r="CF25">
        <v>30.931380645161301</v>
      </c>
      <c r="CG25">
        <v>30.999690322580701</v>
      </c>
      <c r="CH25">
        <v>999.9</v>
      </c>
      <c r="CI25">
        <v>0</v>
      </c>
      <c r="CJ25">
        <v>0</v>
      </c>
      <c r="CK25">
        <v>9999.8412903225799</v>
      </c>
      <c r="CL25">
        <v>0</v>
      </c>
      <c r="CM25">
        <v>2.0801512903225801</v>
      </c>
      <c r="CN25">
        <v>1399.9896774193501</v>
      </c>
      <c r="CO25">
        <v>0.97099416129032301</v>
      </c>
      <c r="CP25">
        <v>2.9005564516129002E-2</v>
      </c>
      <c r="CQ25">
        <v>0</v>
      </c>
      <c r="CR25">
        <v>2.7007822580645202</v>
      </c>
      <c r="CS25">
        <v>0</v>
      </c>
      <c r="CT25">
        <v>13596.512903225799</v>
      </c>
      <c r="CU25">
        <v>12988.1161290323</v>
      </c>
      <c r="CV25">
        <v>45.375</v>
      </c>
      <c r="CW25">
        <v>48.561999999999998</v>
      </c>
      <c r="CX25">
        <v>46.759903225806397</v>
      </c>
      <c r="CY25">
        <v>46.820129032258002</v>
      </c>
      <c r="CZ25">
        <v>45.25</v>
      </c>
      <c r="DA25">
        <v>1359.3787096774199</v>
      </c>
      <c r="DB25">
        <v>40.610967741935497</v>
      </c>
      <c r="DC25">
        <v>0</v>
      </c>
      <c r="DD25">
        <v>1581708047.0999999</v>
      </c>
      <c r="DE25">
        <v>2.7249711538461501</v>
      </c>
      <c r="DF25">
        <v>0.210811969161907</v>
      </c>
      <c r="DG25">
        <v>-134.263247941586</v>
      </c>
      <c r="DH25">
        <v>13595.8923076923</v>
      </c>
      <c r="DI25">
        <v>15</v>
      </c>
      <c r="DJ25">
        <v>100</v>
      </c>
      <c r="DK25">
        <v>100</v>
      </c>
      <c r="DL25">
        <v>2.5920000000000001</v>
      </c>
      <c r="DM25">
        <v>0.45</v>
      </c>
      <c r="DN25">
        <v>2</v>
      </c>
      <c r="DO25">
        <v>291.697</v>
      </c>
      <c r="DP25">
        <v>284.20800000000003</v>
      </c>
      <c r="DQ25">
        <v>29.261099999999999</v>
      </c>
      <c r="DR25">
        <v>32.457000000000001</v>
      </c>
      <c r="DS25">
        <v>30.000800000000002</v>
      </c>
      <c r="DT25">
        <v>32.376300000000001</v>
      </c>
      <c r="DU25">
        <v>32.396700000000003</v>
      </c>
      <c r="DV25">
        <v>14.812200000000001</v>
      </c>
      <c r="DW25">
        <v>28.641200000000001</v>
      </c>
      <c r="DX25">
        <v>67.499099999999999</v>
      </c>
      <c r="DY25">
        <v>29.0748</v>
      </c>
      <c r="DZ25">
        <v>400</v>
      </c>
      <c r="EA25">
        <v>32.016100000000002</v>
      </c>
      <c r="EB25">
        <v>99.897999999999996</v>
      </c>
      <c r="EC25">
        <v>100.29300000000001</v>
      </c>
    </row>
    <row r="26" spans="1:133" x14ac:dyDescent="0.25">
      <c r="A26">
        <v>10</v>
      </c>
      <c r="B26">
        <v>1581708108</v>
      </c>
      <c r="C26">
        <v>721.40000009536698</v>
      </c>
      <c r="D26" t="s">
        <v>270</v>
      </c>
      <c r="E26" t="s">
        <v>271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249</v>
      </c>
      <c r="L26" t="s">
        <v>250</v>
      </c>
      <c r="M26" t="s">
        <v>251</v>
      </c>
      <c r="N26">
        <v>1581708100</v>
      </c>
      <c r="O26">
        <f t="shared" si="0"/>
        <v>5.5451082229687353E-4</v>
      </c>
      <c r="P26">
        <f t="shared" si="1"/>
        <v>2.4011368848832464</v>
      </c>
      <c r="Q26">
        <f t="shared" si="2"/>
        <v>394.76325806451598</v>
      </c>
      <c r="R26">
        <f t="shared" si="3"/>
        <v>300.75843782767566</v>
      </c>
      <c r="S26">
        <f t="shared" si="4"/>
        <v>29.941538443333261</v>
      </c>
      <c r="T26">
        <f t="shared" si="5"/>
        <v>39.300042095997817</v>
      </c>
      <c r="U26">
        <f t="shared" si="6"/>
        <v>4.4566257834021163E-2</v>
      </c>
      <c r="V26">
        <f t="shared" si="7"/>
        <v>2.249516293361209</v>
      </c>
      <c r="W26">
        <f t="shared" si="8"/>
        <v>4.4081503511390563E-2</v>
      </c>
      <c r="X26">
        <f t="shared" si="9"/>
        <v>2.7594053497523953E-2</v>
      </c>
      <c r="Y26">
        <f t="shared" si="10"/>
        <v>225.71881790111692</v>
      </c>
      <c r="Z26">
        <f t="shared" si="11"/>
        <v>32.450426817030873</v>
      </c>
      <c r="AA26">
        <f t="shared" si="12"/>
        <v>30.991532258064499</v>
      </c>
      <c r="AB26">
        <f t="shared" si="13"/>
        <v>4.5092006291487436</v>
      </c>
      <c r="AC26">
        <f t="shared" si="14"/>
        <v>73.527754212184718</v>
      </c>
      <c r="AD26">
        <f t="shared" si="15"/>
        <v>3.3060510694562604</v>
      </c>
      <c r="AE26">
        <f t="shared" si="16"/>
        <v>4.4963308139613973</v>
      </c>
      <c r="AF26">
        <f t="shared" si="17"/>
        <v>1.2031495596924833</v>
      </c>
      <c r="AG26">
        <f t="shared" si="18"/>
        <v>-24.453927263292123</v>
      </c>
      <c r="AH26">
        <f t="shared" si="19"/>
        <v>-6.07787977588253</v>
      </c>
      <c r="AI26">
        <f t="shared" si="20"/>
        <v>-0.60652852542264435</v>
      </c>
      <c r="AJ26">
        <f t="shared" si="21"/>
        <v>194.58048233651962</v>
      </c>
      <c r="AK26">
        <v>-4.1170726508380703E-2</v>
      </c>
      <c r="AL26">
        <v>4.62177472593924E-2</v>
      </c>
      <c r="AM26">
        <v>3.45435596410656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51819.869288511814</v>
      </c>
      <c r="AS26" t="s">
        <v>252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252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1177.2099387096775</v>
      </c>
      <c r="BE26">
        <f t="shared" si="29"/>
        <v>2.4011368848832464</v>
      </c>
      <c r="BF26" t="e">
        <f t="shared" si="30"/>
        <v>#DIV/0!</v>
      </c>
      <c r="BG26" t="e">
        <f t="shared" si="31"/>
        <v>#DIV/0!</v>
      </c>
      <c r="BH26">
        <f t="shared" si="32"/>
        <v>2.0396845166930013E-3</v>
      </c>
      <c r="BI26" t="e">
        <f t="shared" si="33"/>
        <v>#DIV/0!</v>
      </c>
      <c r="BJ26" t="s">
        <v>252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1399.99</v>
      </c>
      <c r="BR26">
        <f t="shared" si="40"/>
        <v>1177.2099387096775</v>
      </c>
      <c r="BS26">
        <f t="shared" si="41"/>
        <v>0.84087024815154221</v>
      </c>
      <c r="BT26">
        <f t="shared" si="42"/>
        <v>0.19174049630308421</v>
      </c>
      <c r="BU26">
        <v>6</v>
      </c>
      <c r="BV26">
        <v>0.5</v>
      </c>
      <c r="BW26" t="s">
        <v>253</v>
      </c>
      <c r="BX26">
        <v>1581708100</v>
      </c>
      <c r="BY26">
        <v>394.76325806451598</v>
      </c>
      <c r="BZ26">
        <v>399.99564516128999</v>
      </c>
      <c r="CA26">
        <v>33.208806451612901</v>
      </c>
      <c r="CB26">
        <v>32.138187096774203</v>
      </c>
      <c r="CC26">
        <v>300.44077419354801</v>
      </c>
      <c r="CD26">
        <v>99.353458064516104</v>
      </c>
      <c r="CE26">
        <v>0.19998641935483899</v>
      </c>
      <c r="CF26">
        <v>30.941416129032302</v>
      </c>
      <c r="CG26">
        <v>30.991532258064499</v>
      </c>
      <c r="CH26">
        <v>999.9</v>
      </c>
      <c r="CI26">
        <v>0</v>
      </c>
      <c r="CJ26">
        <v>0</v>
      </c>
      <c r="CK26">
        <v>9993.1306451612909</v>
      </c>
      <c r="CL26">
        <v>0</v>
      </c>
      <c r="CM26">
        <v>1.62697870967742</v>
      </c>
      <c r="CN26">
        <v>1399.99</v>
      </c>
      <c r="CO26">
        <v>0.97099393548387103</v>
      </c>
      <c r="CP26">
        <v>2.9005774193548401E-2</v>
      </c>
      <c r="CQ26">
        <v>0</v>
      </c>
      <c r="CR26">
        <v>2.7352177419354802</v>
      </c>
      <c r="CS26">
        <v>0</v>
      </c>
      <c r="CT26">
        <v>13569.183870967699</v>
      </c>
      <c r="CU26">
        <v>12988.1161290323</v>
      </c>
      <c r="CV26">
        <v>45.375</v>
      </c>
      <c r="CW26">
        <v>48.55</v>
      </c>
      <c r="CX26">
        <v>46.830419354838703</v>
      </c>
      <c r="CY26">
        <v>46.820129032258002</v>
      </c>
      <c r="CZ26">
        <v>45.253999999999998</v>
      </c>
      <c r="DA26">
        <v>1359.3787096774199</v>
      </c>
      <c r="DB26">
        <v>40.611290322580601</v>
      </c>
      <c r="DC26">
        <v>0</v>
      </c>
      <c r="DD26">
        <v>1581708108.3</v>
      </c>
      <c r="DE26">
        <v>2.75040384615385</v>
      </c>
      <c r="DF26">
        <v>0.361880364236843</v>
      </c>
      <c r="DG26">
        <v>-38.041025648048503</v>
      </c>
      <c r="DH26">
        <v>13569.0192307692</v>
      </c>
      <c r="DI26">
        <v>15</v>
      </c>
      <c r="DJ26">
        <v>100</v>
      </c>
      <c r="DK26">
        <v>100</v>
      </c>
      <c r="DL26">
        <v>2.5920000000000001</v>
      </c>
      <c r="DM26">
        <v>0.45</v>
      </c>
      <c r="DN26">
        <v>2</v>
      </c>
      <c r="DO26">
        <v>291.81599999999997</v>
      </c>
      <c r="DP26">
        <v>284.30599999999998</v>
      </c>
      <c r="DQ26">
        <v>29.017900000000001</v>
      </c>
      <c r="DR26">
        <v>32.457000000000001</v>
      </c>
      <c r="DS26">
        <v>30</v>
      </c>
      <c r="DT26">
        <v>32.3842</v>
      </c>
      <c r="DU26">
        <v>32.405299999999997</v>
      </c>
      <c r="DV26">
        <v>14.8292</v>
      </c>
      <c r="DW26">
        <v>27.514299999999999</v>
      </c>
      <c r="DX26">
        <v>67.129000000000005</v>
      </c>
      <c r="DY26">
        <v>29.023099999999999</v>
      </c>
      <c r="DZ26">
        <v>400</v>
      </c>
      <c r="EA26">
        <v>32.201000000000001</v>
      </c>
      <c r="EB26">
        <v>99.903400000000005</v>
      </c>
      <c r="EC26">
        <v>100.29300000000001</v>
      </c>
    </row>
    <row r="27" spans="1:133" x14ac:dyDescent="0.25">
      <c r="A27">
        <v>11</v>
      </c>
      <c r="B27">
        <v>1581708168.5</v>
      </c>
      <c r="C27">
        <v>781.90000009536698</v>
      </c>
      <c r="D27" t="s">
        <v>272</v>
      </c>
      <c r="E27" t="s">
        <v>273</v>
      </c>
      <c r="F27" t="s">
        <v>244</v>
      </c>
      <c r="G27" t="s">
        <v>245</v>
      </c>
      <c r="H27" t="s">
        <v>246</v>
      </c>
      <c r="I27" t="s">
        <v>247</v>
      </c>
      <c r="J27" t="s">
        <v>248</v>
      </c>
      <c r="K27" t="s">
        <v>249</v>
      </c>
      <c r="L27" t="s">
        <v>250</v>
      </c>
      <c r="M27" t="s">
        <v>251</v>
      </c>
      <c r="N27">
        <v>1581708160.5</v>
      </c>
      <c r="O27">
        <f t="shared" si="0"/>
        <v>5.8629517896901346E-4</v>
      </c>
      <c r="P27">
        <f t="shared" si="1"/>
        <v>2.429273871486803</v>
      </c>
      <c r="Q27">
        <f t="shared" si="2"/>
        <v>394.71396774193602</v>
      </c>
      <c r="R27">
        <f t="shared" si="3"/>
        <v>304.74317937242375</v>
      </c>
      <c r="S27">
        <f t="shared" si="4"/>
        <v>30.338424253633956</v>
      </c>
      <c r="T27">
        <f t="shared" si="5"/>
        <v>39.295382547530323</v>
      </c>
      <c r="U27">
        <f t="shared" si="6"/>
        <v>4.7315915775217481E-2</v>
      </c>
      <c r="V27">
        <f t="shared" si="7"/>
        <v>2.2494164569453403</v>
      </c>
      <c r="W27">
        <f t="shared" si="8"/>
        <v>4.6769870559097634E-2</v>
      </c>
      <c r="X27">
        <f t="shared" si="9"/>
        <v>2.9279703955598098E-2</v>
      </c>
      <c r="Y27">
        <f t="shared" si="10"/>
        <v>225.72087723641232</v>
      </c>
      <c r="Z27">
        <f t="shared" si="11"/>
        <v>32.465223983223382</v>
      </c>
      <c r="AA27">
        <f t="shared" si="12"/>
        <v>31.028919354838699</v>
      </c>
      <c r="AB27">
        <f t="shared" si="13"/>
        <v>4.5188225159896245</v>
      </c>
      <c r="AC27">
        <f t="shared" si="14"/>
        <v>73.731006018213947</v>
      </c>
      <c r="AD27">
        <f t="shared" si="15"/>
        <v>3.3199706021078015</v>
      </c>
      <c r="AE27">
        <f t="shared" si="16"/>
        <v>4.5028147334483153</v>
      </c>
      <c r="AF27">
        <f t="shared" si="17"/>
        <v>1.198851913881823</v>
      </c>
      <c r="AG27">
        <f t="shared" si="18"/>
        <v>-25.855617392533492</v>
      </c>
      <c r="AH27">
        <f t="shared" si="19"/>
        <v>-7.5477219331516432</v>
      </c>
      <c r="AI27">
        <f t="shared" si="20"/>
        <v>-0.75347449849285086</v>
      </c>
      <c r="AJ27">
        <f t="shared" si="21"/>
        <v>191.5640634122343</v>
      </c>
      <c r="AK27">
        <v>-4.1168039344301702E-2</v>
      </c>
      <c r="AL27">
        <v>4.6214730682305201E-2</v>
      </c>
      <c r="AM27">
        <v>3.4541774892463701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51812.330518484945</v>
      </c>
      <c r="AS27" t="s">
        <v>252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252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1177.220777419358</v>
      </c>
      <c r="BE27">
        <f t="shared" si="29"/>
        <v>2.429273871486803</v>
      </c>
      <c r="BF27" t="e">
        <f t="shared" si="30"/>
        <v>#DIV/0!</v>
      </c>
      <c r="BG27" t="e">
        <f t="shared" si="31"/>
        <v>#DIV/0!</v>
      </c>
      <c r="BH27">
        <f t="shared" si="32"/>
        <v>2.0635669350078331E-3</v>
      </c>
      <c r="BI27" t="e">
        <f t="shared" si="33"/>
        <v>#DIV/0!</v>
      </c>
      <c r="BJ27" t="s">
        <v>252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1400.0029032258101</v>
      </c>
      <c r="BR27">
        <f t="shared" si="40"/>
        <v>1177.220777419358</v>
      </c>
      <c r="BS27">
        <f t="shared" si="41"/>
        <v>0.84087024013083844</v>
      </c>
      <c r="BT27">
        <f t="shared" si="42"/>
        <v>0.19174048026167687</v>
      </c>
      <c r="BU27">
        <v>6</v>
      </c>
      <c r="BV27">
        <v>0.5</v>
      </c>
      <c r="BW27" t="s">
        <v>253</v>
      </c>
      <c r="BX27">
        <v>1581708160.5</v>
      </c>
      <c r="BY27">
        <v>394.71396774193602</v>
      </c>
      <c r="BZ27">
        <v>400.02745161290301</v>
      </c>
      <c r="CA27">
        <v>33.348416129032302</v>
      </c>
      <c r="CB27">
        <v>32.216612903225801</v>
      </c>
      <c r="CC27">
        <v>300.446129032258</v>
      </c>
      <c r="CD27">
        <v>99.354051612903206</v>
      </c>
      <c r="CE27">
        <v>0.20001983870967699</v>
      </c>
      <c r="CF27">
        <v>30.966680645161301</v>
      </c>
      <c r="CG27">
        <v>31.028919354838699</v>
      </c>
      <c r="CH27">
        <v>999.9</v>
      </c>
      <c r="CI27">
        <v>0</v>
      </c>
      <c r="CJ27">
        <v>0</v>
      </c>
      <c r="CK27">
        <v>9992.4187096774203</v>
      </c>
      <c r="CL27">
        <v>0</v>
      </c>
      <c r="CM27">
        <v>2.9973751612903201</v>
      </c>
      <c r="CN27">
        <v>1400.0029032258101</v>
      </c>
      <c r="CO27">
        <v>0.97099416129032301</v>
      </c>
      <c r="CP27">
        <v>2.9005564516129002E-2</v>
      </c>
      <c r="CQ27">
        <v>0</v>
      </c>
      <c r="CR27">
        <v>2.73861290322581</v>
      </c>
      <c r="CS27">
        <v>0</v>
      </c>
      <c r="CT27">
        <v>13597.106451612901</v>
      </c>
      <c r="CU27">
        <v>12988.235483871</v>
      </c>
      <c r="CV27">
        <v>45.372967741935497</v>
      </c>
      <c r="CW27">
        <v>48.531999999999996</v>
      </c>
      <c r="CX27">
        <v>46.783967741935498</v>
      </c>
      <c r="CY27">
        <v>46.811999999999998</v>
      </c>
      <c r="CZ27">
        <v>45.25</v>
      </c>
      <c r="DA27">
        <v>1359.39161290323</v>
      </c>
      <c r="DB27">
        <v>40.611290322580601</v>
      </c>
      <c r="DC27">
        <v>0</v>
      </c>
      <c r="DD27">
        <v>1581708168.9000001</v>
      </c>
      <c r="DE27">
        <v>2.7537115384615398</v>
      </c>
      <c r="DF27">
        <v>-0.74003419146411098</v>
      </c>
      <c r="DG27">
        <v>-648.94358906543903</v>
      </c>
      <c r="DH27">
        <v>13591.0846153846</v>
      </c>
      <c r="DI27">
        <v>15</v>
      </c>
      <c r="DJ27">
        <v>100</v>
      </c>
      <c r="DK27">
        <v>100</v>
      </c>
      <c r="DL27">
        <v>2.5920000000000001</v>
      </c>
      <c r="DM27">
        <v>0.45</v>
      </c>
      <c r="DN27">
        <v>2</v>
      </c>
      <c r="DO27">
        <v>291.83</v>
      </c>
      <c r="DP27">
        <v>284.30799999999999</v>
      </c>
      <c r="DQ27">
        <v>28.948599999999999</v>
      </c>
      <c r="DR27">
        <v>32.462699999999998</v>
      </c>
      <c r="DS27">
        <v>30.0002</v>
      </c>
      <c r="DT27">
        <v>32.389899999999997</v>
      </c>
      <c r="DU27">
        <v>32.411099999999998</v>
      </c>
      <c r="DV27">
        <v>14.8188</v>
      </c>
      <c r="DW27">
        <v>28.064699999999998</v>
      </c>
      <c r="DX27">
        <v>67.129000000000005</v>
      </c>
      <c r="DY27">
        <v>28.940200000000001</v>
      </c>
      <c r="DZ27">
        <v>400</v>
      </c>
      <c r="EA27">
        <v>32.130200000000002</v>
      </c>
      <c r="EB27">
        <v>99.899699999999996</v>
      </c>
      <c r="EC27">
        <v>100.29</v>
      </c>
    </row>
    <row r="28" spans="1:133" x14ac:dyDescent="0.25">
      <c r="A28">
        <v>12</v>
      </c>
      <c r="B28">
        <v>1581708270.5</v>
      </c>
      <c r="C28">
        <v>883.90000009536698</v>
      </c>
      <c r="D28" t="s">
        <v>274</v>
      </c>
      <c r="E28" t="s">
        <v>275</v>
      </c>
      <c r="F28" t="s">
        <v>244</v>
      </c>
      <c r="G28" t="s">
        <v>245</v>
      </c>
      <c r="H28" t="s">
        <v>246</v>
      </c>
      <c r="I28" t="s">
        <v>247</v>
      </c>
      <c r="J28" t="s">
        <v>248</v>
      </c>
      <c r="K28" t="s">
        <v>249</v>
      </c>
      <c r="L28" t="s">
        <v>250</v>
      </c>
      <c r="M28" t="s">
        <v>251</v>
      </c>
      <c r="N28">
        <v>1581708262.5</v>
      </c>
      <c r="O28">
        <f t="shared" si="0"/>
        <v>5.7524745514322452E-4</v>
      </c>
      <c r="P28">
        <f t="shared" si="1"/>
        <v>3.1484588370345872</v>
      </c>
      <c r="Q28">
        <f t="shared" si="2"/>
        <v>468.22899999999998</v>
      </c>
      <c r="R28">
        <f t="shared" si="3"/>
        <v>349.21286846314689</v>
      </c>
      <c r="S28">
        <f t="shared" si="4"/>
        <v>34.764425821703099</v>
      </c>
      <c r="T28">
        <f t="shared" si="5"/>
        <v>46.61257876809325</v>
      </c>
      <c r="U28">
        <f t="shared" si="6"/>
        <v>4.5928355096761124E-2</v>
      </c>
      <c r="V28">
        <f t="shared" si="7"/>
        <v>2.2513570829661296</v>
      </c>
      <c r="W28">
        <f t="shared" si="8"/>
        <v>4.541411673430934E-2</v>
      </c>
      <c r="X28">
        <f t="shared" si="9"/>
        <v>2.8429545395426858E-2</v>
      </c>
      <c r="Y28">
        <f t="shared" si="10"/>
        <v>225.72127149893385</v>
      </c>
      <c r="Z28">
        <f t="shared" si="11"/>
        <v>32.450609286986541</v>
      </c>
      <c r="AA28">
        <f t="shared" si="12"/>
        <v>31.048109677419401</v>
      </c>
      <c r="AB28">
        <f t="shared" si="13"/>
        <v>4.5237682502001535</v>
      </c>
      <c r="AC28">
        <f t="shared" si="14"/>
        <v>73.635085719418697</v>
      </c>
      <c r="AD28">
        <f t="shared" si="15"/>
        <v>3.3124162609324297</v>
      </c>
      <c r="AE28">
        <f t="shared" si="16"/>
        <v>4.49842113792623</v>
      </c>
      <c r="AF28">
        <f t="shared" si="17"/>
        <v>1.2113519892677238</v>
      </c>
      <c r="AG28">
        <f t="shared" si="18"/>
        <v>-25.3684127718162</v>
      </c>
      <c r="AH28">
        <f t="shared" si="19"/>
        <v>-11.960935020087774</v>
      </c>
      <c r="AI28">
        <f t="shared" si="20"/>
        <v>-1.1930200268107611</v>
      </c>
      <c r="AJ28">
        <f t="shared" si="21"/>
        <v>187.19890368021913</v>
      </c>
      <c r="AK28">
        <v>-4.1220291921113698E-2</v>
      </c>
      <c r="AL28">
        <v>4.6273388777353798E-2</v>
      </c>
      <c r="AM28">
        <v>3.4576472594620999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51878.257967921993</v>
      </c>
      <c r="AS28" t="s">
        <v>252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252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1177.2229357645929</v>
      </c>
      <c r="BE28">
        <f t="shared" si="29"/>
        <v>3.1484588370345872</v>
      </c>
      <c r="BF28" t="e">
        <f t="shared" si="30"/>
        <v>#DIV/0!</v>
      </c>
      <c r="BG28" t="e">
        <f t="shared" si="31"/>
        <v>#DIV/0!</v>
      </c>
      <c r="BH28">
        <f t="shared" si="32"/>
        <v>2.6744796940179382E-3</v>
      </c>
      <c r="BI28" t="e">
        <f t="shared" si="33"/>
        <v>#DIV/0!</v>
      </c>
      <c r="BJ28" t="s">
        <v>252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1400.00548387097</v>
      </c>
      <c r="BR28">
        <f t="shared" si="40"/>
        <v>1177.2229357645929</v>
      </c>
      <c r="BS28">
        <f t="shared" si="41"/>
        <v>0.84087023181481368</v>
      </c>
      <c r="BT28">
        <f t="shared" si="42"/>
        <v>0.19174046362962718</v>
      </c>
      <c r="BU28">
        <v>6</v>
      </c>
      <c r="BV28">
        <v>0.5</v>
      </c>
      <c r="BW28" t="s">
        <v>253</v>
      </c>
      <c r="BX28">
        <v>1581708262.5</v>
      </c>
      <c r="BY28">
        <v>468.22899999999998</v>
      </c>
      <c r="BZ28">
        <v>475.05451612903198</v>
      </c>
      <c r="CA28">
        <v>33.273622580645203</v>
      </c>
      <c r="CB28">
        <v>32.163051612903203</v>
      </c>
      <c r="CC28">
        <v>300.44377419354799</v>
      </c>
      <c r="CD28">
        <v>99.350825806451596</v>
      </c>
      <c r="CE28">
        <v>0.19998964516129</v>
      </c>
      <c r="CF28">
        <v>30.949564516129001</v>
      </c>
      <c r="CG28">
        <v>31.048109677419401</v>
      </c>
      <c r="CH28">
        <v>999.9</v>
      </c>
      <c r="CI28">
        <v>0</v>
      </c>
      <c r="CJ28">
        <v>0</v>
      </c>
      <c r="CK28">
        <v>10005.426451612901</v>
      </c>
      <c r="CL28">
        <v>0</v>
      </c>
      <c r="CM28">
        <v>7.4186132258064497</v>
      </c>
      <c r="CN28">
        <v>1400.00548387097</v>
      </c>
      <c r="CO28">
        <v>0.97099438709677499</v>
      </c>
      <c r="CP28">
        <v>2.9005354838709699E-2</v>
      </c>
      <c r="CQ28">
        <v>0</v>
      </c>
      <c r="CR28">
        <v>2.6441129032258099</v>
      </c>
      <c r="CS28">
        <v>0</v>
      </c>
      <c r="CT28">
        <v>13862.609677419399</v>
      </c>
      <c r="CU28">
        <v>12988.254838709699</v>
      </c>
      <c r="CV28">
        <v>45.437064516128999</v>
      </c>
      <c r="CW28">
        <v>48.620935483871001</v>
      </c>
      <c r="CX28">
        <v>46.826451612903199</v>
      </c>
      <c r="CY28">
        <v>46.875</v>
      </c>
      <c r="CZ28">
        <v>45.308</v>
      </c>
      <c r="DA28">
        <v>1359.3941935483899</v>
      </c>
      <c r="DB28">
        <v>40.610967741935497</v>
      </c>
      <c r="DC28">
        <v>0</v>
      </c>
      <c r="DD28">
        <v>1581708270.9000001</v>
      </c>
      <c r="DE28">
        <v>2.6211057692307702</v>
      </c>
      <c r="DF28">
        <v>1.5906752314061601</v>
      </c>
      <c r="DG28">
        <v>-577.81196708538198</v>
      </c>
      <c r="DH28">
        <v>13851.0538461538</v>
      </c>
      <c r="DI28">
        <v>15</v>
      </c>
      <c r="DJ28">
        <v>100</v>
      </c>
      <c r="DK28">
        <v>100</v>
      </c>
      <c r="DL28">
        <v>2.5920000000000001</v>
      </c>
      <c r="DM28">
        <v>0.45</v>
      </c>
      <c r="DN28">
        <v>2</v>
      </c>
      <c r="DO28">
        <v>291.78899999999999</v>
      </c>
      <c r="DP28">
        <v>284.32299999999998</v>
      </c>
      <c r="DQ28">
        <v>28.631900000000002</v>
      </c>
      <c r="DR28">
        <v>32.507100000000001</v>
      </c>
      <c r="DS28">
        <v>30.000599999999999</v>
      </c>
      <c r="DT28">
        <v>32.429299999999998</v>
      </c>
      <c r="DU28">
        <v>32.453800000000001</v>
      </c>
      <c r="DV28">
        <v>16.9497</v>
      </c>
      <c r="DW28">
        <v>27.7927</v>
      </c>
      <c r="DX28">
        <v>66.756200000000007</v>
      </c>
      <c r="DY28">
        <v>28.592099999999999</v>
      </c>
      <c r="DZ28">
        <v>475</v>
      </c>
      <c r="EA28">
        <v>32.1464</v>
      </c>
      <c r="EB28">
        <v>99.891800000000003</v>
      </c>
      <c r="EC28">
        <v>100.277</v>
      </c>
    </row>
    <row r="29" spans="1:133" x14ac:dyDescent="0.25">
      <c r="A29">
        <v>13</v>
      </c>
      <c r="B29">
        <v>1581708363.5</v>
      </c>
      <c r="C29">
        <v>976.90000009536698</v>
      </c>
      <c r="D29" t="s">
        <v>276</v>
      </c>
      <c r="E29" t="s">
        <v>277</v>
      </c>
      <c r="F29" t="s">
        <v>244</v>
      </c>
      <c r="G29" t="s">
        <v>245</v>
      </c>
      <c r="H29" t="s">
        <v>246</v>
      </c>
      <c r="I29" t="s">
        <v>247</v>
      </c>
      <c r="J29" t="s">
        <v>248</v>
      </c>
      <c r="K29" t="s">
        <v>249</v>
      </c>
      <c r="L29" t="s">
        <v>250</v>
      </c>
      <c r="M29" t="s">
        <v>251</v>
      </c>
      <c r="N29">
        <v>1581708355.5</v>
      </c>
      <c r="O29">
        <f t="shared" si="0"/>
        <v>5.8738969687037587E-4</v>
      </c>
      <c r="P29">
        <f t="shared" si="1"/>
        <v>3.9705888447560485</v>
      </c>
      <c r="Q29">
        <f t="shared" si="2"/>
        <v>566.44754838709696</v>
      </c>
      <c r="R29">
        <f t="shared" si="3"/>
        <v>422.02370665770133</v>
      </c>
      <c r="S29">
        <f t="shared" si="4"/>
        <v>42.012616514114654</v>
      </c>
      <c r="T29">
        <f t="shared" si="5"/>
        <v>56.390063520885931</v>
      </c>
      <c r="U29">
        <f t="shared" si="6"/>
        <v>4.7680288404173356E-2</v>
      </c>
      <c r="V29">
        <f t="shared" si="7"/>
        <v>2.2478559055830516</v>
      </c>
      <c r="W29">
        <f t="shared" si="8"/>
        <v>4.712547385440214E-2</v>
      </c>
      <c r="X29">
        <f t="shared" si="9"/>
        <v>2.9502731053038564E-2</v>
      </c>
      <c r="Y29">
        <f t="shared" si="10"/>
        <v>225.72235490994493</v>
      </c>
      <c r="Z29">
        <f t="shared" si="11"/>
        <v>32.371358769436235</v>
      </c>
      <c r="AA29">
        <f t="shared" si="12"/>
        <v>30.9923161290323</v>
      </c>
      <c r="AB29">
        <f t="shared" si="13"/>
        <v>4.5094021816960268</v>
      </c>
      <c r="AC29">
        <f t="shared" si="14"/>
        <v>74.071366831614711</v>
      </c>
      <c r="AD29">
        <f t="shared" si="15"/>
        <v>3.3173465525142851</v>
      </c>
      <c r="AE29">
        <f t="shared" si="16"/>
        <v>4.4785815280762371</v>
      </c>
      <c r="AF29">
        <f t="shared" si="17"/>
        <v>1.1920556291817417</v>
      </c>
      <c r="AG29">
        <f t="shared" si="18"/>
        <v>-25.903885631983577</v>
      </c>
      <c r="AH29">
        <f t="shared" si="19"/>
        <v>-14.569342658604402</v>
      </c>
      <c r="AI29">
        <f t="shared" si="20"/>
        <v>-1.4544971551080614</v>
      </c>
      <c r="AJ29">
        <f t="shared" si="21"/>
        <v>183.79462946424889</v>
      </c>
      <c r="AK29">
        <v>-4.1126050056286202E-2</v>
      </c>
      <c r="AL29">
        <v>4.6167594028044198E-2</v>
      </c>
      <c r="AM29">
        <v>3.4513881434410898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51777.66148487373</v>
      </c>
      <c r="AS29" t="s">
        <v>252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252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1177.2300882194986</v>
      </c>
      <c r="BE29">
        <f t="shared" si="29"/>
        <v>3.9705888447560485</v>
      </c>
      <c r="BF29" t="e">
        <f t="shared" si="30"/>
        <v>#DIV/0!</v>
      </c>
      <c r="BG29" t="e">
        <f t="shared" si="31"/>
        <v>#DIV/0!</v>
      </c>
      <c r="BH29">
        <f t="shared" si="32"/>
        <v>3.3728231078101007E-3</v>
      </c>
      <c r="BI29" t="e">
        <f t="shared" si="33"/>
        <v>#DIV/0!</v>
      </c>
      <c r="BJ29" t="s">
        <v>252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1400.01419354839</v>
      </c>
      <c r="BR29">
        <f t="shared" si="40"/>
        <v>1177.2300882194986</v>
      </c>
      <c r="BS29">
        <f t="shared" si="41"/>
        <v>0.84087010949207841</v>
      </c>
      <c r="BT29">
        <f t="shared" si="42"/>
        <v>0.19174021898415683</v>
      </c>
      <c r="BU29">
        <v>6</v>
      </c>
      <c r="BV29">
        <v>0.5</v>
      </c>
      <c r="BW29" t="s">
        <v>253</v>
      </c>
      <c r="BX29">
        <v>1581708355.5</v>
      </c>
      <c r="BY29">
        <v>566.44754838709696</v>
      </c>
      <c r="BZ29">
        <v>575.04151612903195</v>
      </c>
      <c r="CA29">
        <v>33.323296774193501</v>
      </c>
      <c r="CB29">
        <v>32.189335483870998</v>
      </c>
      <c r="CC29">
        <v>300.441967741935</v>
      </c>
      <c r="CD29">
        <v>99.350358064516101</v>
      </c>
      <c r="CE29">
        <v>0.20001280645161301</v>
      </c>
      <c r="CF29">
        <v>30.872093548387099</v>
      </c>
      <c r="CG29">
        <v>30.9923161290323</v>
      </c>
      <c r="CH29">
        <v>999.9</v>
      </c>
      <c r="CI29">
        <v>0</v>
      </c>
      <c r="CJ29">
        <v>0</v>
      </c>
      <c r="CK29">
        <v>9982.5980645161308</v>
      </c>
      <c r="CL29">
        <v>0</v>
      </c>
      <c r="CM29">
        <v>6.2583748387096803</v>
      </c>
      <c r="CN29">
        <v>1400.01419354839</v>
      </c>
      <c r="CO29">
        <v>0.97099574193548399</v>
      </c>
      <c r="CP29">
        <v>2.9004096774193501E-2</v>
      </c>
      <c r="CQ29">
        <v>0</v>
      </c>
      <c r="CR29">
        <v>2.6299032258064501</v>
      </c>
      <c r="CS29">
        <v>0</v>
      </c>
      <c r="CT29">
        <v>13790.509677419401</v>
      </c>
      <c r="CU29">
        <v>12988.3580645161</v>
      </c>
      <c r="CV29">
        <v>45.503903225806503</v>
      </c>
      <c r="CW29">
        <v>48.752000000000002</v>
      </c>
      <c r="CX29">
        <v>46.884870967741897</v>
      </c>
      <c r="CY29">
        <v>46.983741935483899</v>
      </c>
      <c r="CZ29">
        <v>45.372967741935497</v>
      </c>
      <c r="DA29">
        <v>1359.4074193548399</v>
      </c>
      <c r="DB29">
        <v>40.605483870967703</v>
      </c>
      <c r="DC29">
        <v>0</v>
      </c>
      <c r="DD29">
        <v>1581708363.9000001</v>
      </c>
      <c r="DE29">
        <v>2.65849038461538</v>
      </c>
      <c r="DF29">
        <v>-1.01564958682055</v>
      </c>
      <c r="DG29">
        <v>637.88034321830196</v>
      </c>
      <c r="DH29">
        <v>13792.4538461538</v>
      </c>
      <c r="DI29">
        <v>15</v>
      </c>
      <c r="DJ29">
        <v>100</v>
      </c>
      <c r="DK29">
        <v>100</v>
      </c>
      <c r="DL29">
        <v>2.5920000000000001</v>
      </c>
      <c r="DM29">
        <v>0.45</v>
      </c>
      <c r="DN29">
        <v>2</v>
      </c>
      <c r="DO29">
        <v>291.702</v>
      </c>
      <c r="DP29">
        <v>283.995</v>
      </c>
      <c r="DQ29">
        <v>28.794899999999998</v>
      </c>
      <c r="DR29">
        <v>32.612099999999998</v>
      </c>
      <c r="DS29">
        <v>30.000399999999999</v>
      </c>
      <c r="DT29">
        <v>32.514400000000002</v>
      </c>
      <c r="DU29">
        <v>32.536099999999998</v>
      </c>
      <c r="DV29">
        <v>19.712299999999999</v>
      </c>
      <c r="DW29">
        <v>28.3416</v>
      </c>
      <c r="DX29">
        <v>66.381299999999996</v>
      </c>
      <c r="DY29">
        <v>28.796099999999999</v>
      </c>
      <c r="DZ29">
        <v>575</v>
      </c>
      <c r="EA29">
        <v>32.099899999999998</v>
      </c>
      <c r="EB29">
        <v>99.876999999999995</v>
      </c>
      <c r="EC29">
        <v>100.26</v>
      </c>
    </row>
    <row r="30" spans="1:133" x14ac:dyDescent="0.25">
      <c r="A30">
        <v>14</v>
      </c>
      <c r="B30">
        <v>1581708467.5</v>
      </c>
      <c r="C30">
        <v>1080.9000000953699</v>
      </c>
      <c r="D30" t="s">
        <v>278</v>
      </c>
      <c r="E30" t="s">
        <v>279</v>
      </c>
      <c r="F30" t="s">
        <v>244</v>
      </c>
      <c r="G30" t="s">
        <v>245</v>
      </c>
      <c r="H30" t="s">
        <v>246</v>
      </c>
      <c r="I30" t="s">
        <v>247</v>
      </c>
      <c r="J30" t="s">
        <v>248</v>
      </c>
      <c r="K30" t="s">
        <v>249</v>
      </c>
      <c r="L30" t="s">
        <v>250</v>
      </c>
      <c r="M30" t="s">
        <v>251</v>
      </c>
      <c r="N30">
        <v>1581708459.5</v>
      </c>
      <c r="O30">
        <f t="shared" si="0"/>
        <v>5.8238547213716513E-4</v>
      </c>
      <c r="P30">
        <f t="shared" si="1"/>
        <v>4.54603847841208</v>
      </c>
      <c r="Q30">
        <f t="shared" si="2"/>
        <v>665.18516129032298</v>
      </c>
      <c r="R30">
        <f t="shared" si="3"/>
        <v>497.26277787222011</v>
      </c>
      <c r="S30">
        <f t="shared" si="4"/>
        <v>49.498424892396166</v>
      </c>
      <c r="T30">
        <f t="shared" si="5"/>
        <v>66.213718803876091</v>
      </c>
      <c r="U30">
        <f t="shared" si="6"/>
        <v>4.7002930207625845E-2</v>
      </c>
      <c r="V30">
        <f t="shared" si="7"/>
        <v>2.2503886779976616</v>
      </c>
      <c r="W30">
        <f t="shared" si="8"/>
        <v>4.6464270625449493E-2</v>
      </c>
      <c r="X30">
        <f t="shared" si="9"/>
        <v>2.9088051127718381E-2</v>
      </c>
      <c r="Y30">
        <f t="shared" si="10"/>
        <v>225.71931596955565</v>
      </c>
      <c r="Z30">
        <f t="shared" si="11"/>
        <v>32.338087584665963</v>
      </c>
      <c r="AA30">
        <f t="shared" si="12"/>
        <v>30.981751612903199</v>
      </c>
      <c r="AB30">
        <f t="shared" si="13"/>
        <v>4.5066864438825158</v>
      </c>
      <c r="AC30">
        <f t="shared" si="14"/>
        <v>74.003664925418079</v>
      </c>
      <c r="AD30">
        <f t="shared" si="15"/>
        <v>3.3079995963889051</v>
      </c>
      <c r="AE30">
        <f t="shared" si="16"/>
        <v>4.4700483411500676</v>
      </c>
      <c r="AF30">
        <f t="shared" si="17"/>
        <v>1.1986868474936108</v>
      </c>
      <c r="AG30">
        <f t="shared" si="18"/>
        <v>-25.683199321248981</v>
      </c>
      <c r="AH30">
        <f t="shared" si="19"/>
        <v>-17.357792496488869</v>
      </c>
      <c r="AI30">
        <f t="shared" si="20"/>
        <v>-1.7305497470360178</v>
      </c>
      <c r="AJ30">
        <f t="shared" si="21"/>
        <v>180.9477744047818</v>
      </c>
      <c r="AK30">
        <v>-4.1194211912587597E-2</v>
      </c>
      <c r="AL30">
        <v>4.6244111683049101E-2</v>
      </c>
      <c r="AM30">
        <v>3.4559156367525201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51865.506155045892</v>
      </c>
      <c r="AS30" t="s">
        <v>252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252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1177.2155612903196</v>
      </c>
      <c r="BE30">
        <f t="shared" si="29"/>
        <v>4.54603847841208</v>
      </c>
      <c r="BF30" t="e">
        <f t="shared" si="30"/>
        <v>#DIV/0!</v>
      </c>
      <c r="BG30" t="e">
        <f t="shared" si="31"/>
        <v>#DIV/0!</v>
      </c>
      <c r="BH30">
        <f t="shared" si="32"/>
        <v>3.8616873815610023E-3</v>
      </c>
      <c r="BI30" t="e">
        <f t="shared" si="33"/>
        <v>#DIV/0!</v>
      </c>
      <c r="BJ30" t="s">
        <v>252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1399.9970967741899</v>
      </c>
      <c r="BR30">
        <f t="shared" si="40"/>
        <v>1177.2155612903196</v>
      </c>
      <c r="BS30">
        <f t="shared" si="41"/>
        <v>0.84087000180415128</v>
      </c>
      <c r="BT30">
        <f t="shared" si="42"/>
        <v>0.19174000360830243</v>
      </c>
      <c r="BU30">
        <v>6</v>
      </c>
      <c r="BV30">
        <v>0.5</v>
      </c>
      <c r="BW30" t="s">
        <v>253</v>
      </c>
      <c r="BX30">
        <v>1581708459.5</v>
      </c>
      <c r="BY30">
        <v>665.18516129032298</v>
      </c>
      <c r="BZ30">
        <v>675.037709677419</v>
      </c>
      <c r="CA30">
        <v>33.232270967741897</v>
      </c>
      <c r="CB30">
        <v>32.107841935483897</v>
      </c>
      <c r="CC30">
        <v>300.43593548387099</v>
      </c>
      <c r="CD30">
        <v>99.341796774193497</v>
      </c>
      <c r="CE30">
        <v>0.199988967741935</v>
      </c>
      <c r="CF30">
        <v>30.8386806451613</v>
      </c>
      <c r="CG30">
        <v>30.981751612903199</v>
      </c>
      <c r="CH30">
        <v>999.9</v>
      </c>
      <c r="CI30">
        <v>0</v>
      </c>
      <c r="CJ30">
        <v>0</v>
      </c>
      <c r="CK30">
        <v>10000.004838709699</v>
      </c>
      <c r="CL30">
        <v>0</v>
      </c>
      <c r="CM30">
        <v>1.8679458064516099</v>
      </c>
      <c r="CN30">
        <v>1399.9970967741899</v>
      </c>
      <c r="CO30">
        <v>0.97099858064516198</v>
      </c>
      <c r="CP30">
        <v>2.9001370967741899E-2</v>
      </c>
      <c r="CQ30">
        <v>0</v>
      </c>
      <c r="CR30">
        <v>2.54060483870968</v>
      </c>
      <c r="CS30">
        <v>0</v>
      </c>
      <c r="CT30">
        <v>13494.722580645201</v>
      </c>
      <c r="CU30">
        <v>12988.1935483871</v>
      </c>
      <c r="CV30">
        <v>45.620870967741901</v>
      </c>
      <c r="CW30">
        <v>48.912999999999997</v>
      </c>
      <c r="CX30">
        <v>47.058225806451603</v>
      </c>
      <c r="CY30">
        <v>47.1148387096774</v>
      </c>
      <c r="CZ30">
        <v>45.471548387096803</v>
      </c>
      <c r="DA30">
        <v>1359.39709677419</v>
      </c>
      <c r="DB30">
        <v>40.6</v>
      </c>
      <c r="DC30">
        <v>0</v>
      </c>
      <c r="DD30">
        <v>1581708467.7</v>
      </c>
      <c r="DE30">
        <v>2.5458750000000001</v>
      </c>
      <c r="DF30">
        <v>1.60547864996557</v>
      </c>
      <c r="DG30">
        <v>-20.899145319741201</v>
      </c>
      <c r="DH30">
        <v>13494.4653846154</v>
      </c>
      <c r="DI30">
        <v>15</v>
      </c>
      <c r="DJ30">
        <v>100</v>
      </c>
      <c r="DK30">
        <v>100</v>
      </c>
      <c r="DL30">
        <v>2.5920000000000001</v>
      </c>
      <c r="DM30">
        <v>0.45</v>
      </c>
      <c r="DN30">
        <v>2</v>
      </c>
      <c r="DO30">
        <v>291.79199999999997</v>
      </c>
      <c r="DP30">
        <v>283.834</v>
      </c>
      <c r="DQ30">
        <v>28.677700000000002</v>
      </c>
      <c r="DR30">
        <v>32.742699999999999</v>
      </c>
      <c r="DS30">
        <v>30.000499999999999</v>
      </c>
      <c r="DT30">
        <v>32.629899999999999</v>
      </c>
      <c r="DU30">
        <v>32.648099999999999</v>
      </c>
      <c r="DV30">
        <v>22.421700000000001</v>
      </c>
      <c r="DW30">
        <v>28.611999999999998</v>
      </c>
      <c r="DX30">
        <v>66.010400000000004</v>
      </c>
      <c r="DY30">
        <v>28.675899999999999</v>
      </c>
      <c r="DZ30">
        <v>675</v>
      </c>
      <c r="EA30">
        <v>32.115499999999997</v>
      </c>
      <c r="EB30">
        <v>99.852099999999993</v>
      </c>
      <c r="EC30">
        <v>100.233</v>
      </c>
    </row>
    <row r="31" spans="1:133" x14ac:dyDescent="0.25">
      <c r="A31">
        <v>15</v>
      </c>
      <c r="B31">
        <v>1581708588</v>
      </c>
      <c r="C31">
        <v>1201.4000000953699</v>
      </c>
      <c r="D31" t="s">
        <v>280</v>
      </c>
      <c r="E31" t="s">
        <v>281</v>
      </c>
      <c r="F31" t="s">
        <v>244</v>
      </c>
      <c r="G31" t="s">
        <v>245</v>
      </c>
      <c r="H31" t="s">
        <v>246</v>
      </c>
      <c r="I31" t="s">
        <v>247</v>
      </c>
      <c r="J31" t="s">
        <v>248</v>
      </c>
      <c r="K31" t="s">
        <v>249</v>
      </c>
      <c r="L31" t="s">
        <v>250</v>
      </c>
      <c r="M31" t="s">
        <v>251</v>
      </c>
      <c r="N31">
        <v>1581708580</v>
      </c>
      <c r="O31">
        <f t="shared" si="0"/>
        <v>5.3895759308324176E-4</v>
      </c>
      <c r="P31">
        <f t="shared" si="1"/>
        <v>5.1383333963868836</v>
      </c>
      <c r="Q31">
        <f t="shared" si="2"/>
        <v>788.858967741936</v>
      </c>
      <c r="R31">
        <f t="shared" si="3"/>
        <v>581.51541049171703</v>
      </c>
      <c r="S31">
        <f t="shared" si="4"/>
        <v>57.883653369575242</v>
      </c>
      <c r="T31">
        <f t="shared" si="5"/>
        <v>78.522491790276575</v>
      </c>
      <c r="U31">
        <f t="shared" si="6"/>
        <v>4.2885620871445984E-2</v>
      </c>
      <c r="V31">
        <f t="shared" si="7"/>
        <v>2.2493411710975013</v>
      </c>
      <c r="W31">
        <f t="shared" si="8"/>
        <v>4.2436504999712188E-2</v>
      </c>
      <c r="X31">
        <f t="shared" si="9"/>
        <v>2.656277488283975E-2</v>
      </c>
      <c r="Y31">
        <f t="shared" si="10"/>
        <v>225.71909481354731</v>
      </c>
      <c r="Z31">
        <f t="shared" si="11"/>
        <v>32.44013850086224</v>
      </c>
      <c r="AA31">
        <f t="shared" si="12"/>
        <v>31.035122580645201</v>
      </c>
      <c r="AB31">
        <f t="shared" si="13"/>
        <v>4.5204206973368262</v>
      </c>
      <c r="AC31">
        <f t="shared" si="14"/>
        <v>73.59051676662115</v>
      </c>
      <c r="AD31">
        <f t="shared" si="15"/>
        <v>3.3059370981294043</v>
      </c>
      <c r="AE31">
        <f t="shared" si="16"/>
        <v>4.4923411920228506</v>
      </c>
      <c r="AF31">
        <f t="shared" si="17"/>
        <v>1.2144835992074219</v>
      </c>
      <c r="AG31">
        <f t="shared" si="18"/>
        <v>-23.768029854970962</v>
      </c>
      <c r="AH31">
        <f t="shared" si="19"/>
        <v>-13.250514574958901</v>
      </c>
      <c r="AI31">
        <f t="shared" si="20"/>
        <v>-1.3225916000906315</v>
      </c>
      <c r="AJ31">
        <f t="shared" si="21"/>
        <v>187.37795878352682</v>
      </c>
      <c r="AK31">
        <v>-4.1166013046492998E-2</v>
      </c>
      <c r="AL31">
        <v>4.6212455985501499E-2</v>
      </c>
      <c r="AM31">
        <v>3.4540429048582402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51816.530808987925</v>
      </c>
      <c r="AS31" t="s">
        <v>252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252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1177.2142258064534</v>
      </c>
      <c r="BE31">
        <f t="shared" si="29"/>
        <v>5.1383333963868836</v>
      </c>
      <c r="BF31" t="e">
        <f t="shared" si="30"/>
        <v>#DIV/0!</v>
      </c>
      <c r="BG31" t="e">
        <f t="shared" si="31"/>
        <v>#DIV/0!</v>
      </c>
      <c r="BH31">
        <f t="shared" si="32"/>
        <v>4.3648244166152985E-3</v>
      </c>
      <c r="BI31" t="e">
        <f t="shared" si="33"/>
        <v>#DIV/0!</v>
      </c>
      <c r="BJ31" t="s">
        <v>252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1399.99548387097</v>
      </c>
      <c r="BR31">
        <f t="shared" si="40"/>
        <v>1177.2142258064534</v>
      </c>
      <c r="BS31">
        <f t="shared" si="41"/>
        <v>0.84087001663139005</v>
      </c>
      <c r="BT31">
        <f t="shared" si="42"/>
        <v>0.19174003326278011</v>
      </c>
      <c r="BU31">
        <v>6</v>
      </c>
      <c r="BV31">
        <v>0.5</v>
      </c>
      <c r="BW31" t="s">
        <v>253</v>
      </c>
      <c r="BX31">
        <v>1581708580</v>
      </c>
      <c r="BY31">
        <v>788.858967741936</v>
      </c>
      <c r="BZ31">
        <v>799.96967741935498</v>
      </c>
      <c r="CA31">
        <v>33.212370967741897</v>
      </c>
      <c r="CB31">
        <v>32.171780645161299</v>
      </c>
      <c r="CC31">
        <v>300.43958064516102</v>
      </c>
      <c r="CD31">
        <v>99.339316129032198</v>
      </c>
      <c r="CE31">
        <v>0.20001219354838701</v>
      </c>
      <c r="CF31">
        <v>30.9258548387097</v>
      </c>
      <c r="CG31">
        <v>31.035122580645201</v>
      </c>
      <c r="CH31">
        <v>999.9</v>
      </c>
      <c r="CI31">
        <v>0</v>
      </c>
      <c r="CJ31">
        <v>0</v>
      </c>
      <c r="CK31">
        <v>9993.4090322580705</v>
      </c>
      <c r="CL31">
        <v>0</v>
      </c>
      <c r="CM31">
        <v>4.3829196774193502</v>
      </c>
      <c r="CN31">
        <v>1399.99548387097</v>
      </c>
      <c r="CO31">
        <v>0.97099819354838701</v>
      </c>
      <c r="CP31">
        <v>2.9001790322580601E-2</v>
      </c>
      <c r="CQ31">
        <v>0</v>
      </c>
      <c r="CR31">
        <v>2.6889193548387098</v>
      </c>
      <c r="CS31">
        <v>0</v>
      </c>
      <c r="CT31">
        <v>13571.2580645161</v>
      </c>
      <c r="CU31">
        <v>12988.180645161299</v>
      </c>
      <c r="CV31">
        <v>45.685000000000002</v>
      </c>
      <c r="CW31">
        <v>48.941064516129003</v>
      </c>
      <c r="CX31">
        <v>47.346709677419298</v>
      </c>
      <c r="CY31">
        <v>47.162999999999997</v>
      </c>
      <c r="CZ31">
        <v>45.503999999999998</v>
      </c>
      <c r="DA31">
        <v>1359.39483870968</v>
      </c>
      <c r="DB31">
        <v>40.600645161290302</v>
      </c>
      <c r="DC31">
        <v>0</v>
      </c>
      <c r="DD31">
        <v>1581708588.3</v>
      </c>
      <c r="DE31">
        <v>2.6942499999999998</v>
      </c>
      <c r="DF31">
        <v>0.64664958510564496</v>
      </c>
      <c r="DG31">
        <v>-65.695726468411607</v>
      </c>
      <c r="DH31">
        <v>13567.8461538462</v>
      </c>
      <c r="DI31">
        <v>15</v>
      </c>
      <c r="DJ31">
        <v>100</v>
      </c>
      <c r="DK31">
        <v>100</v>
      </c>
      <c r="DL31">
        <v>2.5920000000000001</v>
      </c>
      <c r="DM31">
        <v>0.45</v>
      </c>
      <c r="DN31">
        <v>2</v>
      </c>
      <c r="DO31">
        <v>291.68700000000001</v>
      </c>
      <c r="DP31">
        <v>284.14600000000002</v>
      </c>
      <c r="DQ31">
        <v>28.594200000000001</v>
      </c>
      <c r="DR31">
        <v>32.802199999999999</v>
      </c>
      <c r="DS31">
        <v>30.0001</v>
      </c>
      <c r="DT31">
        <v>32.697600000000001</v>
      </c>
      <c r="DU31">
        <v>32.712299999999999</v>
      </c>
      <c r="DV31">
        <v>25.741599999999998</v>
      </c>
      <c r="DW31">
        <v>28.061900000000001</v>
      </c>
      <c r="DX31">
        <v>65.268600000000006</v>
      </c>
      <c r="DY31">
        <v>28.588799999999999</v>
      </c>
      <c r="DZ31">
        <v>800</v>
      </c>
      <c r="EA31">
        <v>32.206299999999999</v>
      </c>
      <c r="EB31">
        <v>99.844300000000004</v>
      </c>
      <c r="EC31">
        <v>100.223</v>
      </c>
    </row>
    <row r="32" spans="1:133" x14ac:dyDescent="0.25">
      <c r="A32">
        <v>16</v>
      </c>
      <c r="B32">
        <v>1581708708.5</v>
      </c>
      <c r="C32">
        <v>1321.9000000953699</v>
      </c>
      <c r="D32" t="s">
        <v>282</v>
      </c>
      <c r="E32" t="s">
        <v>283</v>
      </c>
      <c r="F32" t="s">
        <v>244</v>
      </c>
      <c r="G32" t="s">
        <v>245</v>
      </c>
      <c r="H32" t="s">
        <v>246</v>
      </c>
      <c r="I32" t="s">
        <v>247</v>
      </c>
      <c r="J32" t="s">
        <v>248</v>
      </c>
      <c r="K32" t="s">
        <v>249</v>
      </c>
      <c r="L32" t="s">
        <v>250</v>
      </c>
      <c r="M32" t="s">
        <v>251</v>
      </c>
      <c r="N32">
        <v>1581708700.5</v>
      </c>
      <c r="O32">
        <f t="shared" si="0"/>
        <v>5.5641059932640125E-4</v>
      </c>
      <c r="P32">
        <f t="shared" si="1"/>
        <v>5.8636653289739309</v>
      </c>
      <c r="Q32">
        <f t="shared" si="2"/>
        <v>987.11974193548394</v>
      </c>
      <c r="R32">
        <f t="shared" si="3"/>
        <v>758.89781348843189</v>
      </c>
      <c r="S32">
        <f t="shared" si="4"/>
        <v>75.538340300323</v>
      </c>
      <c r="T32">
        <f t="shared" si="5"/>
        <v>98.254844931933945</v>
      </c>
      <c r="U32">
        <f t="shared" si="6"/>
        <v>4.4936509191547021E-2</v>
      </c>
      <c r="V32">
        <f t="shared" si="7"/>
        <v>2.250302210752948</v>
      </c>
      <c r="W32">
        <f t="shared" si="8"/>
        <v>4.4443884955523996E-2</v>
      </c>
      <c r="X32">
        <f t="shared" si="9"/>
        <v>2.7821238342006758E-2</v>
      </c>
      <c r="Y32">
        <f t="shared" si="10"/>
        <v>225.72185969373049</v>
      </c>
      <c r="Z32">
        <f t="shared" si="11"/>
        <v>32.359103087176678</v>
      </c>
      <c r="AA32">
        <f t="shared" si="12"/>
        <v>30.970074193548399</v>
      </c>
      <c r="AB32">
        <f t="shared" si="13"/>
        <v>4.5036862784257687</v>
      </c>
      <c r="AC32">
        <f t="shared" si="14"/>
        <v>73.916396082094309</v>
      </c>
      <c r="AD32">
        <f t="shared" si="15"/>
        <v>3.3064333178629139</v>
      </c>
      <c r="AE32">
        <f t="shared" si="16"/>
        <v>4.4732068838836048</v>
      </c>
      <c r="AF32">
        <f t="shared" si="17"/>
        <v>1.1972529605628548</v>
      </c>
      <c r="AG32">
        <f t="shared" si="18"/>
        <v>-24.537707430294294</v>
      </c>
      <c r="AH32">
        <f t="shared" si="19"/>
        <v>-14.439224937535508</v>
      </c>
      <c r="AI32">
        <f t="shared" si="20"/>
        <v>-1.4396325298011248</v>
      </c>
      <c r="AJ32">
        <f t="shared" si="21"/>
        <v>185.30529479609959</v>
      </c>
      <c r="AK32">
        <v>-4.11918837664643E-2</v>
      </c>
      <c r="AL32">
        <v>4.6241498135068899E-2</v>
      </c>
      <c r="AM32">
        <v>3.4557610375352499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51860.478553462897</v>
      </c>
      <c r="AS32" t="s">
        <v>252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252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1177.2286064516118</v>
      </c>
      <c r="BE32">
        <f t="shared" si="29"/>
        <v>5.8636653289739309</v>
      </c>
      <c r="BF32" t="e">
        <f t="shared" si="30"/>
        <v>#DIV/0!</v>
      </c>
      <c r="BG32" t="e">
        <f t="shared" si="31"/>
        <v>#DIV/0!</v>
      </c>
      <c r="BH32">
        <f t="shared" si="32"/>
        <v>4.9809062546042945E-3</v>
      </c>
      <c r="BI32" t="e">
        <f t="shared" si="33"/>
        <v>#DIV/0!</v>
      </c>
      <c r="BJ32" t="s">
        <v>252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1400.0125806451599</v>
      </c>
      <c r="BR32">
        <f t="shared" si="40"/>
        <v>1177.2286064516118</v>
      </c>
      <c r="BS32">
        <f t="shared" si="41"/>
        <v>0.84087001983161902</v>
      </c>
      <c r="BT32">
        <f t="shared" si="42"/>
        <v>0.19174003966323805</v>
      </c>
      <c r="BU32">
        <v>6</v>
      </c>
      <c r="BV32">
        <v>0.5</v>
      </c>
      <c r="BW32" t="s">
        <v>253</v>
      </c>
      <c r="BX32">
        <v>1581708700.5</v>
      </c>
      <c r="BY32">
        <v>987.11974193548394</v>
      </c>
      <c r="BZ32">
        <v>999.92690322580597</v>
      </c>
      <c r="CA32">
        <v>33.218164516129001</v>
      </c>
      <c r="CB32">
        <v>32.143874193548399</v>
      </c>
      <c r="CC32">
        <v>300.43703225806502</v>
      </c>
      <c r="CD32">
        <v>99.336919354838699</v>
      </c>
      <c r="CE32">
        <v>0.199986612903226</v>
      </c>
      <c r="CF32">
        <v>30.8510548387097</v>
      </c>
      <c r="CG32">
        <v>30.970074193548399</v>
      </c>
      <c r="CH32">
        <v>999.9</v>
      </c>
      <c r="CI32">
        <v>0</v>
      </c>
      <c r="CJ32">
        <v>0</v>
      </c>
      <c r="CK32">
        <v>9999.9306451612902</v>
      </c>
      <c r="CL32">
        <v>0</v>
      </c>
      <c r="CM32">
        <v>1.33924548387097</v>
      </c>
      <c r="CN32">
        <v>1400.0125806451599</v>
      </c>
      <c r="CO32">
        <v>0.97100051612903204</v>
      </c>
      <c r="CP32">
        <v>2.8999274193548401E-2</v>
      </c>
      <c r="CQ32">
        <v>0</v>
      </c>
      <c r="CR32">
        <v>2.4444838709677401</v>
      </c>
      <c r="CS32">
        <v>0</v>
      </c>
      <c r="CT32">
        <v>13417.5903225806</v>
      </c>
      <c r="CU32">
        <v>12988.345161290301</v>
      </c>
      <c r="CV32">
        <v>45.811999999999998</v>
      </c>
      <c r="CW32">
        <v>49.036000000000001</v>
      </c>
      <c r="CX32">
        <v>47.5</v>
      </c>
      <c r="CY32">
        <v>47.252000000000002</v>
      </c>
      <c r="CZ32">
        <v>45.625</v>
      </c>
      <c r="DA32">
        <v>1359.41129032258</v>
      </c>
      <c r="DB32">
        <v>40.601290322580603</v>
      </c>
      <c r="DC32">
        <v>0</v>
      </c>
      <c r="DD32">
        <v>1581708708.9000001</v>
      </c>
      <c r="DE32">
        <v>2.4596826923076902</v>
      </c>
      <c r="DF32">
        <v>0.91790597514337502</v>
      </c>
      <c r="DG32">
        <v>-63.993162344292202</v>
      </c>
      <c r="DH32">
        <v>13416.753846153801</v>
      </c>
      <c r="DI32">
        <v>15</v>
      </c>
      <c r="DJ32">
        <v>100</v>
      </c>
      <c r="DK32">
        <v>100</v>
      </c>
      <c r="DL32">
        <v>2.5920000000000001</v>
      </c>
      <c r="DM32">
        <v>0.45</v>
      </c>
      <c r="DN32">
        <v>2</v>
      </c>
      <c r="DO32">
        <v>291.79199999999997</v>
      </c>
      <c r="DP32">
        <v>284.04899999999998</v>
      </c>
      <c r="DQ32">
        <v>28.6938</v>
      </c>
      <c r="DR32">
        <v>32.867600000000003</v>
      </c>
      <c r="DS32">
        <v>30.000299999999999</v>
      </c>
      <c r="DT32">
        <v>32.765300000000003</v>
      </c>
      <c r="DU32">
        <v>32.783200000000001</v>
      </c>
      <c r="DV32">
        <v>30.903400000000001</v>
      </c>
      <c r="DW32">
        <v>28.6233</v>
      </c>
      <c r="DX32">
        <v>64.897300000000001</v>
      </c>
      <c r="DY32">
        <v>28.6934</v>
      </c>
      <c r="DZ32">
        <v>1000</v>
      </c>
      <c r="EA32">
        <v>32.186999999999998</v>
      </c>
      <c r="EB32">
        <v>99.834699999999998</v>
      </c>
      <c r="EC32">
        <v>100.214</v>
      </c>
    </row>
    <row r="33" spans="1:133" x14ac:dyDescent="0.25">
      <c r="A33">
        <v>17</v>
      </c>
      <c r="B33">
        <v>1581708829</v>
      </c>
      <c r="C33">
        <v>1442.4000000953699</v>
      </c>
      <c r="D33" t="s">
        <v>284</v>
      </c>
      <c r="E33" t="s">
        <v>285</v>
      </c>
      <c r="F33" t="s">
        <v>244</v>
      </c>
      <c r="G33" t="s">
        <v>245</v>
      </c>
      <c r="H33" t="s">
        <v>246</v>
      </c>
      <c r="I33" t="s">
        <v>247</v>
      </c>
      <c r="J33" t="s">
        <v>248</v>
      </c>
      <c r="K33" t="s">
        <v>249</v>
      </c>
      <c r="L33" t="s">
        <v>250</v>
      </c>
      <c r="M33" t="s">
        <v>251</v>
      </c>
      <c r="N33">
        <v>1581708821</v>
      </c>
      <c r="O33">
        <f t="shared" si="0"/>
        <v>5.5187719732117555E-4</v>
      </c>
      <c r="P33">
        <f t="shared" si="1"/>
        <v>6.9293597924459212</v>
      </c>
      <c r="Q33">
        <f t="shared" si="2"/>
        <v>1384.6974193548399</v>
      </c>
      <c r="R33">
        <f t="shared" si="3"/>
        <v>1106.3364217524263</v>
      </c>
      <c r="S33">
        <f t="shared" si="4"/>
        <v>110.11737203275712</v>
      </c>
      <c r="T33">
        <f t="shared" si="5"/>
        <v>137.82357507345728</v>
      </c>
      <c r="U33">
        <f t="shared" si="6"/>
        <v>4.4188998086461852E-2</v>
      </c>
      <c r="V33">
        <f t="shared" si="7"/>
        <v>2.2509396614042396</v>
      </c>
      <c r="W33">
        <f t="shared" si="8"/>
        <v>4.3712666602707555E-2</v>
      </c>
      <c r="X33">
        <f t="shared" si="9"/>
        <v>2.7362785179611385E-2</v>
      </c>
      <c r="Y33">
        <f t="shared" si="10"/>
        <v>225.71624800502642</v>
      </c>
      <c r="Z33">
        <f t="shared" si="11"/>
        <v>32.453164496314891</v>
      </c>
      <c r="AA33">
        <f t="shared" si="12"/>
        <v>31.0136677419355</v>
      </c>
      <c r="AB33">
        <f t="shared" si="13"/>
        <v>4.5148952264528273</v>
      </c>
      <c r="AC33">
        <f t="shared" si="14"/>
        <v>73.551877326886142</v>
      </c>
      <c r="AD33">
        <f t="shared" si="15"/>
        <v>3.307656058215974</v>
      </c>
      <c r="AE33">
        <f t="shared" si="16"/>
        <v>4.4970382516761322</v>
      </c>
      <c r="AF33">
        <f t="shared" si="17"/>
        <v>1.2072391682368533</v>
      </c>
      <c r="AG33">
        <f t="shared" si="18"/>
        <v>-24.337784401863843</v>
      </c>
      <c r="AH33">
        <f t="shared" si="19"/>
        <v>-8.4332268819006231</v>
      </c>
      <c r="AI33">
        <f t="shared" si="20"/>
        <v>-0.84114632462016814</v>
      </c>
      <c r="AJ33">
        <f t="shared" si="21"/>
        <v>192.10409039664179</v>
      </c>
      <c r="AK33">
        <v>-4.1209049141118503E-2</v>
      </c>
      <c r="AL33">
        <v>4.6260767771887597E-2</v>
      </c>
      <c r="AM33">
        <v>3.45690082385318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51865.234290929526</v>
      </c>
      <c r="AS33" t="s">
        <v>252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252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1177.1990709677432</v>
      </c>
      <c r="BE33">
        <f t="shared" si="29"/>
        <v>6.9293597924459212</v>
      </c>
      <c r="BF33" t="e">
        <f t="shared" si="30"/>
        <v>#DIV/0!</v>
      </c>
      <c r="BG33" t="e">
        <f t="shared" si="31"/>
        <v>#DIV/0!</v>
      </c>
      <c r="BH33">
        <f t="shared" si="32"/>
        <v>5.88631095907125E-3</v>
      </c>
      <c r="BI33" t="e">
        <f t="shared" si="33"/>
        <v>#DIV/0!</v>
      </c>
      <c r="BJ33" t="s">
        <v>252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1399.9774193548401</v>
      </c>
      <c r="BR33">
        <f t="shared" si="40"/>
        <v>1177.1990709677432</v>
      </c>
      <c r="BS33">
        <f t="shared" si="41"/>
        <v>0.84087004168269996</v>
      </c>
      <c r="BT33">
        <f t="shared" si="42"/>
        <v>0.19174008336539991</v>
      </c>
      <c r="BU33">
        <v>6</v>
      </c>
      <c r="BV33">
        <v>0.5</v>
      </c>
      <c r="BW33" t="s">
        <v>253</v>
      </c>
      <c r="BX33">
        <v>1581708821</v>
      </c>
      <c r="BY33">
        <v>1384.6974193548399</v>
      </c>
      <c r="BZ33">
        <v>1400.06193548387</v>
      </c>
      <c r="CA33">
        <v>33.231635483871003</v>
      </c>
      <c r="CB33">
        <v>32.166125806451603</v>
      </c>
      <c r="CC33">
        <v>300.44067741935498</v>
      </c>
      <c r="CD33">
        <v>99.333364516128995</v>
      </c>
      <c r="CE33">
        <v>0.19998706451612899</v>
      </c>
      <c r="CF33">
        <v>30.944174193548399</v>
      </c>
      <c r="CG33">
        <v>31.0136677419355</v>
      </c>
      <c r="CH33">
        <v>999.9</v>
      </c>
      <c r="CI33">
        <v>0</v>
      </c>
      <c r="CJ33">
        <v>0</v>
      </c>
      <c r="CK33">
        <v>10004.4558064516</v>
      </c>
      <c r="CL33">
        <v>0</v>
      </c>
      <c r="CM33">
        <v>1.39484612903226</v>
      </c>
      <c r="CN33">
        <v>1399.9774193548401</v>
      </c>
      <c r="CO33">
        <v>0.97099954838709701</v>
      </c>
      <c r="CP33">
        <v>2.9000322580645201E-2</v>
      </c>
      <c r="CQ33">
        <v>0</v>
      </c>
      <c r="CR33">
        <v>2.5901129032258101</v>
      </c>
      <c r="CS33">
        <v>0</v>
      </c>
      <c r="CT33">
        <v>13402.0741935484</v>
      </c>
      <c r="CU33">
        <v>12988.012903225799</v>
      </c>
      <c r="CV33">
        <v>45.811999999999998</v>
      </c>
      <c r="CW33">
        <v>48.936999999999998</v>
      </c>
      <c r="CX33">
        <v>47.5</v>
      </c>
      <c r="CY33">
        <v>47.258000000000003</v>
      </c>
      <c r="CZ33">
        <v>45.634999999999998</v>
      </c>
      <c r="DA33">
        <v>1359.37612903226</v>
      </c>
      <c r="DB33">
        <v>40.601290322580603</v>
      </c>
      <c r="DC33">
        <v>0</v>
      </c>
      <c r="DD33">
        <v>1581708828.9000001</v>
      </c>
      <c r="DE33">
        <v>2.5715673076923098</v>
      </c>
      <c r="DF33">
        <v>-0.20667518514716601</v>
      </c>
      <c r="DG33">
        <v>28.362393144938899</v>
      </c>
      <c r="DH33">
        <v>13402.407692307699</v>
      </c>
      <c r="DI33">
        <v>15</v>
      </c>
      <c r="DJ33">
        <v>100</v>
      </c>
      <c r="DK33">
        <v>100</v>
      </c>
      <c r="DL33">
        <v>2.5920000000000001</v>
      </c>
      <c r="DM33">
        <v>0.45</v>
      </c>
      <c r="DN33">
        <v>2</v>
      </c>
      <c r="DO33">
        <v>291.89600000000002</v>
      </c>
      <c r="DP33">
        <v>284.38099999999997</v>
      </c>
      <c r="DQ33">
        <v>28.848600000000001</v>
      </c>
      <c r="DR33">
        <v>32.9009</v>
      </c>
      <c r="DS33">
        <v>29.9999</v>
      </c>
      <c r="DT33">
        <v>32.805900000000001</v>
      </c>
      <c r="DU33">
        <v>32.820300000000003</v>
      </c>
      <c r="DV33">
        <v>40.886899999999997</v>
      </c>
      <c r="DW33">
        <v>27.779</v>
      </c>
      <c r="DX33">
        <v>64.1494</v>
      </c>
      <c r="DY33">
        <v>28.858599999999999</v>
      </c>
      <c r="DZ33">
        <v>1400</v>
      </c>
      <c r="EA33">
        <v>32.262300000000003</v>
      </c>
      <c r="EB33">
        <v>99.829099999999997</v>
      </c>
      <c r="EC33">
        <v>100.205</v>
      </c>
    </row>
    <row r="34" spans="1:133" x14ac:dyDescent="0.25">
      <c r="A34">
        <v>18</v>
      </c>
      <c r="B34">
        <v>1581708949.5</v>
      </c>
      <c r="C34">
        <v>1562.9000000953699</v>
      </c>
      <c r="D34" t="s">
        <v>286</v>
      </c>
      <c r="E34" t="s">
        <v>287</v>
      </c>
      <c r="F34" t="s">
        <v>244</v>
      </c>
      <c r="G34" t="s">
        <v>245</v>
      </c>
      <c r="H34" t="s">
        <v>246</v>
      </c>
      <c r="I34" t="s">
        <v>247</v>
      </c>
      <c r="J34" t="s">
        <v>248</v>
      </c>
      <c r="K34" t="s">
        <v>249</v>
      </c>
      <c r="L34" t="s">
        <v>250</v>
      </c>
      <c r="M34" t="s">
        <v>251</v>
      </c>
      <c r="N34">
        <v>1581708941.5</v>
      </c>
      <c r="O34">
        <f t="shared" si="0"/>
        <v>5.3005086101381548E-4</v>
      </c>
      <c r="P34">
        <f t="shared" si="1"/>
        <v>7.7041371656132362</v>
      </c>
      <c r="Q34">
        <f t="shared" si="2"/>
        <v>1782.82290322581</v>
      </c>
      <c r="R34">
        <f t="shared" si="3"/>
        <v>1459.3035362616943</v>
      </c>
      <c r="S34">
        <f t="shared" si="4"/>
        <v>145.24642913434735</v>
      </c>
      <c r="T34">
        <f t="shared" si="5"/>
        <v>177.44674362664071</v>
      </c>
      <c r="U34">
        <f t="shared" si="6"/>
        <v>4.2733440244119493E-2</v>
      </c>
      <c r="V34">
        <f t="shared" si="7"/>
        <v>2.250303909707132</v>
      </c>
      <c r="W34">
        <f t="shared" si="8"/>
        <v>4.2287676878199558E-2</v>
      </c>
      <c r="X34">
        <f t="shared" si="9"/>
        <v>2.6469460549933859E-2</v>
      </c>
      <c r="Y34">
        <f t="shared" si="10"/>
        <v>225.71895558587815</v>
      </c>
      <c r="Z34">
        <f t="shared" si="11"/>
        <v>32.454018695428672</v>
      </c>
      <c r="AA34">
        <f t="shared" si="12"/>
        <v>30.979883870967701</v>
      </c>
      <c r="AB34">
        <f t="shared" si="13"/>
        <v>4.5062064662450192</v>
      </c>
      <c r="AC34">
        <f t="shared" si="14"/>
        <v>73.57932005652637</v>
      </c>
      <c r="AD34">
        <f t="shared" si="15"/>
        <v>3.3076111976918043</v>
      </c>
      <c r="AE34">
        <f t="shared" si="16"/>
        <v>4.4953000315180596</v>
      </c>
      <c r="AF34">
        <f t="shared" si="17"/>
        <v>1.1985952685532149</v>
      </c>
      <c r="AG34">
        <f t="shared" si="18"/>
        <v>-23.375242970709262</v>
      </c>
      <c r="AH34">
        <f t="shared" si="19"/>
        <v>-5.1544659376485038</v>
      </c>
      <c r="AI34">
        <f t="shared" si="20"/>
        <v>-0.51415869977369066</v>
      </c>
      <c r="AJ34">
        <f t="shared" si="21"/>
        <v>196.6750879777467</v>
      </c>
      <c r="AK34">
        <v>-4.1191929510332098E-2</v>
      </c>
      <c r="AL34">
        <v>4.6241549486567897E-2</v>
      </c>
      <c r="AM34">
        <v>3.4557640751596801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51845.682906082213</v>
      </c>
      <c r="AS34" t="s">
        <v>252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252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1177.2136645161313</v>
      </c>
      <c r="BE34">
        <f t="shared" si="29"/>
        <v>7.7041371656132362</v>
      </c>
      <c r="BF34" t="e">
        <f t="shared" si="30"/>
        <v>#DIV/0!</v>
      </c>
      <c r="BG34" t="e">
        <f t="shared" si="31"/>
        <v>#DIV/0!</v>
      </c>
      <c r="BH34">
        <f t="shared" si="32"/>
        <v>6.5443830613195085E-3</v>
      </c>
      <c r="BI34" t="e">
        <f t="shared" si="33"/>
        <v>#DIV/0!</v>
      </c>
      <c r="BJ34" t="s">
        <v>252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1399.9948387096799</v>
      </c>
      <c r="BR34">
        <f t="shared" si="40"/>
        <v>1177.2136645161313</v>
      </c>
      <c r="BS34">
        <f t="shared" si="41"/>
        <v>0.84087000320738514</v>
      </c>
      <c r="BT34">
        <f t="shared" si="42"/>
        <v>0.19174000641477021</v>
      </c>
      <c r="BU34">
        <v>6</v>
      </c>
      <c r="BV34">
        <v>0.5</v>
      </c>
      <c r="BW34" t="s">
        <v>253</v>
      </c>
      <c r="BX34">
        <v>1581708941.5</v>
      </c>
      <c r="BY34">
        <v>1782.82290322581</v>
      </c>
      <c r="BZ34">
        <v>1800.0958064516101</v>
      </c>
      <c r="CA34">
        <v>33.231858064516103</v>
      </c>
      <c r="CB34">
        <v>32.208487096774199</v>
      </c>
      <c r="CC34">
        <v>300.44019354838701</v>
      </c>
      <c r="CD34">
        <v>99.331367741935495</v>
      </c>
      <c r="CE34">
        <v>0.19996725806451601</v>
      </c>
      <c r="CF34">
        <v>30.937396774193498</v>
      </c>
      <c r="CG34">
        <v>30.979883870967701</v>
      </c>
      <c r="CH34">
        <v>999.9</v>
      </c>
      <c r="CI34">
        <v>0</v>
      </c>
      <c r="CJ34">
        <v>0</v>
      </c>
      <c r="CK34">
        <v>10000.500645161301</v>
      </c>
      <c r="CL34">
        <v>0</v>
      </c>
      <c r="CM34">
        <v>5.5408532258064502</v>
      </c>
      <c r="CN34">
        <v>1399.9948387096799</v>
      </c>
      <c r="CO34">
        <v>0.970998387096775</v>
      </c>
      <c r="CP34">
        <v>2.9001580645161298E-2</v>
      </c>
      <c r="CQ34">
        <v>0</v>
      </c>
      <c r="CR34">
        <v>2.6927741935483902</v>
      </c>
      <c r="CS34">
        <v>0</v>
      </c>
      <c r="CT34">
        <v>13690.0225806452</v>
      </c>
      <c r="CU34">
        <v>12988.174193548401</v>
      </c>
      <c r="CV34">
        <v>45.695129032258002</v>
      </c>
      <c r="CW34">
        <v>48.811999999999998</v>
      </c>
      <c r="CX34">
        <v>46.987709677419403</v>
      </c>
      <c r="CY34">
        <v>47.125</v>
      </c>
      <c r="CZ34">
        <v>45.552</v>
      </c>
      <c r="DA34">
        <v>1359.39483870968</v>
      </c>
      <c r="DB34">
        <v>40.6</v>
      </c>
      <c r="DC34">
        <v>0</v>
      </c>
      <c r="DD34">
        <v>1581708949.5</v>
      </c>
      <c r="DE34">
        <v>2.6523076923076898</v>
      </c>
      <c r="DF34">
        <v>-4.8341898942274301E-2</v>
      </c>
      <c r="DG34">
        <v>1238.4273488881399</v>
      </c>
      <c r="DH34">
        <v>13695.0769230769</v>
      </c>
      <c r="DI34">
        <v>15</v>
      </c>
      <c r="DJ34">
        <v>100</v>
      </c>
      <c r="DK34">
        <v>100</v>
      </c>
      <c r="DL34">
        <v>2.5920000000000001</v>
      </c>
      <c r="DM34">
        <v>0.45</v>
      </c>
      <c r="DN34">
        <v>2</v>
      </c>
      <c r="DO34">
        <v>291.85700000000003</v>
      </c>
      <c r="DP34">
        <v>285.33600000000001</v>
      </c>
      <c r="DQ34">
        <v>28.995200000000001</v>
      </c>
      <c r="DR34">
        <v>32.860999999999997</v>
      </c>
      <c r="DS34">
        <v>29.9998</v>
      </c>
      <c r="DT34">
        <v>32.785800000000002</v>
      </c>
      <c r="DU34">
        <v>32.802700000000002</v>
      </c>
      <c r="DV34">
        <v>50.468299999999999</v>
      </c>
      <c r="DW34">
        <v>27.2273</v>
      </c>
      <c r="DX34">
        <v>63.7776</v>
      </c>
      <c r="DY34">
        <v>29.0122</v>
      </c>
      <c r="DZ34">
        <v>1800</v>
      </c>
      <c r="EA34">
        <v>32.297600000000003</v>
      </c>
      <c r="EB34">
        <v>99.836699999999993</v>
      </c>
      <c r="EC34">
        <v>100.215</v>
      </c>
    </row>
    <row r="35" spans="1:133" x14ac:dyDescent="0.25">
      <c r="A35">
        <v>19</v>
      </c>
      <c r="B35">
        <v>1581709070</v>
      </c>
      <c r="C35">
        <v>1683.4000000953699</v>
      </c>
      <c r="D35" t="s">
        <v>288</v>
      </c>
      <c r="E35" t="s">
        <v>289</v>
      </c>
      <c r="F35" t="s">
        <v>244</v>
      </c>
      <c r="G35" t="s">
        <v>245</v>
      </c>
      <c r="H35" t="s">
        <v>246</v>
      </c>
      <c r="I35" t="s">
        <v>247</v>
      </c>
      <c r="J35" t="s">
        <v>248</v>
      </c>
      <c r="K35" t="s">
        <v>249</v>
      </c>
      <c r="L35" t="s">
        <v>250</v>
      </c>
      <c r="M35" t="s">
        <v>251</v>
      </c>
      <c r="N35">
        <v>1581709062</v>
      </c>
      <c r="O35">
        <f t="shared" si="0"/>
        <v>5.1350580373477159E-4</v>
      </c>
      <c r="P35">
        <f t="shared" si="1"/>
        <v>1.6189732161643473</v>
      </c>
      <c r="Q35">
        <f t="shared" si="2"/>
        <v>396.482129032258</v>
      </c>
      <c r="R35">
        <f t="shared" si="3"/>
        <v>327.60975589840984</v>
      </c>
      <c r="S35">
        <f t="shared" si="4"/>
        <v>32.606499822413255</v>
      </c>
      <c r="T35">
        <f t="shared" si="5"/>
        <v>39.461262178923718</v>
      </c>
      <c r="U35">
        <f t="shared" si="6"/>
        <v>4.2304668400918517E-2</v>
      </c>
      <c r="V35">
        <f t="shared" si="7"/>
        <v>2.2504326957537422</v>
      </c>
      <c r="W35">
        <f t="shared" si="8"/>
        <v>4.1867780806572392E-2</v>
      </c>
      <c r="X35">
        <f t="shared" si="9"/>
        <v>2.6206239551688795E-2</v>
      </c>
      <c r="Y35">
        <f t="shared" si="10"/>
        <v>225.71674180042507</v>
      </c>
      <c r="Z35">
        <f t="shared" si="11"/>
        <v>32.377252141987768</v>
      </c>
      <c r="AA35">
        <f t="shared" si="12"/>
        <v>30.9690677419355</v>
      </c>
      <c r="AB35">
        <f t="shared" si="13"/>
        <v>4.5034277820801032</v>
      </c>
      <c r="AC35">
        <f t="shared" si="14"/>
        <v>74.442843494034889</v>
      </c>
      <c r="AD35">
        <f t="shared" si="15"/>
        <v>3.3307599493865658</v>
      </c>
      <c r="AE35">
        <f t="shared" si="16"/>
        <v>4.4742513760284552</v>
      </c>
      <c r="AF35">
        <f t="shared" si="17"/>
        <v>1.1726678326935374</v>
      </c>
      <c r="AG35">
        <f t="shared" si="18"/>
        <v>-22.645605944703426</v>
      </c>
      <c r="AH35">
        <f t="shared" si="19"/>
        <v>-13.821694405681006</v>
      </c>
      <c r="AI35">
        <f t="shared" si="20"/>
        <v>-1.3780040147261836</v>
      </c>
      <c r="AJ35">
        <f t="shared" si="21"/>
        <v>187.87143743531448</v>
      </c>
      <c r="AK35">
        <v>-4.1195397129675002E-2</v>
      </c>
      <c r="AL35">
        <v>4.6245442193060399E-2</v>
      </c>
      <c r="AM35">
        <v>3.4559943392636798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51863.842091021092</v>
      </c>
      <c r="AS35" t="s">
        <v>252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252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1177.2020129032296</v>
      </c>
      <c r="BE35">
        <f t="shared" si="29"/>
        <v>1.6189732161643473</v>
      </c>
      <c r="BF35" t="e">
        <f t="shared" si="30"/>
        <v>#DIV/0!</v>
      </c>
      <c r="BG35" t="e">
        <f t="shared" si="31"/>
        <v>#DIV/0!</v>
      </c>
      <c r="BH35">
        <f t="shared" si="32"/>
        <v>1.3752722119219083E-3</v>
      </c>
      <c r="BI35" t="e">
        <f t="shared" si="33"/>
        <v>#DIV/0!</v>
      </c>
      <c r="BJ35" t="s">
        <v>252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1399.98096774194</v>
      </c>
      <c r="BR35">
        <f t="shared" si="40"/>
        <v>1177.2020129032296</v>
      </c>
      <c r="BS35">
        <f t="shared" si="41"/>
        <v>0.84087001182734977</v>
      </c>
      <c r="BT35">
        <f t="shared" si="42"/>
        <v>0.19174002365469947</v>
      </c>
      <c r="BU35">
        <v>6</v>
      </c>
      <c r="BV35">
        <v>0.5</v>
      </c>
      <c r="BW35" t="s">
        <v>253</v>
      </c>
      <c r="BX35">
        <v>1581709062</v>
      </c>
      <c r="BY35">
        <v>396.482129032258</v>
      </c>
      <c r="BZ35">
        <v>400.12193548387103</v>
      </c>
      <c r="CA35">
        <v>33.4653967741936</v>
      </c>
      <c r="CB35">
        <v>32.474206451612901</v>
      </c>
      <c r="CC35">
        <v>300.43945161290299</v>
      </c>
      <c r="CD35">
        <v>99.328454838709703</v>
      </c>
      <c r="CE35">
        <v>0.200021451612903</v>
      </c>
      <c r="CF35">
        <v>30.855145161290299</v>
      </c>
      <c r="CG35">
        <v>30.9690677419355</v>
      </c>
      <c r="CH35">
        <v>999.9</v>
      </c>
      <c r="CI35">
        <v>0</v>
      </c>
      <c r="CJ35">
        <v>0</v>
      </c>
      <c r="CK35">
        <v>10001.635806451601</v>
      </c>
      <c r="CL35">
        <v>0</v>
      </c>
      <c r="CM35">
        <v>2.0396983870967702</v>
      </c>
      <c r="CN35">
        <v>1399.98096774194</v>
      </c>
      <c r="CO35">
        <v>0.97099877419354896</v>
      </c>
      <c r="CP35">
        <v>2.90011612903226E-2</v>
      </c>
      <c r="CQ35">
        <v>0</v>
      </c>
      <c r="CR35">
        <v>2.6772177419354799</v>
      </c>
      <c r="CS35">
        <v>0</v>
      </c>
      <c r="CT35">
        <v>13528.035483871001</v>
      </c>
      <c r="CU35">
        <v>12988.0516129032</v>
      </c>
      <c r="CV35">
        <v>45.735774193548401</v>
      </c>
      <c r="CW35">
        <v>48.811999999999998</v>
      </c>
      <c r="CX35">
        <v>47.183129032258002</v>
      </c>
      <c r="CY35">
        <v>47.112806451612897</v>
      </c>
      <c r="CZ35">
        <v>45.558</v>
      </c>
      <c r="DA35">
        <v>1359.3809677419399</v>
      </c>
      <c r="DB35">
        <v>40.6</v>
      </c>
      <c r="DC35">
        <v>0</v>
      </c>
      <c r="DD35">
        <v>1581709070.0999999</v>
      </c>
      <c r="DE35">
        <v>2.65017307692308</v>
      </c>
      <c r="DF35">
        <v>0.71673505347656197</v>
      </c>
      <c r="DG35">
        <v>-87.825641093910306</v>
      </c>
      <c r="DH35">
        <v>13527.7192307692</v>
      </c>
      <c r="DI35">
        <v>15</v>
      </c>
      <c r="DJ35">
        <v>100</v>
      </c>
      <c r="DK35">
        <v>100</v>
      </c>
      <c r="DL35">
        <v>2.5920000000000001</v>
      </c>
      <c r="DM35">
        <v>0.45</v>
      </c>
      <c r="DN35">
        <v>2</v>
      </c>
      <c r="DO35">
        <v>292.02699999999999</v>
      </c>
      <c r="DP35">
        <v>283.36799999999999</v>
      </c>
      <c r="DQ35">
        <v>28.790199999999999</v>
      </c>
      <c r="DR35">
        <v>32.852600000000002</v>
      </c>
      <c r="DS35">
        <v>30.000499999999999</v>
      </c>
      <c r="DT35">
        <v>32.785400000000003</v>
      </c>
      <c r="DU35">
        <v>32.808599999999998</v>
      </c>
      <c r="DV35">
        <v>14.7782</v>
      </c>
      <c r="DW35">
        <v>28.096299999999999</v>
      </c>
      <c r="DX35">
        <v>63.407400000000003</v>
      </c>
      <c r="DY35">
        <v>28.795400000000001</v>
      </c>
      <c r="DZ35">
        <v>400</v>
      </c>
      <c r="EA35">
        <v>32.188499999999998</v>
      </c>
      <c r="EB35">
        <v>99.837800000000001</v>
      </c>
      <c r="EC35">
        <v>100.212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28</v>
      </c>
    </row>
    <row r="19" spans="1:2" x14ac:dyDescent="0.25">
      <c r="A19" t="s">
        <v>31</v>
      </c>
      <c r="B19" t="s">
        <v>32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2020-02-14T14:44:15Z</dcterms:created>
  <dcterms:modified xsi:type="dcterms:W3CDTF">2020-02-15T18:01:14Z</dcterms:modified>
</cp:coreProperties>
</file>