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Desktop\All_Files_Vertical_Campaign\Week2\Gasex_Vert_Week2\"/>
    </mc:Choice>
  </mc:AlternateContent>
  <xr:revisionPtr revIDLastSave="0" documentId="13_ncr:1_{83FE88A7-C9C2-4D3C-94B1-B6A2BE57966D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35" i="1" l="1"/>
  <c r="BS35" i="1"/>
  <c r="BQ35" i="1"/>
  <c r="BR35" i="1" s="1"/>
  <c r="BP35" i="1"/>
  <c r="BO35" i="1"/>
  <c r="BN35" i="1"/>
  <c r="BM35" i="1"/>
  <c r="BL35" i="1"/>
  <c r="BI35" i="1"/>
  <c r="BG35" i="1"/>
  <c r="BB35" i="1"/>
  <c r="AV35" i="1"/>
  <c r="AW35" i="1" s="1"/>
  <c r="AR35" i="1"/>
  <c r="AP35" i="1"/>
  <c r="Q35" i="1" s="1"/>
  <c r="AE35" i="1"/>
  <c r="AD35" i="1"/>
  <c r="AC35" i="1"/>
  <c r="V35" i="1"/>
  <c r="T35" i="1"/>
  <c r="BT34" i="1"/>
  <c r="BS34" i="1"/>
  <c r="BR34" i="1"/>
  <c r="BQ34" i="1"/>
  <c r="BP34" i="1"/>
  <c r="BO34" i="1"/>
  <c r="BN34" i="1"/>
  <c r="BM34" i="1"/>
  <c r="BL34" i="1"/>
  <c r="BG34" i="1" s="1"/>
  <c r="BI34" i="1"/>
  <c r="BB34" i="1"/>
  <c r="AV34" i="1"/>
  <c r="AW34" i="1" s="1"/>
  <c r="AR34" i="1"/>
  <c r="AP34" i="1" s="1"/>
  <c r="O34" i="1" s="1"/>
  <c r="AE34" i="1"/>
  <c r="AD34" i="1"/>
  <c r="AC34" i="1" s="1"/>
  <c r="V34" i="1"/>
  <c r="BT33" i="1"/>
  <c r="BS33" i="1"/>
  <c r="BQ33" i="1"/>
  <c r="BR33" i="1" s="1"/>
  <c r="BP33" i="1"/>
  <c r="BO33" i="1"/>
  <c r="BN33" i="1"/>
  <c r="BM33" i="1"/>
  <c r="BL33" i="1"/>
  <c r="BI33" i="1"/>
  <c r="BG33" i="1"/>
  <c r="BB33" i="1"/>
  <c r="AV33" i="1"/>
  <c r="AW33" i="1" s="1"/>
  <c r="AR33" i="1"/>
  <c r="AQ33" i="1"/>
  <c r="AP33" i="1"/>
  <c r="O33" i="1" s="1"/>
  <c r="AE33" i="1"/>
  <c r="AD33" i="1"/>
  <c r="AC33" i="1" s="1"/>
  <c r="V33" i="1"/>
  <c r="T33" i="1"/>
  <c r="BT32" i="1"/>
  <c r="BS32" i="1"/>
  <c r="BQ32" i="1"/>
  <c r="BR32" i="1" s="1"/>
  <c r="BP32" i="1"/>
  <c r="BO32" i="1"/>
  <c r="BN32" i="1"/>
  <c r="BM32" i="1"/>
  <c r="BL32" i="1"/>
  <c r="BI32" i="1"/>
  <c r="BG32" i="1"/>
  <c r="BB32" i="1"/>
  <c r="AW32" i="1"/>
  <c r="AV32" i="1"/>
  <c r="AR32" i="1"/>
  <c r="AP32" i="1"/>
  <c r="AE32" i="1"/>
  <c r="AD32" i="1"/>
  <c r="AC32" i="1"/>
  <c r="V32" i="1"/>
  <c r="BT31" i="1"/>
  <c r="BS31" i="1"/>
  <c r="BQ31" i="1"/>
  <c r="BR31" i="1" s="1"/>
  <c r="BP31" i="1"/>
  <c r="BO31" i="1"/>
  <c r="BN31" i="1"/>
  <c r="BM31" i="1"/>
  <c r="BL31" i="1"/>
  <c r="BG31" i="1" s="1"/>
  <c r="BI31" i="1"/>
  <c r="BB31" i="1"/>
  <c r="AV31" i="1"/>
  <c r="AW31" i="1" s="1"/>
  <c r="AR31" i="1"/>
  <c r="AP31" i="1" s="1"/>
  <c r="AE31" i="1"/>
  <c r="AD31" i="1"/>
  <c r="AC31" i="1" s="1"/>
  <c r="V31" i="1"/>
  <c r="BT30" i="1"/>
  <c r="BS30" i="1"/>
  <c r="BR30" i="1"/>
  <c r="Y30" i="1" s="1"/>
  <c r="BQ30" i="1"/>
  <c r="BP30" i="1"/>
  <c r="BO30" i="1"/>
  <c r="BN30" i="1"/>
  <c r="BM30" i="1"/>
  <c r="BL30" i="1"/>
  <c r="BI30" i="1"/>
  <c r="BG30" i="1"/>
  <c r="BD30" i="1"/>
  <c r="BF30" i="1" s="1"/>
  <c r="BB30" i="1"/>
  <c r="AW30" i="1"/>
  <c r="AV30" i="1"/>
  <c r="AR30" i="1"/>
  <c r="AP30" i="1"/>
  <c r="P30" i="1" s="1"/>
  <c r="BE30" i="1" s="1"/>
  <c r="BH30" i="1" s="1"/>
  <c r="AE30" i="1"/>
  <c r="AD30" i="1"/>
  <c r="AC30" i="1"/>
  <c r="V30" i="1"/>
  <c r="T30" i="1"/>
  <c r="BT29" i="1"/>
  <c r="BS29" i="1"/>
  <c r="BQ29" i="1"/>
  <c r="BR29" i="1" s="1"/>
  <c r="BP29" i="1"/>
  <c r="BO29" i="1"/>
  <c r="BN29" i="1"/>
  <c r="BM29" i="1"/>
  <c r="BL29" i="1"/>
  <c r="BI29" i="1"/>
  <c r="BG29" i="1"/>
  <c r="BB29" i="1"/>
  <c r="AV29" i="1"/>
  <c r="AW29" i="1" s="1"/>
  <c r="AR29" i="1"/>
  <c r="AP29" i="1" s="1"/>
  <c r="AQ29" i="1" s="1"/>
  <c r="AE29" i="1"/>
  <c r="AD29" i="1"/>
  <c r="AC29" i="1" s="1"/>
  <c r="V29" i="1"/>
  <c r="BT28" i="1"/>
  <c r="Y28" i="1" s="1"/>
  <c r="BS28" i="1"/>
  <c r="BQ28" i="1"/>
  <c r="BR28" i="1" s="1"/>
  <c r="BD28" i="1" s="1"/>
  <c r="BP28" i="1"/>
  <c r="BO28" i="1"/>
  <c r="BN28" i="1"/>
  <c r="BM28" i="1"/>
  <c r="BL28" i="1"/>
  <c r="BG28" i="1" s="1"/>
  <c r="BI28" i="1"/>
  <c r="BB28" i="1"/>
  <c r="BF28" i="1" s="1"/>
  <c r="AW28" i="1"/>
  <c r="AV28" i="1"/>
  <c r="AR28" i="1"/>
  <c r="AP28" i="1"/>
  <c r="AQ28" i="1" s="1"/>
  <c r="AE28" i="1"/>
  <c r="AD28" i="1"/>
  <c r="AC28" i="1"/>
  <c r="V28" i="1"/>
  <c r="Q28" i="1"/>
  <c r="BT27" i="1"/>
  <c r="BS27" i="1"/>
  <c r="BQ27" i="1"/>
  <c r="BR27" i="1" s="1"/>
  <c r="BP27" i="1"/>
  <c r="BO27" i="1"/>
  <c r="BN27" i="1"/>
  <c r="BM27" i="1"/>
  <c r="BL27" i="1"/>
  <c r="BI27" i="1"/>
  <c r="BG27" i="1"/>
  <c r="BB27" i="1"/>
  <c r="AV27" i="1"/>
  <c r="AW27" i="1" s="1"/>
  <c r="AR27" i="1"/>
  <c r="AP27" i="1"/>
  <c r="Q27" i="1" s="1"/>
  <c r="AE27" i="1"/>
  <c r="AD27" i="1"/>
  <c r="AC27" i="1"/>
  <c r="V27" i="1"/>
  <c r="T27" i="1"/>
  <c r="BT26" i="1"/>
  <c r="BS26" i="1"/>
  <c r="BR26" i="1"/>
  <c r="BQ26" i="1"/>
  <c r="BP26" i="1"/>
  <c r="BO26" i="1"/>
  <c r="BN26" i="1"/>
  <c r="BM26" i="1"/>
  <c r="BL26" i="1"/>
  <c r="BG26" i="1" s="1"/>
  <c r="BI26" i="1"/>
  <c r="BB26" i="1"/>
  <c r="AV26" i="1"/>
  <c r="AW26" i="1" s="1"/>
  <c r="AR26" i="1"/>
  <c r="AP26" i="1" s="1"/>
  <c r="AE26" i="1"/>
  <c r="AD26" i="1"/>
  <c r="V26" i="1"/>
  <c r="BT25" i="1"/>
  <c r="BS25" i="1"/>
  <c r="BQ25" i="1"/>
  <c r="BR25" i="1" s="1"/>
  <c r="BP25" i="1"/>
  <c r="BO25" i="1"/>
  <c r="BN25" i="1"/>
  <c r="BM25" i="1"/>
  <c r="BL25" i="1"/>
  <c r="BI25" i="1"/>
  <c r="BG25" i="1"/>
  <c r="BB25" i="1"/>
  <c r="AV25" i="1"/>
  <c r="AW25" i="1" s="1"/>
  <c r="AR25" i="1"/>
  <c r="AQ25" i="1"/>
  <c r="AP25" i="1"/>
  <c r="O25" i="1" s="1"/>
  <c r="AE25" i="1"/>
  <c r="AD25" i="1"/>
  <c r="AC25" i="1" s="1"/>
  <c r="V25" i="1"/>
  <c r="T25" i="1"/>
  <c r="BT24" i="1"/>
  <c r="BS24" i="1"/>
  <c r="BQ24" i="1"/>
  <c r="BR24" i="1" s="1"/>
  <c r="BP24" i="1"/>
  <c r="BO24" i="1"/>
  <c r="BN24" i="1"/>
  <c r="BM24" i="1"/>
  <c r="BL24" i="1"/>
  <c r="BI24" i="1"/>
  <c r="BG24" i="1"/>
  <c r="BB24" i="1"/>
  <c r="AW24" i="1"/>
  <c r="AV24" i="1"/>
  <c r="AR24" i="1"/>
  <c r="AP24" i="1"/>
  <c r="AE24" i="1"/>
  <c r="AD24" i="1"/>
  <c r="AC24" i="1"/>
  <c r="V24" i="1"/>
  <c r="BT23" i="1"/>
  <c r="BS23" i="1"/>
  <c r="BQ23" i="1"/>
  <c r="BR23" i="1" s="1"/>
  <c r="BP23" i="1"/>
  <c r="BO23" i="1"/>
  <c r="BN23" i="1"/>
  <c r="BM23" i="1"/>
  <c r="BL23" i="1"/>
  <c r="BG23" i="1" s="1"/>
  <c r="BI23" i="1"/>
  <c r="BB23" i="1"/>
  <c r="AV23" i="1"/>
  <c r="AW23" i="1" s="1"/>
  <c r="AR23" i="1"/>
  <c r="AP23" i="1"/>
  <c r="O23" i="1" s="1"/>
  <c r="AE23" i="1"/>
  <c r="AD23" i="1"/>
  <c r="AC23" i="1"/>
  <c r="V23" i="1"/>
  <c r="T23" i="1"/>
  <c r="Q23" i="1"/>
  <c r="P23" i="1"/>
  <c r="BE23" i="1" s="1"/>
  <c r="BT22" i="1"/>
  <c r="BS22" i="1"/>
  <c r="BR22" i="1"/>
  <c r="Y22" i="1" s="1"/>
  <c r="BQ22" i="1"/>
  <c r="BP22" i="1"/>
  <c r="BO22" i="1"/>
  <c r="BN22" i="1"/>
  <c r="BM22" i="1"/>
  <c r="BL22" i="1"/>
  <c r="BI22" i="1"/>
  <c r="BG22" i="1"/>
  <c r="BD22" i="1"/>
  <c r="BF22" i="1" s="1"/>
  <c r="BB22" i="1"/>
  <c r="AV22" i="1"/>
  <c r="AW22" i="1" s="1"/>
  <c r="AR22" i="1"/>
  <c r="AP22" i="1" s="1"/>
  <c r="AE22" i="1"/>
  <c r="AC22" i="1" s="1"/>
  <c r="AD22" i="1"/>
  <c r="V22" i="1"/>
  <c r="BT21" i="1"/>
  <c r="BS21" i="1"/>
  <c r="BQ21" i="1"/>
  <c r="BR21" i="1" s="1"/>
  <c r="BP21" i="1"/>
  <c r="BO21" i="1"/>
  <c r="BN21" i="1"/>
  <c r="BM21" i="1"/>
  <c r="BL21" i="1"/>
  <c r="BI21" i="1"/>
  <c r="BG21" i="1"/>
  <c r="BB21" i="1"/>
  <c r="AV21" i="1"/>
  <c r="AW21" i="1" s="1"/>
  <c r="AR21" i="1"/>
  <c r="AP21" i="1" s="1"/>
  <c r="AQ21" i="1"/>
  <c r="AE21" i="1"/>
  <c r="AD21" i="1"/>
  <c r="AC21" i="1" s="1"/>
  <c r="V21" i="1"/>
  <c r="BT20" i="1"/>
  <c r="BS20" i="1"/>
  <c r="BQ20" i="1"/>
  <c r="BR20" i="1" s="1"/>
  <c r="BD20" i="1" s="1"/>
  <c r="BP20" i="1"/>
  <c r="BO20" i="1"/>
  <c r="BN20" i="1"/>
  <c r="BM20" i="1"/>
  <c r="BL20" i="1"/>
  <c r="BG20" i="1" s="1"/>
  <c r="BI20" i="1"/>
  <c r="BB20" i="1"/>
  <c r="AW20" i="1"/>
  <c r="AV20" i="1"/>
  <c r="AR20" i="1"/>
  <c r="AP20" i="1"/>
  <c r="AQ20" i="1" s="1"/>
  <c r="AE20" i="1"/>
  <c r="AD20" i="1"/>
  <c r="AC20" i="1"/>
  <c r="V20" i="1"/>
  <c r="Q20" i="1"/>
  <c r="BT19" i="1"/>
  <c r="BS19" i="1"/>
  <c r="BQ19" i="1"/>
  <c r="BR19" i="1" s="1"/>
  <c r="BP19" i="1"/>
  <c r="BO19" i="1"/>
  <c r="BN19" i="1"/>
  <c r="BM19" i="1"/>
  <c r="BL19" i="1"/>
  <c r="BI19" i="1"/>
  <c r="BG19" i="1"/>
  <c r="BB19" i="1"/>
  <c r="AV19" i="1"/>
  <c r="AW19" i="1" s="1"/>
  <c r="AR19" i="1"/>
  <c r="AP19" i="1"/>
  <c r="Q19" i="1" s="1"/>
  <c r="AE19" i="1"/>
  <c r="AD19" i="1"/>
  <c r="AC19" i="1"/>
  <c r="V19" i="1"/>
  <c r="T19" i="1"/>
  <c r="BT18" i="1"/>
  <c r="BS18" i="1"/>
  <c r="BR18" i="1"/>
  <c r="BQ18" i="1"/>
  <c r="BP18" i="1"/>
  <c r="BO18" i="1"/>
  <c r="BN18" i="1"/>
  <c r="BM18" i="1"/>
  <c r="BL18" i="1"/>
  <c r="BG18" i="1" s="1"/>
  <c r="BI18" i="1"/>
  <c r="BB18" i="1"/>
  <c r="AV18" i="1"/>
  <c r="AW18" i="1" s="1"/>
  <c r="AR18" i="1"/>
  <c r="AP18" i="1" s="1"/>
  <c r="AE18" i="1"/>
  <c r="AD18" i="1"/>
  <c r="AC18" i="1" s="1"/>
  <c r="V18" i="1"/>
  <c r="BT17" i="1"/>
  <c r="BS17" i="1"/>
  <c r="BQ17" i="1"/>
  <c r="BR17" i="1" s="1"/>
  <c r="BP17" i="1"/>
  <c r="BO17" i="1"/>
  <c r="BN17" i="1"/>
  <c r="BM17" i="1"/>
  <c r="BL17" i="1"/>
  <c r="BI17" i="1"/>
  <c r="BG17" i="1"/>
  <c r="BB17" i="1"/>
  <c r="AW17" i="1"/>
  <c r="AV17" i="1"/>
  <c r="AR17" i="1"/>
  <c r="AQ17" i="1"/>
  <c r="AP17" i="1"/>
  <c r="O17" i="1" s="1"/>
  <c r="AE17" i="1"/>
  <c r="AD17" i="1"/>
  <c r="AC17" i="1" s="1"/>
  <c r="V17" i="1"/>
  <c r="T17" i="1"/>
  <c r="AG34" i="1" l="1"/>
  <c r="Z22" i="1"/>
  <c r="AA22" i="1" s="1"/>
  <c r="AH22" i="1" s="1"/>
  <c r="BD29" i="1"/>
  <c r="BF29" i="1" s="1"/>
  <c r="Y29" i="1"/>
  <c r="Y32" i="1"/>
  <c r="BD32" i="1"/>
  <c r="BF32" i="1" s="1"/>
  <c r="BF34" i="1"/>
  <c r="O21" i="1"/>
  <c r="Q21" i="1"/>
  <c r="P21" i="1"/>
  <c r="BE21" i="1" s="1"/>
  <c r="T21" i="1"/>
  <c r="Y25" i="1"/>
  <c r="BD25" i="1"/>
  <c r="BF25" i="1" s="1"/>
  <c r="T26" i="1"/>
  <c r="P26" i="1"/>
  <c r="BE26" i="1" s="1"/>
  <c r="Q26" i="1"/>
  <c r="AQ26" i="1"/>
  <c r="BD34" i="1"/>
  <c r="Y34" i="1"/>
  <c r="Y20" i="1"/>
  <c r="Y27" i="1"/>
  <c r="BD27" i="1"/>
  <c r="BF27" i="1" s="1"/>
  <c r="T31" i="1"/>
  <c r="O31" i="1"/>
  <c r="Q31" i="1"/>
  <c r="AQ31" i="1"/>
  <c r="BF20" i="1"/>
  <c r="BD21" i="1"/>
  <c r="Y21" i="1"/>
  <c r="Y24" i="1"/>
  <c r="BD24" i="1"/>
  <c r="BF24" i="1" s="1"/>
  <c r="BD31" i="1"/>
  <c r="Y31" i="1"/>
  <c r="AQ32" i="1"/>
  <c r="Q32" i="1"/>
  <c r="P32" i="1"/>
  <c r="BE32" i="1" s="1"/>
  <c r="O32" i="1"/>
  <c r="T32" i="1"/>
  <c r="Y17" i="1"/>
  <c r="BD17" i="1"/>
  <c r="BF17" i="1" s="1"/>
  <c r="T18" i="1"/>
  <c r="Q18" i="1"/>
  <c r="P18" i="1"/>
  <c r="BE18" i="1" s="1"/>
  <c r="AQ18" i="1"/>
  <c r="P22" i="1"/>
  <c r="BE22" i="1" s="1"/>
  <c r="BH22" i="1" s="1"/>
  <c r="O22" i="1"/>
  <c r="AQ22" i="1"/>
  <c r="T22" i="1"/>
  <c r="Q22" i="1"/>
  <c r="AG23" i="1"/>
  <c r="O26" i="1"/>
  <c r="BD26" i="1"/>
  <c r="Y26" i="1"/>
  <c r="P31" i="1"/>
  <c r="BE31" i="1" s="1"/>
  <c r="BH31" i="1" s="1"/>
  <c r="BF31" i="1"/>
  <c r="AG33" i="1"/>
  <c r="Y19" i="1"/>
  <c r="BD19" i="1"/>
  <c r="BF19" i="1" s="1"/>
  <c r="AG25" i="1"/>
  <c r="Y35" i="1"/>
  <c r="BD35" i="1"/>
  <c r="BF35" i="1" s="1"/>
  <c r="BF21" i="1"/>
  <c r="BD23" i="1"/>
  <c r="Y23" i="1"/>
  <c r="Q24" i="1"/>
  <c r="P24" i="1"/>
  <c r="BE24" i="1" s="1"/>
  <c r="BH24" i="1" s="1"/>
  <c r="AQ24" i="1"/>
  <c r="O24" i="1"/>
  <c r="T24" i="1"/>
  <c r="Q29" i="1"/>
  <c r="P29" i="1"/>
  <c r="BE29" i="1" s="1"/>
  <c r="BH29" i="1" s="1"/>
  <c r="O29" i="1"/>
  <c r="T29" i="1"/>
  <c r="BD33" i="1"/>
  <c r="BF33" i="1" s="1"/>
  <c r="Y33" i="1"/>
  <c r="T34" i="1"/>
  <c r="P34" i="1"/>
  <c r="BE34" i="1" s="1"/>
  <c r="BH34" i="1" s="1"/>
  <c r="Q34" i="1"/>
  <c r="AQ34" i="1"/>
  <c r="BH23" i="1"/>
  <c r="BF26" i="1"/>
  <c r="AG17" i="1"/>
  <c r="O18" i="1"/>
  <c r="BD18" i="1"/>
  <c r="BF18" i="1" s="1"/>
  <c r="Y18" i="1"/>
  <c r="BF23" i="1"/>
  <c r="AC26" i="1"/>
  <c r="P17" i="1"/>
  <c r="BE17" i="1" s="1"/>
  <c r="O20" i="1"/>
  <c r="AQ23" i="1"/>
  <c r="P25" i="1"/>
  <c r="BE25" i="1" s="1"/>
  <c r="BH25" i="1" s="1"/>
  <c r="O28" i="1"/>
  <c r="Q30" i="1"/>
  <c r="P33" i="1"/>
  <c r="BE33" i="1" s="1"/>
  <c r="Q17" i="1"/>
  <c r="P20" i="1"/>
  <c r="BE20" i="1" s="1"/>
  <c r="BH20" i="1" s="1"/>
  <c r="Q25" i="1"/>
  <c r="P28" i="1"/>
  <c r="BE28" i="1" s="1"/>
  <c r="BH28" i="1" s="1"/>
  <c r="Q33" i="1"/>
  <c r="AQ19" i="1"/>
  <c r="AQ27" i="1"/>
  <c r="AQ35" i="1"/>
  <c r="O19" i="1"/>
  <c r="T20" i="1"/>
  <c r="O27" i="1"/>
  <c r="T28" i="1"/>
  <c r="AQ30" i="1"/>
  <c r="O35" i="1"/>
  <c r="P27" i="1"/>
  <c r="BE27" i="1" s="1"/>
  <c r="BH27" i="1" s="1"/>
  <c r="O30" i="1"/>
  <c r="P35" i="1"/>
  <c r="BE35" i="1" s="1"/>
  <c r="BH35" i="1" s="1"/>
  <c r="P19" i="1"/>
  <c r="BE19" i="1" s="1"/>
  <c r="BH19" i="1" s="1"/>
  <c r="AG30" i="1" l="1"/>
  <c r="BH33" i="1"/>
  <c r="Z27" i="1"/>
  <c r="AA27" i="1" s="1"/>
  <c r="BH26" i="1"/>
  <c r="AG21" i="1"/>
  <c r="AG19" i="1"/>
  <c r="Z31" i="1"/>
  <c r="AA31" i="1" s="1"/>
  <c r="AG35" i="1"/>
  <c r="W35" i="1"/>
  <c r="U35" i="1" s="1"/>
  <c r="X35" i="1" s="1"/>
  <c r="R35" i="1" s="1"/>
  <c r="S35" i="1" s="1"/>
  <c r="W28" i="1"/>
  <c r="U28" i="1" s="1"/>
  <c r="X28" i="1" s="1"/>
  <c r="R28" i="1" s="1"/>
  <c r="S28" i="1" s="1"/>
  <c r="AG28" i="1"/>
  <c r="AG29" i="1"/>
  <c r="Z23" i="1"/>
  <c r="AA23" i="1" s="1"/>
  <c r="Z17" i="1"/>
  <c r="AA17" i="1" s="1"/>
  <c r="Z34" i="1"/>
  <c r="AA34" i="1" s="1"/>
  <c r="AB22" i="1"/>
  <c r="AF22" i="1" s="1"/>
  <c r="AI22" i="1"/>
  <c r="Z18" i="1"/>
  <c r="AA18" i="1" s="1"/>
  <c r="W18" i="1" s="1"/>
  <c r="U18" i="1" s="1"/>
  <c r="X18" i="1" s="1"/>
  <c r="R18" i="1" s="1"/>
  <c r="S18" i="1" s="1"/>
  <c r="Z26" i="1"/>
  <c r="AA26" i="1" s="1"/>
  <c r="W22" i="1"/>
  <c r="U22" i="1" s="1"/>
  <c r="X22" i="1" s="1"/>
  <c r="R22" i="1" s="1"/>
  <c r="S22" i="1" s="1"/>
  <c r="AG22" i="1"/>
  <c r="Z25" i="1"/>
  <c r="AA25" i="1" s="1"/>
  <c r="Z32" i="1"/>
  <c r="AA32" i="1" s="1"/>
  <c r="Z24" i="1"/>
  <c r="AA24" i="1" s="1"/>
  <c r="AG31" i="1"/>
  <c r="W31" i="1"/>
  <c r="U31" i="1" s="1"/>
  <c r="X31" i="1" s="1"/>
  <c r="R31" i="1" s="1"/>
  <c r="S31" i="1" s="1"/>
  <c r="Z29" i="1"/>
  <c r="AA29" i="1" s="1"/>
  <c r="W29" i="1" s="1"/>
  <c r="U29" i="1" s="1"/>
  <c r="X29" i="1" s="1"/>
  <c r="R29" i="1" s="1"/>
  <c r="S29" i="1" s="1"/>
  <c r="Z28" i="1"/>
  <c r="AA28" i="1" s="1"/>
  <c r="Z20" i="1"/>
  <c r="AA20" i="1" s="1"/>
  <c r="AG27" i="1"/>
  <c r="W27" i="1"/>
  <c r="U27" i="1" s="1"/>
  <c r="X27" i="1" s="1"/>
  <c r="R27" i="1" s="1"/>
  <c r="S27" i="1" s="1"/>
  <c r="W20" i="1"/>
  <c r="U20" i="1" s="1"/>
  <c r="X20" i="1" s="1"/>
  <c r="R20" i="1" s="1"/>
  <c r="S20" i="1" s="1"/>
  <c r="AG20" i="1"/>
  <c r="AG18" i="1"/>
  <c r="AG26" i="1"/>
  <c r="AG32" i="1"/>
  <c r="W32" i="1"/>
  <c r="U32" i="1" s="1"/>
  <c r="X32" i="1" s="1"/>
  <c r="R32" i="1" s="1"/>
  <c r="S32" i="1" s="1"/>
  <c r="Z21" i="1"/>
  <c r="AA21" i="1" s="1"/>
  <c r="Z30" i="1"/>
  <c r="AA30" i="1" s="1"/>
  <c r="Z35" i="1"/>
  <c r="AA35" i="1" s="1"/>
  <c r="BH17" i="1"/>
  <c r="Z33" i="1"/>
  <c r="AA33" i="1" s="1"/>
  <c r="W24" i="1"/>
  <c r="U24" i="1" s="1"/>
  <c r="X24" i="1" s="1"/>
  <c r="R24" i="1" s="1"/>
  <c r="S24" i="1" s="1"/>
  <c r="AG24" i="1"/>
  <c r="Z19" i="1"/>
  <c r="AA19" i="1" s="1"/>
  <c r="W19" i="1" s="1"/>
  <c r="U19" i="1" s="1"/>
  <c r="X19" i="1" s="1"/>
  <c r="R19" i="1" s="1"/>
  <c r="S19" i="1" s="1"/>
  <c r="BH18" i="1"/>
  <c r="BH32" i="1"/>
  <c r="BH21" i="1"/>
  <c r="AI21" i="1" l="1"/>
  <c r="AB21" i="1"/>
  <c r="AF21" i="1" s="1"/>
  <c r="AH21" i="1"/>
  <c r="AB34" i="1"/>
  <c r="AF34" i="1" s="1"/>
  <c r="AI34" i="1"/>
  <c r="AJ34" i="1" s="1"/>
  <c r="W34" i="1"/>
  <c r="U34" i="1" s="1"/>
  <c r="X34" i="1" s="1"/>
  <c r="R34" i="1" s="1"/>
  <c r="S34" i="1" s="1"/>
  <c r="AH34" i="1"/>
  <c r="AB24" i="1"/>
  <c r="AF24" i="1" s="1"/>
  <c r="AI24" i="1"/>
  <c r="AH24" i="1"/>
  <c r="AB26" i="1"/>
  <c r="AF26" i="1" s="1"/>
  <c r="AI26" i="1"/>
  <c r="AH26" i="1"/>
  <c r="W26" i="1"/>
  <c r="U26" i="1" s="1"/>
  <c r="X26" i="1" s="1"/>
  <c r="R26" i="1" s="1"/>
  <c r="S26" i="1" s="1"/>
  <c r="AB23" i="1"/>
  <c r="AF23" i="1" s="1"/>
  <c r="AI23" i="1"/>
  <c r="AJ23" i="1" s="1"/>
  <c r="AH23" i="1"/>
  <c r="W23" i="1"/>
  <c r="U23" i="1" s="1"/>
  <c r="X23" i="1" s="1"/>
  <c r="R23" i="1" s="1"/>
  <c r="S23" i="1" s="1"/>
  <c r="AB31" i="1"/>
  <c r="AF31" i="1" s="1"/>
  <c r="AI31" i="1"/>
  <c r="AH31" i="1"/>
  <c r="AI27" i="1"/>
  <c r="AB27" i="1"/>
  <c r="AF27" i="1" s="1"/>
  <c r="AH27" i="1"/>
  <c r="AB20" i="1"/>
  <c r="AF20" i="1" s="1"/>
  <c r="AH20" i="1"/>
  <c r="AI20" i="1"/>
  <c r="AB28" i="1"/>
  <c r="AF28" i="1" s="1"/>
  <c r="AI28" i="1"/>
  <c r="AH28" i="1"/>
  <c r="AB32" i="1"/>
  <c r="AF32" i="1" s="1"/>
  <c r="AI32" i="1"/>
  <c r="AJ32" i="1" s="1"/>
  <c r="AH32" i="1"/>
  <c r="AB35" i="1"/>
  <c r="AF35" i="1" s="1"/>
  <c r="AI35" i="1"/>
  <c r="AH35" i="1"/>
  <c r="AB30" i="1"/>
  <c r="AF30" i="1" s="1"/>
  <c r="AI30" i="1"/>
  <c r="AJ30" i="1" s="1"/>
  <c r="AH30" i="1"/>
  <c r="AI25" i="1"/>
  <c r="AJ25" i="1" s="1"/>
  <c r="AB25" i="1"/>
  <c r="AF25" i="1" s="1"/>
  <c r="AH25" i="1"/>
  <c r="W25" i="1"/>
  <c r="U25" i="1" s="1"/>
  <c r="X25" i="1" s="1"/>
  <c r="R25" i="1" s="1"/>
  <c r="S25" i="1" s="1"/>
  <c r="AJ22" i="1"/>
  <c r="W21" i="1"/>
  <c r="U21" i="1" s="1"/>
  <c r="X21" i="1" s="1"/>
  <c r="R21" i="1" s="1"/>
  <c r="S21" i="1" s="1"/>
  <c r="AB33" i="1"/>
  <c r="AF33" i="1" s="1"/>
  <c r="AI33" i="1"/>
  <c r="AH33" i="1"/>
  <c r="W33" i="1"/>
  <c r="U33" i="1" s="1"/>
  <c r="X33" i="1" s="1"/>
  <c r="R33" i="1" s="1"/>
  <c r="S33" i="1" s="1"/>
  <c r="AB17" i="1"/>
  <c r="AF17" i="1" s="1"/>
  <c r="AI17" i="1"/>
  <c r="AJ17" i="1" s="1"/>
  <c r="AH17" i="1"/>
  <c r="W17" i="1"/>
  <c r="U17" i="1" s="1"/>
  <c r="X17" i="1" s="1"/>
  <c r="R17" i="1" s="1"/>
  <c r="S17" i="1" s="1"/>
  <c r="AB18" i="1"/>
  <c r="AF18" i="1" s="1"/>
  <c r="AI18" i="1"/>
  <c r="AH18" i="1"/>
  <c r="AI19" i="1"/>
  <c r="AB19" i="1"/>
  <c r="AF19" i="1" s="1"/>
  <c r="AH19" i="1"/>
  <c r="AI29" i="1"/>
  <c r="AB29" i="1"/>
  <c r="AF29" i="1" s="1"/>
  <c r="AH29" i="1"/>
  <c r="W30" i="1"/>
  <c r="U30" i="1" s="1"/>
  <c r="X30" i="1" s="1"/>
  <c r="R30" i="1" s="1"/>
  <c r="S30" i="1" s="1"/>
  <c r="AJ18" i="1" l="1"/>
  <c r="AJ33" i="1"/>
  <c r="AJ28" i="1"/>
  <c r="AJ29" i="1"/>
  <c r="AJ31" i="1"/>
  <c r="AJ26" i="1"/>
  <c r="AJ35" i="1"/>
  <c r="AJ20" i="1"/>
  <c r="AJ27" i="1"/>
  <c r="AJ19" i="1"/>
  <c r="AJ24" i="1"/>
  <c r="AJ21" i="1"/>
</calcChain>
</file>

<file path=xl/sharedStrings.xml><?xml version="1.0" encoding="utf-8"?>
<sst xmlns="http://schemas.openxmlformats.org/spreadsheetml/2006/main" count="694" uniqueCount="278">
  <si>
    <t>File opened</t>
  </si>
  <si>
    <t>2020-02-18 10:40:20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</si>
  <si>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</si>
  <si>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</si>
  <si>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</si>
  <si>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</si>
  <si>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</si>
  <si>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</si>
  <si>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</si>
  <si>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</si>
  <si>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</si>
  <si>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</si>
  <si>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</si>
  <si>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{"co2aspan1": "1.00127", "co2bspanconc2": "301.4", "co2aspan2": "-0.0336155", "chamberpressurezero": "2.65346", "h2obspanconc2": "0", "tbzero": "-0.0746956", "co2bspan2a": "0.296716", "h2obspan1": "1.00315", "flowazero": "0.30544", "h2obzero": "1.05718", "h2oaspan2b": "0.0723615", "co2azero": "0.926417", "co2bspanconc1": "2488", "co2bspan1": "1.00109", "h2obspan2b": "0.0727663", "co2bspan2": "-0.0333406", "co2bzero": "0.928899", "h2obspan2": "0", "h2oaspan2": "0", "co2aspanconc1": "2488", "co2bspan2b": "0.294103", "h2oazero": "1.04577", "tazero": "-0.144751", "co2aspan2a": "0.295951", "flowbzero": "0.30558", "h2oaspan1": "1.00539", "co2aspanconc2": "301.4", "flowmeterzero": "0.998881", "ssb_ref": "36084.5", "h2oaspanconc2": "0", "co2aspan2b": "0.293384", "h2oaspan2a": "0.0719734", "h2oaspanconc1": "12.18", "h2obspanconc1": "12.18", "oxygen": "21", "ssa_ref": "34010.6", "h2obspan2a": "0.0725379"}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</si>
  <si>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</si>
  <si>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</si>
  <si>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</si>
  <si>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</si>
  <si>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</si>
  <si>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</si>
  <si>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</si>
  <si>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</si>
  <si>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</si>
  <si>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10:40:20</t>
  </si>
  <si>
    <t>Stability Definition:	CO2_r (Meas): Std&lt;0.75 Per=20	Tleaf (Meas): Per=20	A (GasEx): Std&lt;0.1 Per=20	Qin (LeafQ):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</si>
  <si>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</si>
  <si>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</si>
  <si>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</si>
  <si>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</si>
  <si>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</si>
  <si>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</si>
  <si>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</si>
  <si>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</si>
  <si>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</si>
  <si>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</si>
  <si>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</si>
  <si>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</si>
  <si>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</si>
  <si>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</si>
  <si>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</si>
  <si>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</si>
  <si>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</si>
  <si>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</si>
  <si>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</si>
  <si>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</si>
  <si>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</si>
  <si>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</si>
  <si>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</si>
  <si>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</si>
  <si>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</si>
  <si>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</si>
  <si>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</si>
  <si>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</si>
  <si>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</si>
  <si>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</si>
  <si>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</si>
  <si>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</si>
  <si>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</si>
  <si>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</si>
  <si>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</si>
  <si>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</si>
  <si>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</si>
  <si>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</si>
  <si>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</si>
  <si>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</si>
  <si>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</si>
  <si>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</si>
  <si>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</si>
  <si>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2.18503 79.9133 391.544 638.575 869.799 1085.59 1272.29 1412.04</t>
  </si>
  <si>
    <t>Fs_true</t>
  </si>
  <si>
    <t>-0.0787882 99.6923 403.077 600.972 800.403 1000.68 1200.5 1401.5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</si>
  <si>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</si>
  <si>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</si>
  <si>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</si>
  <si>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</si>
  <si>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</si>
  <si>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</si>
  <si>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</si>
  <si>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</si>
  <si>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</si>
  <si>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</si>
  <si>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</si>
  <si>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</si>
  <si>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</si>
  <si>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</si>
  <si>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</si>
  <si>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</si>
  <si>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</si>
  <si>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</si>
  <si>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</si>
  <si>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</si>
  <si>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</si>
  <si>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</si>
  <si>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</si>
  <si>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</si>
  <si>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</si>
  <si>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</si>
  <si>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</si>
  <si>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</si>
  <si>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</si>
  <si>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</si>
  <si>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</si>
  <si>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</si>
  <si>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</si>
  <si>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</si>
  <si>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</si>
  <si>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</si>
  <si>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</si>
  <si>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</si>
  <si>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</si>
  <si>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</si>
  <si>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</si>
  <si>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</si>
  <si>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</si>
  <si>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</si>
  <si>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</si>
  <si>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</si>
  <si>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</si>
  <si>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</si>
  <si>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</si>
  <si>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</si>
  <si>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</si>
  <si>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</si>
  <si>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</si>
  <si>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</si>
  <si>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</si>
  <si>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</si>
  <si>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</si>
  <si>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</si>
  <si>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</si>
  <si>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</si>
  <si>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</si>
  <si>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</si>
  <si>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</si>
  <si>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</si>
  <si>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</si>
  <si>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</si>
  <si>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</si>
  <si>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</si>
  <si>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</si>
  <si>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</si>
  <si>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</si>
  <si>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</si>
  <si>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</si>
  <si>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</si>
  <si>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</si>
  <si>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</si>
  <si>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</si>
  <si>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</si>
  <si>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</si>
  <si>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</si>
  <si>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</si>
  <si>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</si>
  <si>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</si>
  <si>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</si>
  <si>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</si>
  <si>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</si>
  <si>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</si>
  <si>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</si>
  <si>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</si>
  <si>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</si>
  <si>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</si>
  <si>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</si>
  <si>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</si>
  <si>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</si>
  <si>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</si>
  <si>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</si>
  <si>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</si>
  <si>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</si>
  <si>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</si>
  <si>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</si>
  <si>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</si>
  <si>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</si>
  <si>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</si>
  <si>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</si>
  <si>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</si>
  <si>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</si>
  <si>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</si>
  <si>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</si>
  <si>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</si>
  <si>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</si>
  <si>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</si>
  <si>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</si>
  <si>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</si>
  <si>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</si>
  <si>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</si>
  <si>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</si>
  <si>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</si>
  <si>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</si>
  <si>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</si>
  <si>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</si>
  <si>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</si>
  <si>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</si>
  <si>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</si>
  <si>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</si>
  <si>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</si>
  <si>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</si>
  <si>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</si>
  <si>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</si>
  <si>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</si>
  <si>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</si>
  <si>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</si>
  <si>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</si>
  <si>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</si>
  <si>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</si>
  <si>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</si>
  <si>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</si>
  <si>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</si>
  <si>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</si>
  <si>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</si>
  <si>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</si>
  <si>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</si>
  <si>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</si>
  <si>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</si>
  <si>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</si>
  <si>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</si>
  <si>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</si>
  <si>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</si>
  <si>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</si>
  <si>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</si>
  <si>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</si>
  <si>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</si>
  <si>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</si>
  <si>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</si>
  <si>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</si>
  <si>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</si>
  <si>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</si>
  <si>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</si>
  <si>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</si>
  <si>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</si>
  <si>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20200218 10:46:53</t>
  </si>
  <si>
    <t>10:46:53</t>
  </si>
  <si>
    <t>Lindsey</t>
  </si>
  <si>
    <t>20200218</t>
  </si>
  <si>
    <t>ja</t>
  </si>
  <si>
    <t>UNKNOW</t>
  </si>
  <si>
    <t>BNL17623</t>
  </si>
  <si>
    <t>Unknown</t>
  </si>
  <si>
    <t>J5</t>
  </si>
  <si>
    <t>Sun</t>
  </si>
  <si>
    <t>-</t>
  </si>
  <si>
    <t>0: Broadleaf</t>
  </si>
  <si>
    <t>20200218 10:48:22</t>
  </si>
  <si>
    <t>10:48:22</t>
  </si>
  <si>
    <t>20200218 10:50:03</t>
  </si>
  <si>
    <t>10:50:03</t>
  </si>
  <si>
    <t>20200218 10:51:34</t>
  </si>
  <si>
    <t>10:51:34</t>
  </si>
  <si>
    <t>20200218 10:53:03</t>
  </si>
  <si>
    <t>10:53:03</t>
  </si>
  <si>
    <t>20200218 10:54:33</t>
  </si>
  <si>
    <t>10:54:33</t>
  </si>
  <si>
    <t>20200218 10:55:34</t>
  </si>
  <si>
    <t>10:55:34</t>
  </si>
  <si>
    <t>20200218 10:56:47</t>
  </si>
  <si>
    <t>10:56:47</t>
  </si>
  <si>
    <t>20200218 10:58:19</t>
  </si>
  <si>
    <t>10:58:19</t>
  </si>
  <si>
    <t>20200218 10:59:44</t>
  </si>
  <si>
    <t>10:59:44</t>
  </si>
  <si>
    <t>20200218 11:01:12</t>
  </si>
  <si>
    <t>11:01:12</t>
  </si>
  <si>
    <t>20200218 11:02:47</t>
  </si>
  <si>
    <t>11:02:47</t>
  </si>
  <si>
    <t>20200218 11:04:24</t>
  </si>
  <si>
    <t>11:04:24</t>
  </si>
  <si>
    <t>20200218 11:06:03</t>
  </si>
  <si>
    <t>11:06:03</t>
  </si>
  <si>
    <t>20200218 11:07:39</t>
  </si>
  <si>
    <t>11:07:39</t>
  </si>
  <si>
    <t>20200218 11:09:39</t>
  </si>
  <si>
    <t>11:09:39</t>
  </si>
  <si>
    <t>20200218 11:11:32</t>
  </si>
  <si>
    <t>11:11:32</t>
  </si>
  <si>
    <t>20200218 11:13:32</t>
  </si>
  <si>
    <t>11:13:32</t>
  </si>
  <si>
    <t>20200218 11:15:17</t>
  </si>
  <si>
    <t>11:15:17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</si>
</sst>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5"/>
  <sheetViews>
    <sheetView tabSelected="1" workbookViewId="0"/>
  </sheetViews>
  <sheetFormatPr defaultRowHeight="15" x14ac:dyDescent="0.25"/>
  <sheetData>
    <row r="2" spans="1:133" x14ac:dyDescent="0.25">
      <c r="A2" t="s">
        <v>25</v>
      </c>
      <c r="B2" t="s">
        <v>26</v>
      </c>
      <c r="C2" t="s">
        <v>27</v>
      </c>
      <c r="D2" t="s">
        <v>28</v>
      </c>
    </row>
    <row r="3" spans="1:133" x14ac:dyDescent="0.25">
      <c r="B3">
        <v>4</v>
      </c>
      <c r="C3">
        <v>21</v>
      </c>
      <c r="D3" t="s">
        <v>29</v>
      </c>
    </row>
    <row r="4" spans="1:133" x14ac:dyDescent="0.25">
      <c r="A4" t="s">
        <v>30</v>
      </c>
      <c r="B4" t="s">
        <v>31</v>
      </c>
    </row>
    <row r="5" spans="1:133" x14ac:dyDescent="0.25">
      <c r="B5">
        <v>2</v>
      </c>
    </row>
    <row r="6" spans="1:133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25">
      <c r="B7">
        <v>0</v>
      </c>
      <c r="C7">
        <v>1</v>
      </c>
      <c r="D7">
        <v>0</v>
      </c>
      <c r="E7">
        <v>0</v>
      </c>
    </row>
    <row r="8" spans="1:133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2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2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25">
      <c r="A17">
        <v>1</v>
      </c>
      <c r="B17">
        <v>1582040813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1582040805</v>
      </c>
      <c r="O17">
        <f t="shared" ref="O17:O35" si="0">CC17*AP17*(CA17-CB17)/(100*BU17*(1000-AP17*CA17))</f>
        <v>8.4701860310724855E-4</v>
      </c>
      <c r="P17">
        <f t="shared" ref="P17:P35" si="1">CC17*AP17*(BZ17-BY17*(1000-AP17*CB17)/(1000-AP17*CA17))/(100*BU17)</f>
        <v>5.4563621727628364</v>
      </c>
      <c r="Q17">
        <f t="shared" ref="Q17:Q35" si="2">BY17 - IF(AP17&gt;1, P17*BU17*100/(AR17*CK17), 0)</f>
        <v>394.222225806452</v>
      </c>
      <c r="R17">
        <f t="shared" ref="R17:R35" si="3">((X17-O17/2)*Q17-P17)/(X17+O17/2)</f>
        <v>258.53038798447795</v>
      </c>
      <c r="S17">
        <f t="shared" ref="S17:S35" si="4">R17*(CD17+CE17)/1000</f>
        <v>25.747485661374522</v>
      </c>
      <c r="T17">
        <f t="shared" ref="T17:T35" si="5">(BY17 - IF(AP17&gt;1, P17*BU17*100/(AR17*CK17), 0))*(CD17+CE17)/1000</f>
        <v>39.261268996185422</v>
      </c>
      <c r="U17">
        <f t="shared" ref="U17:U35" si="6">2/((1/W17-1/V17)+SIGN(W17)*SQRT((1/W17-1/V17)*(1/W17-1/V17) + 4*BV17/((BV17+1)*(BV17+1))*(2*1/W17*1/V17-1/V17*1/V17)))</f>
        <v>6.8576228255253585E-2</v>
      </c>
      <c r="V17">
        <f t="shared" ref="V17:V35" si="7">AM17+AL17*BU17+AK17*BU17*BU17</f>
        <v>2.2515892322666033</v>
      </c>
      <c r="W17">
        <f t="shared" ref="W17:W35" si="8">O17*(1000-(1000*0.61365*EXP(17.502*AA17/(240.97+AA17))/(CD17+CE17)+CA17)/2)/(1000*0.61365*EXP(17.502*AA17/(240.97+AA17))/(CD17+CE17)-CA17)</f>
        <v>6.7436692967166992E-2</v>
      </c>
      <c r="X17">
        <f t="shared" ref="X17:X35" si="9">1/((BV17+1)/(U17/1.6)+1/(V17/1.37)) + BV17/((BV17+1)/(U17/1.6) + BV17/(V17/1.37))</f>
        <v>4.2248738526469869E-2</v>
      </c>
      <c r="Y17">
        <f t="shared" ref="Y17:Y35" si="10">(BR17*BT17)</f>
        <v>225.71864730178785</v>
      </c>
      <c r="Z17">
        <f t="shared" ref="Z17:Z35" si="11">(CF17+(Y17+2*0.95*0.0000000567*(((CF17+$B$7)+273)^4-(CF17+273)^4)-44100*O17)/(1.84*29.3*V17+8*0.95*0.0000000567*(CF17+273)^3))</f>
        <v>32.758777206418927</v>
      </c>
      <c r="AA17">
        <f t="shared" ref="AA17:AA35" si="12">($C$7*CG17+$D$7*CH17+$E$7*Z17)</f>
        <v>31.247938709677399</v>
      </c>
      <c r="AB17">
        <f t="shared" ref="AB17:AB35" si="13">0.61365*EXP(17.502*AA17/(240.97+AA17))</f>
        <v>4.5755490565407007</v>
      </c>
      <c r="AC17">
        <f t="shared" ref="AC17:AC35" si="14">(AD17/AE17*100)</f>
        <v>73.333140076143721</v>
      </c>
      <c r="AD17">
        <f t="shared" ref="AD17:AD35" si="15">CA17*(CD17+CE17)/1000</f>
        <v>3.374584427861941</v>
      </c>
      <c r="AE17">
        <f t="shared" ref="AE17:AE35" si="16">0.61365*EXP(17.502*CF17/(240.97+CF17))</f>
        <v>4.6017181650179193</v>
      </c>
      <c r="AF17">
        <f t="shared" ref="AF17:AF35" si="17">(AB17-CA17*(CD17+CE17)/1000)</f>
        <v>1.2009646286787596</v>
      </c>
      <c r="AG17">
        <f t="shared" ref="AG17:AG35" si="18">(-O17*44100)</f>
        <v>-37.353520397029662</v>
      </c>
      <c r="AH17">
        <f t="shared" ref="AH17:AH35" si="19">2*29.3*V17*0.92*(CF17-AA17)</f>
        <v>12.168135855779138</v>
      </c>
      <c r="AI17">
        <f t="shared" ref="AI17:AI35" si="20">2*0.95*0.0000000567*(((CF17+$B$7)+273)^4-(AA17+273)^4)</f>
        <v>1.2171487456282619</v>
      </c>
      <c r="AJ17">
        <f t="shared" ref="AJ17:AJ35" si="21">Y17+AI17+AG17+AH17</f>
        <v>201.75041150616559</v>
      </c>
      <c r="AK17">
        <v>-4.1226545418255503E-2</v>
      </c>
      <c r="AL17">
        <v>4.6280408875731899E-2</v>
      </c>
      <c r="AM17">
        <v>3.4580624140694098</v>
      </c>
      <c r="AN17">
        <v>0</v>
      </c>
      <c r="AO17">
        <v>0</v>
      </c>
      <c r="AP17">
        <f t="shared" ref="AP17:AP35" si="22">IF(AN17*$H$13&gt;=AR17,1,(AR17/(AR17-AN17*$H$13)))</f>
        <v>1</v>
      </c>
      <c r="AQ17">
        <f t="shared" ref="AQ17:AQ35" si="23">(AP17-1)*100</f>
        <v>0</v>
      </c>
      <c r="AR17">
        <f t="shared" ref="AR17:AR35" si="24">MAX(0,($B$13+$C$13*CK17)/(1+$D$13*CK17)*CD17/(CF17+273)*$E$13)</f>
        <v>51818.723854581105</v>
      </c>
      <c r="AS17" t="s">
        <v>240</v>
      </c>
      <c r="AT17">
        <v>0</v>
      </c>
      <c r="AU17">
        <v>0</v>
      </c>
      <c r="AV17">
        <f t="shared" ref="AV17:AV35" si="25">AU17-AT17</f>
        <v>0</v>
      </c>
      <c r="AW17" t="e">
        <f t="shared" ref="AW17:AW35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35" si="27">1-AZ17/BA17</f>
        <v>#DIV/0!</v>
      </c>
      <c r="BC17">
        <v>0.5</v>
      </c>
      <c r="BD17">
        <f t="shared" ref="BD17:BD35" si="28">BR17</f>
        <v>1177.2108216002673</v>
      </c>
      <c r="BE17">
        <f t="shared" ref="BE17:BE35" si="29">P17</f>
        <v>5.4563621727628364</v>
      </c>
      <c r="BF17" t="e">
        <f t="shared" ref="BF17:BF35" si="30">BB17*BC17*BD17</f>
        <v>#DIV/0!</v>
      </c>
      <c r="BG17" t="e">
        <f t="shared" ref="BG17:BG35" si="31">BL17/BA17</f>
        <v>#DIV/0!</v>
      </c>
      <c r="BH17">
        <f t="shared" ref="BH17:BH35" si="32">(BE17-AX17)/BD17</f>
        <v>4.6349915177857533E-3</v>
      </c>
      <c r="BI17" t="e">
        <f t="shared" ref="BI17:BI35" si="33">(AU17-BA17)/BA17</f>
        <v>#DIV/0!</v>
      </c>
      <c r="BJ17" t="s">
        <v>240</v>
      </c>
      <c r="BK17">
        <v>0</v>
      </c>
      <c r="BL17">
        <f t="shared" ref="BL17:BL35" si="34">BA17-BK17</f>
        <v>0</v>
      </c>
      <c r="BM17" t="e">
        <f t="shared" ref="BM17:BM35" si="35">(BA17-AZ17)/(BA17-BK17)</f>
        <v>#DIV/0!</v>
      </c>
      <c r="BN17" t="e">
        <f t="shared" ref="BN17:BN35" si="36">(AU17-BA17)/(AU17-BK17)</f>
        <v>#DIV/0!</v>
      </c>
      <c r="BO17" t="e">
        <f t="shared" ref="BO17:BO35" si="37">(BA17-AZ17)/(BA17-AT17)</f>
        <v>#DIV/0!</v>
      </c>
      <c r="BP17" t="e">
        <f t="shared" ref="BP17:BP35" si="38">(AU17-BA17)/(AU17-AT17)</f>
        <v>#DIV/0!</v>
      </c>
      <c r="BQ17">
        <f t="shared" ref="BQ17:BQ35" si="39">$B$11*CL17+$C$11*CM17+$F$11*CN17</f>
        <v>1399.99129032258</v>
      </c>
      <c r="BR17">
        <f t="shared" ref="BR17:BR35" si="40">BQ17*BS17</f>
        <v>1177.2108216002673</v>
      </c>
      <c r="BS17">
        <f t="shared" ref="BS17:BS35" si="41">($B$11*$D$9+$C$11*$D$9+$F$11*((DA17+CS17)/MAX(DA17+CS17+DB17, 0.1)*$I$9+DB17/MAX(DA17+CS17+DB17, 0.1)*$J$9))/($B$11+$C$11+$F$11)</f>
        <v>0.84087010379115967</v>
      </c>
      <c r="BT17">
        <f t="shared" ref="BT17:BT35" si="42">($B$11*$K$9+$C$11*$K$9+$F$11*((DA17+CS17)/MAX(DA17+CS17+DB17, 0.1)*$P$9+DB17/MAX(DA17+CS17+DB17, 0.1)*$Q$9))/($B$11+$C$11+$F$11)</f>
        <v>0.19174020758231924</v>
      </c>
      <c r="BU17">
        <v>6</v>
      </c>
      <c r="BV17">
        <v>0.5</v>
      </c>
      <c r="BW17" t="s">
        <v>241</v>
      </c>
      <c r="BX17">
        <v>1582040805</v>
      </c>
      <c r="BY17">
        <v>394.222225806452</v>
      </c>
      <c r="BZ17">
        <v>400.01241935483898</v>
      </c>
      <c r="CA17">
        <v>33.884187096774198</v>
      </c>
      <c r="CB17">
        <v>33.0658806451613</v>
      </c>
      <c r="CC17">
        <v>600.00851612903205</v>
      </c>
      <c r="CD17">
        <v>99.391767741935496</v>
      </c>
      <c r="CE17">
        <v>0.199950903225806</v>
      </c>
      <c r="CF17">
        <v>31.3481806451613</v>
      </c>
      <c r="CG17">
        <v>31.247938709677399</v>
      </c>
      <c r="CH17">
        <v>999.9</v>
      </c>
      <c r="CI17">
        <v>0</v>
      </c>
      <c r="CJ17">
        <v>0</v>
      </c>
      <c r="CK17">
        <v>10002.8222580645</v>
      </c>
      <c r="CL17">
        <v>0</v>
      </c>
      <c r="CM17">
        <v>7.9281961290322602</v>
      </c>
      <c r="CN17">
        <v>1399.99129032258</v>
      </c>
      <c r="CO17">
        <v>0.97099548387096801</v>
      </c>
      <c r="CP17">
        <v>2.9004367741935499E-2</v>
      </c>
      <c r="CQ17">
        <v>0</v>
      </c>
      <c r="CR17">
        <v>2.5680483870967699</v>
      </c>
      <c r="CS17">
        <v>0</v>
      </c>
      <c r="CT17">
        <v>14728.7387096774</v>
      </c>
      <c r="CU17">
        <v>12988.125806451601</v>
      </c>
      <c r="CV17">
        <v>43.420999999999999</v>
      </c>
      <c r="CW17">
        <v>46</v>
      </c>
      <c r="CX17">
        <v>44.941064516129003</v>
      </c>
      <c r="CY17">
        <v>44.375</v>
      </c>
      <c r="CZ17">
        <v>43.436999999999998</v>
      </c>
      <c r="DA17">
        <v>1359.3841935483899</v>
      </c>
      <c r="DB17">
        <v>40.604516129032199</v>
      </c>
      <c r="DC17">
        <v>0</v>
      </c>
      <c r="DD17">
        <v>1582040816.0999999</v>
      </c>
      <c r="DE17">
        <v>2.6119519230769201</v>
      </c>
      <c r="DF17">
        <v>-0.42971796513883398</v>
      </c>
      <c r="DG17">
        <v>-38.143589704892598</v>
      </c>
      <c r="DH17">
        <v>14728.5115384615</v>
      </c>
      <c r="DI17">
        <v>15</v>
      </c>
      <c r="DJ17">
        <v>100</v>
      </c>
      <c r="DK17">
        <v>100</v>
      </c>
      <c r="DL17">
        <v>3.024</v>
      </c>
      <c r="DM17">
        <v>0.52700000000000002</v>
      </c>
      <c r="DN17">
        <v>2</v>
      </c>
      <c r="DO17">
        <v>651.32600000000002</v>
      </c>
      <c r="DP17">
        <v>349.17099999999999</v>
      </c>
      <c r="DQ17">
        <v>30.000299999999999</v>
      </c>
      <c r="DR17">
        <v>31.235700000000001</v>
      </c>
      <c r="DS17">
        <v>30.000299999999999</v>
      </c>
      <c r="DT17">
        <v>31.1374</v>
      </c>
      <c r="DU17">
        <v>31.172000000000001</v>
      </c>
      <c r="DV17">
        <v>21.0794</v>
      </c>
      <c r="DW17">
        <v>16.1904</v>
      </c>
      <c r="DX17">
        <v>100</v>
      </c>
      <c r="DY17">
        <v>30</v>
      </c>
      <c r="DZ17">
        <v>400</v>
      </c>
      <c r="EA17">
        <v>33.009599999999999</v>
      </c>
      <c r="EB17">
        <v>100.047</v>
      </c>
      <c r="EC17">
        <v>100.627</v>
      </c>
    </row>
    <row r="18" spans="1:133" x14ac:dyDescent="0.25">
      <c r="A18">
        <v>2</v>
      </c>
      <c r="B18">
        <v>1582040902.0999999</v>
      </c>
      <c r="C18">
        <v>89.099999904632597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1582040894.0999999</v>
      </c>
      <c r="O18">
        <f t="shared" si="0"/>
        <v>8.8885201502947526E-4</v>
      </c>
      <c r="P18">
        <f t="shared" si="1"/>
        <v>5.363338226492055</v>
      </c>
      <c r="Q18">
        <f t="shared" si="2"/>
        <v>394.32696774193499</v>
      </c>
      <c r="R18">
        <f t="shared" si="3"/>
        <v>266.31368163220407</v>
      </c>
      <c r="S18">
        <f t="shared" si="4"/>
        <v>26.52274897535635</v>
      </c>
      <c r="T18">
        <f t="shared" si="5"/>
        <v>39.271865852077454</v>
      </c>
      <c r="U18">
        <f t="shared" si="6"/>
        <v>7.1775611522802013E-2</v>
      </c>
      <c r="V18">
        <f t="shared" si="7"/>
        <v>2.251028056489103</v>
      </c>
      <c r="W18">
        <f t="shared" si="8"/>
        <v>7.0528004521946491E-2</v>
      </c>
      <c r="X18">
        <f t="shared" si="9"/>
        <v>4.4190289028642728E-2</v>
      </c>
      <c r="Y18">
        <f t="shared" si="10"/>
        <v>225.71453961496871</v>
      </c>
      <c r="Z18">
        <f t="shared" si="11"/>
        <v>32.765792733704572</v>
      </c>
      <c r="AA18">
        <f t="shared" si="12"/>
        <v>31.276735483871001</v>
      </c>
      <c r="AB18">
        <f t="shared" si="13"/>
        <v>4.5830534257480195</v>
      </c>
      <c r="AC18">
        <f t="shared" si="14"/>
        <v>73.323225488743489</v>
      </c>
      <c r="AD18">
        <f t="shared" si="15"/>
        <v>3.3780776210963919</v>
      </c>
      <c r="AE18">
        <f t="shared" si="16"/>
        <v>4.6071045000809336</v>
      </c>
      <c r="AF18">
        <f t="shared" si="17"/>
        <v>1.2049758046516277</v>
      </c>
      <c r="AG18">
        <f t="shared" si="18"/>
        <v>-39.198373862799862</v>
      </c>
      <c r="AH18">
        <f t="shared" si="19"/>
        <v>11.16684043930122</v>
      </c>
      <c r="AI18">
        <f t="shared" si="20"/>
        <v>1.1175419949515026</v>
      </c>
      <c r="AJ18">
        <f t="shared" si="21"/>
        <v>198.80054818642157</v>
      </c>
      <c r="AK18">
        <v>-4.1211429805708397E-2</v>
      </c>
      <c r="AL18">
        <v>4.62634402764475E-2</v>
      </c>
      <c r="AM18">
        <v>3.4570588878359199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51797.00871089525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1177.1898805066778</v>
      </c>
      <c r="BE18">
        <f t="shared" si="29"/>
        <v>5.363338226492055</v>
      </c>
      <c r="BF18" t="e">
        <f t="shared" si="30"/>
        <v>#DIV/0!</v>
      </c>
      <c r="BG18" t="e">
        <f t="shared" si="31"/>
        <v>#DIV/0!</v>
      </c>
      <c r="BH18">
        <f t="shared" si="32"/>
        <v>4.5560519295184598E-3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1399.9664516129001</v>
      </c>
      <c r="BR18">
        <f t="shared" si="40"/>
        <v>1177.1898805066778</v>
      </c>
      <c r="BS18">
        <f t="shared" si="41"/>
        <v>0.84087006452935953</v>
      </c>
      <c r="BT18">
        <f t="shared" si="42"/>
        <v>0.19174012905871926</v>
      </c>
      <c r="BU18">
        <v>6</v>
      </c>
      <c r="BV18">
        <v>0.5</v>
      </c>
      <c r="BW18" t="s">
        <v>241</v>
      </c>
      <c r="BX18">
        <v>1582040894.0999999</v>
      </c>
      <c r="BY18">
        <v>394.32696774193499</v>
      </c>
      <c r="BZ18">
        <v>400.04067741935501</v>
      </c>
      <c r="CA18">
        <v>33.919119354838699</v>
      </c>
      <c r="CB18">
        <v>33.060435483870997</v>
      </c>
      <c r="CC18">
        <v>600.01332258064497</v>
      </c>
      <c r="CD18">
        <v>99.392151612903206</v>
      </c>
      <c r="CE18">
        <v>0.19998654838709701</v>
      </c>
      <c r="CF18">
        <v>31.3687516129032</v>
      </c>
      <c r="CG18">
        <v>31.276735483871001</v>
      </c>
      <c r="CH18">
        <v>999.9</v>
      </c>
      <c r="CI18">
        <v>0</v>
      </c>
      <c r="CJ18">
        <v>0</v>
      </c>
      <c r="CK18">
        <v>9999.1161290322598</v>
      </c>
      <c r="CL18">
        <v>0</v>
      </c>
      <c r="CM18">
        <v>8.9653706451612898</v>
      </c>
      <c r="CN18">
        <v>1399.9664516129001</v>
      </c>
      <c r="CO18">
        <v>0.97099509677419404</v>
      </c>
      <c r="CP18">
        <v>2.9004793548387101E-2</v>
      </c>
      <c r="CQ18">
        <v>0</v>
      </c>
      <c r="CR18">
        <v>2.6887177419354802</v>
      </c>
      <c r="CS18">
        <v>0</v>
      </c>
      <c r="CT18">
        <v>14789.987096774201</v>
      </c>
      <c r="CU18">
        <v>12987.896774193599</v>
      </c>
      <c r="CV18">
        <v>43.436999999999998</v>
      </c>
      <c r="CW18">
        <v>46.058</v>
      </c>
      <c r="CX18">
        <v>45</v>
      </c>
      <c r="CY18">
        <v>44.375</v>
      </c>
      <c r="CZ18">
        <v>43.467483870967698</v>
      </c>
      <c r="DA18">
        <v>1359.3609677419399</v>
      </c>
      <c r="DB18">
        <v>40.601935483871003</v>
      </c>
      <c r="DC18">
        <v>0</v>
      </c>
      <c r="DD18">
        <v>1582040904.9000001</v>
      </c>
      <c r="DE18">
        <v>2.6684038461538502</v>
      </c>
      <c r="DF18">
        <v>-0.36632479596884698</v>
      </c>
      <c r="DG18">
        <v>382.75555595091902</v>
      </c>
      <c r="DH18">
        <v>14793.0769230769</v>
      </c>
      <c r="DI18">
        <v>15</v>
      </c>
      <c r="DJ18">
        <v>100</v>
      </c>
      <c r="DK18">
        <v>100</v>
      </c>
      <c r="DL18">
        <v>3.0379999999999998</v>
      </c>
      <c r="DM18">
        <v>0.52600000000000002</v>
      </c>
      <c r="DN18">
        <v>2</v>
      </c>
      <c r="DO18">
        <v>651.52300000000002</v>
      </c>
      <c r="DP18">
        <v>348.928</v>
      </c>
      <c r="DQ18">
        <v>30.001200000000001</v>
      </c>
      <c r="DR18">
        <v>31.2576</v>
      </c>
      <c r="DS18">
        <v>30.0002</v>
      </c>
      <c r="DT18">
        <v>31.159300000000002</v>
      </c>
      <c r="DU18">
        <v>31.1938</v>
      </c>
      <c r="DV18">
        <v>21.0778</v>
      </c>
      <c r="DW18">
        <v>16.503599999999999</v>
      </c>
      <c r="DX18">
        <v>100</v>
      </c>
      <c r="DY18">
        <v>30</v>
      </c>
      <c r="DZ18">
        <v>400</v>
      </c>
      <c r="EA18">
        <v>33.004399999999997</v>
      </c>
      <c r="EB18">
        <v>100.04900000000001</v>
      </c>
      <c r="EC18">
        <v>100.626</v>
      </c>
    </row>
    <row r="19" spans="1:133" x14ac:dyDescent="0.25">
      <c r="A19">
        <v>3</v>
      </c>
      <c r="B19">
        <v>1582041003.0999999</v>
      </c>
      <c r="C19">
        <v>190.09999990463299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1582040995.0999999</v>
      </c>
      <c r="O19">
        <f t="shared" si="0"/>
        <v>8.2910300478605066E-4</v>
      </c>
      <c r="P19">
        <f t="shared" si="1"/>
        <v>3.7723678792715365</v>
      </c>
      <c r="Q19">
        <f t="shared" si="2"/>
        <v>295.99725806451602</v>
      </c>
      <c r="R19">
        <f t="shared" si="3"/>
        <v>199.13769700674442</v>
      </c>
      <c r="S19">
        <f t="shared" si="4"/>
        <v>19.833201768244873</v>
      </c>
      <c r="T19">
        <f t="shared" si="5"/>
        <v>29.479970042246535</v>
      </c>
      <c r="U19">
        <f t="shared" si="6"/>
        <v>6.662952709081281E-2</v>
      </c>
      <c r="V19">
        <f t="shared" si="7"/>
        <v>2.2511953613792848</v>
      </c>
      <c r="W19">
        <f t="shared" si="8"/>
        <v>6.5553038015389434E-2</v>
      </c>
      <c r="X19">
        <f t="shared" si="9"/>
        <v>4.1065918277403558E-2</v>
      </c>
      <c r="Y19">
        <f t="shared" si="10"/>
        <v>225.71591806630181</v>
      </c>
      <c r="Z19">
        <f t="shared" si="11"/>
        <v>32.86797393322486</v>
      </c>
      <c r="AA19">
        <f t="shared" si="12"/>
        <v>31.394051612903201</v>
      </c>
      <c r="AB19">
        <f t="shared" si="13"/>
        <v>4.6137366207345591</v>
      </c>
      <c r="AC19">
        <f t="shared" si="14"/>
        <v>73.556475537552757</v>
      </c>
      <c r="AD19">
        <f t="shared" si="15"/>
        <v>3.404780134916964</v>
      </c>
      <c r="AE19">
        <f t="shared" si="16"/>
        <v>4.6287972745223813</v>
      </c>
      <c r="AF19">
        <f t="shared" si="17"/>
        <v>1.2089564858175952</v>
      </c>
      <c r="AG19">
        <f t="shared" si="18"/>
        <v>-36.563442511064835</v>
      </c>
      <c r="AH19">
        <f t="shared" si="19"/>
        <v>6.958603810943675</v>
      </c>
      <c r="AI19">
        <f t="shared" si="20"/>
        <v>0.69702975915939525</v>
      </c>
      <c r="AJ19">
        <f t="shared" si="21"/>
        <v>196.80810912534005</v>
      </c>
      <c r="AK19">
        <v>-4.1215935908171901E-2</v>
      </c>
      <c r="AL19">
        <v>4.6268498771218899E-2</v>
      </c>
      <c r="AM19">
        <v>3.4573580614461599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51788.450987356693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1177.1976774193524</v>
      </c>
      <c r="BE19">
        <f t="shared" si="29"/>
        <v>3.7723678792715365</v>
      </c>
      <c r="BF19" t="e">
        <f t="shared" si="30"/>
        <v>#DIV/0!</v>
      </c>
      <c r="BG19" t="e">
        <f t="shared" si="31"/>
        <v>#DIV/0!</v>
      </c>
      <c r="BH19">
        <f t="shared" si="32"/>
        <v>3.2045322137750939E-3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1399.97580645161</v>
      </c>
      <c r="BR19">
        <f t="shared" si="40"/>
        <v>1177.1976774193524</v>
      </c>
      <c r="BS19">
        <f t="shared" si="41"/>
        <v>0.84087001503482206</v>
      </c>
      <c r="BT19">
        <f t="shared" si="42"/>
        <v>0.19174003006964407</v>
      </c>
      <c r="BU19">
        <v>6</v>
      </c>
      <c r="BV19">
        <v>0.5</v>
      </c>
      <c r="BW19" t="s">
        <v>241</v>
      </c>
      <c r="BX19">
        <v>1582040995.0999999</v>
      </c>
      <c r="BY19">
        <v>295.99725806451602</v>
      </c>
      <c r="BZ19">
        <v>300.01496774193498</v>
      </c>
      <c r="CA19">
        <v>34.186112903225798</v>
      </c>
      <c r="CB19">
        <v>33.385367741935497</v>
      </c>
      <c r="CC19">
        <v>600.010516129032</v>
      </c>
      <c r="CD19">
        <v>99.395467741935505</v>
      </c>
      <c r="CE19">
        <v>0.199948225806452</v>
      </c>
      <c r="CF19">
        <v>31.451387096774202</v>
      </c>
      <c r="CG19">
        <v>31.394051612903201</v>
      </c>
      <c r="CH19">
        <v>999.9</v>
      </c>
      <c r="CI19">
        <v>0</v>
      </c>
      <c r="CJ19">
        <v>0</v>
      </c>
      <c r="CK19">
        <v>9999.8758064516096</v>
      </c>
      <c r="CL19">
        <v>0</v>
      </c>
      <c r="CM19">
        <v>10.4984290322581</v>
      </c>
      <c r="CN19">
        <v>1399.97580645161</v>
      </c>
      <c r="CO19">
        <v>0.970997032258065</v>
      </c>
      <c r="CP19">
        <v>2.9002664516129002E-2</v>
      </c>
      <c r="CQ19">
        <v>0</v>
      </c>
      <c r="CR19">
        <v>2.5869677419354802</v>
      </c>
      <c r="CS19">
        <v>0</v>
      </c>
      <c r="CT19">
        <v>14951.8774193548</v>
      </c>
      <c r="CU19">
        <v>12987.9967741935</v>
      </c>
      <c r="CV19">
        <v>43.561999999999998</v>
      </c>
      <c r="CW19">
        <v>46.195129032258002</v>
      </c>
      <c r="CX19">
        <v>45.068096774193499</v>
      </c>
      <c r="CY19">
        <v>44.561999999999998</v>
      </c>
      <c r="CZ19">
        <v>43.568096774193499</v>
      </c>
      <c r="DA19">
        <v>1359.3758064516101</v>
      </c>
      <c r="DB19">
        <v>40.6</v>
      </c>
      <c r="DC19">
        <v>0</v>
      </c>
      <c r="DD19">
        <v>1582041006.3</v>
      </c>
      <c r="DE19">
        <v>2.6154230769230802</v>
      </c>
      <c r="DF19">
        <v>0.53704273170192096</v>
      </c>
      <c r="DG19">
        <v>-283.059829045649</v>
      </c>
      <c r="DH19">
        <v>14946.9653846154</v>
      </c>
      <c r="DI19">
        <v>15</v>
      </c>
      <c r="DJ19">
        <v>100</v>
      </c>
      <c r="DK19">
        <v>100</v>
      </c>
      <c r="DL19">
        <v>2.7040000000000002</v>
      </c>
      <c r="DM19">
        <v>0.53100000000000003</v>
      </c>
      <c r="DN19">
        <v>2</v>
      </c>
      <c r="DO19">
        <v>651.38</v>
      </c>
      <c r="DP19">
        <v>348.66</v>
      </c>
      <c r="DQ19">
        <v>30.001200000000001</v>
      </c>
      <c r="DR19">
        <v>31.3261</v>
      </c>
      <c r="DS19">
        <v>30.000299999999999</v>
      </c>
      <c r="DT19">
        <v>31.215199999999999</v>
      </c>
      <c r="DU19">
        <v>31.2516</v>
      </c>
      <c r="DV19">
        <v>16.756</v>
      </c>
      <c r="DW19">
        <v>16.100999999999999</v>
      </c>
      <c r="DX19">
        <v>100</v>
      </c>
      <c r="DY19">
        <v>30</v>
      </c>
      <c r="DZ19">
        <v>300</v>
      </c>
      <c r="EA19">
        <v>33.272799999999997</v>
      </c>
      <c r="EB19">
        <v>100.04</v>
      </c>
      <c r="EC19">
        <v>100.607</v>
      </c>
    </row>
    <row r="20" spans="1:133" x14ac:dyDescent="0.25">
      <c r="A20">
        <v>4</v>
      </c>
      <c r="B20">
        <v>1582041094.0999999</v>
      </c>
      <c r="C20">
        <v>281.09999990463302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1582041086.0999999</v>
      </c>
      <c r="O20">
        <f t="shared" si="0"/>
        <v>8.1249942989376355E-4</v>
      </c>
      <c r="P20">
        <f t="shared" si="1"/>
        <v>2.5998455883438472</v>
      </c>
      <c r="Q20">
        <f t="shared" si="2"/>
        <v>222.23235483870999</v>
      </c>
      <c r="R20">
        <f t="shared" si="3"/>
        <v>154.42742391888737</v>
      </c>
      <c r="S20">
        <f t="shared" si="4"/>
        <v>15.380719202485681</v>
      </c>
      <c r="T20">
        <f t="shared" si="5"/>
        <v>22.133979579149774</v>
      </c>
      <c r="U20">
        <f t="shared" si="6"/>
        <v>6.5862185462145451E-2</v>
      </c>
      <c r="V20">
        <f t="shared" si="7"/>
        <v>2.2523928302993697</v>
      </c>
      <c r="W20">
        <f t="shared" si="8"/>
        <v>6.4810687110103501E-2</v>
      </c>
      <c r="X20">
        <f t="shared" si="9"/>
        <v>4.0599754011271819E-2</v>
      </c>
      <c r="Y20">
        <f t="shared" si="10"/>
        <v>225.71888888001698</v>
      </c>
      <c r="Z20">
        <f t="shared" si="11"/>
        <v>32.861616571994752</v>
      </c>
      <c r="AA20">
        <f t="shared" si="12"/>
        <v>31.3727709677419</v>
      </c>
      <c r="AB20">
        <f t="shared" si="13"/>
        <v>4.6081575753279163</v>
      </c>
      <c r="AC20">
        <f t="shared" si="14"/>
        <v>73.711805189190372</v>
      </c>
      <c r="AD20">
        <f t="shared" si="15"/>
        <v>3.4098008484486884</v>
      </c>
      <c r="AE20">
        <f t="shared" si="16"/>
        <v>4.6258544878897174</v>
      </c>
      <c r="AF20">
        <f t="shared" si="17"/>
        <v>1.1983567268792279</v>
      </c>
      <c r="AG20">
        <f t="shared" si="18"/>
        <v>-35.831224858314975</v>
      </c>
      <c r="AH20">
        <f t="shared" si="19"/>
        <v>8.1875832560851265</v>
      </c>
      <c r="AI20">
        <f t="shared" si="20"/>
        <v>0.81956707358033321</v>
      </c>
      <c r="AJ20">
        <f t="shared" si="21"/>
        <v>198.89481435136747</v>
      </c>
      <c r="AK20">
        <v>-4.1248196767024597E-2</v>
      </c>
      <c r="AL20">
        <v>4.6304714411487598E-2</v>
      </c>
      <c r="AM20">
        <v>3.4594996274433298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51829.294444327483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1177.2131419354864</v>
      </c>
      <c r="BE20">
        <f t="shared" si="29"/>
        <v>2.5998455883438472</v>
      </c>
      <c r="BF20" t="e">
        <f t="shared" si="30"/>
        <v>#DIV/0!</v>
      </c>
      <c r="BG20" t="e">
        <f t="shared" si="31"/>
        <v>#DIV/0!</v>
      </c>
      <c r="BH20">
        <f t="shared" si="32"/>
        <v>2.2084748256117614E-3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1399.9941935483901</v>
      </c>
      <c r="BR20">
        <f t="shared" si="40"/>
        <v>1177.2131419354864</v>
      </c>
      <c r="BS20">
        <f t="shared" si="41"/>
        <v>0.84087001743325207</v>
      </c>
      <c r="BT20">
        <f t="shared" si="42"/>
        <v>0.19174003486650407</v>
      </c>
      <c r="BU20">
        <v>6</v>
      </c>
      <c r="BV20">
        <v>0.5</v>
      </c>
      <c r="BW20" t="s">
        <v>241</v>
      </c>
      <c r="BX20">
        <v>1582041086.0999999</v>
      </c>
      <c r="BY20">
        <v>222.23235483870999</v>
      </c>
      <c r="BZ20">
        <v>225.012709677419</v>
      </c>
      <c r="CA20">
        <v>34.235509677419302</v>
      </c>
      <c r="CB20">
        <v>33.450841935483901</v>
      </c>
      <c r="CC20">
        <v>600.011741935484</v>
      </c>
      <c r="CD20">
        <v>99.398425806451598</v>
      </c>
      <c r="CE20">
        <v>0.19994093548387101</v>
      </c>
      <c r="CF20">
        <v>31.440196774193499</v>
      </c>
      <c r="CG20">
        <v>31.3727709677419</v>
      </c>
      <c r="CH20">
        <v>999.9</v>
      </c>
      <c r="CI20">
        <v>0</v>
      </c>
      <c r="CJ20">
        <v>0</v>
      </c>
      <c r="CK20">
        <v>10007.4051612903</v>
      </c>
      <c r="CL20">
        <v>0</v>
      </c>
      <c r="CM20">
        <v>6.2606380645161304</v>
      </c>
      <c r="CN20">
        <v>1399.9941935483901</v>
      </c>
      <c r="CO20">
        <v>0.97099867741935497</v>
      </c>
      <c r="CP20">
        <v>2.9000970967741901E-2</v>
      </c>
      <c r="CQ20">
        <v>0</v>
      </c>
      <c r="CR20">
        <v>2.7411048387096799</v>
      </c>
      <c r="CS20">
        <v>0</v>
      </c>
      <c r="CT20">
        <v>14707.564516128999</v>
      </c>
      <c r="CU20">
        <v>12988.151612903201</v>
      </c>
      <c r="CV20">
        <v>43.625</v>
      </c>
      <c r="CW20">
        <v>46.311999999999998</v>
      </c>
      <c r="CX20">
        <v>45.186999999999998</v>
      </c>
      <c r="CY20">
        <v>44.686999999999998</v>
      </c>
      <c r="CZ20">
        <v>43.686999999999998</v>
      </c>
      <c r="DA20">
        <v>1359.3935483871001</v>
      </c>
      <c r="DB20">
        <v>40.600645161290302</v>
      </c>
      <c r="DC20">
        <v>0</v>
      </c>
      <c r="DD20">
        <v>1582041096.9000001</v>
      </c>
      <c r="DE20">
        <v>2.6797499999999999</v>
      </c>
      <c r="DF20">
        <v>0.33020509624748501</v>
      </c>
      <c r="DG20">
        <v>104.82735052239499</v>
      </c>
      <c r="DH20">
        <v>14708.353846153799</v>
      </c>
      <c r="DI20">
        <v>15</v>
      </c>
      <c r="DJ20">
        <v>100</v>
      </c>
      <c r="DK20">
        <v>100</v>
      </c>
      <c r="DL20">
        <v>2.4390000000000001</v>
      </c>
      <c r="DM20">
        <v>0.53300000000000003</v>
      </c>
      <c r="DN20">
        <v>2</v>
      </c>
      <c r="DO20">
        <v>651.16</v>
      </c>
      <c r="DP20">
        <v>348.34100000000001</v>
      </c>
      <c r="DQ20">
        <v>30.000699999999998</v>
      </c>
      <c r="DR20">
        <v>31.405999999999999</v>
      </c>
      <c r="DS20">
        <v>30.000299999999999</v>
      </c>
      <c r="DT20">
        <v>31.283999999999999</v>
      </c>
      <c r="DU20">
        <v>31.319500000000001</v>
      </c>
      <c r="DV20">
        <v>13.386200000000001</v>
      </c>
      <c r="DW20">
        <v>15.7592</v>
      </c>
      <c r="DX20">
        <v>100</v>
      </c>
      <c r="DY20">
        <v>30</v>
      </c>
      <c r="DZ20">
        <v>225</v>
      </c>
      <c r="EA20">
        <v>33.419600000000003</v>
      </c>
      <c r="EB20">
        <v>100.02800000000001</v>
      </c>
      <c r="EC20">
        <v>100.58799999999999</v>
      </c>
    </row>
    <row r="21" spans="1:133" x14ac:dyDescent="0.25">
      <c r="A21">
        <v>5</v>
      </c>
      <c r="B21">
        <v>1582041183.0999999</v>
      </c>
      <c r="C21">
        <v>370.09999990463302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1582041175.0999999</v>
      </c>
      <c r="O21">
        <f t="shared" si="0"/>
        <v>8.6147155255439042E-4</v>
      </c>
      <c r="P21">
        <f t="shared" si="1"/>
        <v>1.3734722150328011</v>
      </c>
      <c r="Q21">
        <f t="shared" si="2"/>
        <v>148.523516129032</v>
      </c>
      <c r="R21">
        <f t="shared" si="3"/>
        <v>114.32946738746709</v>
      </c>
      <c r="S21">
        <f t="shared" si="4"/>
        <v>11.386333932604087</v>
      </c>
      <c r="T21">
        <f t="shared" si="5"/>
        <v>14.791797689027385</v>
      </c>
      <c r="U21">
        <f t="shared" si="6"/>
        <v>7.0601773491308487E-2</v>
      </c>
      <c r="V21">
        <f t="shared" si="7"/>
        <v>2.250730629293674</v>
      </c>
      <c r="W21">
        <f t="shared" si="8"/>
        <v>6.9394113554424652E-2</v>
      </c>
      <c r="X21">
        <f t="shared" si="9"/>
        <v>4.3478103753399444E-2</v>
      </c>
      <c r="Y21">
        <f t="shared" si="10"/>
        <v>225.71758366499884</v>
      </c>
      <c r="Z21">
        <f t="shared" si="11"/>
        <v>32.834862756705384</v>
      </c>
      <c r="AA21">
        <f t="shared" si="12"/>
        <v>31.3534258064516</v>
      </c>
      <c r="AB21">
        <f t="shared" si="13"/>
        <v>4.6030910452705127</v>
      </c>
      <c r="AC21">
        <f t="shared" si="14"/>
        <v>73.905323830891163</v>
      </c>
      <c r="AD21">
        <f t="shared" si="15"/>
        <v>3.4165120404492879</v>
      </c>
      <c r="AE21">
        <f t="shared" si="16"/>
        <v>4.6228226376044157</v>
      </c>
      <c r="AF21">
        <f t="shared" si="17"/>
        <v>1.1865790048212248</v>
      </c>
      <c r="AG21">
        <f t="shared" si="18"/>
        <v>-37.99089546764862</v>
      </c>
      <c r="AH21">
        <f t="shared" si="19"/>
        <v>9.1291781666420793</v>
      </c>
      <c r="AI21">
        <f t="shared" si="20"/>
        <v>0.91435529634814816</v>
      </c>
      <c r="AJ21">
        <f t="shared" si="21"/>
        <v>197.77022166034044</v>
      </c>
      <c r="AK21">
        <v>-4.1203419805686897E-2</v>
      </c>
      <c r="AL21">
        <v>4.6254448349708703E-2</v>
      </c>
      <c r="AM21">
        <v>3.4565270522001499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51777.163911073236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1177.2063580645176</v>
      </c>
      <c r="BE21">
        <f t="shared" si="29"/>
        <v>1.3734722150328011</v>
      </c>
      <c r="BF21" t="e">
        <f t="shared" si="30"/>
        <v>#DIV/0!</v>
      </c>
      <c r="BG21" t="e">
        <f t="shared" si="31"/>
        <v>#DIV/0!</v>
      </c>
      <c r="BH21">
        <f t="shared" si="32"/>
        <v>1.1667217099395983E-3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1399.9861290322599</v>
      </c>
      <c r="BR21">
        <f t="shared" si="40"/>
        <v>1177.2063580645176</v>
      </c>
      <c r="BS21">
        <f t="shared" si="41"/>
        <v>0.84087001553241192</v>
      </c>
      <c r="BT21">
        <f t="shared" si="42"/>
        <v>0.19174003106482393</v>
      </c>
      <c r="BU21">
        <v>6</v>
      </c>
      <c r="BV21">
        <v>0.5</v>
      </c>
      <c r="BW21" t="s">
        <v>241</v>
      </c>
      <c r="BX21">
        <v>1582041175.0999999</v>
      </c>
      <c r="BY21">
        <v>148.523516129032</v>
      </c>
      <c r="BZ21">
        <v>150.02490322580601</v>
      </c>
      <c r="CA21">
        <v>34.304983870967703</v>
      </c>
      <c r="CB21">
        <v>33.473083870967699</v>
      </c>
      <c r="CC21">
        <v>600.01354838709699</v>
      </c>
      <c r="CD21">
        <v>99.392296774193596</v>
      </c>
      <c r="CE21">
        <v>0.19999725806451599</v>
      </c>
      <c r="CF21">
        <v>31.428661290322601</v>
      </c>
      <c r="CG21">
        <v>31.3534258064516</v>
      </c>
      <c r="CH21">
        <v>999.9</v>
      </c>
      <c r="CI21">
        <v>0</v>
      </c>
      <c r="CJ21">
        <v>0</v>
      </c>
      <c r="CK21">
        <v>9997.1580645161303</v>
      </c>
      <c r="CL21">
        <v>0</v>
      </c>
      <c r="CM21">
        <v>6.5097103225806503</v>
      </c>
      <c r="CN21">
        <v>1399.9861290322599</v>
      </c>
      <c r="CO21">
        <v>0.97099890322580695</v>
      </c>
      <c r="CP21">
        <v>2.9000761290322599E-2</v>
      </c>
      <c r="CQ21">
        <v>0</v>
      </c>
      <c r="CR21">
        <v>2.69092741935484</v>
      </c>
      <c r="CS21">
        <v>0</v>
      </c>
      <c r="CT21">
        <v>14780.745161290301</v>
      </c>
      <c r="CU21">
        <v>12988.080645161301</v>
      </c>
      <c r="CV21">
        <v>43.686999999999998</v>
      </c>
      <c r="CW21">
        <v>46.362806451612897</v>
      </c>
      <c r="CX21">
        <v>45.25</v>
      </c>
      <c r="CY21">
        <v>44.75</v>
      </c>
      <c r="CZ21">
        <v>43.705290322580602</v>
      </c>
      <c r="DA21">
        <v>1359.3858064516101</v>
      </c>
      <c r="DB21">
        <v>40.600322580645098</v>
      </c>
      <c r="DC21">
        <v>0</v>
      </c>
      <c r="DD21">
        <v>1582041186.3</v>
      </c>
      <c r="DE21">
        <v>2.6568653846153798</v>
      </c>
      <c r="DF21">
        <v>-0.26148718710769803</v>
      </c>
      <c r="DG21">
        <v>-95.736752217244401</v>
      </c>
      <c r="DH21">
        <v>14779.7269230769</v>
      </c>
      <c r="DI21">
        <v>15</v>
      </c>
      <c r="DJ21">
        <v>100</v>
      </c>
      <c r="DK21">
        <v>100</v>
      </c>
      <c r="DL21">
        <v>2.2050000000000001</v>
      </c>
      <c r="DM21">
        <v>0.52900000000000003</v>
      </c>
      <c r="DN21">
        <v>2</v>
      </c>
      <c r="DO21">
        <v>650.976</v>
      </c>
      <c r="DP21">
        <v>347.79700000000003</v>
      </c>
      <c r="DQ21">
        <v>30.0002</v>
      </c>
      <c r="DR21">
        <v>31.467300000000002</v>
      </c>
      <c r="DS21">
        <v>30.0001</v>
      </c>
      <c r="DT21">
        <v>31.3398</v>
      </c>
      <c r="DU21">
        <v>31.372499999999999</v>
      </c>
      <c r="DV21">
        <v>9.9009999999999998</v>
      </c>
      <c r="DW21">
        <v>15.956099999999999</v>
      </c>
      <c r="DX21">
        <v>100</v>
      </c>
      <c r="DY21">
        <v>30</v>
      </c>
      <c r="DZ21">
        <v>150</v>
      </c>
      <c r="EA21">
        <v>33.3748</v>
      </c>
      <c r="EB21">
        <v>100.01600000000001</v>
      </c>
      <c r="EC21">
        <v>100.577</v>
      </c>
    </row>
    <row r="22" spans="1:133" x14ac:dyDescent="0.25">
      <c r="A22">
        <v>6</v>
      </c>
      <c r="B22">
        <v>1582041273.0999999</v>
      </c>
      <c r="C22">
        <v>460.09999990463302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1582041265.0999999</v>
      </c>
      <c r="O22">
        <f t="shared" si="0"/>
        <v>8.5098548700030029E-4</v>
      </c>
      <c r="P22">
        <f t="shared" si="1"/>
        <v>0.62202608198635312</v>
      </c>
      <c r="Q22">
        <f t="shared" si="2"/>
        <v>99.321625806451607</v>
      </c>
      <c r="R22">
        <f t="shared" si="3"/>
        <v>82.947117395694292</v>
      </c>
      <c r="S22">
        <f t="shared" si="4"/>
        <v>8.2612248163142894</v>
      </c>
      <c r="T22">
        <f t="shared" si="5"/>
        <v>9.8920650369886385</v>
      </c>
      <c r="U22">
        <f t="shared" si="6"/>
        <v>6.9359428577439125E-2</v>
      </c>
      <c r="V22">
        <f t="shared" si="7"/>
        <v>2.2495017420932379</v>
      </c>
      <c r="W22">
        <f t="shared" si="8"/>
        <v>6.8192892207977807E-2</v>
      </c>
      <c r="X22">
        <f t="shared" si="9"/>
        <v>4.272373203742505E-2</v>
      </c>
      <c r="Y22">
        <f t="shared" si="10"/>
        <v>225.71771998469382</v>
      </c>
      <c r="Z22">
        <f t="shared" si="11"/>
        <v>32.859727219227672</v>
      </c>
      <c r="AA22">
        <f t="shared" si="12"/>
        <v>31.368977419354799</v>
      </c>
      <c r="AB22">
        <f t="shared" si="13"/>
        <v>4.6071636560550058</v>
      </c>
      <c r="AC22">
        <f t="shared" si="14"/>
        <v>73.771451473679278</v>
      </c>
      <c r="AD22">
        <f t="shared" si="15"/>
        <v>3.4143428444764186</v>
      </c>
      <c r="AE22">
        <f t="shared" si="16"/>
        <v>4.6282712028441146</v>
      </c>
      <c r="AF22">
        <f t="shared" si="17"/>
        <v>1.1928208115785872</v>
      </c>
      <c r="AG22">
        <f t="shared" si="18"/>
        <v>-37.528459976713243</v>
      </c>
      <c r="AH22">
        <f t="shared" si="19"/>
        <v>9.751694719118797</v>
      </c>
      <c r="AI22">
        <f t="shared" si="20"/>
        <v>0.97741325407942392</v>
      </c>
      <c r="AJ22">
        <f t="shared" si="21"/>
        <v>198.91836798117882</v>
      </c>
      <c r="AK22">
        <v>-4.1170334844536902E-2</v>
      </c>
      <c r="AL22">
        <v>4.6217307582416101E-2</v>
      </c>
      <c r="AM22">
        <v>3.45432995100207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51733.842003076345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1177.2071612903196</v>
      </c>
      <c r="BE22">
        <f t="shared" si="29"/>
        <v>0.62202608198635312</v>
      </c>
      <c r="BF22" t="e">
        <f t="shared" si="30"/>
        <v>#DIV/0!</v>
      </c>
      <c r="BG22" t="e">
        <f t="shared" si="31"/>
        <v>#DIV/0!</v>
      </c>
      <c r="BH22">
        <f t="shared" si="32"/>
        <v>5.2839135068169258E-4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1399.9870967741899</v>
      </c>
      <c r="BR22">
        <f t="shared" si="40"/>
        <v>1177.2071612903196</v>
      </c>
      <c r="BS22">
        <f t="shared" si="41"/>
        <v>0.84087000801850709</v>
      </c>
      <c r="BT22">
        <f t="shared" si="42"/>
        <v>0.19174001603701418</v>
      </c>
      <c r="BU22">
        <v>6</v>
      </c>
      <c r="BV22">
        <v>0.5</v>
      </c>
      <c r="BW22" t="s">
        <v>241</v>
      </c>
      <c r="BX22">
        <v>1582041265.0999999</v>
      </c>
      <c r="BY22">
        <v>99.321625806451607</v>
      </c>
      <c r="BZ22">
        <v>100.028151612903</v>
      </c>
      <c r="CA22">
        <v>34.281829032258102</v>
      </c>
      <c r="CB22">
        <v>33.4600419354839</v>
      </c>
      <c r="CC22">
        <v>600.01829032258104</v>
      </c>
      <c r="CD22">
        <v>99.396258064516104</v>
      </c>
      <c r="CE22">
        <v>0.200027806451613</v>
      </c>
      <c r="CF22">
        <v>31.449387096774199</v>
      </c>
      <c r="CG22">
        <v>31.368977419354799</v>
      </c>
      <c r="CH22">
        <v>999.9</v>
      </c>
      <c r="CI22">
        <v>0</v>
      </c>
      <c r="CJ22">
        <v>0</v>
      </c>
      <c r="CK22">
        <v>9988.7325806451609</v>
      </c>
      <c r="CL22">
        <v>0</v>
      </c>
      <c r="CM22">
        <v>6.6256493548387096</v>
      </c>
      <c r="CN22">
        <v>1399.9870967741899</v>
      </c>
      <c r="CO22">
        <v>0.97100003225806497</v>
      </c>
      <c r="CP22">
        <v>2.89997129032258E-2</v>
      </c>
      <c r="CQ22">
        <v>0</v>
      </c>
      <c r="CR22">
        <v>2.39561290322581</v>
      </c>
      <c r="CS22">
        <v>0</v>
      </c>
      <c r="CT22">
        <v>14756.629032258101</v>
      </c>
      <c r="CU22">
        <v>12988.0935483871</v>
      </c>
      <c r="CV22">
        <v>43.75</v>
      </c>
      <c r="CW22">
        <v>46.429000000000002</v>
      </c>
      <c r="CX22">
        <v>45.268000000000001</v>
      </c>
      <c r="CY22">
        <v>44.804000000000002</v>
      </c>
      <c r="CZ22">
        <v>43.75</v>
      </c>
      <c r="DA22">
        <v>1359.38709677419</v>
      </c>
      <c r="DB22">
        <v>40.6</v>
      </c>
      <c r="DC22">
        <v>0</v>
      </c>
      <c r="DD22">
        <v>1582041276.3</v>
      </c>
      <c r="DE22">
        <v>2.35692307692308</v>
      </c>
      <c r="DF22">
        <v>-1.8962905827802401</v>
      </c>
      <c r="DG22">
        <v>4.6495726473251198</v>
      </c>
      <c r="DH22">
        <v>14756.623076923101</v>
      </c>
      <c r="DI22">
        <v>15</v>
      </c>
      <c r="DJ22">
        <v>100</v>
      </c>
      <c r="DK22">
        <v>100</v>
      </c>
      <c r="DL22">
        <v>2.0950000000000002</v>
      </c>
      <c r="DM22">
        <v>0.52700000000000002</v>
      </c>
      <c r="DN22">
        <v>2</v>
      </c>
      <c r="DO22">
        <v>651.13900000000001</v>
      </c>
      <c r="DP22">
        <v>347.62400000000002</v>
      </c>
      <c r="DQ22">
        <v>30.000399999999999</v>
      </c>
      <c r="DR22">
        <v>31.5076</v>
      </c>
      <c r="DS22">
        <v>30.0002</v>
      </c>
      <c r="DT22">
        <v>31.380500000000001</v>
      </c>
      <c r="DU22">
        <v>31.413499999999999</v>
      </c>
      <c r="DV22">
        <v>7.5503499999999999</v>
      </c>
      <c r="DW22">
        <v>16.3413</v>
      </c>
      <c r="DX22">
        <v>100</v>
      </c>
      <c r="DY22">
        <v>30</v>
      </c>
      <c r="DZ22">
        <v>100</v>
      </c>
      <c r="EA22">
        <v>33.357199999999999</v>
      </c>
      <c r="EB22">
        <v>100.01</v>
      </c>
      <c r="EC22">
        <v>100.571</v>
      </c>
    </row>
    <row r="23" spans="1:133" x14ac:dyDescent="0.25">
      <c r="A23">
        <v>7</v>
      </c>
      <c r="B23">
        <v>1582041334.0999999</v>
      </c>
      <c r="C23">
        <v>521.09999990463302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1582041313.19677</v>
      </c>
      <c r="O23">
        <f t="shared" si="0"/>
        <v>6.4116230507541808E-4</v>
      </c>
      <c r="P23">
        <f t="shared" si="1"/>
        <v>-0.33486277214547894</v>
      </c>
      <c r="Q23">
        <f t="shared" si="2"/>
        <v>75.233867741935498</v>
      </c>
      <c r="R23">
        <f t="shared" si="3"/>
        <v>84.216324093297118</v>
      </c>
      <c r="S23">
        <f t="shared" si="4"/>
        <v>8.3876105547397515</v>
      </c>
      <c r="T23">
        <f t="shared" si="5"/>
        <v>7.4929936676775153</v>
      </c>
      <c r="U23">
        <f t="shared" si="6"/>
        <v>5.1087649076351382E-2</v>
      </c>
      <c r="V23">
        <f t="shared" si="7"/>
        <v>2.2502079218794293</v>
      </c>
      <c r="W23">
        <f t="shared" si="8"/>
        <v>5.0451931095245456E-2</v>
      </c>
      <c r="X23">
        <f t="shared" si="9"/>
        <v>3.1588914521312267E-2</v>
      </c>
      <c r="Y23">
        <f t="shared" si="10"/>
        <v>225.71849514340863</v>
      </c>
      <c r="Z23">
        <f t="shared" si="11"/>
        <v>32.90656048809138</v>
      </c>
      <c r="AA23">
        <f t="shared" si="12"/>
        <v>31.333177419354801</v>
      </c>
      <c r="AB23">
        <f t="shared" si="13"/>
        <v>4.5977931556909857</v>
      </c>
      <c r="AC23">
        <f t="shared" si="14"/>
        <v>73.181880025590729</v>
      </c>
      <c r="AD23">
        <f t="shared" si="15"/>
        <v>3.3827993229894195</v>
      </c>
      <c r="AE23">
        <f t="shared" si="16"/>
        <v>4.6224547959228426</v>
      </c>
      <c r="AF23">
        <f t="shared" si="17"/>
        <v>1.2149938327015661</v>
      </c>
      <c r="AG23">
        <f t="shared" si="18"/>
        <v>-28.275257653825935</v>
      </c>
      <c r="AH23">
        <f t="shared" si="19"/>
        <v>11.413616347816632</v>
      </c>
      <c r="AI23">
        <f t="shared" si="20"/>
        <v>1.1433024027784842</v>
      </c>
      <c r="AJ23">
        <f t="shared" si="21"/>
        <v>210.0001562401778</v>
      </c>
      <c r="AK23">
        <v>-4.1189345113804801E-2</v>
      </c>
      <c r="AL23">
        <v>4.6238648275060398E-2</v>
      </c>
      <c r="AM23">
        <v>3.4555924563260398</v>
      </c>
      <c r="AN23">
        <v>4</v>
      </c>
      <c r="AO23">
        <v>1</v>
      </c>
      <c r="AP23">
        <f t="shared" si="22"/>
        <v>1</v>
      </c>
      <c r="AQ23">
        <f t="shared" si="23"/>
        <v>0</v>
      </c>
      <c r="AR23">
        <f t="shared" si="24"/>
        <v>51760.520475430741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1177.2109838709712</v>
      </c>
      <c r="BE23">
        <f t="shared" si="29"/>
        <v>-0.33486277214547894</v>
      </c>
      <c r="BF23" t="e">
        <f t="shared" si="30"/>
        <v>#DIV/0!</v>
      </c>
      <c r="BG23" t="e">
        <f t="shared" si="31"/>
        <v>#DIV/0!</v>
      </c>
      <c r="BH23">
        <f t="shared" si="32"/>
        <v>-2.8445433888525608E-4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1399.9916129032299</v>
      </c>
      <c r="BR23">
        <f t="shared" si="40"/>
        <v>1177.2109838709712</v>
      </c>
      <c r="BS23">
        <f t="shared" si="41"/>
        <v>0.84087002594946425</v>
      </c>
      <c r="BT23">
        <f t="shared" si="42"/>
        <v>0.19174005189892845</v>
      </c>
      <c r="BU23">
        <v>6</v>
      </c>
      <c r="BV23">
        <v>0.5</v>
      </c>
      <c r="BW23" t="s">
        <v>241</v>
      </c>
      <c r="BX23">
        <v>1582041313.19677</v>
      </c>
      <c r="BY23">
        <v>75.233867741935498</v>
      </c>
      <c r="BZ23">
        <v>74.947251612903202</v>
      </c>
      <c r="CA23">
        <v>33.9652064516129</v>
      </c>
      <c r="CB23">
        <v>33.345841935483897</v>
      </c>
      <c r="CC23">
        <v>600.019935483871</v>
      </c>
      <c r="CD23">
        <v>99.396270967741899</v>
      </c>
      <c r="CE23">
        <v>0.19974732258064501</v>
      </c>
      <c r="CF23">
        <v>31.427261290322601</v>
      </c>
      <c r="CG23">
        <v>31.333177419354801</v>
      </c>
      <c r="CH23">
        <v>999.9</v>
      </c>
      <c r="CI23">
        <v>0</v>
      </c>
      <c r="CJ23">
        <v>0</v>
      </c>
      <c r="CK23">
        <v>9993.3435483870999</v>
      </c>
      <c r="CL23">
        <v>0</v>
      </c>
      <c r="CM23">
        <v>5.6948129032258104</v>
      </c>
      <c r="CN23">
        <v>1399.9916129032299</v>
      </c>
      <c r="CO23">
        <v>0.97099958064516201</v>
      </c>
      <c r="CP23">
        <v>2.9000132258064502E-2</v>
      </c>
      <c r="CQ23">
        <v>0</v>
      </c>
      <c r="CR23">
        <v>2.7340806451612898</v>
      </c>
      <c r="CS23">
        <v>0</v>
      </c>
      <c r="CT23">
        <v>14774.890322580601</v>
      </c>
      <c r="CU23">
        <v>12988.151612903201</v>
      </c>
      <c r="CV23">
        <v>43.7134838709677</v>
      </c>
      <c r="CW23">
        <v>46.436999999999998</v>
      </c>
      <c r="CX23">
        <v>44.941225806451598</v>
      </c>
      <c r="CY23">
        <v>44.798000000000002</v>
      </c>
      <c r="CZ23">
        <v>43.764000000000003</v>
      </c>
      <c r="DA23">
        <v>1359.39064516129</v>
      </c>
      <c r="DB23">
        <v>40.600967741935499</v>
      </c>
      <c r="DC23">
        <v>0</v>
      </c>
      <c r="DD23">
        <v>1582041336.9000001</v>
      </c>
      <c r="DE23">
        <v>2.67641346153846</v>
      </c>
      <c r="DF23">
        <v>1.82067522266622</v>
      </c>
      <c r="DG23">
        <v>-11.6649572262462</v>
      </c>
      <c r="DH23">
        <v>14773.2384615385</v>
      </c>
      <c r="DI23">
        <v>15</v>
      </c>
      <c r="DJ23">
        <v>100</v>
      </c>
      <c r="DK23">
        <v>100</v>
      </c>
      <c r="DL23">
        <v>2.08</v>
      </c>
      <c r="DM23">
        <v>0.52300000000000002</v>
      </c>
      <c r="DN23">
        <v>2</v>
      </c>
      <c r="DO23">
        <v>631.92200000000003</v>
      </c>
      <c r="DP23">
        <v>344.62</v>
      </c>
      <c r="DQ23">
        <v>29.999700000000001</v>
      </c>
      <c r="DR23">
        <v>31.5214</v>
      </c>
      <c r="DS23">
        <v>30.0002</v>
      </c>
      <c r="DT23">
        <v>31.425699999999999</v>
      </c>
      <c r="DU23">
        <v>31.453700000000001</v>
      </c>
      <c r="DV23">
        <v>6.3853200000000001</v>
      </c>
      <c r="DW23">
        <v>15.7882</v>
      </c>
      <c r="DX23">
        <v>100</v>
      </c>
      <c r="DY23">
        <v>30</v>
      </c>
      <c r="DZ23">
        <v>75</v>
      </c>
      <c r="EA23">
        <v>33.406100000000002</v>
      </c>
      <c r="EB23">
        <v>100.017</v>
      </c>
      <c r="EC23">
        <v>100.566</v>
      </c>
    </row>
    <row r="24" spans="1:133" x14ac:dyDescent="0.25">
      <c r="A24">
        <v>8</v>
      </c>
      <c r="B24">
        <v>1582041407.0999999</v>
      </c>
      <c r="C24">
        <v>594.09999990463302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1582041382.32581</v>
      </c>
      <c r="O24">
        <f t="shared" si="0"/>
        <v>6.6888037885168695E-4</v>
      </c>
      <c r="P24">
        <f t="shared" si="1"/>
        <v>-0.32400910014591278</v>
      </c>
      <c r="Q24">
        <f t="shared" si="2"/>
        <v>50.2557677419355</v>
      </c>
      <c r="R24">
        <f t="shared" si="3"/>
        <v>59.004103590091475</v>
      </c>
      <c r="S24">
        <f t="shared" si="4"/>
        <v>5.8763543840721102</v>
      </c>
      <c r="T24">
        <f t="shared" si="5"/>
        <v>5.0050874960640099</v>
      </c>
      <c r="U24">
        <f t="shared" si="6"/>
        <v>5.3165981991284542E-2</v>
      </c>
      <c r="V24">
        <f t="shared" si="7"/>
        <v>2.2502804967900953</v>
      </c>
      <c r="W24">
        <f t="shared" si="8"/>
        <v>5.2477885294686742E-2</v>
      </c>
      <c r="X24">
        <f t="shared" si="9"/>
        <v>3.2859759052526638E-2</v>
      </c>
      <c r="Y24">
        <f t="shared" si="10"/>
        <v>225.71973074459086</v>
      </c>
      <c r="Z24">
        <f t="shared" si="11"/>
        <v>32.896463083160214</v>
      </c>
      <c r="AA24">
        <f t="shared" si="12"/>
        <v>31.328293548387101</v>
      </c>
      <c r="AB24">
        <f t="shared" si="13"/>
        <v>4.5965161103434768</v>
      </c>
      <c r="AC24">
        <f t="shared" si="14"/>
        <v>73.080496239165129</v>
      </c>
      <c r="AD24">
        <f t="shared" si="15"/>
        <v>3.3779388612265238</v>
      </c>
      <c r="AE24">
        <f t="shared" si="16"/>
        <v>4.6222166447417017</v>
      </c>
      <c r="AF24">
        <f t="shared" si="17"/>
        <v>1.2185772491169531</v>
      </c>
      <c r="AG24">
        <f t="shared" si="18"/>
        <v>-29.497624707359396</v>
      </c>
      <c r="AH24">
        <f t="shared" si="19"/>
        <v>11.896513535561605</v>
      </c>
      <c r="AI24">
        <f t="shared" si="20"/>
        <v>1.1916017994507528</v>
      </c>
      <c r="AJ24">
        <f t="shared" si="21"/>
        <v>209.31022137224383</v>
      </c>
      <c r="AK24">
        <v>-4.1191299126819E-2</v>
      </c>
      <c r="AL24">
        <v>4.6240841825849803E-2</v>
      </c>
      <c r="AM24">
        <v>3.4557222144004802</v>
      </c>
      <c r="AN24">
        <v>4</v>
      </c>
      <c r="AO24">
        <v>1</v>
      </c>
      <c r="AP24">
        <f t="shared" si="22"/>
        <v>1</v>
      </c>
      <c r="AQ24">
        <f t="shared" si="23"/>
        <v>0</v>
      </c>
      <c r="AR24">
        <f t="shared" si="24"/>
        <v>51762.951029259631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1177.2174870967744</v>
      </c>
      <c r="BE24">
        <f t="shared" si="29"/>
        <v>-0.32400910014591278</v>
      </c>
      <c r="BF24" t="e">
        <f t="shared" si="30"/>
        <v>#DIV/0!</v>
      </c>
      <c r="BG24" t="e">
        <f t="shared" si="31"/>
        <v>#DIV/0!</v>
      </c>
      <c r="BH24">
        <f t="shared" si="32"/>
        <v>-2.752329995920943E-4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1399.9993548387099</v>
      </c>
      <c r="BR24">
        <f t="shared" si="40"/>
        <v>1177.2174870967744</v>
      </c>
      <c r="BS24">
        <f t="shared" si="41"/>
        <v>0.84087002113825859</v>
      </c>
      <c r="BT24">
        <f t="shared" si="42"/>
        <v>0.1917400422765172</v>
      </c>
      <c r="BU24">
        <v>6</v>
      </c>
      <c r="BV24">
        <v>0.5</v>
      </c>
      <c r="BW24" t="s">
        <v>241</v>
      </c>
      <c r="BX24">
        <v>1582041382.32581</v>
      </c>
      <c r="BY24">
        <v>50.2557677419355</v>
      </c>
      <c r="BZ24">
        <v>49.965383870967699</v>
      </c>
      <c r="CA24">
        <v>33.917670967741898</v>
      </c>
      <c r="CB24">
        <v>33.271500000000003</v>
      </c>
      <c r="CC24">
        <v>600.02093548387097</v>
      </c>
      <c r="CD24">
        <v>99.392541935483905</v>
      </c>
      <c r="CE24">
        <v>0.19975803225806499</v>
      </c>
      <c r="CF24">
        <v>31.426354838709699</v>
      </c>
      <c r="CG24">
        <v>31.328293548387101</v>
      </c>
      <c r="CH24">
        <v>999.9</v>
      </c>
      <c r="CI24">
        <v>0</v>
      </c>
      <c r="CJ24">
        <v>0</v>
      </c>
      <c r="CK24">
        <v>9994.19258064516</v>
      </c>
      <c r="CL24">
        <v>0</v>
      </c>
      <c r="CM24">
        <v>4.2715464516128998</v>
      </c>
      <c r="CN24">
        <v>1399.9993548387099</v>
      </c>
      <c r="CO24">
        <v>0.97099980645161299</v>
      </c>
      <c r="CP24">
        <v>2.8999922580645199E-2</v>
      </c>
      <c r="CQ24">
        <v>0</v>
      </c>
      <c r="CR24">
        <v>2.6295322580645202</v>
      </c>
      <c r="CS24">
        <v>0</v>
      </c>
      <c r="CT24">
        <v>14782.0967741936</v>
      </c>
      <c r="CU24">
        <v>12988.2193548387</v>
      </c>
      <c r="CV24">
        <v>43.737806451612897</v>
      </c>
      <c r="CW24">
        <v>46.475612903225802</v>
      </c>
      <c r="CX24">
        <v>45.100516129032201</v>
      </c>
      <c r="CY24">
        <v>44.804000000000002</v>
      </c>
      <c r="CZ24">
        <v>43.795999999999999</v>
      </c>
      <c r="DA24">
        <v>1359.39838709677</v>
      </c>
      <c r="DB24">
        <v>40.600967741935499</v>
      </c>
      <c r="DC24">
        <v>0</v>
      </c>
      <c r="DD24">
        <v>1582041410.0999999</v>
      </c>
      <c r="DE24">
        <v>2.47354807692308</v>
      </c>
      <c r="DF24">
        <v>-0.93419657778537502</v>
      </c>
      <c r="DG24">
        <v>8.8341879990057901</v>
      </c>
      <c r="DH24">
        <v>14778.1615384615</v>
      </c>
      <c r="DI24">
        <v>15</v>
      </c>
      <c r="DJ24">
        <v>100</v>
      </c>
      <c r="DK24">
        <v>100</v>
      </c>
      <c r="DL24">
        <v>2.069</v>
      </c>
      <c r="DM24">
        <v>0.52100000000000002</v>
      </c>
      <c r="DN24">
        <v>2</v>
      </c>
      <c r="DO24">
        <v>631.91800000000001</v>
      </c>
      <c r="DP24">
        <v>344.37299999999999</v>
      </c>
      <c r="DQ24">
        <v>30.000299999999999</v>
      </c>
      <c r="DR24">
        <v>31.532399999999999</v>
      </c>
      <c r="DS24">
        <v>30.0001</v>
      </c>
      <c r="DT24">
        <v>31.439599999999999</v>
      </c>
      <c r="DU24">
        <v>31.4678</v>
      </c>
      <c r="DV24">
        <v>5.2274200000000004</v>
      </c>
      <c r="DW24">
        <v>16.253900000000002</v>
      </c>
      <c r="DX24">
        <v>100</v>
      </c>
      <c r="DY24">
        <v>30</v>
      </c>
      <c r="DZ24">
        <v>50</v>
      </c>
      <c r="EA24">
        <v>33.332700000000003</v>
      </c>
      <c r="EB24">
        <v>100.01600000000001</v>
      </c>
      <c r="EC24">
        <v>100.566</v>
      </c>
    </row>
    <row r="25" spans="1:133" x14ac:dyDescent="0.25">
      <c r="A25">
        <v>9</v>
      </c>
      <c r="B25">
        <v>1582041499.0999999</v>
      </c>
      <c r="C25">
        <v>686.09999990463302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1582041491.0999999</v>
      </c>
      <c r="O25">
        <f t="shared" si="0"/>
        <v>8.9520939682601833E-4</v>
      </c>
      <c r="P25">
        <f t="shared" si="1"/>
        <v>5.3216925439520564</v>
      </c>
      <c r="Q25">
        <f t="shared" si="2"/>
        <v>394.38332258064497</v>
      </c>
      <c r="R25">
        <f t="shared" si="3"/>
        <v>270.37648711644698</v>
      </c>
      <c r="S25">
        <f t="shared" si="4"/>
        <v>26.927944856210583</v>
      </c>
      <c r="T25">
        <f t="shared" si="5"/>
        <v>39.278313273176288</v>
      </c>
      <c r="U25">
        <f t="shared" si="6"/>
        <v>7.3627970438684409E-2</v>
      </c>
      <c r="V25">
        <f t="shared" si="7"/>
        <v>2.2531947645021715</v>
      </c>
      <c r="W25">
        <f t="shared" si="8"/>
        <v>7.2317009061533044E-2</v>
      </c>
      <c r="X25">
        <f t="shared" si="9"/>
        <v>4.5313971097270235E-2</v>
      </c>
      <c r="Y25">
        <f t="shared" si="10"/>
        <v>225.71859520219903</v>
      </c>
      <c r="Z25">
        <f t="shared" si="11"/>
        <v>32.795101643180644</v>
      </c>
      <c r="AA25">
        <f t="shared" si="12"/>
        <v>31.2737032258065</v>
      </c>
      <c r="AB25">
        <f t="shared" si="13"/>
        <v>4.5822627220940015</v>
      </c>
      <c r="AC25">
        <f t="shared" si="14"/>
        <v>73.635980578084599</v>
      </c>
      <c r="AD25">
        <f t="shared" si="15"/>
        <v>3.3987879288166631</v>
      </c>
      <c r="AE25">
        <f t="shared" si="16"/>
        <v>4.6156619388160962</v>
      </c>
      <c r="AF25">
        <f t="shared" si="17"/>
        <v>1.1834747932773384</v>
      </c>
      <c r="AG25">
        <f t="shared" si="18"/>
        <v>-39.478734400027406</v>
      </c>
      <c r="AH25">
        <f t="shared" si="19"/>
        <v>15.510692546058477</v>
      </c>
      <c r="AI25">
        <f t="shared" si="20"/>
        <v>1.5509946126574876</v>
      </c>
      <c r="AJ25">
        <f t="shared" si="21"/>
        <v>203.30154796088758</v>
      </c>
      <c r="AK25">
        <v>-4.1269810272115001E-2</v>
      </c>
      <c r="AL25">
        <v>4.6328977464398603E-2</v>
      </c>
      <c r="AM25">
        <v>3.4609340695119202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51861.857898662151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1177.2117677419344</v>
      </c>
      <c r="BE25">
        <f t="shared" si="29"/>
        <v>5.3216925439520564</v>
      </c>
      <c r="BF25" t="e">
        <f t="shared" si="30"/>
        <v>#DIV/0!</v>
      </c>
      <c r="BG25" t="e">
        <f t="shared" si="31"/>
        <v>#DIV/0!</v>
      </c>
      <c r="BH25">
        <f t="shared" si="32"/>
        <v>4.5205906785657154E-3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1399.9925806451599</v>
      </c>
      <c r="BR25">
        <f t="shared" si="40"/>
        <v>1177.2117677419344</v>
      </c>
      <c r="BS25">
        <f t="shared" si="41"/>
        <v>0.84087000461062356</v>
      </c>
      <c r="BT25">
        <f t="shared" si="42"/>
        <v>0.19174000922124704</v>
      </c>
      <c r="BU25">
        <v>6</v>
      </c>
      <c r="BV25">
        <v>0.5</v>
      </c>
      <c r="BW25" t="s">
        <v>241</v>
      </c>
      <c r="BX25">
        <v>1582041491.0999999</v>
      </c>
      <c r="BY25">
        <v>394.38332258064497</v>
      </c>
      <c r="BZ25">
        <v>400.05799999999999</v>
      </c>
      <c r="CA25">
        <v>34.126345161290303</v>
      </c>
      <c r="CB25">
        <v>33.261696774193602</v>
      </c>
      <c r="CC25">
        <v>600.00748387096803</v>
      </c>
      <c r="CD25">
        <v>99.394316129032305</v>
      </c>
      <c r="CE25">
        <v>0.199939064516129</v>
      </c>
      <c r="CF25">
        <v>31.4013903225806</v>
      </c>
      <c r="CG25">
        <v>31.2737032258065</v>
      </c>
      <c r="CH25">
        <v>999.9</v>
      </c>
      <c r="CI25">
        <v>0</v>
      </c>
      <c r="CJ25">
        <v>0</v>
      </c>
      <c r="CK25">
        <v>10013.0629032258</v>
      </c>
      <c r="CL25">
        <v>0</v>
      </c>
      <c r="CM25">
        <v>4.7975996774193597</v>
      </c>
      <c r="CN25">
        <v>1399.9925806451599</v>
      </c>
      <c r="CO25">
        <v>0.97100003225806497</v>
      </c>
      <c r="CP25">
        <v>2.89997129032258E-2</v>
      </c>
      <c r="CQ25">
        <v>0</v>
      </c>
      <c r="CR25">
        <v>2.5540725806451601</v>
      </c>
      <c r="CS25">
        <v>0</v>
      </c>
      <c r="CT25">
        <v>14584.864516129001</v>
      </c>
      <c r="CU25">
        <v>12988.164516129</v>
      </c>
      <c r="CV25">
        <v>43.733741935483899</v>
      </c>
      <c r="CW25">
        <v>46.477645161290297</v>
      </c>
      <c r="CX25">
        <v>45.017870967741899</v>
      </c>
      <c r="CY25">
        <v>44.811999999999998</v>
      </c>
      <c r="CZ25">
        <v>43.805999999999997</v>
      </c>
      <c r="DA25">
        <v>1359.39258064516</v>
      </c>
      <c r="DB25">
        <v>40.6</v>
      </c>
      <c r="DC25">
        <v>0</v>
      </c>
      <c r="DD25">
        <v>1582041501.9000001</v>
      </c>
      <c r="DE25">
        <v>2.5503461538461498</v>
      </c>
      <c r="DF25">
        <v>1.8694700729943201</v>
      </c>
      <c r="DG25">
        <v>-3.4735042541536099</v>
      </c>
      <c r="DH25">
        <v>14584.7692307692</v>
      </c>
      <c r="DI25">
        <v>15</v>
      </c>
      <c r="DJ25">
        <v>100</v>
      </c>
      <c r="DK25">
        <v>100</v>
      </c>
      <c r="DL25">
        <v>3.0230000000000001</v>
      </c>
      <c r="DM25">
        <v>0.51900000000000002</v>
      </c>
      <c r="DN25">
        <v>2</v>
      </c>
      <c r="DO25">
        <v>651.41800000000001</v>
      </c>
      <c r="DP25">
        <v>347.71499999999997</v>
      </c>
      <c r="DQ25">
        <v>29.999600000000001</v>
      </c>
      <c r="DR25">
        <v>31.518599999999999</v>
      </c>
      <c r="DS25">
        <v>29.9999</v>
      </c>
      <c r="DT25">
        <v>31.4101</v>
      </c>
      <c r="DU25">
        <v>31.441099999999999</v>
      </c>
      <c r="DV25">
        <v>21.0871</v>
      </c>
      <c r="DW25">
        <v>16.8293</v>
      </c>
      <c r="DX25">
        <v>100</v>
      </c>
      <c r="DY25">
        <v>30</v>
      </c>
      <c r="DZ25">
        <v>400</v>
      </c>
      <c r="EA25">
        <v>33.156300000000002</v>
      </c>
      <c r="EB25">
        <v>100.015</v>
      </c>
      <c r="EC25">
        <v>100.569</v>
      </c>
    </row>
    <row r="26" spans="1:133" x14ac:dyDescent="0.25">
      <c r="A26">
        <v>10</v>
      </c>
      <c r="B26">
        <v>1582041584.0999999</v>
      </c>
      <c r="C26">
        <v>771.09999990463302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1582041576.0999999</v>
      </c>
      <c r="O26">
        <f t="shared" si="0"/>
        <v>9.1284961877390004E-4</v>
      </c>
      <c r="P26">
        <f t="shared" si="1"/>
        <v>5.3934623577742258</v>
      </c>
      <c r="Q26">
        <f t="shared" si="2"/>
        <v>394.28941935483903</v>
      </c>
      <c r="R26">
        <f t="shared" si="3"/>
        <v>269.90504726858876</v>
      </c>
      <c r="S26">
        <f t="shared" si="4"/>
        <v>26.880854930744576</v>
      </c>
      <c r="T26">
        <f t="shared" si="5"/>
        <v>39.268760586969655</v>
      </c>
      <c r="U26">
        <f t="shared" si="6"/>
        <v>7.4428991595677632E-2</v>
      </c>
      <c r="V26">
        <f t="shared" si="7"/>
        <v>2.250483938011457</v>
      </c>
      <c r="W26">
        <f t="shared" si="8"/>
        <v>7.3088048022396546E-2</v>
      </c>
      <c r="X26">
        <f t="shared" si="9"/>
        <v>4.5798496186068752E-2</v>
      </c>
      <c r="Y26">
        <f t="shared" si="10"/>
        <v>225.71789256529448</v>
      </c>
      <c r="Z26">
        <f t="shared" si="11"/>
        <v>32.806974132237876</v>
      </c>
      <c r="AA26">
        <f t="shared" si="12"/>
        <v>31.293290322580599</v>
      </c>
      <c r="AB26">
        <f t="shared" si="13"/>
        <v>4.5873724268759606</v>
      </c>
      <c r="AC26">
        <f t="shared" si="14"/>
        <v>73.449675236858596</v>
      </c>
      <c r="AD26">
        <f t="shared" si="15"/>
        <v>3.3933121984587453</v>
      </c>
      <c r="AE26">
        <f t="shared" si="16"/>
        <v>4.6199145027068944</v>
      </c>
      <c r="AF26">
        <f t="shared" si="17"/>
        <v>1.1940602284172153</v>
      </c>
      <c r="AG26">
        <f t="shared" si="18"/>
        <v>-40.256668187928994</v>
      </c>
      <c r="AH26">
        <f t="shared" si="19"/>
        <v>15.081081595213155</v>
      </c>
      <c r="AI26">
        <f t="shared" si="20"/>
        <v>1.5101184210782759</v>
      </c>
      <c r="AJ26">
        <f t="shared" si="21"/>
        <v>202.05242439365693</v>
      </c>
      <c r="AK26">
        <v>-4.11967768992893E-2</v>
      </c>
      <c r="AL26">
        <v>4.6246991105326901E-2</v>
      </c>
      <c r="AM26">
        <v>3.45608595975391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51771.070122711222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1177.2079838709685</v>
      </c>
      <c r="BE26">
        <f t="shared" si="29"/>
        <v>5.3934623577742258</v>
      </c>
      <c r="BF26" t="e">
        <f t="shared" si="30"/>
        <v>#DIV/0!</v>
      </c>
      <c r="BG26" t="e">
        <f t="shared" si="31"/>
        <v>#DIV/0!</v>
      </c>
      <c r="BH26">
        <f t="shared" si="32"/>
        <v>4.5815713380052926E-3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1399.98806451613</v>
      </c>
      <c r="BR26">
        <f t="shared" si="40"/>
        <v>1177.2079838709685</v>
      </c>
      <c r="BS26">
        <f t="shared" si="41"/>
        <v>0.84087001432961528</v>
      </c>
      <c r="BT26">
        <f t="shared" si="42"/>
        <v>0.19174002865923051</v>
      </c>
      <c r="BU26">
        <v>6</v>
      </c>
      <c r="BV26">
        <v>0.5</v>
      </c>
      <c r="BW26" t="s">
        <v>241</v>
      </c>
      <c r="BX26">
        <v>1582041576.0999999</v>
      </c>
      <c r="BY26">
        <v>394.28941935483903</v>
      </c>
      <c r="BZ26">
        <v>400.042709677419</v>
      </c>
      <c r="CA26">
        <v>34.071538709677398</v>
      </c>
      <c r="CB26">
        <v>33.189806451612903</v>
      </c>
      <c r="CC26">
        <v>600.01032258064504</v>
      </c>
      <c r="CD26">
        <v>99.393741935483902</v>
      </c>
      <c r="CE26">
        <v>0.200004838709677</v>
      </c>
      <c r="CF26">
        <v>31.417590322580601</v>
      </c>
      <c r="CG26">
        <v>31.293290322580599</v>
      </c>
      <c r="CH26">
        <v>999.9</v>
      </c>
      <c r="CI26">
        <v>0</v>
      </c>
      <c r="CJ26">
        <v>0</v>
      </c>
      <c r="CK26">
        <v>9995.4009677419308</v>
      </c>
      <c r="CL26">
        <v>0</v>
      </c>
      <c r="CM26">
        <v>5.1365400000000001</v>
      </c>
      <c r="CN26">
        <v>1399.98806451613</v>
      </c>
      <c r="CO26">
        <v>0.97099912903225805</v>
      </c>
      <c r="CP26">
        <v>2.90005516129032E-2</v>
      </c>
      <c r="CQ26">
        <v>0</v>
      </c>
      <c r="CR26">
        <v>2.4647016129032302</v>
      </c>
      <c r="CS26">
        <v>0</v>
      </c>
      <c r="CT26">
        <v>14603.0451612903</v>
      </c>
      <c r="CU26">
        <v>12988.103225806501</v>
      </c>
      <c r="CV26">
        <v>43.737806451612897</v>
      </c>
      <c r="CW26">
        <v>46.473580645161299</v>
      </c>
      <c r="CX26">
        <v>44.955516129032297</v>
      </c>
      <c r="CY26">
        <v>44.8</v>
      </c>
      <c r="CZ26">
        <v>43.781999999999996</v>
      </c>
      <c r="DA26">
        <v>1359.3877419354801</v>
      </c>
      <c r="DB26">
        <v>40.600322580645098</v>
      </c>
      <c r="DC26">
        <v>0</v>
      </c>
      <c r="DD26">
        <v>1582041587.0999999</v>
      </c>
      <c r="DE26">
        <v>2.4730288461538499</v>
      </c>
      <c r="DF26">
        <v>1.0734957093580799</v>
      </c>
      <c r="DG26">
        <v>-15.623931545142501</v>
      </c>
      <c r="DH26">
        <v>14602.9</v>
      </c>
      <c r="DI26">
        <v>15</v>
      </c>
      <c r="DJ26">
        <v>100</v>
      </c>
      <c r="DK26">
        <v>100</v>
      </c>
      <c r="DL26">
        <v>3.0139999999999998</v>
      </c>
      <c r="DM26">
        <v>0.52100000000000002</v>
      </c>
      <c r="DN26">
        <v>2</v>
      </c>
      <c r="DO26">
        <v>651.53899999999999</v>
      </c>
      <c r="DP26">
        <v>347.46199999999999</v>
      </c>
      <c r="DQ26">
        <v>29.9998</v>
      </c>
      <c r="DR26">
        <v>31.477499999999999</v>
      </c>
      <c r="DS26">
        <v>29.9999</v>
      </c>
      <c r="DT26">
        <v>31.384899999999998</v>
      </c>
      <c r="DU26">
        <v>31.4163</v>
      </c>
      <c r="DV26">
        <v>21.082999999999998</v>
      </c>
      <c r="DW26">
        <v>16.8733</v>
      </c>
      <c r="DX26">
        <v>100</v>
      </c>
      <c r="DY26">
        <v>30</v>
      </c>
      <c r="DZ26">
        <v>400</v>
      </c>
      <c r="EA26">
        <v>33.119199999999999</v>
      </c>
      <c r="EB26">
        <v>100.02500000000001</v>
      </c>
      <c r="EC26">
        <v>100.586</v>
      </c>
    </row>
    <row r="27" spans="1:133" x14ac:dyDescent="0.25">
      <c r="A27">
        <v>11</v>
      </c>
      <c r="B27">
        <v>1582041672.0999999</v>
      </c>
      <c r="C27">
        <v>859.09999990463302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1582041664.0999999</v>
      </c>
      <c r="O27">
        <f t="shared" si="0"/>
        <v>8.5488892845219733E-4</v>
      </c>
      <c r="P27">
        <f t="shared" si="1"/>
        <v>5.4897526317195204</v>
      </c>
      <c r="Q27">
        <f t="shared" si="2"/>
        <v>394.15412903225803</v>
      </c>
      <c r="R27">
        <f t="shared" si="3"/>
        <v>260.01386384605888</v>
      </c>
      <c r="S27">
        <f t="shared" si="4"/>
        <v>25.896243966191744</v>
      </c>
      <c r="T27">
        <f t="shared" si="5"/>
        <v>39.256027869899626</v>
      </c>
      <c r="U27">
        <f t="shared" si="6"/>
        <v>6.9830570404470813E-2</v>
      </c>
      <c r="V27">
        <f t="shared" si="7"/>
        <v>2.2504811919997199</v>
      </c>
      <c r="W27">
        <f t="shared" si="8"/>
        <v>6.8648782992129287E-2</v>
      </c>
      <c r="X27">
        <f t="shared" si="9"/>
        <v>4.301000233554652E-2</v>
      </c>
      <c r="Y27">
        <f t="shared" si="10"/>
        <v>225.72139343531362</v>
      </c>
      <c r="Z27">
        <f t="shared" si="11"/>
        <v>32.80446202963472</v>
      </c>
      <c r="AA27">
        <f t="shared" si="12"/>
        <v>31.273451612903202</v>
      </c>
      <c r="AB27">
        <f t="shared" si="13"/>
        <v>4.582197115852721</v>
      </c>
      <c r="AC27">
        <f t="shared" si="14"/>
        <v>73.502726117467375</v>
      </c>
      <c r="AD27">
        <f t="shared" si="15"/>
        <v>3.391573601766352</v>
      </c>
      <c r="AE27">
        <f t="shared" si="16"/>
        <v>4.6142147113647933</v>
      </c>
      <c r="AF27">
        <f t="shared" si="17"/>
        <v>1.190623514086369</v>
      </c>
      <c r="AG27">
        <f t="shared" si="18"/>
        <v>-37.700601744741903</v>
      </c>
      <c r="AH27">
        <f t="shared" si="19"/>
        <v>14.853279766837719</v>
      </c>
      <c r="AI27">
        <f t="shared" si="20"/>
        <v>1.4870051043871375</v>
      </c>
      <c r="AJ27">
        <f t="shared" si="21"/>
        <v>204.36107656179658</v>
      </c>
      <c r="AK27">
        <v>-4.1196702958353398E-2</v>
      </c>
      <c r="AL27">
        <v>4.6246908100148698E-2</v>
      </c>
      <c r="AM27">
        <v>3.45608104989955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51774.715720421293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1177.2264096774193</v>
      </c>
      <c r="BE27">
        <f t="shared" si="29"/>
        <v>5.4897526317195204</v>
      </c>
      <c r="BF27" t="e">
        <f t="shared" si="30"/>
        <v>#DIV/0!</v>
      </c>
      <c r="BG27" t="e">
        <f t="shared" si="31"/>
        <v>#DIV/0!</v>
      </c>
      <c r="BH27">
        <f t="shared" si="32"/>
        <v>4.6632938121255784E-3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1400.01</v>
      </c>
      <c r="BR27">
        <f t="shared" si="40"/>
        <v>1177.2264096774193</v>
      </c>
      <c r="BS27">
        <f t="shared" si="41"/>
        <v>0.84087000069815165</v>
      </c>
      <c r="BT27">
        <f t="shared" si="42"/>
        <v>0.1917400013963034</v>
      </c>
      <c r="BU27">
        <v>6</v>
      </c>
      <c r="BV27">
        <v>0.5</v>
      </c>
      <c r="BW27" t="s">
        <v>241</v>
      </c>
      <c r="BX27">
        <v>1582041664.0999999</v>
      </c>
      <c r="BY27">
        <v>394.15412903225803</v>
      </c>
      <c r="BZ27">
        <v>399.98077419354797</v>
      </c>
      <c r="CA27">
        <v>34.053438709677401</v>
      </c>
      <c r="CB27">
        <v>33.227670967741901</v>
      </c>
      <c r="CC27">
        <v>600.006741935484</v>
      </c>
      <c r="CD27">
        <v>99.395687096774196</v>
      </c>
      <c r="CE27">
        <v>0.19994054838709699</v>
      </c>
      <c r="CF27">
        <v>31.395874193548401</v>
      </c>
      <c r="CG27">
        <v>31.273451612903202</v>
      </c>
      <c r="CH27">
        <v>999.9</v>
      </c>
      <c r="CI27">
        <v>0</v>
      </c>
      <c r="CJ27">
        <v>0</v>
      </c>
      <c r="CK27">
        <v>9995.1874193548392</v>
      </c>
      <c r="CL27">
        <v>0</v>
      </c>
      <c r="CM27">
        <v>6.8448941935483898</v>
      </c>
      <c r="CN27">
        <v>1400.01</v>
      </c>
      <c r="CO27">
        <v>0.97099845161290399</v>
      </c>
      <c r="CP27">
        <v>2.9001180645161301E-2</v>
      </c>
      <c r="CQ27">
        <v>0</v>
      </c>
      <c r="CR27">
        <v>2.6787903225806402</v>
      </c>
      <c r="CS27">
        <v>0</v>
      </c>
      <c r="CT27">
        <v>14677.8838709677</v>
      </c>
      <c r="CU27">
        <v>12988.3129032258</v>
      </c>
      <c r="CV27">
        <v>43.737806451612897</v>
      </c>
      <c r="CW27">
        <v>46.463419354838699</v>
      </c>
      <c r="CX27">
        <v>44.995645161290298</v>
      </c>
      <c r="CY27">
        <v>44.758000000000003</v>
      </c>
      <c r="CZ27">
        <v>43.774000000000001</v>
      </c>
      <c r="DA27">
        <v>1359.4096774193499</v>
      </c>
      <c r="DB27">
        <v>40.600322580645098</v>
      </c>
      <c r="DC27">
        <v>0</v>
      </c>
      <c r="DD27">
        <v>1582041674.7</v>
      </c>
      <c r="DE27">
        <v>2.6801730769230798</v>
      </c>
      <c r="DF27">
        <v>0.85129914572239995</v>
      </c>
      <c r="DG27">
        <v>97.035897395244007</v>
      </c>
      <c r="DH27">
        <v>14677.942307692299</v>
      </c>
      <c r="DI27">
        <v>15</v>
      </c>
      <c r="DJ27">
        <v>100</v>
      </c>
      <c r="DK27">
        <v>100</v>
      </c>
      <c r="DL27">
        <v>2.972</v>
      </c>
      <c r="DM27">
        <v>0.52200000000000002</v>
      </c>
      <c r="DN27">
        <v>2</v>
      </c>
      <c r="DO27">
        <v>651.45799999999997</v>
      </c>
      <c r="DP27">
        <v>347.61399999999998</v>
      </c>
      <c r="DQ27">
        <v>30.000399999999999</v>
      </c>
      <c r="DR27">
        <v>31.43</v>
      </c>
      <c r="DS27">
        <v>29.9999</v>
      </c>
      <c r="DT27">
        <v>31.351800000000001</v>
      </c>
      <c r="DU27">
        <v>31.3857</v>
      </c>
      <c r="DV27">
        <v>21.083100000000002</v>
      </c>
      <c r="DW27">
        <v>16.972100000000001</v>
      </c>
      <c r="DX27">
        <v>100</v>
      </c>
      <c r="DY27">
        <v>30</v>
      </c>
      <c r="DZ27">
        <v>400</v>
      </c>
      <c r="EA27">
        <v>33.124000000000002</v>
      </c>
      <c r="EB27">
        <v>100.026</v>
      </c>
      <c r="EC27">
        <v>100.587</v>
      </c>
    </row>
    <row r="28" spans="1:133" x14ac:dyDescent="0.25">
      <c r="A28">
        <v>12</v>
      </c>
      <c r="B28">
        <v>1582041767.0999999</v>
      </c>
      <c r="C28">
        <v>954.09999990463302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1582041759.0999999</v>
      </c>
      <c r="O28">
        <f t="shared" si="0"/>
        <v>8.4128773242490677E-4</v>
      </c>
      <c r="P28">
        <f t="shared" si="1"/>
        <v>6.7091227163431029</v>
      </c>
      <c r="Q28">
        <f t="shared" si="2"/>
        <v>467.92312903225798</v>
      </c>
      <c r="R28">
        <f t="shared" si="3"/>
        <v>300.92197706941789</v>
      </c>
      <c r="S28">
        <f t="shared" si="4"/>
        <v>29.969875573317914</v>
      </c>
      <c r="T28">
        <f t="shared" si="5"/>
        <v>46.602106272016592</v>
      </c>
      <c r="U28">
        <f t="shared" si="6"/>
        <v>6.8348957704568919E-2</v>
      </c>
      <c r="V28">
        <f t="shared" si="7"/>
        <v>2.2514930142578917</v>
      </c>
      <c r="W28">
        <f t="shared" si="8"/>
        <v>6.7216848309876676E-2</v>
      </c>
      <c r="X28">
        <f t="shared" si="9"/>
        <v>4.2110683738619162E-2</v>
      </c>
      <c r="Y28">
        <f t="shared" si="10"/>
        <v>225.72142678824557</v>
      </c>
      <c r="Z28">
        <f t="shared" si="11"/>
        <v>32.819667535048652</v>
      </c>
      <c r="AA28">
        <f t="shared" si="12"/>
        <v>31.2953774193548</v>
      </c>
      <c r="AB28">
        <f t="shared" si="13"/>
        <v>4.5879171822490088</v>
      </c>
      <c r="AC28">
        <f t="shared" si="14"/>
        <v>73.450377398114981</v>
      </c>
      <c r="AD28">
        <f t="shared" si="15"/>
        <v>3.3913366368286098</v>
      </c>
      <c r="AE28">
        <f t="shared" si="16"/>
        <v>4.6171806830166737</v>
      </c>
      <c r="AF28">
        <f t="shared" si="17"/>
        <v>1.196580545420399</v>
      </c>
      <c r="AG28">
        <f t="shared" si="18"/>
        <v>-37.100788999938388</v>
      </c>
      <c r="AH28">
        <f t="shared" si="19"/>
        <v>13.570562536806124</v>
      </c>
      <c r="AI28">
        <f t="shared" si="20"/>
        <v>1.3582004064602833</v>
      </c>
      <c r="AJ28">
        <f t="shared" si="21"/>
        <v>203.54940073157357</v>
      </c>
      <c r="AK28">
        <v>-4.1223953484982201E-2</v>
      </c>
      <c r="AL28">
        <v>4.6277499203566802E-2</v>
      </c>
      <c r="AM28">
        <v>3.45789034449585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51805.594726148716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1177.226670967746</v>
      </c>
      <c r="BE28">
        <f t="shared" si="29"/>
        <v>6.7091227163431029</v>
      </c>
      <c r="BF28" t="e">
        <f t="shared" si="30"/>
        <v>#DIV/0!</v>
      </c>
      <c r="BG28" t="e">
        <f t="shared" si="31"/>
        <v>#DIV/0!</v>
      </c>
      <c r="BH28">
        <f t="shared" si="32"/>
        <v>5.6990916718084794E-3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1400.0103225806499</v>
      </c>
      <c r="BR28">
        <f t="shared" si="40"/>
        <v>1177.226670967746</v>
      </c>
      <c r="BS28">
        <f t="shared" si="41"/>
        <v>0.84086999358530079</v>
      </c>
      <c r="BT28">
        <f t="shared" si="42"/>
        <v>0.19173998717060153</v>
      </c>
      <c r="BU28">
        <v>6</v>
      </c>
      <c r="BV28">
        <v>0.5</v>
      </c>
      <c r="BW28" t="s">
        <v>241</v>
      </c>
      <c r="BX28">
        <v>1582041759.0999999</v>
      </c>
      <c r="BY28">
        <v>467.92312903225798</v>
      </c>
      <c r="BZ28">
        <v>475.02583870967698</v>
      </c>
      <c r="CA28">
        <v>34.051783870967697</v>
      </c>
      <c r="CB28">
        <v>33.2391516129032</v>
      </c>
      <c r="CC28">
        <v>600.00599999999997</v>
      </c>
      <c r="CD28">
        <v>99.393535483871005</v>
      </c>
      <c r="CE28">
        <v>0.19997332258064501</v>
      </c>
      <c r="CF28">
        <v>31.407177419354799</v>
      </c>
      <c r="CG28">
        <v>31.2953774193548</v>
      </c>
      <c r="CH28">
        <v>999.9</v>
      </c>
      <c r="CI28">
        <v>0</v>
      </c>
      <c r="CJ28">
        <v>0</v>
      </c>
      <c r="CK28">
        <v>10002.015483871</v>
      </c>
      <c r="CL28">
        <v>0</v>
      </c>
      <c r="CM28">
        <v>7.5152638709677397</v>
      </c>
      <c r="CN28">
        <v>1400.0103225806499</v>
      </c>
      <c r="CO28">
        <v>0.97099800000000003</v>
      </c>
      <c r="CP28">
        <v>2.9001599999999999E-2</v>
      </c>
      <c r="CQ28">
        <v>0</v>
      </c>
      <c r="CR28">
        <v>2.70212903225806</v>
      </c>
      <c r="CS28">
        <v>0</v>
      </c>
      <c r="CT28">
        <v>14643.5967741936</v>
      </c>
      <c r="CU28">
        <v>12988.3129032258</v>
      </c>
      <c r="CV28">
        <v>43.75</v>
      </c>
      <c r="CW28">
        <v>46.441064516129003</v>
      </c>
      <c r="CX28">
        <v>45.311999999999998</v>
      </c>
      <c r="CY28">
        <v>44.81</v>
      </c>
      <c r="CZ28">
        <v>43.811999999999998</v>
      </c>
      <c r="DA28">
        <v>1359.41032258065</v>
      </c>
      <c r="DB28">
        <v>40.6</v>
      </c>
      <c r="DC28">
        <v>0</v>
      </c>
      <c r="DD28">
        <v>1582041770.0999999</v>
      </c>
      <c r="DE28">
        <v>2.7070192307692298</v>
      </c>
      <c r="DF28">
        <v>-9.8461352506793703E-3</v>
      </c>
      <c r="DG28">
        <v>-6.1811965555297901</v>
      </c>
      <c r="DH28">
        <v>14643.461538461501</v>
      </c>
      <c r="DI28">
        <v>15</v>
      </c>
      <c r="DJ28">
        <v>100</v>
      </c>
      <c r="DK28">
        <v>100</v>
      </c>
      <c r="DL28">
        <v>3.1629999999999998</v>
      </c>
      <c r="DM28">
        <v>0.52100000000000002</v>
      </c>
      <c r="DN28">
        <v>2</v>
      </c>
      <c r="DO28">
        <v>651.53499999999997</v>
      </c>
      <c r="DP28">
        <v>347.58300000000003</v>
      </c>
      <c r="DQ28">
        <v>29.9999</v>
      </c>
      <c r="DR28">
        <v>31.389199999999999</v>
      </c>
      <c r="DS28">
        <v>30</v>
      </c>
      <c r="DT28">
        <v>31.3169</v>
      </c>
      <c r="DU28">
        <v>31.352</v>
      </c>
      <c r="DV28">
        <v>24.206399999999999</v>
      </c>
      <c r="DW28">
        <v>17.130299999999998</v>
      </c>
      <c r="DX28">
        <v>100</v>
      </c>
      <c r="DY28">
        <v>30</v>
      </c>
      <c r="DZ28">
        <v>475</v>
      </c>
      <c r="EA28">
        <v>33.137</v>
      </c>
      <c r="EB28">
        <v>100.03400000000001</v>
      </c>
      <c r="EC28">
        <v>100.59099999999999</v>
      </c>
    </row>
    <row r="29" spans="1:133" x14ac:dyDescent="0.25">
      <c r="A29">
        <v>13</v>
      </c>
      <c r="B29">
        <v>1582041864.0999999</v>
      </c>
      <c r="C29">
        <v>1051.0999999046301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1582041856.0999999</v>
      </c>
      <c r="O29">
        <f t="shared" si="0"/>
        <v>8.1411980354418191E-4</v>
      </c>
      <c r="P29">
        <f t="shared" si="1"/>
        <v>8.0771497889498143</v>
      </c>
      <c r="Q29">
        <f t="shared" si="2"/>
        <v>566.47483870967699</v>
      </c>
      <c r="R29">
        <f t="shared" si="3"/>
        <v>361.7129130599169</v>
      </c>
      <c r="S29">
        <f t="shared" si="4"/>
        <v>36.022127971549807</v>
      </c>
      <c r="T29">
        <f t="shared" si="5"/>
        <v>56.413880721153241</v>
      </c>
      <c r="U29">
        <f t="shared" si="6"/>
        <v>6.7001023880615754E-2</v>
      </c>
      <c r="V29">
        <f t="shared" si="7"/>
        <v>2.2514048409452441</v>
      </c>
      <c r="W29">
        <f t="shared" si="8"/>
        <v>6.5912702489819411E-2</v>
      </c>
      <c r="X29">
        <f t="shared" si="9"/>
        <v>4.1291747853911182E-2</v>
      </c>
      <c r="Y29">
        <f t="shared" si="10"/>
        <v>225.72100285344095</v>
      </c>
      <c r="Z29">
        <f t="shared" si="11"/>
        <v>32.788486717463535</v>
      </c>
      <c r="AA29">
        <f t="shared" si="12"/>
        <v>31.231845161290298</v>
      </c>
      <c r="AB29">
        <f t="shared" si="13"/>
        <v>4.5713597804219175</v>
      </c>
      <c r="AC29">
        <f t="shared" si="14"/>
        <v>73.599958236735702</v>
      </c>
      <c r="AD29">
        <f t="shared" si="15"/>
        <v>3.3904749637921889</v>
      </c>
      <c r="AE29">
        <f t="shared" si="16"/>
        <v>4.6066262060729164</v>
      </c>
      <c r="AF29">
        <f t="shared" si="17"/>
        <v>1.1808848166297286</v>
      </c>
      <c r="AG29">
        <f t="shared" si="18"/>
        <v>-35.902683336298423</v>
      </c>
      <c r="AH29">
        <f t="shared" si="19"/>
        <v>16.395783128222604</v>
      </c>
      <c r="AI29">
        <f t="shared" si="20"/>
        <v>1.6401857135365383</v>
      </c>
      <c r="AJ29">
        <f t="shared" si="21"/>
        <v>207.85428835890167</v>
      </c>
      <c r="AK29">
        <v>-4.1221578348887802E-2</v>
      </c>
      <c r="AL29">
        <v>4.6274832905227499E-2</v>
      </c>
      <c r="AM29">
        <v>3.4577326640738399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51809.457997233163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1177.2242532967955</v>
      </c>
      <c r="BE29">
        <f t="shared" si="29"/>
        <v>8.0771497889498143</v>
      </c>
      <c r="BF29" t="e">
        <f t="shared" si="30"/>
        <v>#DIV/0!</v>
      </c>
      <c r="BG29" t="e">
        <f t="shared" si="31"/>
        <v>#DIV/0!</v>
      </c>
      <c r="BH29">
        <f t="shared" si="32"/>
        <v>6.8611819424632993E-3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1400.0074193548401</v>
      </c>
      <c r="BR29">
        <f t="shared" si="40"/>
        <v>1177.2242532967955</v>
      </c>
      <c r="BS29">
        <f t="shared" si="41"/>
        <v>0.84087001041700993</v>
      </c>
      <c r="BT29">
        <f t="shared" si="42"/>
        <v>0.19174002083401978</v>
      </c>
      <c r="BU29">
        <v>6</v>
      </c>
      <c r="BV29">
        <v>0.5</v>
      </c>
      <c r="BW29" t="s">
        <v>241</v>
      </c>
      <c r="BX29">
        <v>1582041856.0999999</v>
      </c>
      <c r="BY29">
        <v>566.47483870967699</v>
      </c>
      <c r="BZ29">
        <v>575.01306451612902</v>
      </c>
      <c r="CA29">
        <v>34.0451451612903</v>
      </c>
      <c r="CB29">
        <v>33.258751612903197</v>
      </c>
      <c r="CC29">
        <v>600.00719354838702</v>
      </c>
      <c r="CD29">
        <v>99.387683870967706</v>
      </c>
      <c r="CE29">
        <v>0.199935677419355</v>
      </c>
      <c r="CF29">
        <v>31.366925806451601</v>
      </c>
      <c r="CG29">
        <v>31.231845161290298</v>
      </c>
      <c r="CH29">
        <v>999.9</v>
      </c>
      <c r="CI29">
        <v>0</v>
      </c>
      <c r="CJ29">
        <v>0</v>
      </c>
      <c r="CK29">
        <v>10002.0280645161</v>
      </c>
      <c r="CL29">
        <v>0</v>
      </c>
      <c r="CM29">
        <v>7.4670887096774203</v>
      </c>
      <c r="CN29">
        <v>1400.0074193548401</v>
      </c>
      <c r="CO29">
        <v>0.97099645161290404</v>
      </c>
      <c r="CP29">
        <v>2.9003303225806399E-2</v>
      </c>
      <c r="CQ29">
        <v>0</v>
      </c>
      <c r="CR29">
        <v>2.6584435483870998</v>
      </c>
      <c r="CS29">
        <v>0</v>
      </c>
      <c r="CT29">
        <v>14674.509677419401</v>
      </c>
      <c r="CU29">
        <v>12988.274193548399</v>
      </c>
      <c r="CV29">
        <v>43.75</v>
      </c>
      <c r="CW29">
        <v>46.375</v>
      </c>
      <c r="CX29">
        <v>45.304000000000002</v>
      </c>
      <c r="CY29">
        <v>44.686999999999998</v>
      </c>
      <c r="CZ29">
        <v>43.75</v>
      </c>
      <c r="DA29">
        <v>1359.40483870968</v>
      </c>
      <c r="DB29">
        <v>40.600645161290302</v>
      </c>
      <c r="DC29">
        <v>0</v>
      </c>
      <c r="DD29">
        <v>1582041866.7</v>
      </c>
      <c r="DE29">
        <v>2.6218076923076898</v>
      </c>
      <c r="DF29">
        <v>-0.69211963889402495</v>
      </c>
      <c r="DG29">
        <v>-107.35384620959201</v>
      </c>
      <c r="DH29">
        <v>14674.2192307692</v>
      </c>
      <c r="DI29">
        <v>15</v>
      </c>
      <c r="DJ29">
        <v>100</v>
      </c>
      <c r="DK29">
        <v>100</v>
      </c>
      <c r="DL29">
        <v>3.4870000000000001</v>
      </c>
      <c r="DM29">
        <v>0.52800000000000002</v>
      </c>
      <c r="DN29">
        <v>2</v>
      </c>
      <c r="DO29">
        <v>651.38499999999999</v>
      </c>
      <c r="DP29">
        <v>347.96499999999997</v>
      </c>
      <c r="DQ29">
        <v>29.9998</v>
      </c>
      <c r="DR29">
        <v>31.3414</v>
      </c>
      <c r="DS29">
        <v>29.9999</v>
      </c>
      <c r="DT29">
        <v>31.275600000000001</v>
      </c>
      <c r="DU29">
        <v>31.311399999999999</v>
      </c>
      <c r="DV29">
        <v>28.238800000000001</v>
      </c>
      <c r="DW29">
        <v>16.780899999999999</v>
      </c>
      <c r="DX29">
        <v>100</v>
      </c>
      <c r="DY29">
        <v>30</v>
      </c>
      <c r="DZ29">
        <v>575</v>
      </c>
      <c r="EA29">
        <v>33.177399999999999</v>
      </c>
      <c r="EB29">
        <v>100.04300000000001</v>
      </c>
      <c r="EC29">
        <v>100.602</v>
      </c>
    </row>
    <row r="30" spans="1:133" x14ac:dyDescent="0.25">
      <c r="A30">
        <v>14</v>
      </c>
      <c r="B30">
        <v>1582041963.0999999</v>
      </c>
      <c r="C30">
        <v>1150.0999999046301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1582041955.0999999</v>
      </c>
      <c r="O30">
        <f t="shared" si="0"/>
        <v>9.2105882817480043E-4</v>
      </c>
      <c r="P30">
        <f t="shared" si="1"/>
        <v>9.2061044146810396</v>
      </c>
      <c r="Q30">
        <f t="shared" si="2"/>
        <v>665.25964516129</v>
      </c>
      <c r="R30">
        <f t="shared" si="3"/>
        <v>459.25691641173967</v>
      </c>
      <c r="S30">
        <f t="shared" si="4"/>
        <v>45.735307427212433</v>
      </c>
      <c r="T30">
        <f t="shared" si="5"/>
        <v>66.250182203226814</v>
      </c>
      <c r="U30">
        <f t="shared" si="6"/>
        <v>7.6747983311398718E-2</v>
      </c>
      <c r="V30">
        <f t="shared" si="7"/>
        <v>2.2517609866905799</v>
      </c>
      <c r="W30">
        <f t="shared" si="8"/>
        <v>7.5323832314769232E-2</v>
      </c>
      <c r="X30">
        <f t="shared" si="9"/>
        <v>4.7203148360893087E-2</v>
      </c>
      <c r="Y30">
        <f t="shared" si="10"/>
        <v>225.72431140057068</v>
      </c>
      <c r="Z30">
        <f t="shared" si="11"/>
        <v>32.674571919244876</v>
      </c>
      <c r="AA30">
        <f t="shared" si="12"/>
        <v>31.1359967741936</v>
      </c>
      <c r="AB30">
        <f t="shared" si="13"/>
        <v>4.5464788214485168</v>
      </c>
      <c r="AC30">
        <f t="shared" si="14"/>
        <v>73.639826073106107</v>
      </c>
      <c r="AD30">
        <f t="shared" si="15"/>
        <v>3.3771945190131145</v>
      </c>
      <c r="AE30">
        <f t="shared" si="16"/>
        <v>4.5860979025947142</v>
      </c>
      <c r="AF30">
        <f t="shared" si="17"/>
        <v>1.1692843024354023</v>
      </c>
      <c r="AG30">
        <f t="shared" si="18"/>
        <v>-40.618694322508702</v>
      </c>
      <c r="AH30">
        <f t="shared" si="19"/>
        <v>18.502068208197869</v>
      </c>
      <c r="AI30">
        <f t="shared" si="20"/>
        <v>1.8490093603198134</v>
      </c>
      <c r="AJ30">
        <f t="shared" si="21"/>
        <v>205.45669464657968</v>
      </c>
      <c r="AK30">
        <v>-4.12311724107952E-2</v>
      </c>
      <c r="AL30">
        <v>4.6285603080204497E-2</v>
      </c>
      <c r="AM30">
        <v>3.4583695749979801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51834.347835858935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1177.2386806451634</v>
      </c>
      <c r="BE30">
        <f t="shared" si="29"/>
        <v>9.2061044146810396</v>
      </c>
      <c r="BF30" t="e">
        <f t="shared" si="30"/>
        <v>#DIV/0!</v>
      </c>
      <c r="BG30" t="e">
        <f t="shared" si="31"/>
        <v>#DIV/0!</v>
      </c>
      <c r="BH30">
        <f t="shared" si="32"/>
        <v>7.8200831879188751E-3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1400.02419354839</v>
      </c>
      <c r="BR30">
        <f t="shared" si="40"/>
        <v>1177.2386806451634</v>
      </c>
      <c r="BS30">
        <f t="shared" si="41"/>
        <v>0.84087024072164629</v>
      </c>
      <c r="BT30">
        <f t="shared" si="42"/>
        <v>0.191740481443293</v>
      </c>
      <c r="BU30">
        <v>6</v>
      </c>
      <c r="BV30">
        <v>0.5</v>
      </c>
      <c r="BW30" t="s">
        <v>241</v>
      </c>
      <c r="BX30">
        <v>1582041955.0999999</v>
      </c>
      <c r="BY30">
        <v>665.25964516129</v>
      </c>
      <c r="BZ30">
        <v>675.07848387096794</v>
      </c>
      <c r="CA30">
        <v>33.912529032258099</v>
      </c>
      <c r="CB30">
        <v>33.022706451612898</v>
      </c>
      <c r="CC30">
        <v>600.00054838709696</v>
      </c>
      <c r="CD30">
        <v>99.385499999999993</v>
      </c>
      <c r="CE30">
        <v>0.19995161290322599</v>
      </c>
      <c r="CF30">
        <v>31.2884064516129</v>
      </c>
      <c r="CG30">
        <v>31.1359967741936</v>
      </c>
      <c r="CH30">
        <v>999.9</v>
      </c>
      <c r="CI30">
        <v>0</v>
      </c>
      <c r="CJ30">
        <v>0</v>
      </c>
      <c r="CK30">
        <v>10004.575806451599</v>
      </c>
      <c r="CL30">
        <v>0</v>
      </c>
      <c r="CM30">
        <v>7.1444048387096704</v>
      </c>
      <c r="CN30">
        <v>1400.02419354839</v>
      </c>
      <c r="CO30">
        <v>0.97099354838709695</v>
      </c>
      <c r="CP30">
        <v>2.9006496774193601E-2</v>
      </c>
      <c r="CQ30">
        <v>0</v>
      </c>
      <c r="CR30">
        <v>2.5975241935483901</v>
      </c>
      <c r="CS30">
        <v>0</v>
      </c>
      <c r="CT30">
        <v>14695.706451612899</v>
      </c>
      <c r="CU30">
        <v>12988.435483871001</v>
      </c>
      <c r="CV30">
        <v>43.588419354838699</v>
      </c>
      <c r="CW30">
        <v>46.227645161290297</v>
      </c>
      <c r="CX30">
        <v>44.882870967741901</v>
      </c>
      <c r="CY30">
        <v>44.536000000000001</v>
      </c>
      <c r="CZ30">
        <v>43.624935483870999</v>
      </c>
      <c r="DA30">
        <v>1359.4122580645201</v>
      </c>
      <c r="DB30">
        <v>40.611935483871001</v>
      </c>
      <c r="DC30">
        <v>0</v>
      </c>
      <c r="DD30">
        <v>1582041965.7</v>
      </c>
      <c r="DE30">
        <v>2.5572403846153802</v>
      </c>
      <c r="DF30">
        <v>-0.456965784752631</v>
      </c>
      <c r="DG30">
        <v>-51.470085592391797</v>
      </c>
      <c r="DH30">
        <v>14695.5346153846</v>
      </c>
      <c r="DI30">
        <v>15</v>
      </c>
      <c r="DJ30">
        <v>100</v>
      </c>
      <c r="DK30">
        <v>100</v>
      </c>
      <c r="DL30">
        <v>3.6989999999999998</v>
      </c>
      <c r="DM30">
        <v>0.53400000000000003</v>
      </c>
      <c r="DN30">
        <v>2</v>
      </c>
      <c r="DO30">
        <v>651.66399999999999</v>
      </c>
      <c r="DP30">
        <v>347.57499999999999</v>
      </c>
      <c r="DQ30">
        <v>29.9998</v>
      </c>
      <c r="DR30">
        <v>31.290700000000001</v>
      </c>
      <c r="DS30">
        <v>29.9999</v>
      </c>
      <c r="DT30">
        <v>31.230599999999999</v>
      </c>
      <c r="DU30">
        <v>31.265499999999999</v>
      </c>
      <c r="DV30">
        <v>32.133000000000003</v>
      </c>
      <c r="DW30">
        <v>18.7879</v>
      </c>
      <c r="DX30">
        <v>100</v>
      </c>
      <c r="DY30">
        <v>30</v>
      </c>
      <c r="DZ30">
        <v>675</v>
      </c>
      <c r="EA30">
        <v>32.661200000000001</v>
      </c>
      <c r="EB30">
        <v>100.05200000000001</v>
      </c>
      <c r="EC30">
        <v>100.607</v>
      </c>
    </row>
    <row r="31" spans="1:133" x14ac:dyDescent="0.25">
      <c r="A31">
        <v>15</v>
      </c>
      <c r="B31">
        <v>1582042059.0999999</v>
      </c>
      <c r="C31">
        <v>1246.0999999046301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1582042051.0999999</v>
      </c>
      <c r="O31">
        <f t="shared" si="0"/>
        <v>7.0221096903033393E-4</v>
      </c>
      <c r="P31">
        <f t="shared" si="1"/>
        <v>10.563659394744166</v>
      </c>
      <c r="Q31">
        <f t="shared" si="2"/>
        <v>788.87912903225799</v>
      </c>
      <c r="R31">
        <f t="shared" si="3"/>
        <v>476.83075571077103</v>
      </c>
      <c r="S31">
        <f t="shared" si="4"/>
        <v>47.484244159972306</v>
      </c>
      <c r="T31">
        <f t="shared" si="5"/>
        <v>78.558961910576841</v>
      </c>
      <c r="U31">
        <f t="shared" si="6"/>
        <v>5.7123196603362916E-2</v>
      </c>
      <c r="V31">
        <f t="shared" si="7"/>
        <v>2.2520960672797434</v>
      </c>
      <c r="W31">
        <f t="shared" si="8"/>
        <v>5.6330310450495365E-2</v>
      </c>
      <c r="X31">
        <f t="shared" si="9"/>
        <v>3.5276764816657077E-2</v>
      </c>
      <c r="Y31">
        <f t="shared" si="10"/>
        <v>225.7196720801569</v>
      </c>
      <c r="Z31">
        <f t="shared" si="11"/>
        <v>32.738275484078486</v>
      </c>
      <c r="AA31">
        <f t="shared" si="12"/>
        <v>31.125138709677401</v>
      </c>
      <c r="AB31">
        <f t="shared" si="13"/>
        <v>4.5436676647691812</v>
      </c>
      <c r="AC31">
        <f t="shared" si="14"/>
        <v>73.113859676580745</v>
      </c>
      <c r="AD31">
        <f t="shared" si="15"/>
        <v>3.3514808156530997</v>
      </c>
      <c r="AE31">
        <f t="shared" si="16"/>
        <v>4.5839199715052379</v>
      </c>
      <c r="AF31">
        <f t="shared" si="17"/>
        <v>1.1921868491160814</v>
      </c>
      <c r="AG31">
        <f t="shared" si="18"/>
        <v>-30.967503734237727</v>
      </c>
      <c r="AH31">
        <f t="shared" si="19"/>
        <v>18.809533960258161</v>
      </c>
      <c r="AI31">
        <f t="shared" si="20"/>
        <v>1.879278377833125</v>
      </c>
      <c r="AJ31">
        <f t="shared" si="21"/>
        <v>215.44098068401044</v>
      </c>
      <c r="AK31">
        <v>-4.1240200262793701E-2</v>
      </c>
      <c r="AL31">
        <v>4.6295737634956098E-2</v>
      </c>
      <c r="AM31">
        <v>3.4589688509305798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51846.601879887508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1177.2147774193525</v>
      </c>
      <c r="BE31">
        <f t="shared" si="29"/>
        <v>10.563659394744166</v>
      </c>
      <c r="BF31" t="e">
        <f t="shared" si="30"/>
        <v>#DIV/0!</v>
      </c>
      <c r="BG31" t="e">
        <f t="shared" si="31"/>
        <v>#DIV/0!</v>
      </c>
      <c r="BH31">
        <f t="shared" si="32"/>
        <v>8.9734342427313356E-3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1399.99580645161</v>
      </c>
      <c r="BR31">
        <f t="shared" si="40"/>
        <v>1177.2147774193525</v>
      </c>
      <c r="BS31">
        <f t="shared" si="41"/>
        <v>0.84087021689235475</v>
      </c>
      <c r="BT31">
        <f t="shared" si="42"/>
        <v>0.19174043378470951</v>
      </c>
      <c r="BU31">
        <v>6</v>
      </c>
      <c r="BV31">
        <v>0.5</v>
      </c>
      <c r="BW31" t="s">
        <v>241</v>
      </c>
      <c r="BX31">
        <v>1582042051.0999999</v>
      </c>
      <c r="BY31">
        <v>788.87912903225799</v>
      </c>
      <c r="BZ31">
        <v>799.99658064516098</v>
      </c>
      <c r="CA31">
        <v>33.655145161290299</v>
      </c>
      <c r="CB31">
        <v>32.976577419354797</v>
      </c>
      <c r="CC31">
        <v>600.00903225806405</v>
      </c>
      <c r="CD31">
        <v>99.383051612903202</v>
      </c>
      <c r="CE31">
        <v>0.19996309677419399</v>
      </c>
      <c r="CF31">
        <v>31.280058064516101</v>
      </c>
      <c r="CG31">
        <v>31.125138709677401</v>
      </c>
      <c r="CH31">
        <v>999.9</v>
      </c>
      <c r="CI31">
        <v>0</v>
      </c>
      <c r="CJ31">
        <v>0</v>
      </c>
      <c r="CK31">
        <v>10007.012903225799</v>
      </c>
      <c r="CL31">
        <v>0</v>
      </c>
      <c r="CM31">
        <v>6.6256064516129003</v>
      </c>
      <c r="CN31">
        <v>1399.99580645161</v>
      </c>
      <c r="CO31">
        <v>0.97099316129032298</v>
      </c>
      <c r="CP31">
        <v>2.90069225806452E-2</v>
      </c>
      <c r="CQ31">
        <v>0</v>
      </c>
      <c r="CR31">
        <v>2.6042016129032302</v>
      </c>
      <c r="CS31">
        <v>0</v>
      </c>
      <c r="CT31">
        <v>14711.964516128999</v>
      </c>
      <c r="CU31">
        <v>12988.1709677419</v>
      </c>
      <c r="CV31">
        <v>43.554000000000002</v>
      </c>
      <c r="CW31">
        <v>46.137</v>
      </c>
      <c r="CX31">
        <v>44.880677419354797</v>
      </c>
      <c r="CY31">
        <v>44.445129032258002</v>
      </c>
      <c r="CZ31">
        <v>43.570129032258002</v>
      </c>
      <c r="DA31">
        <v>1359.3858064516101</v>
      </c>
      <c r="DB31">
        <v>40.61</v>
      </c>
      <c r="DC31">
        <v>0</v>
      </c>
      <c r="DD31">
        <v>1582042061.7</v>
      </c>
      <c r="DE31">
        <v>2.5626442307692301</v>
      </c>
      <c r="DF31">
        <v>-0.15009402152248599</v>
      </c>
      <c r="DG31">
        <v>-28.1675213048869</v>
      </c>
      <c r="DH31">
        <v>14711.7269230769</v>
      </c>
      <c r="DI31">
        <v>15</v>
      </c>
      <c r="DJ31">
        <v>100</v>
      </c>
      <c r="DK31">
        <v>100</v>
      </c>
      <c r="DL31">
        <v>4.0229999999999997</v>
      </c>
      <c r="DM31">
        <v>0.51600000000000001</v>
      </c>
      <c r="DN31">
        <v>2</v>
      </c>
      <c r="DO31">
        <v>651.28099999999995</v>
      </c>
      <c r="DP31">
        <v>347.91899999999998</v>
      </c>
      <c r="DQ31">
        <v>30.000299999999999</v>
      </c>
      <c r="DR31">
        <v>31.2576</v>
      </c>
      <c r="DS31">
        <v>29.9999</v>
      </c>
      <c r="DT31">
        <v>31.200500000000002</v>
      </c>
      <c r="DU31">
        <v>31.237400000000001</v>
      </c>
      <c r="DV31">
        <v>36.905099999999997</v>
      </c>
      <c r="DW31">
        <v>17.491800000000001</v>
      </c>
      <c r="DX31">
        <v>100</v>
      </c>
      <c r="DY31">
        <v>30</v>
      </c>
      <c r="DZ31">
        <v>800</v>
      </c>
      <c r="EA31">
        <v>32.966200000000001</v>
      </c>
      <c r="EB31">
        <v>100.057</v>
      </c>
      <c r="EC31">
        <v>100.613</v>
      </c>
    </row>
    <row r="32" spans="1:133" x14ac:dyDescent="0.25">
      <c r="A32">
        <v>16</v>
      </c>
      <c r="B32">
        <v>1582042179.5999999</v>
      </c>
      <c r="C32">
        <v>1366.5999999046301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1582042171.5999999</v>
      </c>
      <c r="O32">
        <f t="shared" si="0"/>
        <v>8.1646206463466644E-4</v>
      </c>
      <c r="P32">
        <f t="shared" si="1"/>
        <v>11.595483840556025</v>
      </c>
      <c r="Q32">
        <f t="shared" si="2"/>
        <v>987.70229032258101</v>
      </c>
      <c r="R32">
        <f t="shared" si="3"/>
        <v>688.14576626050666</v>
      </c>
      <c r="S32">
        <f t="shared" si="4"/>
        <v>68.528480223512133</v>
      </c>
      <c r="T32">
        <f t="shared" si="5"/>
        <v>98.359592091808778</v>
      </c>
      <c r="U32">
        <f t="shared" si="6"/>
        <v>6.6509346940679739E-2</v>
      </c>
      <c r="V32">
        <f t="shared" si="7"/>
        <v>2.2503322225302407</v>
      </c>
      <c r="W32">
        <f t="shared" si="8"/>
        <v>6.5436299737162168E-2</v>
      </c>
      <c r="X32">
        <f t="shared" si="9"/>
        <v>4.0992654261662279E-2</v>
      </c>
      <c r="Y32">
        <f t="shared" si="10"/>
        <v>225.72226437973725</v>
      </c>
      <c r="Z32">
        <f t="shared" si="11"/>
        <v>32.705125053185427</v>
      </c>
      <c r="AA32">
        <f t="shared" si="12"/>
        <v>31.1321774193548</v>
      </c>
      <c r="AB32">
        <f t="shared" si="13"/>
        <v>4.5454898164941078</v>
      </c>
      <c r="AC32">
        <f t="shared" si="14"/>
        <v>73.115385710932827</v>
      </c>
      <c r="AD32">
        <f t="shared" si="15"/>
        <v>3.3522275200390328</v>
      </c>
      <c r="AE32">
        <f t="shared" si="16"/>
        <v>4.5848455662838408</v>
      </c>
      <c r="AF32">
        <f t="shared" si="17"/>
        <v>1.193262296455075</v>
      </c>
      <c r="AG32">
        <f t="shared" si="18"/>
        <v>-36.005977050388793</v>
      </c>
      <c r="AH32">
        <f t="shared" si="19"/>
        <v>18.371356683213541</v>
      </c>
      <c r="AI32">
        <f t="shared" si="20"/>
        <v>1.8370342553652919</v>
      </c>
      <c r="AJ32">
        <f t="shared" si="21"/>
        <v>209.92467826792731</v>
      </c>
      <c r="AK32">
        <v>-4.1192691829799302E-2</v>
      </c>
      <c r="AL32">
        <v>4.6242405256952598E-2</v>
      </c>
      <c r="AM32">
        <v>3.4558146968612999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51788.738482906818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1177.2283354838701</v>
      </c>
      <c r="BE32">
        <f t="shared" si="29"/>
        <v>11.595483840556025</v>
      </c>
      <c r="BF32" t="e">
        <f t="shared" si="30"/>
        <v>#DIV/0!</v>
      </c>
      <c r="BG32" t="e">
        <f t="shared" si="31"/>
        <v>#DIV/0!</v>
      </c>
      <c r="BH32">
        <f t="shared" si="32"/>
        <v>9.8498171434091356E-3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1400.01193548387</v>
      </c>
      <c r="BR32">
        <f t="shared" si="40"/>
        <v>1177.2283354838701</v>
      </c>
      <c r="BS32">
        <f t="shared" si="41"/>
        <v>0.84087021377928339</v>
      </c>
      <c r="BT32">
        <f t="shared" si="42"/>
        <v>0.19174042755856688</v>
      </c>
      <c r="BU32">
        <v>6</v>
      </c>
      <c r="BV32">
        <v>0.5</v>
      </c>
      <c r="BW32" t="s">
        <v>241</v>
      </c>
      <c r="BX32">
        <v>1582042171.5999999</v>
      </c>
      <c r="BY32">
        <v>987.70229032258101</v>
      </c>
      <c r="BZ32">
        <v>1000.10403225806</v>
      </c>
      <c r="CA32">
        <v>33.662225806451602</v>
      </c>
      <c r="CB32">
        <v>32.873258064516101</v>
      </c>
      <c r="CC32">
        <v>600.00790322580701</v>
      </c>
      <c r="CD32">
        <v>99.384267741935503</v>
      </c>
      <c r="CE32">
        <v>0.199982548387097</v>
      </c>
      <c r="CF32">
        <v>31.283606451612901</v>
      </c>
      <c r="CG32">
        <v>31.1321774193548</v>
      </c>
      <c r="CH32">
        <v>999.9</v>
      </c>
      <c r="CI32">
        <v>0</v>
      </c>
      <c r="CJ32">
        <v>0</v>
      </c>
      <c r="CK32">
        <v>9995.3625806451601</v>
      </c>
      <c r="CL32">
        <v>0</v>
      </c>
      <c r="CM32">
        <v>6.4532141935483898</v>
      </c>
      <c r="CN32">
        <v>1400.01193548387</v>
      </c>
      <c r="CO32">
        <v>0.97099109677419304</v>
      </c>
      <c r="CP32">
        <v>2.9009038709677401E-2</v>
      </c>
      <c r="CQ32">
        <v>0</v>
      </c>
      <c r="CR32">
        <v>2.4053951612903202</v>
      </c>
      <c r="CS32">
        <v>0</v>
      </c>
      <c r="CT32">
        <v>14748.038709677399</v>
      </c>
      <c r="CU32">
        <v>12988.3129032258</v>
      </c>
      <c r="CV32">
        <v>43.4593548387097</v>
      </c>
      <c r="CW32">
        <v>46.061999999999998</v>
      </c>
      <c r="CX32">
        <v>44.677225806451602</v>
      </c>
      <c r="CY32">
        <v>44.406999999999996</v>
      </c>
      <c r="CZ32">
        <v>43.506</v>
      </c>
      <c r="DA32">
        <v>1359.40161290323</v>
      </c>
      <c r="DB32">
        <v>40.610322580645096</v>
      </c>
      <c r="DC32">
        <v>0</v>
      </c>
      <c r="DD32">
        <v>1582042182.3</v>
      </c>
      <c r="DE32">
        <v>2.4058365384615401</v>
      </c>
      <c r="DF32">
        <v>0.39412821538820397</v>
      </c>
      <c r="DG32">
        <v>-100.769230911235</v>
      </c>
      <c r="DH32">
        <v>14747.257692307699</v>
      </c>
      <c r="DI32">
        <v>15</v>
      </c>
      <c r="DJ32">
        <v>100</v>
      </c>
      <c r="DK32">
        <v>100</v>
      </c>
      <c r="DL32">
        <v>4.2169999999999996</v>
      </c>
      <c r="DM32">
        <v>0.52600000000000002</v>
      </c>
      <c r="DN32">
        <v>2</v>
      </c>
      <c r="DO32">
        <v>651.39400000000001</v>
      </c>
      <c r="DP32">
        <v>347.88200000000001</v>
      </c>
      <c r="DQ32">
        <v>29.9999</v>
      </c>
      <c r="DR32">
        <v>31.211200000000002</v>
      </c>
      <c r="DS32">
        <v>30</v>
      </c>
      <c r="DT32">
        <v>31.154499999999999</v>
      </c>
      <c r="DU32">
        <v>31.191099999999999</v>
      </c>
      <c r="DV32">
        <v>44.258299999999998</v>
      </c>
      <c r="DW32">
        <v>18.313500000000001</v>
      </c>
      <c r="DX32">
        <v>100</v>
      </c>
      <c r="DY32">
        <v>30</v>
      </c>
      <c r="DZ32">
        <v>1000</v>
      </c>
      <c r="EA32">
        <v>32.747700000000002</v>
      </c>
      <c r="EB32">
        <v>100.06399999999999</v>
      </c>
      <c r="EC32">
        <v>100.621</v>
      </c>
    </row>
    <row r="33" spans="1:133" x14ac:dyDescent="0.25">
      <c r="A33">
        <v>17</v>
      </c>
      <c r="B33">
        <v>1582042292.0999999</v>
      </c>
      <c r="C33">
        <v>1479.0999999046301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1582042284.0999999</v>
      </c>
      <c r="O33">
        <f t="shared" si="0"/>
        <v>7.9331543112489062E-4</v>
      </c>
      <c r="P33">
        <f t="shared" si="1"/>
        <v>12.199606711476468</v>
      </c>
      <c r="Q33">
        <f t="shared" si="2"/>
        <v>1386.7064516129001</v>
      </c>
      <c r="R33">
        <f t="shared" si="3"/>
        <v>1052.2614835964014</v>
      </c>
      <c r="S33">
        <f t="shared" si="4"/>
        <v>104.78407372474007</v>
      </c>
      <c r="T33">
        <f t="shared" si="5"/>
        <v>138.08806397033436</v>
      </c>
      <c r="U33">
        <f t="shared" si="6"/>
        <v>6.3840580128740221E-2</v>
      </c>
      <c r="V33">
        <f t="shared" si="7"/>
        <v>2.2511996036582991</v>
      </c>
      <c r="W33">
        <f t="shared" si="8"/>
        <v>6.2851604057142046E-2</v>
      </c>
      <c r="X33">
        <f t="shared" si="9"/>
        <v>3.93698318712246E-2</v>
      </c>
      <c r="Y33">
        <f t="shared" si="10"/>
        <v>225.7200692506768</v>
      </c>
      <c r="Z33">
        <f t="shared" si="11"/>
        <v>32.754070607051297</v>
      </c>
      <c r="AA33">
        <f t="shared" si="12"/>
        <v>31.181567741935499</v>
      </c>
      <c r="AB33">
        <f t="shared" si="13"/>
        <v>4.5582936878360449</v>
      </c>
      <c r="AC33">
        <f t="shared" si="14"/>
        <v>72.921481328753231</v>
      </c>
      <c r="AD33">
        <f t="shared" si="15"/>
        <v>3.3513101544657706</v>
      </c>
      <c r="AE33">
        <f t="shared" si="16"/>
        <v>4.5957790398648077</v>
      </c>
      <c r="AF33">
        <f t="shared" si="17"/>
        <v>1.2069835333702743</v>
      </c>
      <c r="AG33">
        <f t="shared" si="18"/>
        <v>-34.985210512607679</v>
      </c>
      <c r="AH33">
        <f t="shared" si="19"/>
        <v>17.465447260159426</v>
      </c>
      <c r="AI33">
        <f t="shared" si="20"/>
        <v>1.746561081228351</v>
      </c>
      <c r="AJ33">
        <f t="shared" si="21"/>
        <v>209.94686707945689</v>
      </c>
      <c r="AK33">
        <v>-4.1216050171439499E-2</v>
      </c>
      <c r="AL33">
        <v>4.62686270417468E-2</v>
      </c>
      <c r="AM33">
        <v>3.4573656475796399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51809.684161417557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1177.216693829107</v>
      </c>
      <c r="BE33">
        <f t="shared" si="29"/>
        <v>12.199606711476468</v>
      </c>
      <c r="BF33" t="e">
        <f t="shared" si="30"/>
        <v>#DIV/0!</v>
      </c>
      <c r="BG33" t="e">
        <f t="shared" si="31"/>
        <v>#DIV/0!</v>
      </c>
      <c r="BH33">
        <f t="shared" si="32"/>
        <v>1.0363093537006407E-2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1399.9980645161299</v>
      </c>
      <c r="BR33">
        <f t="shared" si="40"/>
        <v>1177.216693829107</v>
      </c>
      <c r="BS33">
        <f t="shared" si="41"/>
        <v>0.84087022951419499</v>
      </c>
      <c r="BT33">
        <f t="shared" si="42"/>
        <v>0.19174045902839015</v>
      </c>
      <c r="BU33">
        <v>6</v>
      </c>
      <c r="BV33">
        <v>0.5</v>
      </c>
      <c r="BW33" t="s">
        <v>241</v>
      </c>
      <c r="BX33">
        <v>1582042284.0999999</v>
      </c>
      <c r="BY33">
        <v>1386.7064516129001</v>
      </c>
      <c r="BZ33">
        <v>1400.0058064516099</v>
      </c>
      <c r="CA33">
        <v>33.6544903225806</v>
      </c>
      <c r="CB33">
        <v>32.887893548387098</v>
      </c>
      <c r="CC33">
        <v>600.01567741935503</v>
      </c>
      <c r="CD33">
        <v>99.379903225806402</v>
      </c>
      <c r="CE33">
        <v>0.199978161290323</v>
      </c>
      <c r="CF33">
        <v>31.325474193548398</v>
      </c>
      <c r="CG33">
        <v>31.181567741935499</v>
      </c>
      <c r="CH33">
        <v>999.9</v>
      </c>
      <c r="CI33">
        <v>0</v>
      </c>
      <c r="CJ33">
        <v>0</v>
      </c>
      <c r="CK33">
        <v>10001.4696774194</v>
      </c>
      <c r="CL33">
        <v>0</v>
      </c>
      <c r="CM33">
        <v>6.8079825806451604</v>
      </c>
      <c r="CN33">
        <v>1399.9980645161299</v>
      </c>
      <c r="CO33">
        <v>0.97098951612903195</v>
      </c>
      <c r="CP33">
        <v>2.9010506451612902E-2</v>
      </c>
      <c r="CQ33">
        <v>0</v>
      </c>
      <c r="CR33">
        <v>2.5925887096774201</v>
      </c>
      <c r="CS33">
        <v>0</v>
      </c>
      <c r="CT33">
        <v>14757.2612903226</v>
      </c>
      <c r="CU33">
        <v>12988.180645161299</v>
      </c>
      <c r="CV33">
        <v>43.420999999999999</v>
      </c>
      <c r="CW33">
        <v>46.003999999999998</v>
      </c>
      <c r="CX33">
        <v>44.707322580645098</v>
      </c>
      <c r="CY33">
        <v>44.311999999999998</v>
      </c>
      <c r="CZ33">
        <v>43.4491935483871</v>
      </c>
      <c r="DA33">
        <v>1359.38709677419</v>
      </c>
      <c r="DB33">
        <v>40.6106451612903</v>
      </c>
      <c r="DC33">
        <v>0</v>
      </c>
      <c r="DD33">
        <v>1582042295.0999999</v>
      </c>
      <c r="DE33">
        <v>2.5574615384615398</v>
      </c>
      <c r="DF33">
        <v>-1.0728546995419801</v>
      </c>
      <c r="DG33">
        <v>-99.056410331176806</v>
      </c>
      <c r="DH33">
        <v>14756.3230769231</v>
      </c>
      <c r="DI33">
        <v>15</v>
      </c>
      <c r="DJ33">
        <v>100</v>
      </c>
      <c r="DK33">
        <v>100</v>
      </c>
      <c r="DL33">
        <v>5.0090000000000003</v>
      </c>
      <c r="DM33">
        <v>0.52100000000000002</v>
      </c>
      <c r="DN33">
        <v>2</v>
      </c>
      <c r="DO33">
        <v>652.03099999999995</v>
      </c>
      <c r="DP33">
        <v>348.762</v>
      </c>
      <c r="DQ33">
        <v>30.000900000000001</v>
      </c>
      <c r="DR33">
        <v>31.169899999999998</v>
      </c>
      <c r="DS33">
        <v>30</v>
      </c>
      <c r="DT33">
        <v>31.113900000000001</v>
      </c>
      <c r="DU33">
        <v>31.151299999999999</v>
      </c>
      <c r="DV33">
        <v>58.258699999999997</v>
      </c>
      <c r="DW33">
        <v>17.903400000000001</v>
      </c>
      <c r="DX33">
        <v>100</v>
      </c>
      <c r="DY33">
        <v>30</v>
      </c>
      <c r="DZ33">
        <v>1400</v>
      </c>
      <c r="EA33">
        <v>32.873100000000001</v>
      </c>
      <c r="EB33">
        <v>100.074</v>
      </c>
      <c r="EC33">
        <v>100.626</v>
      </c>
    </row>
    <row r="34" spans="1:133" x14ac:dyDescent="0.25">
      <c r="A34">
        <v>18</v>
      </c>
      <c r="B34">
        <v>1582042412.5999999</v>
      </c>
      <c r="C34">
        <v>1599.5999999046301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1582042404.5999999</v>
      </c>
      <c r="O34">
        <f t="shared" si="0"/>
        <v>7.4642433381445143E-4</v>
      </c>
      <c r="P34">
        <f t="shared" si="1"/>
        <v>12.159819764983229</v>
      </c>
      <c r="Q34">
        <f t="shared" si="2"/>
        <v>1786.43451612903</v>
      </c>
      <c r="R34">
        <f t="shared" si="3"/>
        <v>1423.7247847938884</v>
      </c>
      <c r="S34">
        <f t="shared" si="4"/>
        <v>141.77435516371872</v>
      </c>
      <c r="T34">
        <f t="shared" si="5"/>
        <v>177.89294972698596</v>
      </c>
      <c r="U34">
        <f t="shared" si="6"/>
        <v>5.9667072109176399E-2</v>
      </c>
      <c r="V34">
        <f t="shared" si="7"/>
        <v>2.2511604652905444</v>
      </c>
      <c r="W34">
        <f t="shared" si="8"/>
        <v>5.8802216653349476E-2</v>
      </c>
      <c r="X34">
        <f t="shared" si="9"/>
        <v>3.6828044906949159E-2</v>
      </c>
      <c r="Y34">
        <f t="shared" si="10"/>
        <v>225.71969021061699</v>
      </c>
      <c r="Z34">
        <f t="shared" si="11"/>
        <v>32.802372016556973</v>
      </c>
      <c r="AA34">
        <f t="shared" si="12"/>
        <v>31.232829032258099</v>
      </c>
      <c r="AB34">
        <f t="shared" si="13"/>
        <v>4.5716157938041002</v>
      </c>
      <c r="AC34">
        <f t="shared" si="14"/>
        <v>72.928444563062371</v>
      </c>
      <c r="AD34">
        <f t="shared" si="15"/>
        <v>3.3578951904731702</v>
      </c>
      <c r="AE34">
        <f t="shared" si="16"/>
        <v>4.6043696812559132</v>
      </c>
      <c r="AF34">
        <f t="shared" si="17"/>
        <v>1.21372060333093</v>
      </c>
      <c r="AG34">
        <f t="shared" si="18"/>
        <v>-32.917313121217305</v>
      </c>
      <c r="AH34">
        <f t="shared" si="19"/>
        <v>15.228903665554494</v>
      </c>
      <c r="AI34">
        <f t="shared" si="20"/>
        <v>1.5235625867348501</v>
      </c>
      <c r="AJ34">
        <f t="shared" si="21"/>
        <v>209.55484334168901</v>
      </c>
      <c r="AK34">
        <v>-4.1214996010129297E-2</v>
      </c>
      <c r="AL34">
        <v>4.6267443653326502E-2</v>
      </c>
      <c r="AM34">
        <v>3.45729565973524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51802.824078276011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1177.2147870967717</v>
      </c>
      <c r="BE34">
        <f t="shared" si="29"/>
        <v>12.159819764983229</v>
      </c>
      <c r="BF34" t="e">
        <f t="shared" si="30"/>
        <v>#DIV/0!</v>
      </c>
      <c r="BG34" t="e">
        <f t="shared" si="31"/>
        <v>#DIV/0!</v>
      </c>
      <c r="BH34">
        <f t="shared" si="32"/>
        <v>1.0329312796835981E-2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1399.99580645161</v>
      </c>
      <c r="BR34">
        <f t="shared" si="40"/>
        <v>1177.2147870967717</v>
      </c>
      <c r="BS34">
        <f t="shared" si="41"/>
        <v>0.8408702238048178</v>
      </c>
      <c r="BT34">
        <f t="shared" si="42"/>
        <v>0.19174044760963568</v>
      </c>
      <c r="BU34">
        <v>6</v>
      </c>
      <c r="BV34">
        <v>0.5</v>
      </c>
      <c r="BW34" t="s">
        <v>241</v>
      </c>
      <c r="BX34">
        <v>1582042404.5999999</v>
      </c>
      <c r="BY34">
        <v>1786.43451612903</v>
      </c>
      <c r="BZ34">
        <v>1799.9274193548399</v>
      </c>
      <c r="CA34">
        <v>33.720616129032301</v>
      </c>
      <c r="CB34">
        <v>32.999380645161303</v>
      </c>
      <c r="CC34">
        <v>600.01577419354805</v>
      </c>
      <c r="CD34">
        <v>99.379909677419306</v>
      </c>
      <c r="CE34">
        <v>0.19997870967741899</v>
      </c>
      <c r="CF34">
        <v>31.358309677419399</v>
      </c>
      <c r="CG34">
        <v>31.232829032258099</v>
      </c>
      <c r="CH34">
        <v>999.9</v>
      </c>
      <c r="CI34">
        <v>0</v>
      </c>
      <c r="CJ34">
        <v>0</v>
      </c>
      <c r="CK34">
        <v>10001.213225806399</v>
      </c>
      <c r="CL34">
        <v>0</v>
      </c>
      <c r="CM34">
        <v>5.9767409677419296</v>
      </c>
      <c r="CN34">
        <v>1399.99580645161</v>
      </c>
      <c r="CO34">
        <v>0.97098996774193502</v>
      </c>
      <c r="CP34">
        <v>2.90100870967742E-2</v>
      </c>
      <c r="CQ34">
        <v>0</v>
      </c>
      <c r="CR34">
        <v>2.6445564516129001</v>
      </c>
      <c r="CS34">
        <v>0</v>
      </c>
      <c r="CT34">
        <v>14711.554838709701</v>
      </c>
      <c r="CU34">
        <v>12988.164516129</v>
      </c>
      <c r="CV34">
        <v>43.451225806451603</v>
      </c>
      <c r="CW34">
        <v>46.120935483871001</v>
      </c>
      <c r="CX34">
        <v>44.755870967741899</v>
      </c>
      <c r="CY34">
        <v>44.436999999999998</v>
      </c>
      <c r="CZ34">
        <v>43.508000000000003</v>
      </c>
      <c r="DA34">
        <v>1359.3854838709699</v>
      </c>
      <c r="DB34">
        <v>40.610322580645096</v>
      </c>
      <c r="DC34">
        <v>0</v>
      </c>
      <c r="DD34">
        <v>1582042415.7</v>
      </c>
      <c r="DE34">
        <v>2.6466730769230802</v>
      </c>
      <c r="DF34">
        <v>-0.67721366988931497</v>
      </c>
      <c r="DG34">
        <v>-49.586324991325</v>
      </c>
      <c r="DH34">
        <v>14710.930769230799</v>
      </c>
      <c r="DI34">
        <v>15</v>
      </c>
      <c r="DJ34">
        <v>100</v>
      </c>
      <c r="DK34">
        <v>100</v>
      </c>
      <c r="DL34">
        <v>5.6520000000000001</v>
      </c>
      <c r="DM34">
        <v>0.52800000000000002</v>
      </c>
      <c r="DN34">
        <v>2</v>
      </c>
      <c r="DO34">
        <v>651.86300000000006</v>
      </c>
      <c r="DP34">
        <v>349.65300000000002</v>
      </c>
      <c r="DQ34">
        <v>29.9999</v>
      </c>
      <c r="DR34">
        <v>31.170300000000001</v>
      </c>
      <c r="DS34">
        <v>30.0002</v>
      </c>
      <c r="DT34">
        <v>31.101900000000001</v>
      </c>
      <c r="DU34">
        <v>31.139199999999999</v>
      </c>
      <c r="DV34">
        <v>71.34</v>
      </c>
      <c r="DW34">
        <v>17.488099999999999</v>
      </c>
      <c r="DX34">
        <v>100</v>
      </c>
      <c r="DY34">
        <v>30</v>
      </c>
      <c r="DZ34">
        <v>1800</v>
      </c>
      <c r="EA34">
        <v>32.965000000000003</v>
      </c>
      <c r="EB34">
        <v>100.071</v>
      </c>
      <c r="EC34">
        <v>100.624</v>
      </c>
    </row>
    <row r="35" spans="1:133" x14ac:dyDescent="0.25">
      <c r="A35">
        <v>19</v>
      </c>
      <c r="B35">
        <v>1582042517.5</v>
      </c>
      <c r="C35">
        <v>1704.5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1582042509.5</v>
      </c>
      <c r="O35">
        <f t="shared" si="0"/>
        <v>7.0188033270715718E-4</v>
      </c>
      <c r="P35">
        <f t="shared" si="1"/>
        <v>4.2042259588650239</v>
      </c>
      <c r="Q35">
        <f t="shared" si="2"/>
        <v>395.46422580645202</v>
      </c>
      <c r="R35">
        <f t="shared" si="3"/>
        <v>267.16844464040224</v>
      </c>
      <c r="S35">
        <f t="shared" si="4"/>
        <v>26.602583725197185</v>
      </c>
      <c r="T35">
        <f t="shared" si="5"/>
        <v>39.377293196044967</v>
      </c>
      <c r="U35">
        <f t="shared" si="6"/>
        <v>5.5985829359083632E-2</v>
      </c>
      <c r="V35">
        <f t="shared" si="7"/>
        <v>2.2508985318204529</v>
      </c>
      <c r="W35">
        <f t="shared" si="8"/>
        <v>5.5223576398071766E-2</v>
      </c>
      <c r="X35">
        <f t="shared" si="9"/>
        <v>3.4582356006863282E-2</v>
      </c>
      <c r="Y35">
        <f t="shared" si="10"/>
        <v>225.7186605429697</v>
      </c>
      <c r="Z35">
        <f t="shared" si="11"/>
        <v>32.830401453140851</v>
      </c>
      <c r="AA35">
        <f t="shared" si="12"/>
        <v>31.267480645161299</v>
      </c>
      <c r="AB35">
        <f t="shared" si="13"/>
        <v>4.5806404693097029</v>
      </c>
      <c r="AC35">
        <f t="shared" si="14"/>
        <v>73.040861074833288</v>
      </c>
      <c r="AD35">
        <f t="shared" si="15"/>
        <v>3.3655941164721006</v>
      </c>
      <c r="AE35">
        <f t="shared" si="16"/>
        <v>4.607823712570851</v>
      </c>
      <c r="AF35">
        <f t="shared" si="17"/>
        <v>1.2150463528376023</v>
      </c>
      <c r="AG35">
        <f t="shared" si="18"/>
        <v>-30.952922672385633</v>
      </c>
      <c r="AH35">
        <f t="shared" si="19"/>
        <v>12.622403196521223</v>
      </c>
      <c r="AI35">
        <f t="shared" si="20"/>
        <v>1.2632422661835998</v>
      </c>
      <c r="AJ35">
        <f t="shared" si="21"/>
        <v>208.65138333328889</v>
      </c>
      <c r="AK35">
        <v>-4.1207941464219799E-2</v>
      </c>
      <c r="AL35">
        <v>4.62595243075309E-2</v>
      </c>
      <c r="AM35">
        <v>3.4568272786871801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51791.914029799889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1177.2093677419357</v>
      </c>
      <c r="BE35">
        <f t="shared" si="29"/>
        <v>4.2042259588650239</v>
      </c>
      <c r="BF35" t="e">
        <f t="shared" si="30"/>
        <v>#DIV/0!</v>
      </c>
      <c r="BG35" t="e">
        <f t="shared" si="31"/>
        <v>#DIV/0!</v>
      </c>
      <c r="BH35">
        <f t="shared" si="32"/>
        <v>3.5713493912551517E-3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1399.9893548387099</v>
      </c>
      <c r="BR35">
        <f t="shared" si="40"/>
        <v>1177.2093677419357</v>
      </c>
      <c r="BS35">
        <f t="shared" si="41"/>
        <v>0.84087022781509624</v>
      </c>
      <c r="BT35">
        <f t="shared" si="42"/>
        <v>0.1917404556301926</v>
      </c>
      <c r="BU35">
        <v>6</v>
      </c>
      <c r="BV35">
        <v>0.5</v>
      </c>
      <c r="BW35" t="s">
        <v>241</v>
      </c>
      <c r="BX35">
        <v>1582042509.5</v>
      </c>
      <c r="BY35">
        <v>395.46422580645202</v>
      </c>
      <c r="BZ35">
        <v>399.94590322580598</v>
      </c>
      <c r="CA35">
        <v>33.800496774193498</v>
      </c>
      <c r="CB35">
        <v>33.122358064516099</v>
      </c>
      <c r="CC35">
        <v>600.01567741935503</v>
      </c>
      <c r="CD35">
        <v>99.372319354838694</v>
      </c>
      <c r="CE35">
        <v>0.200007612903226</v>
      </c>
      <c r="CF35">
        <v>31.371496774193499</v>
      </c>
      <c r="CG35">
        <v>31.267480645161299</v>
      </c>
      <c r="CH35">
        <v>999.9</v>
      </c>
      <c r="CI35">
        <v>0</v>
      </c>
      <c r="CJ35">
        <v>0</v>
      </c>
      <c r="CK35">
        <v>10000.265161290299</v>
      </c>
      <c r="CL35">
        <v>0</v>
      </c>
      <c r="CM35">
        <v>7.0159651612903202</v>
      </c>
      <c r="CN35">
        <v>1399.9893548387099</v>
      </c>
      <c r="CO35">
        <v>0.970990193548387</v>
      </c>
      <c r="CP35">
        <v>2.9009877419354801E-2</v>
      </c>
      <c r="CQ35">
        <v>0</v>
      </c>
      <c r="CR35">
        <v>2.6062096774193502</v>
      </c>
      <c r="CS35">
        <v>0</v>
      </c>
      <c r="CT35">
        <v>14676.7096774194</v>
      </c>
      <c r="CU35">
        <v>12988.0903225806</v>
      </c>
      <c r="CV35">
        <v>43.495935483871001</v>
      </c>
      <c r="CW35">
        <v>46.140999999999998</v>
      </c>
      <c r="CX35">
        <v>44.729483870967698</v>
      </c>
      <c r="CY35">
        <v>44.491870967741903</v>
      </c>
      <c r="CZ35">
        <v>43.545999999999999</v>
      </c>
      <c r="DA35">
        <v>1359.3790322580601</v>
      </c>
      <c r="DB35">
        <v>40.610322580645096</v>
      </c>
      <c r="DC35">
        <v>0</v>
      </c>
      <c r="DD35">
        <v>1582042520.7</v>
      </c>
      <c r="DE35">
        <v>2.6041057692307699</v>
      </c>
      <c r="DF35">
        <v>0.91414530509555403</v>
      </c>
      <c r="DG35">
        <v>-109.61367534395001</v>
      </c>
      <c r="DH35">
        <v>14675.3692307692</v>
      </c>
      <c r="DI35">
        <v>15</v>
      </c>
      <c r="DJ35">
        <v>100</v>
      </c>
      <c r="DK35">
        <v>100</v>
      </c>
      <c r="DL35">
        <v>2.6949999999999998</v>
      </c>
      <c r="DM35">
        <v>0.52600000000000002</v>
      </c>
      <c r="DN35">
        <v>2</v>
      </c>
      <c r="DO35">
        <v>651.89200000000005</v>
      </c>
      <c r="DP35">
        <v>346.42599999999999</v>
      </c>
      <c r="DQ35">
        <v>30.0001</v>
      </c>
      <c r="DR35">
        <v>31.172999999999998</v>
      </c>
      <c r="DS35">
        <v>30</v>
      </c>
      <c r="DT35">
        <v>31.0992</v>
      </c>
      <c r="DU35">
        <v>31.133800000000001</v>
      </c>
      <c r="DV35">
        <v>21.0562</v>
      </c>
      <c r="DW35">
        <v>16.849699999999999</v>
      </c>
      <c r="DX35">
        <v>100</v>
      </c>
      <c r="DY35">
        <v>30</v>
      </c>
      <c r="DZ35">
        <v>400</v>
      </c>
      <c r="EA35">
        <v>33.19</v>
      </c>
      <c r="EB35">
        <v>100.071</v>
      </c>
      <c r="EC35">
        <v>100.623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2020-02-18T11:16:42Z</dcterms:created>
  <dcterms:modified xsi:type="dcterms:W3CDTF">2020-02-18T23:53:17Z</dcterms:modified>
</cp:coreProperties>
</file>