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Desktop\All_Files_Vertical_Campaign\Week2\Gasex_Vert_Week2\"/>
    </mc:Choice>
  </mc:AlternateContent>
  <xr:revisionPtr revIDLastSave="0" documentId="13_ncr:1_{0EBA6F96-AAE4-4E7A-B3B0-6EC32D7EB05A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35" i="1" l="1"/>
  <c r="BS35" i="1"/>
  <c r="BQ35" i="1"/>
  <c r="BR35" i="1" s="1"/>
  <c r="BP35" i="1"/>
  <c r="BO35" i="1"/>
  <c r="BN35" i="1"/>
  <c r="BM35" i="1"/>
  <c r="BL35" i="1"/>
  <c r="BG35" i="1" s="1"/>
  <c r="BI35" i="1"/>
  <c r="BB35" i="1"/>
  <c r="AV35" i="1"/>
  <c r="AW35" i="1" s="1"/>
  <c r="AR35" i="1"/>
  <c r="AP35" i="1"/>
  <c r="Q35" i="1" s="1"/>
  <c r="AE35" i="1"/>
  <c r="AD35" i="1"/>
  <c r="AC35" i="1"/>
  <c r="V35" i="1"/>
  <c r="T35" i="1"/>
  <c r="BT34" i="1"/>
  <c r="BS34" i="1"/>
  <c r="BR34" i="1"/>
  <c r="BD34" i="1" s="1"/>
  <c r="BF34" i="1" s="1"/>
  <c r="BQ34" i="1"/>
  <c r="BP34" i="1"/>
  <c r="BO34" i="1"/>
  <c r="BN34" i="1"/>
  <c r="BM34" i="1"/>
  <c r="BL34" i="1"/>
  <c r="BI34" i="1"/>
  <c r="BG34" i="1"/>
  <c r="BB34" i="1"/>
  <c r="AV34" i="1"/>
  <c r="AW34" i="1" s="1"/>
  <c r="AR34" i="1"/>
  <c r="AP34" i="1"/>
  <c r="AE34" i="1"/>
  <c r="AD34" i="1"/>
  <c r="AC34" i="1"/>
  <c r="V34" i="1"/>
  <c r="BT33" i="1"/>
  <c r="BS33" i="1"/>
  <c r="BQ33" i="1"/>
  <c r="BR33" i="1" s="1"/>
  <c r="BP33" i="1"/>
  <c r="BO33" i="1"/>
  <c r="BN33" i="1"/>
  <c r="BM33" i="1"/>
  <c r="BL33" i="1"/>
  <c r="BG33" i="1" s="1"/>
  <c r="BI33" i="1"/>
  <c r="BB33" i="1"/>
  <c r="AV33" i="1"/>
  <c r="AW33" i="1" s="1"/>
  <c r="AR33" i="1"/>
  <c r="AQ33" i="1"/>
  <c r="AP33" i="1"/>
  <c r="O33" i="1" s="1"/>
  <c r="AE33" i="1"/>
  <c r="AD33" i="1"/>
  <c r="AC33" i="1" s="1"/>
  <c r="V33" i="1"/>
  <c r="Q33" i="1"/>
  <c r="P33" i="1"/>
  <c r="BE33" i="1" s="1"/>
  <c r="BT32" i="1"/>
  <c r="BS32" i="1"/>
  <c r="BQ32" i="1"/>
  <c r="BR32" i="1" s="1"/>
  <c r="Y32" i="1" s="1"/>
  <c r="BP32" i="1"/>
  <c r="BO32" i="1"/>
  <c r="BN32" i="1"/>
  <c r="BM32" i="1"/>
  <c r="BL32" i="1"/>
  <c r="BI32" i="1"/>
  <c r="BG32" i="1"/>
  <c r="BD32" i="1"/>
  <c r="BF32" i="1" s="1"/>
  <c r="BB32" i="1"/>
  <c r="AW32" i="1"/>
  <c r="AV32" i="1"/>
  <c r="AR32" i="1"/>
  <c r="AP32" i="1"/>
  <c r="Q32" i="1" s="1"/>
  <c r="AE32" i="1"/>
  <c r="AD32" i="1"/>
  <c r="AC32" i="1"/>
  <c r="V32" i="1"/>
  <c r="BT31" i="1"/>
  <c r="BS31" i="1"/>
  <c r="BQ31" i="1"/>
  <c r="BR31" i="1" s="1"/>
  <c r="BP31" i="1"/>
  <c r="BO31" i="1"/>
  <c r="BN31" i="1"/>
  <c r="BM31" i="1"/>
  <c r="BL31" i="1"/>
  <c r="BI31" i="1"/>
  <c r="BG31" i="1"/>
  <c r="BB31" i="1"/>
  <c r="AV31" i="1"/>
  <c r="AW31" i="1" s="1"/>
  <c r="AR31" i="1"/>
  <c r="AP31" i="1" s="1"/>
  <c r="AQ31" i="1"/>
  <c r="AE31" i="1"/>
  <c r="AD31" i="1"/>
  <c r="AC31" i="1" s="1"/>
  <c r="V31" i="1"/>
  <c r="BT30" i="1"/>
  <c r="Y30" i="1" s="1"/>
  <c r="BS30" i="1"/>
  <c r="BR30" i="1"/>
  <c r="BQ30" i="1"/>
  <c r="BP30" i="1"/>
  <c r="BO30" i="1"/>
  <c r="BN30" i="1"/>
  <c r="BM30" i="1"/>
  <c r="BL30" i="1"/>
  <c r="BG30" i="1" s="1"/>
  <c r="BI30" i="1"/>
  <c r="BD30" i="1"/>
  <c r="BB30" i="1"/>
  <c r="BF30" i="1" s="1"/>
  <c r="AW30" i="1"/>
  <c r="AV30" i="1"/>
  <c r="AR30" i="1"/>
  <c r="AP30" i="1" s="1"/>
  <c r="Q30" i="1" s="1"/>
  <c r="AE30" i="1"/>
  <c r="AD30" i="1"/>
  <c r="AC30" i="1" s="1"/>
  <c r="V30" i="1"/>
  <c r="BT29" i="1"/>
  <c r="BS29" i="1"/>
  <c r="BQ29" i="1"/>
  <c r="BR29" i="1" s="1"/>
  <c r="BP29" i="1"/>
  <c r="BO29" i="1"/>
  <c r="BN29" i="1"/>
  <c r="BM29" i="1"/>
  <c r="BL29" i="1"/>
  <c r="BI29" i="1"/>
  <c r="BG29" i="1"/>
  <c r="BB29" i="1"/>
  <c r="AW29" i="1"/>
  <c r="AV29" i="1"/>
  <c r="AR29" i="1"/>
  <c r="AQ29" i="1"/>
  <c r="AP29" i="1"/>
  <c r="Q29" i="1" s="1"/>
  <c r="AE29" i="1"/>
  <c r="AD29" i="1"/>
  <c r="AC29" i="1" s="1"/>
  <c r="V29" i="1"/>
  <c r="T29" i="1"/>
  <c r="BT28" i="1"/>
  <c r="BS28" i="1"/>
  <c r="BR28" i="1"/>
  <c r="BQ28" i="1"/>
  <c r="BP28" i="1"/>
  <c r="BO28" i="1"/>
  <c r="BN28" i="1"/>
  <c r="BM28" i="1"/>
  <c r="BL28" i="1"/>
  <c r="BG28" i="1" s="1"/>
  <c r="BI28" i="1"/>
  <c r="BB28" i="1"/>
  <c r="AW28" i="1"/>
  <c r="AV28" i="1"/>
  <c r="AR28" i="1"/>
  <c r="AP28" i="1" s="1"/>
  <c r="AE28" i="1"/>
  <c r="AC28" i="1" s="1"/>
  <c r="AD28" i="1"/>
  <c r="V28" i="1"/>
  <c r="O28" i="1"/>
  <c r="AG28" i="1" s="1"/>
  <c r="BT27" i="1"/>
  <c r="BS27" i="1"/>
  <c r="BR27" i="1" s="1"/>
  <c r="BQ27" i="1"/>
  <c r="BP27" i="1"/>
  <c r="BO27" i="1"/>
  <c r="BN27" i="1"/>
  <c r="BM27" i="1"/>
  <c r="BL27" i="1"/>
  <c r="BG27" i="1" s="1"/>
  <c r="BI27" i="1"/>
  <c r="BB27" i="1"/>
  <c r="AV27" i="1"/>
  <c r="AW27" i="1" s="1"/>
  <c r="AR27" i="1"/>
  <c r="AP27" i="1"/>
  <c r="Q27" i="1" s="1"/>
  <c r="AE27" i="1"/>
  <c r="AD27" i="1"/>
  <c r="AC27" i="1"/>
  <c r="V27" i="1"/>
  <c r="T27" i="1"/>
  <c r="BT26" i="1"/>
  <c r="BS26" i="1"/>
  <c r="BR26" i="1"/>
  <c r="BD26" i="1" s="1"/>
  <c r="BQ26" i="1"/>
  <c r="BP26" i="1"/>
  <c r="BO26" i="1"/>
  <c r="BN26" i="1"/>
  <c r="BM26" i="1"/>
  <c r="BL26" i="1"/>
  <c r="BI26" i="1"/>
  <c r="BG26" i="1"/>
  <c r="BF26" i="1"/>
  <c r="BB26" i="1"/>
  <c r="AV26" i="1"/>
  <c r="AW26" i="1" s="1"/>
  <c r="AR26" i="1"/>
  <c r="AP26" i="1"/>
  <c r="AE26" i="1"/>
  <c r="AD26" i="1"/>
  <c r="AC26" i="1"/>
  <c r="V26" i="1"/>
  <c r="BT25" i="1"/>
  <c r="BS25" i="1"/>
  <c r="BQ25" i="1"/>
  <c r="BP25" i="1"/>
  <c r="BO25" i="1"/>
  <c r="BN25" i="1"/>
  <c r="BM25" i="1"/>
  <c r="BL25" i="1"/>
  <c r="BG25" i="1" s="1"/>
  <c r="BI25" i="1"/>
  <c r="BB25" i="1"/>
  <c r="AV25" i="1"/>
  <c r="AW25" i="1" s="1"/>
  <c r="AR25" i="1"/>
  <c r="AQ25" i="1"/>
  <c r="AP25" i="1"/>
  <c r="O25" i="1" s="1"/>
  <c r="AE25" i="1"/>
  <c r="AD25" i="1"/>
  <c r="AC25" i="1" s="1"/>
  <c r="V25" i="1"/>
  <c r="Q25" i="1"/>
  <c r="P25" i="1"/>
  <c r="BE25" i="1" s="1"/>
  <c r="BT24" i="1"/>
  <c r="BS24" i="1"/>
  <c r="BQ24" i="1"/>
  <c r="BR24" i="1" s="1"/>
  <c r="Y24" i="1" s="1"/>
  <c r="BP24" i="1"/>
  <c r="BO24" i="1"/>
  <c r="BN24" i="1"/>
  <c r="BM24" i="1"/>
  <c r="BL24" i="1"/>
  <c r="BG24" i="1" s="1"/>
  <c r="BI24" i="1"/>
  <c r="BD24" i="1"/>
  <c r="BF24" i="1" s="1"/>
  <c r="BB24" i="1"/>
  <c r="AW24" i="1"/>
  <c r="AV24" i="1"/>
  <c r="AR24" i="1"/>
  <c r="AP24" i="1"/>
  <c r="Q24" i="1" s="1"/>
  <c r="AE24" i="1"/>
  <c r="AD24" i="1"/>
  <c r="AC24" i="1"/>
  <c r="V24" i="1"/>
  <c r="BT23" i="1"/>
  <c r="BS23" i="1"/>
  <c r="BQ23" i="1"/>
  <c r="BR23" i="1" s="1"/>
  <c r="BP23" i="1"/>
  <c r="BO23" i="1"/>
  <c r="BN23" i="1"/>
  <c r="BM23" i="1"/>
  <c r="BL23" i="1"/>
  <c r="BI23" i="1"/>
  <c r="BG23" i="1"/>
  <c r="BB23" i="1"/>
  <c r="AV23" i="1"/>
  <c r="AW23" i="1" s="1"/>
  <c r="AR23" i="1"/>
  <c r="AP23" i="1" s="1"/>
  <c r="AQ23" i="1"/>
  <c r="AE23" i="1"/>
  <c r="AD23" i="1"/>
  <c r="AC23" i="1" s="1"/>
  <c r="V23" i="1"/>
  <c r="BT22" i="1"/>
  <c r="BS22" i="1"/>
  <c r="BR22" i="1"/>
  <c r="BQ22" i="1"/>
  <c r="BP22" i="1"/>
  <c r="BO22" i="1"/>
  <c r="BN22" i="1"/>
  <c r="BM22" i="1"/>
  <c r="BL22" i="1"/>
  <c r="BG22" i="1" s="1"/>
  <c r="BI22" i="1"/>
  <c r="BD22" i="1"/>
  <c r="BB22" i="1"/>
  <c r="BF22" i="1" s="1"/>
  <c r="AW22" i="1"/>
  <c r="AV22" i="1"/>
  <c r="AR22" i="1"/>
  <c r="AP22" i="1" s="1"/>
  <c r="AE22" i="1"/>
  <c r="AD22" i="1"/>
  <c r="AC22" i="1" s="1"/>
  <c r="Y22" i="1"/>
  <c r="V22" i="1"/>
  <c r="Q22" i="1"/>
  <c r="BT21" i="1"/>
  <c r="BS21" i="1"/>
  <c r="BQ21" i="1"/>
  <c r="BR21" i="1" s="1"/>
  <c r="BP21" i="1"/>
  <c r="BO21" i="1"/>
  <c r="BN21" i="1"/>
  <c r="BM21" i="1"/>
  <c r="BL21" i="1"/>
  <c r="BI21" i="1"/>
  <c r="BG21" i="1"/>
  <c r="BB21" i="1"/>
  <c r="AW21" i="1"/>
  <c r="AV21" i="1"/>
  <c r="AR21" i="1"/>
  <c r="AQ21" i="1"/>
  <c r="AP21" i="1"/>
  <c r="Q21" i="1" s="1"/>
  <c r="AE21" i="1"/>
  <c r="AD21" i="1"/>
  <c r="AC21" i="1" s="1"/>
  <c r="V21" i="1"/>
  <c r="T21" i="1"/>
  <c r="BT20" i="1"/>
  <c r="BS20" i="1"/>
  <c r="BR20" i="1"/>
  <c r="BQ20" i="1"/>
  <c r="BP20" i="1"/>
  <c r="BO20" i="1"/>
  <c r="BN20" i="1"/>
  <c r="BM20" i="1"/>
  <c r="BL20" i="1"/>
  <c r="BG20" i="1" s="1"/>
  <c r="BI20" i="1"/>
  <c r="BB20" i="1"/>
  <c r="AW20" i="1"/>
  <c r="AV20" i="1"/>
  <c r="AR20" i="1"/>
  <c r="AP20" i="1" s="1"/>
  <c r="O20" i="1" s="1"/>
  <c r="AE20" i="1"/>
  <c r="AC20" i="1" s="1"/>
  <c r="AD20" i="1"/>
  <c r="V20" i="1"/>
  <c r="BT19" i="1"/>
  <c r="BS19" i="1"/>
  <c r="BR19" i="1" s="1"/>
  <c r="Y19" i="1" s="1"/>
  <c r="BQ19" i="1"/>
  <c r="BP19" i="1"/>
  <c r="BO19" i="1"/>
  <c r="BN19" i="1"/>
  <c r="BM19" i="1"/>
  <c r="BL19" i="1"/>
  <c r="BI19" i="1"/>
  <c r="BG19" i="1"/>
  <c r="BE19" i="1"/>
  <c r="BB19" i="1"/>
  <c r="AV19" i="1"/>
  <c r="AW19" i="1" s="1"/>
  <c r="AR19" i="1"/>
  <c r="AP19" i="1"/>
  <c r="Q19" i="1" s="1"/>
  <c r="AE19" i="1"/>
  <c r="AD19" i="1"/>
  <c r="AC19" i="1"/>
  <c r="V19" i="1"/>
  <c r="T19" i="1"/>
  <c r="P19" i="1"/>
  <c r="BT18" i="1"/>
  <c r="BS18" i="1"/>
  <c r="BR18" i="1"/>
  <c r="BQ18" i="1"/>
  <c r="BP18" i="1"/>
  <c r="BO18" i="1"/>
  <c r="BN18" i="1"/>
  <c r="BM18" i="1"/>
  <c r="BL18" i="1"/>
  <c r="BI18" i="1"/>
  <c r="BG18" i="1"/>
  <c r="BB18" i="1"/>
  <c r="AV18" i="1"/>
  <c r="AW18" i="1" s="1"/>
  <c r="AR18" i="1"/>
  <c r="AP18" i="1"/>
  <c r="AE18" i="1"/>
  <c r="AD18" i="1"/>
  <c r="AC18" i="1"/>
  <c r="V18" i="1"/>
  <c r="BT17" i="1"/>
  <c r="BS17" i="1"/>
  <c r="BQ17" i="1"/>
  <c r="BP17" i="1"/>
  <c r="BO17" i="1"/>
  <c r="BN17" i="1"/>
  <c r="BM17" i="1"/>
  <c r="BL17" i="1"/>
  <c r="BG17" i="1" s="1"/>
  <c r="BI17" i="1"/>
  <c r="BB17" i="1"/>
  <c r="AV17" i="1"/>
  <c r="AW17" i="1" s="1"/>
  <c r="AR17" i="1"/>
  <c r="AQ17" i="1"/>
  <c r="AP17" i="1"/>
  <c r="O17" i="1" s="1"/>
  <c r="AG17" i="1"/>
  <c r="AE17" i="1"/>
  <c r="AD17" i="1"/>
  <c r="AC17" i="1" s="1"/>
  <c r="V17" i="1"/>
  <c r="T17" i="1"/>
  <c r="Q17" i="1"/>
  <c r="P17" i="1"/>
  <c r="BE17" i="1" s="1"/>
  <c r="AG20" i="1" l="1"/>
  <c r="Z22" i="1"/>
  <c r="AA22" i="1" s="1"/>
  <c r="AG33" i="1"/>
  <c r="BR17" i="1"/>
  <c r="BD23" i="1"/>
  <c r="BF23" i="1" s="1"/>
  <c r="Y23" i="1"/>
  <c r="AG25" i="1"/>
  <c r="BF28" i="1"/>
  <c r="BD29" i="1"/>
  <c r="BF29" i="1" s="1"/>
  <c r="Y29" i="1"/>
  <c r="T18" i="1"/>
  <c r="Q18" i="1"/>
  <c r="P18" i="1"/>
  <c r="BE18" i="1" s="1"/>
  <c r="BH18" i="1" s="1"/>
  <c r="BD21" i="1"/>
  <c r="BF21" i="1" s="1"/>
  <c r="Y21" i="1"/>
  <c r="BD33" i="1"/>
  <c r="BH33" i="1" s="1"/>
  <c r="Y33" i="1"/>
  <c r="T34" i="1"/>
  <c r="O34" i="1"/>
  <c r="Q34" i="1"/>
  <c r="P34" i="1"/>
  <c r="BE34" i="1" s="1"/>
  <c r="BH34" i="1" s="1"/>
  <c r="AQ34" i="1"/>
  <c r="Y28" i="1"/>
  <c r="BD28" i="1"/>
  <c r="O18" i="1"/>
  <c r="AQ18" i="1"/>
  <c r="BD20" i="1"/>
  <c r="BF20" i="1" s="1"/>
  <c r="Y20" i="1"/>
  <c r="P22" i="1"/>
  <c r="BE22" i="1" s="1"/>
  <c r="BH22" i="1" s="1"/>
  <c r="O22" i="1"/>
  <c r="AQ22" i="1"/>
  <c r="T22" i="1"/>
  <c r="BR25" i="1"/>
  <c r="T26" i="1"/>
  <c r="O26" i="1"/>
  <c r="Q26" i="1"/>
  <c r="P26" i="1"/>
  <c r="BE26" i="1" s="1"/>
  <c r="BH26" i="1" s="1"/>
  <c r="AQ26" i="1"/>
  <c r="BF33" i="1"/>
  <c r="T31" i="1"/>
  <c r="P31" i="1"/>
  <c r="BE31" i="1" s="1"/>
  <c r="BH31" i="1" s="1"/>
  <c r="Q31" i="1"/>
  <c r="O31" i="1"/>
  <c r="Y35" i="1"/>
  <c r="BD35" i="1"/>
  <c r="AQ20" i="1"/>
  <c r="Q20" i="1"/>
  <c r="T20" i="1"/>
  <c r="P20" i="1"/>
  <c r="BE20" i="1" s="1"/>
  <c r="BH20" i="1" s="1"/>
  <c r="BD18" i="1"/>
  <c r="BF18" i="1" s="1"/>
  <c r="Y18" i="1"/>
  <c r="P30" i="1"/>
  <c r="BE30" i="1" s="1"/>
  <c r="BH30" i="1" s="1"/>
  <c r="O30" i="1"/>
  <c r="Z30" i="1" s="1"/>
  <c r="AA30" i="1" s="1"/>
  <c r="AQ30" i="1"/>
  <c r="T30" i="1"/>
  <c r="BF19" i="1"/>
  <c r="AQ28" i="1"/>
  <c r="Q28" i="1"/>
  <c r="T28" i="1"/>
  <c r="P28" i="1"/>
  <c r="BE28" i="1" s="1"/>
  <c r="BH28" i="1" s="1"/>
  <c r="BF35" i="1"/>
  <c r="BD19" i="1"/>
  <c r="BH19" i="1" s="1"/>
  <c r="P23" i="1"/>
  <c r="BE23" i="1" s="1"/>
  <c r="BH23" i="1" s="1"/>
  <c r="T23" i="1"/>
  <c r="Q23" i="1"/>
  <c r="O23" i="1"/>
  <c r="Y27" i="1"/>
  <c r="BD27" i="1"/>
  <c r="BF27" i="1" s="1"/>
  <c r="BF31" i="1"/>
  <c r="BD31" i="1"/>
  <c r="Y31" i="1"/>
  <c r="T24" i="1"/>
  <c r="T32" i="1"/>
  <c r="O21" i="1"/>
  <c r="AQ24" i="1"/>
  <c r="O29" i="1"/>
  <c r="AQ32" i="1"/>
  <c r="AQ19" i="1"/>
  <c r="P21" i="1"/>
  <c r="BE21" i="1" s="1"/>
  <c r="BH21" i="1" s="1"/>
  <c r="O24" i="1"/>
  <c r="T25" i="1"/>
  <c r="Y26" i="1"/>
  <c r="AQ27" i="1"/>
  <c r="P29" i="1"/>
  <c r="BE29" i="1" s="1"/>
  <c r="BH29" i="1" s="1"/>
  <c r="O32" i="1"/>
  <c r="Z32" i="1" s="1"/>
  <c r="AA32" i="1" s="1"/>
  <c r="T33" i="1"/>
  <c r="Y34" i="1"/>
  <c r="AQ35" i="1"/>
  <c r="O19" i="1"/>
  <c r="P24" i="1"/>
  <c r="BE24" i="1" s="1"/>
  <c r="BH24" i="1" s="1"/>
  <c r="O27" i="1"/>
  <c r="P32" i="1"/>
  <c r="BE32" i="1" s="1"/>
  <c r="BH32" i="1" s="1"/>
  <c r="O35" i="1"/>
  <c r="P27" i="1"/>
  <c r="BE27" i="1" s="1"/>
  <c r="P35" i="1"/>
  <c r="BE35" i="1" s="1"/>
  <c r="BH35" i="1" s="1"/>
  <c r="AB30" i="1" l="1"/>
  <c r="AF30" i="1" s="1"/>
  <c r="AI30" i="1"/>
  <c r="AH30" i="1"/>
  <c r="AB32" i="1"/>
  <c r="AF32" i="1" s="1"/>
  <c r="AI32" i="1"/>
  <c r="AH32" i="1"/>
  <c r="Z18" i="1"/>
  <c r="AA18" i="1" s="1"/>
  <c r="AG31" i="1"/>
  <c r="Z28" i="1"/>
  <c r="AA28" i="1" s="1"/>
  <c r="Z26" i="1"/>
  <c r="AA26" i="1" s="1"/>
  <c r="AG21" i="1"/>
  <c r="W21" i="1"/>
  <c r="U21" i="1" s="1"/>
  <c r="X21" i="1" s="1"/>
  <c r="R21" i="1" s="1"/>
  <c r="S21" i="1" s="1"/>
  <c r="Z27" i="1"/>
  <c r="AA27" i="1" s="1"/>
  <c r="W22" i="1"/>
  <c r="U22" i="1" s="1"/>
  <c r="X22" i="1" s="1"/>
  <c r="R22" i="1" s="1"/>
  <c r="S22" i="1" s="1"/>
  <c r="AG22" i="1"/>
  <c r="Z33" i="1"/>
  <c r="AA33" i="1" s="1"/>
  <c r="AI22" i="1"/>
  <c r="AB22" i="1"/>
  <c r="AF22" i="1" s="1"/>
  <c r="AH22" i="1"/>
  <c r="AG24" i="1"/>
  <c r="Z20" i="1"/>
  <c r="AA20" i="1" s="1"/>
  <c r="Z23" i="1"/>
  <c r="AA23" i="1" s="1"/>
  <c r="AG27" i="1"/>
  <c r="AG19" i="1"/>
  <c r="W19" i="1"/>
  <c r="U19" i="1" s="1"/>
  <c r="X19" i="1" s="1"/>
  <c r="R19" i="1" s="1"/>
  <c r="S19" i="1" s="1"/>
  <c r="Z19" i="1"/>
  <c r="AA19" i="1" s="1"/>
  <c r="Z34" i="1"/>
  <c r="AA34" i="1" s="1"/>
  <c r="Z24" i="1"/>
  <c r="AA24" i="1" s="1"/>
  <c r="W26" i="1"/>
  <c r="U26" i="1" s="1"/>
  <c r="X26" i="1" s="1"/>
  <c r="R26" i="1" s="1"/>
  <c r="S26" i="1" s="1"/>
  <c r="AG26" i="1"/>
  <c r="BH27" i="1"/>
  <c r="Z31" i="1"/>
  <c r="AA31" i="1" s="1"/>
  <c r="AG23" i="1"/>
  <c r="W23" i="1"/>
  <c r="U23" i="1" s="1"/>
  <c r="X23" i="1" s="1"/>
  <c r="R23" i="1" s="1"/>
  <c r="S23" i="1" s="1"/>
  <c r="AG35" i="1"/>
  <c r="W35" i="1"/>
  <c r="U35" i="1" s="1"/>
  <c r="X35" i="1" s="1"/>
  <c r="R35" i="1" s="1"/>
  <c r="S35" i="1" s="1"/>
  <c r="AG32" i="1"/>
  <c r="W32" i="1"/>
  <c r="U32" i="1" s="1"/>
  <c r="X32" i="1" s="1"/>
  <c r="R32" i="1" s="1"/>
  <c r="S32" i="1" s="1"/>
  <c r="W30" i="1"/>
  <c r="U30" i="1" s="1"/>
  <c r="X30" i="1" s="1"/>
  <c r="R30" i="1" s="1"/>
  <c r="S30" i="1" s="1"/>
  <c r="AG30" i="1"/>
  <c r="BD25" i="1"/>
  <c r="Y25" i="1"/>
  <c r="AG18" i="1"/>
  <c r="W18" i="1"/>
  <c r="U18" i="1" s="1"/>
  <c r="X18" i="1" s="1"/>
  <c r="R18" i="1" s="1"/>
  <c r="S18" i="1" s="1"/>
  <c r="Z21" i="1"/>
  <c r="AA21" i="1" s="1"/>
  <c r="Z29" i="1"/>
  <c r="AA29" i="1" s="1"/>
  <c r="BD17" i="1"/>
  <c r="Y17" i="1"/>
  <c r="AG29" i="1"/>
  <c r="W29" i="1"/>
  <c r="U29" i="1" s="1"/>
  <c r="X29" i="1" s="1"/>
  <c r="R29" i="1" s="1"/>
  <c r="S29" i="1" s="1"/>
  <c r="Z35" i="1"/>
  <c r="AA35" i="1" s="1"/>
  <c r="AG34" i="1"/>
  <c r="AB18" i="1" l="1"/>
  <c r="AF18" i="1" s="1"/>
  <c r="AI18" i="1"/>
  <c r="AJ18" i="1" s="1"/>
  <c r="AH18" i="1"/>
  <c r="AB24" i="1"/>
  <c r="AF24" i="1" s="1"/>
  <c r="AI24" i="1"/>
  <c r="AH24" i="1"/>
  <c r="AB23" i="1"/>
  <c r="AF23" i="1" s="1"/>
  <c r="AI23" i="1"/>
  <c r="AJ23" i="1" s="1"/>
  <c r="AH23" i="1"/>
  <c r="AJ22" i="1"/>
  <c r="Z25" i="1"/>
  <c r="AA25" i="1" s="1"/>
  <c r="AB34" i="1"/>
  <c r="AF34" i="1" s="1"/>
  <c r="AI34" i="1"/>
  <c r="AJ34" i="1" s="1"/>
  <c r="AH34" i="1"/>
  <c r="BH17" i="1"/>
  <c r="BF17" i="1"/>
  <c r="BF25" i="1"/>
  <c r="BH25" i="1"/>
  <c r="AB20" i="1"/>
  <c r="AF20" i="1" s="1"/>
  <c r="AI20" i="1"/>
  <c r="AH20" i="1"/>
  <c r="W20" i="1"/>
  <c r="U20" i="1" s="1"/>
  <c r="X20" i="1" s="1"/>
  <c r="R20" i="1" s="1"/>
  <c r="S20" i="1" s="1"/>
  <c r="AB33" i="1"/>
  <c r="AF33" i="1" s="1"/>
  <c r="AH33" i="1"/>
  <c r="AI33" i="1"/>
  <c r="AJ33" i="1" s="1"/>
  <c r="W33" i="1"/>
  <c r="U33" i="1" s="1"/>
  <c r="X33" i="1" s="1"/>
  <c r="R33" i="1" s="1"/>
  <c r="S33" i="1" s="1"/>
  <c r="AJ32" i="1"/>
  <c r="AB26" i="1"/>
  <c r="AF26" i="1" s="1"/>
  <c r="AI26" i="1"/>
  <c r="AJ26" i="1" s="1"/>
  <c r="AH26" i="1"/>
  <c r="W34" i="1"/>
  <c r="U34" i="1" s="1"/>
  <c r="X34" i="1" s="1"/>
  <c r="R34" i="1" s="1"/>
  <c r="S34" i="1" s="1"/>
  <c r="AB31" i="1"/>
  <c r="AF31" i="1" s="1"/>
  <c r="AI31" i="1"/>
  <c r="AH31" i="1"/>
  <c r="AH19" i="1"/>
  <c r="AB19" i="1"/>
  <c r="AF19" i="1" s="1"/>
  <c r="AI19" i="1"/>
  <c r="AJ19" i="1" s="1"/>
  <c r="AB28" i="1"/>
  <c r="AF28" i="1" s="1"/>
  <c r="AI28" i="1"/>
  <c r="AJ28" i="1" s="1"/>
  <c r="AH28" i="1"/>
  <c r="W28" i="1"/>
  <c r="U28" i="1" s="1"/>
  <c r="X28" i="1" s="1"/>
  <c r="R28" i="1" s="1"/>
  <c r="S28" i="1" s="1"/>
  <c r="W24" i="1"/>
  <c r="U24" i="1" s="1"/>
  <c r="X24" i="1" s="1"/>
  <c r="R24" i="1" s="1"/>
  <c r="S24" i="1" s="1"/>
  <c r="Z17" i="1"/>
  <c r="AA17" i="1" s="1"/>
  <c r="AI29" i="1"/>
  <c r="AB29" i="1"/>
  <c r="AF29" i="1" s="1"/>
  <c r="AH29" i="1"/>
  <c r="AB27" i="1"/>
  <c r="AF27" i="1" s="1"/>
  <c r="AI27" i="1"/>
  <c r="AH27" i="1"/>
  <c r="W31" i="1"/>
  <c r="U31" i="1" s="1"/>
  <c r="X31" i="1" s="1"/>
  <c r="R31" i="1" s="1"/>
  <c r="S31" i="1" s="1"/>
  <c r="AJ30" i="1"/>
  <c r="AB35" i="1"/>
  <c r="AF35" i="1" s="1"/>
  <c r="AI35" i="1"/>
  <c r="AH35" i="1"/>
  <c r="AI21" i="1"/>
  <c r="AB21" i="1"/>
  <c r="AF21" i="1" s="1"/>
  <c r="AH21" i="1"/>
  <c r="W27" i="1"/>
  <c r="U27" i="1" s="1"/>
  <c r="X27" i="1" s="1"/>
  <c r="R27" i="1" s="1"/>
  <c r="S27" i="1" s="1"/>
  <c r="AJ35" i="1" l="1"/>
  <c r="AB17" i="1"/>
  <c r="AF17" i="1" s="1"/>
  <c r="AI17" i="1"/>
  <c r="AJ17" i="1" s="1"/>
  <c r="AH17" i="1"/>
  <c r="W17" i="1"/>
  <c r="U17" i="1" s="1"/>
  <c r="X17" i="1" s="1"/>
  <c r="R17" i="1" s="1"/>
  <c r="S17" i="1" s="1"/>
  <c r="AJ20" i="1"/>
  <c r="AJ24" i="1"/>
  <c r="AB25" i="1"/>
  <c r="AF25" i="1" s="1"/>
  <c r="AH25" i="1"/>
  <c r="AI25" i="1"/>
  <c r="AJ25" i="1" s="1"/>
  <c r="W25" i="1"/>
  <c r="U25" i="1" s="1"/>
  <c r="X25" i="1" s="1"/>
  <c r="R25" i="1" s="1"/>
  <c r="S25" i="1" s="1"/>
  <c r="AJ29" i="1"/>
  <c r="AJ31" i="1"/>
  <c r="AJ27" i="1"/>
  <c r="AJ21" i="1"/>
</calcChain>
</file>

<file path=xl/sharedStrings.xml><?xml version="1.0" encoding="utf-8"?>
<sst xmlns="http://schemas.openxmlformats.org/spreadsheetml/2006/main" count="694" uniqueCount="278">
  <si>
    <t>File opened</t>
  </si>
  <si>
    <t>2020-02-18 16:23:37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</si>
  <si>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</si>
  <si>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</si>
  <si>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</si>
  <si>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</si>
  <si>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</si>
  <si>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</si>
  <si>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</si>
  <si>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</si>
  <si>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</si>
  <si>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</si>
  <si>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</si>
  <si>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{"co2aspan1": "1.00127", "co2bspanconc2": "301.4", "co2aspan2": "-0.0336155", "chamberpressurezero": "2.65346", "h2obspanconc2": "0", "tbzero": "-0.0746956", "co2bspan2a": "0.296716", "h2obspan1": "1.00315", "flowazero": "0.30544", "h2obzero": "1.05718", "h2oaspan2b": "0.0723615", "co2azero": "0.926417", "co2bspanconc1": "2488", "co2bspan1": "1.00109", "h2obspan2b": "0.0727663", "co2bspan2": "-0.0333406", "co2bzero": "0.928899", "h2obspan2": "0", "h2oaspan2": "0", "co2aspanconc1": "2488", "co2bspan2b": "0.294103", "h2oazero": "1.04577", "tazero": "-0.144751", "co2aspan2a": "0.295951", "flowbzero": "0.30558", "h2oaspan1": "1.00539", "co2aspanconc2": "301.4", "flowmeterzero": "0.998881", "ssb_ref": "36084.5", "h2oaspanconc2": "0", "co2aspan2b": "0.293384", "h2oaspan2a": "0.0719734", "h2oaspanconc1": "12.18", "h2obspanconc1": "12.18", "oxygen": "21", "ssa_ref": "34010.6", "h2obspan2a": "0.0725379"}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</si>
  <si>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</si>
  <si>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</si>
  <si>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</si>
  <si>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</si>
  <si>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</si>
  <si>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</si>
  <si>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</si>
  <si>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</si>
  <si>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</si>
  <si>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16:23:37</t>
  </si>
  <si>
    <t>Stability Definition:	CO2_r (Meas): Std&lt;0.75 Per=20	Tleaf (Meas): Per=20	A (GasEx): Std&lt;0.1 Per=20	Qin (LeafQ):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</si>
  <si>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</si>
  <si>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</si>
  <si>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</si>
  <si>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</si>
  <si>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</si>
  <si>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</si>
  <si>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</si>
  <si>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</si>
  <si>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</si>
  <si>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</si>
  <si>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</si>
  <si>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</si>
  <si>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</si>
  <si>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</si>
  <si>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</si>
  <si>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</si>
  <si>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</si>
  <si>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</si>
  <si>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</si>
  <si>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</si>
  <si>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</si>
  <si>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</si>
  <si>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</si>
  <si>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</si>
  <si>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</si>
  <si>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</si>
  <si>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</si>
  <si>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</si>
  <si>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</si>
  <si>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</si>
  <si>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</si>
  <si>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</si>
  <si>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</si>
  <si>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</si>
  <si>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</si>
  <si>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</si>
  <si>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</si>
  <si>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</si>
  <si>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</si>
  <si>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</si>
  <si>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</si>
  <si>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</si>
  <si>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</si>
  <si>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2.18503 79.9133 391.544 638.575 869.799 1085.59 1272.29 1412.04</t>
  </si>
  <si>
    <t>Fs_true</t>
  </si>
  <si>
    <t>-0.0787882 99.6923 403.077 600.972 800.403 1000.68 1200.5 1401.5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</si>
  <si>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</si>
  <si>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</si>
  <si>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</si>
  <si>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</si>
  <si>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</si>
  <si>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</si>
  <si>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</si>
  <si>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</si>
  <si>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</si>
  <si>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</si>
  <si>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</si>
  <si>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</si>
  <si>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</si>
  <si>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</si>
  <si>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</si>
  <si>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</si>
  <si>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</si>
  <si>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</si>
  <si>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</si>
  <si>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</si>
  <si>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</si>
  <si>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</si>
  <si>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</si>
  <si>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</si>
  <si>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</si>
  <si>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</si>
  <si>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</si>
  <si>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</si>
  <si>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</si>
  <si>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</si>
  <si>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</si>
  <si>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</si>
  <si>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</si>
  <si>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</si>
  <si>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</si>
  <si>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</si>
  <si>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</si>
  <si>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</si>
  <si>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</si>
  <si>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</si>
  <si>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</si>
  <si>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</si>
  <si>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</si>
  <si>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</si>
  <si>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</si>
  <si>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</si>
  <si>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</si>
  <si>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</si>
  <si>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</si>
  <si>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</si>
  <si>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</si>
  <si>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</si>
  <si>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</si>
  <si>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</si>
  <si>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</si>
  <si>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</si>
  <si>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</si>
  <si>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</si>
  <si>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</si>
  <si>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</si>
  <si>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</si>
  <si>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</si>
  <si>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</si>
  <si>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</si>
  <si>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</si>
  <si>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</si>
  <si>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</si>
  <si>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</si>
  <si>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</si>
  <si>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</si>
  <si>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</si>
  <si>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</si>
  <si>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</si>
  <si>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</si>
  <si>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</si>
  <si>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</si>
  <si>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</si>
  <si>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</si>
  <si>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</si>
  <si>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</si>
  <si>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</si>
  <si>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</si>
  <si>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</si>
  <si>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</si>
  <si>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</si>
  <si>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</si>
  <si>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</si>
  <si>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</si>
  <si>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</si>
  <si>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</si>
  <si>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</si>
  <si>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</si>
  <si>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</si>
  <si>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</si>
  <si>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</si>
  <si>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</si>
  <si>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</si>
  <si>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</si>
  <si>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</si>
  <si>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</si>
  <si>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</si>
  <si>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</si>
  <si>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</si>
  <si>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</si>
  <si>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</si>
  <si>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</si>
  <si>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</si>
  <si>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</si>
  <si>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</si>
  <si>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</si>
  <si>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</si>
  <si>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</si>
  <si>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</si>
  <si>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</si>
  <si>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</si>
  <si>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</si>
  <si>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</si>
  <si>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</si>
  <si>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</si>
  <si>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</si>
  <si>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</si>
  <si>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</si>
  <si>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</si>
  <si>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</si>
  <si>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</si>
  <si>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</si>
  <si>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</si>
  <si>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</si>
  <si>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</si>
  <si>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</si>
  <si>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</si>
  <si>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</si>
  <si>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</si>
  <si>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</si>
  <si>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</si>
  <si>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</si>
  <si>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</si>
  <si>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</si>
  <si>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</si>
  <si>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</si>
  <si>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</si>
  <si>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</si>
  <si>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</si>
  <si>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</si>
  <si>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</si>
  <si>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</si>
  <si>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</si>
  <si>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</si>
  <si>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</si>
  <si>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</si>
  <si>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</si>
  <si>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</si>
  <si>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</si>
  <si>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</si>
  <si>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</si>
  <si>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</si>
  <si>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</si>
  <si>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</si>
  <si>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</si>
  <si>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20200218 16:32:45</t>
  </si>
  <si>
    <t>16:32:45</t>
  </si>
  <si>
    <t>Lindsey</t>
  </si>
  <si>
    <t>20200218</t>
  </si>
  <si>
    <t>ja</t>
  </si>
  <si>
    <t>UNKNOW</t>
  </si>
  <si>
    <t>BNL17639</t>
  </si>
  <si>
    <t>Unknown</t>
  </si>
  <si>
    <t>J10</t>
  </si>
  <si>
    <t>Sun</t>
  </si>
  <si>
    <t>-</t>
  </si>
  <si>
    <t>0: Broadleaf</t>
  </si>
  <si>
    <t>20200218 16:34:11</t>
  </si>
  <si>
    <t>16:34:11</t>
  </si>
  <si>
    <t>20200218 16:35:41</t>
  </si>
  <si>
    <t>16:35:41</t>
  </si>
  <si>
    <t>20200218 16:37:15</t>
  </si>
  <si>
    <t>16:37:15</t>
  </si>
  <si>
    <t>20200218 16:38:50</t>
  </si>
  <si>
    <t>16:38:50</t>
  </si>
  <si>
    <t>20200218 16:40:02</t>
  </si>
  <si>
    <t>16:40:02</t>
  </si>
  <si>
    <t>20200218 16:41:11</t>
  </si>
  <si>
    <t>16:41:11</t>
  </si>
  <si>
    <t>20200218 16:42:39</t>
  </si>
  <si>
    <t>16:42:39</t>
  </si>
  <si>
    <t>20200218 16:44:16</t>
  </si>
  <si>
    <t>16:44:16</t>
  </si>
  <si>
    <t>20200218 16:45:56</t>
  </si>
  <si>
    <t>16:45:56</t>
  </si>
  <si>
    <t>20200218 16:47:21</t>
  </si>
  <si>
    <t>16:47:21</t>
  </si>
  <si>
    <t>20200218 16:48:53</t>
  </si>
  <si>
    <t>16:48:53</t>
  </si>
  <si>
    <t>20200218 16:50:24</t>
  </si>
  <si>
    <t>16:50:24</t>
  </si>
  <si>
    <t>20200218 16:51:56</t>
  </si>
  <si>
    <t>16:51:56</t>
  </si>
  <si>
    <t>20200218 16:53:24</t>
  </si>
  <si>
    <t>16:53:24</t>
  </si>
  <si>
    <t>20200218 16:55:02</t>
  </si>
  <si>
    <t>16:55:02</t>
  </si>
  <si>
    <t>20200218 16:56:39</t>
  </si>
  <si>
    <t>16:56:39</t>
  </si>
  <si>
    <t>20200218 16:58:22</t>
  </si>
  <si>
    <t>16:58:22</t>
  </si>
  <si>
    <t>20200218 17:00:11</t>
  </si>
  <si>
    <t>17:00:11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</si>
</sst>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35"/>
  <sheetViews>
    <sheetView tabSelected="1" workbookViewId="0"/>
  </sheetViews>
  <sheetFormatPr defaultRowHeight="15" x14ac:dyDescent="0.25"/>
  <sheetData>
    <row r="2" spans="1:133" x14ac:dyDescent="0.25">
      <c r="A2" t="s">
        <v>25</v>
      </c>
      <c r="B2" t="s">
        <v>26</v>
      </c>
      <c r="C2" t="s">
        <v>27</v>
      </c>
      <c r="D2" t="s">
        <v>28</v>
      </c>
    </row>
    <row r="3" spans="1:133" x14ac:dyDescent="0.25">
      <c r="B3">
        <v>4</v>
      </c>
      <c r="C3">
        <v>21</v>
      </c>
      <c r="D3" t="s">
        <v>29</v>
      </c>
    </row>
    <row r="4" spans="1:133" x14ac:dyDescent="0.25">
      <c r="A4" t="s">
        <v>30</v>
      </c>
      <c r="B4" t="s">
        <v>31</v>
      </c>
    </row>
    <row r="5" spans="1:133" x14ac:dyDescent="0.25">
      <c r="B5">
        <v>2</v>
      </c>
    </row>
    <row r="6" spans="1:133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25">
      <c r="B7">
        <v>0</v>
      </c>
      <c r="C7">
        <v>1</v>
      </c>
      <c r="D7">
        <v>0</v>
      </c>
      <c r="E7">
        <v>0</v>
      </c>
    </row>
    <row r="8" spans="1:133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2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2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25">
      <c r="A17">
        <v>1</v>
      </c>
      <c r="B17">
        <v>1582061565.0999999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238</v>
      </c>
      <c r="M17" t="s">
        <v>239</v>
      </c>
      <c r="N17">
        <v>1582061557.0999999</v>
      </c>
      <c r="O17">
        <f t="shared" ref="O17:O35" si="0">CC17*AP17*(CA17-CB17)/(100*BU17*(1000-AP17*CA17))</f>
        <v>3.6342845796174936E-4</v>
      </c>
      <c r="P17">
        <f t="shared" ref="P17:P35" si="1">CC17*AP17*(BZ17-BY17*(1000-AP17*CB17)/(1000-AP17*CA17))/(100*BU17)</f>
        <v>2.2684260250107902</v>
      </c>
      <c r="Q17">
        <f t="shared" ref="Q17:Q35" si="2">BY17 - IF(AP17&gt;1, P17*BU17*100/(AR17*CK17), 0)</f>
        <v>395.928</v>
      </c>
      <c r="R17">
        <f t="shared" ref="R17:R35" si="3">((X17-O17/2)*Q17-P17)/(X17+O17/2)</f>
        <v>264.44819185520481</v>
      </c>
      <c r="S17">
        <f t="shared" ref="S17:S35" si="4">R17*(CD17+CE17)/1000</f>
        <v>26.248681484753835</v>
      </c>
      <c r="T17">
        <f t="shared" ref="T17:T35" si="5">(BY17 - IF(AP17&gt;1, P17*BU17*100/(AR17*CK17), 0))*(CD17+CE17)/1000</f>
        <v>39.299145477182705</v>
      </c>
      <c r="U17">
        <f t="shared" ref="U17:U35" si="6">2/((1/W17-1/V17)+SIGN(W17)*SQRT((1/W17-1/V17)*(1/W17-1/V17) + 4*BV17/((BV17+1)*(BV17+1))*(2*1/W17*1/V17-1/V17*1/V17)))</f>
        <v>2.9245140150351366E-2</v>
      </c>
      <c r="V17">
        <f t="shared" ref="V17:V35" si="7">AM17+AL17*BU17+AK17*BU17*BU17</f>
        <v>2.2454733323789311</v>
      </c>
      <c r="W17">
        <f t="shared" ref="W17:W35" si="8">O17*(1000-(1000*0.61365*EXP(17.502*AA17/(240.97+AA17))/(CD17+CE17)+CA17)/2)/(1000*0.61365*EXP(17.502*AA17/(240.97+AA17))/(CD17+CE17)-CA17)</f>
        <v>2.9035174752365518E-2</v>
      </c>
      <c r="X17">
        <f t="shared" ref="X17:X35" si="9">1/((BV17+1)/(U17/1.6)+1/(V17/1.37)) + BV17/((BV17+1)/(U17/1.6) + BV17/(V17/1.37))</f>
        <v>1.8165723005320909E-2</v>
      </c>
      <c r="Y17">
        <f t="shared" ref="Y17:Y35" si="10">(BR17*BT17)</f>
        <v>98.020574403294248</v>
      </c>
      <c r="Z17">
        <f t="shared" ref="Z17:Z35" si="11">(CF17+(Y17+2*0.95*0.0000000567*(((CF17+$B$7)+273)^4-(CF17+273)^4)-44100*O17)/(1.84*29.3*V17+8*0.95*0.0000000567*(CF17+273)^3))</f>
        <v>32.176449055944893</v>
      </c>
      <c r="AA17">
        <f t="shared" ref="AA17:AA35" si="12">($C$7*CG17+$D$7*CH17+$E$7*Z17)</f>
        <v>31.259958064516098</v>
      </c>
      <c r="AB17">
        <f t="shared" ref="AB17:AB35" si="13">0.61365*EXP(17.502*AA17/(240.97+AA17))</f>
        <v>4.578679968947494</v>
      </c>
      <c r="AC17">
        <f t="shared" ref="AC17:AC35" si="14">(AD17/AE17*100)</f>
        <v>72.699293796203307</v>
      </c>
      <c r="AD17">
        <f t="shared" ref="AD17:AD35" si="15">CA17*(CD17+CE17)/1000</f>
        <v>3.3861272378042981</v>
      </c>
      <c r="AE17">
        <f t="shared" ref="AE17:AE35" si="16">0.61365*EXP(17.502*CF17/(240.97+CF17))</f>
        <v>4.6577168236277107</v>
      </c>
      <c r="AF17">
        <f t="shared" ref="AF17:AF35" si="17">(AB17-CA17*(CD17+CE17)/1000)</f>
        <v>1.1925527311431958</v>
      </c>
      <c r="AG17">
        <f t="shared" ref="AG17:AG35" si="18">(-O17*44100)</f>
        <v>-16.027194996113145</v>
      </c>
      <c r="AH17">
        <f t="shared" ref="AH17:AH35" si="19">2*29.3*V17*0.92*(CF17-AA17)</f>
        <v>36.447036656810816</v>
      </c>
      <c r="AI17">
        <f t="shared" ref="AI17:AI35" si="20">2*0.95*0.0000000567*(((CF17+$B$7)+273)^4-(AA17+273)^4)</f>
        <v>3.659691637031782</v>
      </c>
      <c r="AJ17">
        <f t="shared" ref="AJ17:AJ35" si="21">Y17+AI17+AG17+AH17</f>
        <v>122.10010770102369</v>
      </c>
      <c r="AK17">
        <v>-4.1061993545195102E-2</v>
      </c>
      <c r="AL17">
        <v>4.6095684982685799E-2</v>
      </c>
      <c r="AM17">
        <v>3.4471309901098399</v>
      </c>
      <c r="AN17">
        <v>0</v>
      </c>
      <c r="AO17">
        <v>0</v>
      </c>
      <c r="AP17">
        <f t="shared" ref="AP17:AP35" si="22">IF(AN17*$H$13&gt;=AR17,1,(AR17/(AR17-AN17*$H$13)))</f>
        <v>1</v>
      </c>
      <c r="AQ17">
        <f t="shared" ref="AQ17:AQ35" si="23">(AP17-1)*100</f>
        <v>0</v>
      </c>
      <c r="AR17">
        <f t="shared" ref="AR17:AR35" si="24">MAX(0,($B$13+$C$13*CK17)/(1+$D$13*CK17)*CD17/(CF17+273)*$E$13)</f>
        <v>51577.170661369295</v>
      </c>
      <c r="AS17" t="s">
        <v>240</v>
      </c>
      <c r="AT17">
        <v>0</v>
      </c>
      <c r="AU17">
        <v>0</v>
      </c>
      <c r="AV17">
        <f t="shared" ref="AV17:AV35" si="25">AU17-AT17</f>
        <v>0</v>
      </c>
      <c r="AW17" t="e">
        <f t="shared" ref="AW17:AW35" si="26">AV17/AU17</f>
        <v>#DIV/0!</v>
      </c>
      <c r="AX17">
        <v>0</v>
      </c>
      <c r="AY17" t="s">
        <v>240</v>
      </c>
      <c r="AZ17">
        <v>0</v>
      </c>
      <c r="BA17">
        <v>0</v>
      </c>
      <c r="BB17" t="e">
        <f t="shared" ref="BB17:BB35" si="27">1-AZ17/BA17</f>
        <v>#DIV/0!</v>
      </c>
      <c r="BC17">
        <v>0.5</v>
      </c>
      <c r="BD17">
        <f t="shared" ref="BD17:BD35" si="28">BR17</f>
        <v>505.20541713614506</v>
      </c>
      <c r="BE17">
        <f t="shared" ref="BE17:BE35" si="29">P17</f>
        <v>2.2684260250107902</v>
      </c>
      <c r="BF17" t="e">
        <f t="shared" ref="BF17:BF35" si="30">BB17*BC17*BD17</f>
        <v>#DIV/0!</v>
      </c>
      <c r="BG17" t="e">
        <f t="shared" ref="BG17:BG35" si="31">BL17/BA17</f>
        <v>#DIV/0!</v>
      </c>
      <c r="BH17">
        <f t="shared" ref="BH17:BH35" si="32">(BE17-AX17)/BD17</f>
        <v>4.4901062974934099E-3</v>
      </c>
      <c r="BI17" t="e">
        <f t="shared" ref="BI17:BI35" si="33">(AU17-BA17)/BA17</f>
        <v>#DIV/0!</v>
      </c>
      <c r="BJ17" t="s">
        <v>240</v>
      </c>
      <c r="BK17">
        <v>0</v>
      </c>
      <c r="BL17">
        <f t="shared" ref="BL17:BL35" si="34">BA17-BK17</f>
        <v>0</v>
      </c>
      <c r="BM17" t="e">
        <f t="shared" ref="BM17:BM35" si="35">(BA17-AZ17)/(BA17-BK17)</f>
        <v>#DIV/0!</v>
      </c>
      <c r="BN17" t="e">
        <f t="shared" ref="BN17:BN35" si="36">(AU17-BA17)/(AU17-BK17)</f>
        <v>#DIV/0!</v>
      </c>
      <c r="BO17" t="e">
        <f t="shared" ref="BO17:BO35" si="37">(BA17-AZ17)/(BA17-AT17)</f>
        <v>#DIV/0!</v>
      </c>
      <c r="BP17" t="e">
        <f t="shared" ref="BP17:BP35" si="38">(AU17-BA17)/(AU17-AT17)</f>
        <v>#DIV/0!</v>
      </c>
      <c r="BQ17">
        <f t="shared" ref="BQ17:BQ35" si="39">$B$11*CL17+$C$11*CM17+$F$11*CN17</f>
        <v>599.99887096774205</v>
      </c>
      <c r="BR17">
        <f t="shared" ref="BR17:BR35" si="40">BQ17*BS17</f>
        <v>505.20541713614506</v>
      </c>
      <c r="BS17">
        <f t="shared" ref="BS17:BS35" si="41">($B$11*$D$9+$C$11*$D$9+$F$11*((DA17+CS17)/MAX(DA17+CS17+DB17, 0.1)*$I$9+DB17/MAX(DA17+CS17+DB17, 0.1)*$J$9))/($B$11+$C$11+$F$11)</f>
        <v>0.84201061298881441</v>
      </c>
      <c r="BT17">
        <f t="shared" ref="BT17:BT35" si="42">($B$11*$K$9+$C$11*$K$9+$F$11*((DA17+CS17)/MAX(DA17+CS17+DB17, 0.1)*$P$9+DB17/MAX(DA17+CS17+DB17, 0.1)*$Q$9))/($B$11+$C$11+$F$11)</f>
        <v>0.19402122597762886</v>
      </c>
      <c r="BU17">
        <v>6</v>
      </c>
      <c r="BV17">
        <v>0.5</v>
      </c>
      <c r="BW17" t="s">
        <v>241</v>
      </c>
      <c r="BX17">
        <v>1582061557.0999999</v>
      </c>
      <c r="BY17">
        <v>395.928</v>
      </c>
      <c r="BZ17">
        <v>400.06332258064498</v>
      </c>
      <c r="CA17">
        <v>34.114293548387103</v>
      </c>
      <c r="CB17">
        <v>33.512538709677401</v>
      </c>
      <c r="CC17">
        <v>350.00667741935501</v>
      </c>
      <c r="CD17">
        <v>99.058312903225797</v>
      </c>
      <c r="CE17">
        <v>0.200000419354839</v>
      </c>
      <c r="CF17">
        <v>31.561029032258102</v>
      </c>
      <c r="CG17">
        <v>31.259958064516098</v>
      </c>
      <c r="CH17">
        <v>999.9</v>
      </c>
      <c r="CI17">
        <v>0</v>
      </c>
      <c r="CJ17">
        <v>0</v>
      </c>
      <c r="CK17">
        <v>9996.4345161290294</v>
      </c>
      <c r="CL17">
        <v>0</v>
      </c>
      <c r="CM17">
        <v>1.7800425806451601</v>
      </c>
      <c r="CN17">
        <v>599.99887096774205</v>
      </c>
      <c r="CO17">
        <v>0.932975</v>
      </c>
      <c r="CP17">
        <v>6.7024600000000004E-2</v>
      </c>
      <c r="CQ17">
        <v>0</v>
      </c>
      <c r="CR17">
        <v>2.6937258064516101</v>
      </c>
      <c r="CS17">
        <v>0</v>
      </c>
      <c r="CT17">
        <v>7601.6635483870996</v>
      </c>
      <c r="CU17">
        <v>5520.0406451612898</v>
      </c>
      <c r="CV17">
        <v>40.375</v>
      </c>
      <c r="CW17">
        <v>44.274000000000001</v>
      </c>
      <c r="CX17">
        <v>42.561999999999998</v>
      </c>
      <c r="CY17">
        <v>42.75</v>
      </c>
      <c r="CZ17">
        <v>41.106709677419303</v>
      </c>
      <c r="DA17">
        <v>559.78322580645204</v>
      </c>
      <c r="DB17">
        <v>40.211935483871002</v>
      </c>
      <c r="DC17">
        <v>0</v>
      </c>
      <c r="DD17">
        <v>1582061568.5</v>
      </c>
      <c r="DE17">
        <v>2.6915576923076898</v>
      </c>
      <c r="DF17">
        <v>0.86324786314199997</v>
      </c>
      <c r="DG17">
        <v>5.9924786244555204</v>
      </c>
      <c r="DH17">
        <v>7601.7753846153801</v>
      </c>
      <c r="DI17">
        <v>15</v>
      </c>
      <c r="DJ17">
        <v>100</v>
      </c>
      <c r="DK17">
        <v>100</v>
      </c>
      <c r="DL17">
        <v>2.6659999999999999</v>
      </c>
      <c r="DM17">
        <v>0.54600000000000004</v>
      </c>
      <c r="DN17">
        <v>2</v>
      </c>
      <c r="DO17">
        <v>343.58</v>
      </c>
      <c r="DP17">
        <v>687.76900000000001</v>
      </c>
      <c r="DQ17">
        <v>31.0002</v>
      </c>
      <c r="DR17">
        <v>30.396100000000001</v>
      </c>
      <c r="DS17">
        <v>30</v>
      </c>
      <c r="DT17">
        <v>30.327500000000001</v>
      </c>
      <c r="DU17">
        <v>30.335000000000001</v>
      </c>
      <c r="DV17">
        <v>21.096399999999999</v>
      </c>
      <c r="DW17">
        <v>9.9677000000000007</v>
      </c>
      <c r="DX17">
        <v>100</v>
      </c>
      <c r="DY17">
        <v>31</v>
      </c>
      <c r="DZ17">
        <v>400</v>
      </c>
      <c r="EA17">
        <v>33.377699999999997</v>
      </c>
      <c r="EB17">
        <v>100.229</v>
      </c>
      <c r="EC17">
        <v>100.66500000000001</v>
      </c>
    </row>
    <row r="18" spans="1:133" x14ac:dyDescent="0.25">
      <c r="A18">
        <v>2</v>
      </c>
      <c r="B18">
        <v>1582061651.0999999</v>
      </c>
      <c r="C18">
        <v>86</v>
      </c>
      <c r="D18" t="s">
        <v>242</v>
      </c>
      <c r="E18" t="s">
        <v>243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>
        <v>1582061643.0999999</v>
      </c>
      <c r="O18">
        <f t="shared" si="0"/>
        <v>3.3620679157621362E-4</v>
      </c>
      <c r="P18">
        <f t="shared" si="1"/>
        <v>2.2449699859973191</v>
      </c>
      <c r="Q18">
        <f t="shared" si="2"/>
        <v>395.91267741935502</v>
      </c>
      <c r="R18">
        <f t="shared" si="3"/>
        <v>254.85907464797938</v>
      </c>
      <c r="S18">
        <f t="shared" si="4"/>
        <v>25.297094584963045</v>
      </c>
      <c r="T18">
        <f t="shared" si="5"/>
        <v>39.297955004729879</v>
      </c>
      <c r="U18">
        <f t="shared" si="6"/>
        <v>2.6857885128447837E-2</v>
      </c>
      <c r="V18">
        <f t="shared" si="7"/>
        <v>2.2464245889673755</v>
      </c>
      <c r="W18">
        <f t="shared" si="8"/>
        <v>2.6680761673853956E-2</v>
      </c>
      <c r="X18">
        <f t="shared" si="9"/>
        <v>1.6691292396259098E-2</v>
      </c>
      <c r="Y18">
        <f t="shared" si="10"/>
        <v>98.019371537099332</v>
      </c>
      <c r="Z18">
        <f t="shared" si="11"/>
        <v>32.186325709730035</v>
      </c>
      <c r="AA18">
        <f t="shared" si="12"/>
        <v>31.259396774193501</v>
      </c>
      <c r="AB18">
        <f t="shared" si="13"/>
        <v>4.5785337173469722</v>
      </c>
      <c r="AC18">
        <f t="shared" si="14"/>
        <v>72.51783905229918</v>
      </c>
      <c r="AD18">
        <f t="shared" si="15"/>
        <v>3.3778896632486792</v>
      </c>
      <c r="AE18">
        <f t="shared" si="16"/>
        <v>4.6580120248930434</v>
      </c>
      <c r="AF18">
        <f t="shared" si="17"/>
        <v>1.200644054098293</v>
      </c>
      <c r="AG18">
        <f t="shared" si="18"/>
        <v>-14.826719508511021</v>
      </c>
      <c r="AH18">
        <f t="shared" si="19"/>
        <v>36.665627811348998</v>
      </c>
      <c r="AI18">
        <f t="shared" si="20"/>
        <v>3.6800917102709363</v>
      </c>
      <c r="AJ18">
        <f t="shared" si="21"/>
        <v>123.53837155020824</v>
      </c>
      <c r="AK18">
        <v>-4.1087561155065601E-2</v>
      </c>
      <c r="AL18">
        <v>4.6124386864611101E-2</v>
      </c>
      <c r="AM18">
        <v>3.4488304693620702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51607.80173029397</v>
      </c>
      <c r="AS18" t="s">
        <v>240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240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505.20528811257589</v>
      </c>
      <c r="BE18">
        <f t="shared" si="29"/>
        <v>2.2449699859973191</v>
      </c>
      <c r="BF18" t="e">
        <f t="shared" si="30"/>
        <v>#DIV/0!</v>
      </c>
      <c r="BG18" t="e">
        <f t="shared" si="31"/>
        <v>#DIV/0!</v>
      </c>
      <c r="BH18">
        <f t="shared" si="32"/>
        <v>4.4436787160016186E-3</v>
      </c>
      <c r="BI18" t="e">
        <f t="shared" si="33"/>
        <v>#DIV/0!</v>
      </c>
      <c r="BJ18" t="s">
        <v>240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599.99954838709698</v>
      </c>
      <c r="BR18">
        <f t="shared" si="40"/>
        <v>505.20528811257589</v>
      </c>
      <c r="BS18">
        <f t="shared" si="41"/>
        <v>0.84200944729151128</v>
      </c>
      <c r="BT18">
        <f t="shared" si="42"/>
        <v>0.19401889458302243</v>
      </c>
      <c r="BU18">
        <v>6</v>
      </c>
      <c r="BV18">
        <v>0.5</v>
      </c>
      <c r="BW18" t="s">
        <v>241</v>
      </c>
      <c r="BX18">
        <v>1582061643.0999999</v>
      </c>
      <c r="BY18">
        <v>395.91267741935502</v>
      </c>
      <c r="BZ18">
        <v>399.98932258064502</v>
      </c>
      <c r="CA18">
        <v>34.031016129032302</v>
      </c>
      <c r="CB18">
        <v>33.474283870967703</v>
      </c>
      <c r="CC18">
        <v>350.00522580645202</v>
      </c>
      <c r="CD18">
        <v>99.059151612903193</v>
      </c>
      <c r="CE18">
        <v>0.19999629032258101</v>
      </c>
      <c r="CF18">
        <v>31.562145161290299</v>
      </c>
      <c r="CG18">
        <v>31.259396774193501</v>
      </c>
      <c r="CH18">
        <v>999.9</v>
      </c>
      <c r="CI18">
        <v>0</v>
      </c>
      <c r="CJ18">
        <v>0</v>
      </c>
      <c r="CK18">
        <v>10002.5741935484</v>
      </c>
      <c r="CL18">
        <v>0</v>
      </c>
      <c r="CM18">
        <v>1.8393551612903201</v>
      </c>
      <c r="CN18">
        <v>599.99954838709698</v>
      </c>
      <c r="CO18">
        <v>0.93302067741935502</v>
      </c>
      <c r="CP18">
        <v>6.6979322580645206E-2</v>
      </c>
      <c r="CQ18">
        <v>0</v>
      </c>
      <c r="CR18">
        <v>2.7066612903225802</v>
      </c>
      <c r="CS18">
        <v>0</v>
      </c>
      <c r="CT18">
        <v>7613.0132258064496</v>
      </c>
      <c r="CU18">
        <v>5520.10193548387</v>
      </c>
      <c r="CV18">
        <v>40.29</v>
      </c>
      <c r="CW18">
        <v>44.186999999999998</v>
      </c>
      <c r="CX18">
        <v>42.453258064516099</v>
      </c>
      <c r="CY18">
        <v>42.686999999999998</v>
      </c>
      <c r="CZ18">
        <v>41.012</v>
      </c>
      <c r="DA18">
        <v>559.81225806451596</v>
      </c>
      <c r="DB18">
        <v>40.189032258064501</v>
      </c>
      <c r="DC18">
        <v>0</v>
      </c>
      <c r="DD18">
        <v>1582061654.3</v>
      </c>
      <c r="DE18">
        <v>2.7005576923076902</v>
      </c>
      <c r="DF18">
        <v>-0.61617095093085295</v>
      </c>
      <c r="DG18">
        <v>15.2256410478655</v>
      </c>
      <c r="DH18">
        <v>7613.1526923076899</v>
      </c>
      <c r="DI18">
        <v>15</v>
      </c>
      <c r="DJ18">
        <v>100</v>
      </c>
      <c r="DK18">
        <v>100</v>
      </c>
      <c r="DL18">
        <v>2.7909999999999999</v>
      </c>
      <c r="DM18">
        <v>0.54400000000000004</v>
      </c>
      <c r="DN18">
        <v>2</v>
      </c>
      <c r="DO18">
        <v>343.637</v>
      </c>
      <c r="DP18">
        <v>687.755</v>
      </c>
      <c r="DQ18">
        <v>31</v>
      </c>
      <c r="DR18">
        <v>30.388400000000001</v>
      </c>
      <c r="DS18">
        <v>30</v>
      </c>
      <c r="DT18">
        <v>30.3202</v>
      </c>
      <c r="DU18">
        <v>30.332000000000001</v>
      </c>
      <c r="DV18">
        <v>21.100300000000001</v>
      </c>
      <c r="DW18">
        <v>9.6707199999999993</v>
      </c>
      <c r="DX18">
        <v>100</v>
      </c>
      <c r="DY18">
        <v>31</v>
      </c>
      <c r="DZ18">
        <v>400</v>
      </c>
      <c r="EA18">
        <v>33.398200000000003</v>
      </c>
      <c r="EB18">
        <v>100.22799999999999</v>
      </c>
      <c r="EC18">
        <v>100.667</v>
      </c>
    </row>
    <row r="19" spans="1:133" x14ac:dyDescent="0.25">
      <c r="A19">
        <v>3</v>
      </c>
      <c r="B19">
        <v>1582061741.0999999</v>
      </c>
      <c r="C19">
        <v>176</v>
      </c>
      <c r="D19" t="s">
        <v>244</v>
      </c>
      <c r="E19" t="s">
        <v>245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238</v>
      </c>
      <c r="M19" t="s">
        <v>239</v>
      </c>
      <c r="N19">
        <v>1582061733.0999999</v>
      </c>
      <c r="O19">
        <f t="shared" si="0"/>
        <v>3.4136834914415693E-4</v>
      </c>
      <c r="P19">
        <f t="shared" si="1"/>
        <v>1.5157333141456026</v>
      </c>
      <c r="Q19">
        <f t="shared" si="2"/>
        <v>297.18754838709702</v>
      </c>
      <c r="R19">
        <f t="shared" si="3"/>
        <v>202.53509985099589</v>
      </c>
      <c r="S19">
        <f t="shared" si="4"/>
        <v>20.103091961948738</v>
      </c>
      <c r="T19">
        <f t="shared" si="5"/>
        <v>29.498040683156805</v>
      </c>
      <c r="U19">
        <f t="shared" si="6"/>
        <v>2.7219594302789505E-2</v>
      </c>
      <c r="V19">
        <f t="shared" si="7"/>
        <v>2.2467272355587511</v>
      </c>
      <c r="W19">
        <f t="shared" si="8"/>
        <v>2.7037709658377731E-2</v>
      </c>
      <c r="X19">
        <f t="shared" si="9"/>
        <v>1.6914808720077137E-2</v>
      </c>
      <c r="Y19">
        <f t="shared" si="10"/>
        <v>98.017818985293587</v>
      </c>
      <c r="Z19">
        <f t="shared" si="11"/>
        <v>32.188099008299531</v>
      </c>
      <c r="AA19">
        <f t="shared" si="12"/>
        <v>31.275435483871</v>
      </c>
      <c r="AB19">
        <f t="shared" si="13"/>
        <v>4.5827144180354331</v>
      </c>
      <c r="AC19">
        <f t="shared" si="14"/>
        <v>72.543993918305134</v>
      </c>
      <c r="AD19">
        <f t="shared" si="15"/>
        <v>3.3797931981845597</v>
      </c>
      <c r="AE19">
        <f t="shared" si="16"/>
        <v>4.6589566077526525</v>
      </c>
      <c r="AF19">
        <f t="shared" si="17"/>
        <v>1.2029212198508734</v>
      </c>
      <c r="AG19">
        <f t="shared" si="18"/>
        <v>-15.05434419725732</v>
      </c>
      <c r="AH19">
        <f t="shared" si="19"/>
        <v>35.160405331764025</v>
      </c>
      <c r="AI19">
        <f t="shared" si="20"/>
        <v>3.5288795808762567</v>
      </c>
      <c r="AJ19">
        <f t="shared" si="21"/>
        <v>121.65275970067654</v>
      </c>
      <c r="AK19">
        <v>-4.1095697649390903E-2</v>
      </c>
      <c r="AL19">
        <v>4.6133520792287303E-2</v>
      </c>
      <c r="AM19">
        <v>3.4493712261831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51616.959392395576</v>
      </c>
      <c r="AS19" t="s">
        <v>240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240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505.19912755924111</v>
      </c>
      <c r="BE19">
        <f t="shared" si="29"/>
        <v>1.5157333141456026</v>
      </c>
      <c r="BF19" t="e">
        <f t="shared" si="30"/>
        <v>#DIV/0!</v>
      </c>
      <c r="BG19" t="e">
        <f t="shared" si="31"/>
        <v>#DIV/0!</v>
      </c>
      <c r="BH19">
        <f t="shared" si="32"/>
        <v>3.0002690651279151E-3</v>
      </c>
      <c r="BI19" t="e">
        <f t="shared" si="33"/>
        <v>#DIV/0!</v>
      </c>
      <c r="BJ19" t="s">
        <v>240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599.99248387096804</v>
      </c>
      <c r="BR19">
        <f t="shared" si="40"/>
        <v>505.19912755924111</v>
      </c>
      <c r="BS19">
        <f t="shared" si="41"/>
        <v>0.84200909368039212</v>
      </c>
      <c r="BT19">
        <f t="shared" si="42"/>
        <v>0.19401818736078427</v>
      </c>
      <c r="BU19">
        <v>6</v>
      </c>
      <c r="BV19">
        <v>0.5</v>
      </c>
      <c r="BW19" t="s">
        <v>241</v>
      </c>
      <c r="BX19">
        <v>1582061733.0999999</v>
      </c>
      <c r="BY19">
        <v>297.18754838709702</v>
      </c>
      <c r="BZ19">
        <v>299.95977419354801</v>
      </c>
      <c r="CA19">
        <v>34.050819354838701</v>
      </c>
      <c r="CB19">
        <v>33.4855612903226</v>
      </c>
      <c r="CC19">
        <v>350.01125806451603</v>
      </c>
      <c r="CD19">
        <v>99.057358064516094</v>
      </c>
      <c r="CE19">
        <v>0.19996561290322601</v>
      </c>
      <c r="CF19">
        <v>31.5657161290323</v>
      </c>
      <c r="CG19">
        <v>31.275435483871</v>
      </c>
      <c r="CH19">
        <v>999.9</v>
      </c>
      <c r="CI19">
        <v>0</v>
      </c>
      <c r="CJ19">
        <v>0</v>
      </c>
      <c r="CK19">
        <v>10004.736129032301</v>
      </c>
      <c r="CL19">
        <v>0</v>
      </c>
      <c r="CM19">
        <v>2.1073329032258101</v>
      </c>
      <c r="CN19">
        <v>599.99248387096804</v>
      </c>
      <c r="CO19">
        <v>0.93302870967741902</v>
      </c>
      <c r="CP19">
        <v>6.6971287096774204E-2</v>
      </c>
      <c r="CQ19">
        <v>0</v>
      </c>
      <c r="CR19">
        <v>2.62689516129032</v>
      </c>
      <c r="CS19">
        <v>0</v>
      </c>
      <c r="CT19">
        <v>7657.7993548387103</v>
      </c>
      <c r="CU19">
        <v>5520.0451612903198</v>
      </c>
      <c r="CV19">
        <v>40.156999999999996</v>
      </c>
      <c r="CW19">
        <v>44.128935483870997</v>
      </c>
      <c r="CX19">
        <v>42.183129032258101</v>
      </c>
      <c r="CY19">
        <v>42.600612903225802</v>
      </c>
      <c r="CZ19">
        <v>40.924999999999997</v>
      </c>
      <c r="DA19">
        <v>559.80999999999995</v>
      </c>
      <c r="DB19">
        <v>40.181290322580701</v>
      </c>
      <c r="DC19">
        <v>0</v>
      </c>
      <c r="DD19">
        <v>1582061744.3</v>
      </c>
      <c r="DE19">
        <v>2.6357884615384601</v>
      </c>
      <c r="DF19">
        <v>-0.736615380487323</v>
      </c>
      <c r="DG19">
        <v>11.4841025865953</v>
      </c>
      <c r="DH19">
        <v>7657.9388461538501</v>
      </c>
      <c r="DI19">
        <v>15</v>
      </c>
      <c r="DJ19">
        <v>100</v>
      </c>
      <c r="DK19">
        <v>100</v>
      </c>
      <c r="DL19">
        <v>2.4329999999999998</v>
      </c>
      <c r="DM19">
        <v>0.54400000000000004</v>
      </c>
      <c r="DN19">
        <v>2</v>
      </c>
      <c r="DO19">
        <v>343.45100000000002</v>
      </c>
      <c r="DP19">
        <v>687.96100000000001</v>
      </c>
      <c r="DQ19">
        <v>31</v>
      </c>
      <c r="DR19">
        <v>30.377700000000001</v>
      </c>
      <c r="DS19">
        <v>30</v>
      </c>
      <c r="DT19">
        <v>30.312100000000001</v>
      </c>
      <c r="DU19">
        <v>30.324100000000001</v>
      </c>
      <c r="DV19">
        <v>16.782399999999999</v>
      </c>
      <c r="DW19">
        <v>9.4810800000000004</v>
      </c>
      <c r="DX19">
        <v>100</v>
      </c>
      <c r="DY19">
        <v>31</v>
      </c>
      <c r="DZ19">
        <v>300</v>
      </c>
      <c r="EA19">
        <v>33.435899999999997</v>
      </c>
      <c r="EB19">
        <v>100.233</v>
      </c>
      <c r="EC19">
        <v>100.666</v>
      </c>
    </row>
    <row r="20" spans="1:133" x14ac:dyDescent="0.25">
      <c r="A20">
        <v>4</v>
      </c>
      <c r="B20">
        <v>1582061835.0999999</v>
      </c>
      <c r="C20">
        <v>270</v>
      </c>
      <c r="D20" t="s">
        <v>246</v>
      </c>
      <c r="E20" t="s">
        <v>247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238</v>
      </c>
      <c r="M20" t="s">
        <v>239</v>
      </c>
      <c r="N20">
        <v>1582061827.0999999</v>
      </c>
      <c r="O20">
        <f t="shared" si="0"/>
        <v>3.5724581769381773E-4</v>
      </c>
      <c r="P20">
        <f t="shared" si="1"/>
        <v>0.98030415474308619</v>
      </c>
      <c r="Q20">
        <f t="shared" si="2"/>
        <v>223.20877419354801</v>
      </c>
      <c r="R20">
        <f t="shared" si="3"/>
        <v>164.80547897961699</v>
      </c>
      <c r="S20">
        <f t="shared" si="4"/>
        <v>16.35831133927525</v>
      </c>
      <c r="T20">
        <f t="shared" si="5"/>
        <v>22.155323017917613</v>
      </c>
      <c r="U20">
        <f t="shared" si="6"/>
        <v>2.8930960347475349E-2</v>
      </c>
      <c r="V20">
        <f t="shared" si="7"/>
        <v>2.2463789697675272</v>
      </c>
      <c r="W20">
        <f t="shared" si="8"/>
        <v>2.8725547129963936E-2</v>
      </c>
      <c r="X20">
        <f t="shared" si="9"/>
        <v>1.7971800828604126E-2</v>
      </c>
      <c r="Y20">
        <f t="shared" si="10"/>
        <v>98.021377290755026</v>
      </c>
      <c r="Z20">
        <f t="shared" si="11"/>
        <v>32.13346476546014</v>
      </c>
      <c r="AA20">
        <f t="shared" si="12"/>
        <v>31.215196774193601</v>
      </c>
      <c r="AB20">
        <f t="shared" si="13"/>
        <v>4.5670295910835046</v>
      </c>
      <c r="AC20">
        <f t="shared" si="14"/>
        <v>72.796479599314097</v>
      </c>
      <c r="AD20">
        <f t="shared" si="15"/>
        <v>3.3820311885354486</v>
      </c>
      <c r="AE20">
        <f t="shared" si="16"/>
        <v>4.6458718981340885</v>
      </c>
      <c r="AF20">
        <f t="shared" si="17"/>
        <v>1.184998402548056</v>
      </c>
      <c r="AG20">
        <f t="shared" si="18"/>
        <v>-15.754540560297361</v>
      </c>
      <c r="AH20">
        <f t="shared" si="19"/>
        <v>36.452751021402335</v>
      </c>
      <c r="AI20">
        <f t="shared" si="20"/>
        <v>3.657174678310275</v>
      </c>
      <c r="AJ20">
        <f t="shared" si="21"/>
        <v>122.37676243017027</v>
      </c>
      <c r="AK20">
        <v>-4.1086334792469197E-2</v>
      </c>
      <c r="AL20">
        <v>4.6123010165161397E-2</v>
      </c>
      <c r="AM20">
        <v>3.4487489613054501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51614.09407852155</v>
      </c>
      <c r="AS20" t="s">
        <v>240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240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505.21678029199137</v>
      </c>
      <c r="BE20">
        <f t="shared" si="29"/>
        <v>0.98030415474308619</v>
      </c>
      <c r="BF20" t="e">
        <f t="shared" si="30"/>
        <v>#DIV/0!</v>
      </c>
      <c r="BG20" t="e">
        <f t="shared" si="31"/>
        <v>#DIV/0!</v>
      </c>
      <c r="BH20">
        <f t="shared" si="32"/>
        <v>1.9403634102899687E-3</v>
      </c>
      <c r="BI20" t="e">
        <f t="shared" si="33"/>
        <v>#DIV/0!</v>
      </c>
      <c r="BJ20" t="s">
        <v>240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600.01335483871003</v>
      </c>
      <c r="BR20">
        <f t="shared" si="40"/>
        <v>505.21678029199137</v>
      </c>
      <c r="BS20">
        <f t="shared" si="41"/>
        <v>0.84200922565765057</v>
      </c>
      <c r="BT20">
        <f t="shared" si="42"/>
        <v>0.19401845131530135</v>
      </c>
      <c r="BU20">
        <v>6</v>
      </c>
      <c r="BV20">
        <v>0.5</v>
      </c>
      <c r="BW20" t="s">
        <v>241</v>
      </c>
      <c r="BX20">
        <v>1582061827.0999999</v>
      </c>
      <c r="BY20">
        <v>223.20877419354801</v>
      </c>
      <c r="BZ20">
        <v>225.025935483871</v>
      </c>
      <c r="CA20">
        <v>34.073032258064501</v>
      </c>
      <c r="CB20">
        <v>33.481496774193602</v>
      </c>
      <c r="CC20">
        <v>350.011161290323</v>
      </c>
      <c r="CD20">
        <v>99.058319354838702</v>
      </c>
      <c r="CE20">
        <v>0.19997861290322599</v>
      </c>
      <c r="CF20">
        <v>31.516193548387101</v>
      </c>
      <c r="CG20">
        <v>31.215196774193601</v>
      </c>
      <c r="CH20">
        <v>999.9</v>
      </c>
      <c r="CI20">
        <v>0</v>
      </c>
      <c r="CJ20">
        <v>0</v>
      </c>
      <c r="CK20">
        <v>10002.359677419399</v>
      </c>
      <c r="CL20">
        <v>0</v>
      </c>
      <c r="CM20">
        <v>2.4860419354838701</v>
      </c>
      <c r="CN20">
        <v>600.01335483871003</v>
      </c>
      <c r="CO20">
        <v>0.93302177419354804</v>
      </c>
      <c r="CP20">
        <v>6.6978225806451602E-2</v>
      </c>
      <c r="CQ20">
        <v>0</v>
      </c>
      <c r="CR20">
        <v>2.5978064516128998</v>
      </c>
      <c r="CS20">
        <v>0</v>
      </c>
      <c r="CT20">
        <v>7716.3638709677398</v>
      </c>
      <c r="CU20">
        <v>5520.2306451612903</v>
      </c>
      <c r="CV20">
        <v>40.0741935483871</v>
      </c>
      <c r="CW20">
        <v>44.018000000000001</v>
      </c>
      <c r="CX20">
        <v>42.032064516128997</v>
      </c>
      <c r="CY20">
        <v>42.503999999999998</v>
      </c>
      <c r="CZ20">
        <v>40.816064516129003</v>
      </c>
      <c r="DA20">
        <v>559.82451612903196</v>
      </c>
      <c r="DB20">
        <v>40.185161290322597</v>
      </c>
      <c r="DC20">
        <v>0</v>
      </c>
      <c r="DD20">
        <v>1582061838.5</v>
      </c>
      <c r="DE20">
        <v>2.5997211538461502</v>
      </c>
      <c r="DF20">
        <v>-0.110931632862716</v>
      </c>
      <c r="DG20">
        <v>86.741196394562095</v>
      </c>
      <c r="DH20">
        <v>7716.9384615384597</v>
      </c>
      <c r="DI20">
        <v>15</v>
      </c>
      <c r="DJ20">
        <v>100</v>
      </c>
      <c r="DK20">
        <v>100</v>
      </c>
      <c r="DL20">
        <v>2.2189999999999999</v>
      </c>
      <c r="DM20">
        <v>0.54700000000000004</v>
      </c>
      <c r="DN20">
        <v>2</v>
      </c>
      <c r="DO20">
        <v>343.43099999999998</v>
      </c>
      <c r="DP20">
        <v>687.85500000000002</v>
      </c>
      <c r="DQ20">
        <v>31</v>
      </c>
      <c r="DR20">
        <v>30.361899999999999</v>
      </c>
      <c r="DS20">
        <v>30.0001</v>
      </c>
      <c r="DT20">
        <v>30.301500000000001</v>
      </c>
      <c r="DU20">
        <v>30.313500000000001</v>
      </c>
      <c r="DV20">
        <v>13.4108</v>
      </c>
      <c r="DW20">
        <v>9.7620400000000007</v>
      </c>
      <c r="DX20">
        <v>100</v>
      </c>
      <c r="DY20">
        <v>31</v>
      </c>
      <c r="DZ20">
        <v>225</v>
      </c>
      <c r="EA20">
        <v>33.3872</v>
      </c>
      <c r="EB20">
        <v>100.238</v>
      </c>
      <c r="EC20">
        <v>100.66800000000001</v>
      </c>
    </row>
    <row r="21" spans="1:133" x14ac:dyDescent="0.25">
      <c r="A21">
        <v>5</v>
      </c>
      <c r="B21">
        <v>1582061930.0999999</v>
      </c>
      <c r="C21">
        <v>365</v>
      </c>
      <c r="D21" t="s">
        <v>248</v>
      </c>
      <c r="E21" t="s">
        <v>249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>
        <v>1582061922.0999999</v>
      </c>
      <c r="O21">
        <f t="shared" si="0"/>
        <v>3.5964713578546289E-4</v>
      </c>
      <c r="P21">
        <f t="shared" si="1"/>
        <v>0.47129466114552876</v>
      </c>
      <c r="Q21">
        <f t="shared" si="2"/>
        <v>149.12638709677401</v>
      </c>
      <c r="R21">
        <f t="shared" si="3"/>
        <v>120.02815664491565</v>
      </c>
      <c r="S21">
        <f t="shared" si="4"/>
        <v>11.914041825405475</v>
      </c>
      <c r="T21">
        <f t="shared" si="5"/>
        <v>14.802343573422137</v>
      </c>
      <c r="U21">
        <f t="shared" si="6"/>
        <v>2.8749991224495831E-2</v>
      </c>
      <c r="V21">
        <f t="shared" si="7"/>
        <v>2.2454920128169591</v>
      </c>
      <c r="W21">
        <f t="shared" si="8"/>
        <v>2.8547050532053142E-2</v>
      </c>
      <c r="X21">
        <f t="shared" si="9"/>
        <v>1.7860020470162635E-2</v>
      </c>
      <c r="Y21">
        <f t="shared" si="10"/>
        <v>98.013925343431225</v>
      </c>
      <c r="Z21">
        <f t="shared" si="11"/>
        <v>32.166468452030649</v>
      </c>
      <c r="AA21">
        <f t="shared" si="12"/>
        <v>31.262416129032299</v>
      </c>
      <c r="AB21">
        <f t="shared" si="13"/>
        <v>4.5793204980190163</v>
      </c>
      <c r="AC21">
        <f t="shared" si="14"/>
        <v>72.590837391725742</v>
      </c>
      <c r="AD21">
        <f t="shared" si="15"/>
        <v>3.3789290724000667</v>
      </c>
      <c r="AE21">
        <f t="shared" si="16"/>
        <v>4.654759738017864</v>
      </c>
      <c r="AF21">
        <f t="shared" si="17"/>
        <v>1.2003914256189496</v>
      </c>
      <c r="AG21">
        <f t="shared" si="18"/>
        <v>-15.860438688138913</v>
      </c>
      <c r="AH21">
        <f t="shared" si="19"/>
        <v>34.795861269636113</v>
      </c>
      <c r="AI21">
        <f t="shared" si="20"/>
        <v>3.493715727025609</v>
      </c>
      <c r="AJ21">
        <f t="shared" si="21"/>
        <v>120.44306365195402</v>
      </c>
      <c r="AK21">
        <v>-4.1062495539048997E-2</v>
      </c>
      <c r="AL21">
        <v>4.6096248514763898E-2</v>
      </c>
      <c r="AM21">
        <v>3.4471643611341398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51579.713404212038</v>
      </c>
      <c r="AS21" t="s">
        <v>240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240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505.17739938216482</v>
      </c>
      <c r="BE21">
        <f t="shared" si="29"/>
        <v>0.47129466114552876</v>
      </c>
      <c r="BF21" t="e">
        <f t="shared" si="30"/>
        <v>#DIV/0!</v>
      </c>
      <c r="BG21" t="e">
        <f t="shared" si="31"/>
        <v>#DIV/0!</v>
      </c>
      <c r="BH21">
        <f t="shared" si="32"/>
        <v>9.3292902992478507E-4</v>
      </c>
      <c r="BI21" t="e">
        <f t="shared" si="33"/>
        <v>#DIV/0!</v>
      </c>
      <c r="BJ21" t="s">
        <v>240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599.96645161290303</v>
      </c>
      <c r="BR21">
        <f t="shared" si="40"/>
        <v>505.17739938216482</v>
      </c>
      <c r="BS21">
        <f t="shared" si="41"/>
        <v>0.84200941239978555</v>
      </c>
      <c r="BT21">
        <f t="shared" si="42"/>
        <v>0.19401882479957117</v>
      </c>
      <c r="BU21">
        <v>6</v>
      </c>
      <c r="BV21">
        <v>0.5</v>
      </c>
      <c r="BW21" t="s">
        <v>241</v>
      </c>
      <c r="BX21">
        <v>1582061922.0999999</v>
      </c>
      <c r="BY21">
        <v>149.12638709677401</v>
      </c>
      <c r="BZ21">
        <v>150.026225806452</v>
      </c>
      <c r="CA21">
        <v>34.041061290322602</v>
      </c>
      <c r="CB21">
        <v>33.445535483870998</v>
      </c>
      <c r="CC21">
        <v>350.01441935483899</v>
      </c>
      <c r="CD21">
        <v>99.060377419354893</v>
      </c>
      <c r="CE21">
        <v>0.20001412903225799</v>
      </c>
      <c r="CF21">
        <v>31.5498451612903</v>
      </c>
      <c r="CG21">
        <v>31.262416129032299</v>
      </c>
      <c r="CH21">
        <v>999.9</v>
      </c>
      <c r="CI21">
        <v>0</v>
      </c>
      <c r="CJ21">
        <v>0</v>
      </c>
      <c r="CK21">
        <v>9996.3483870967793</v>
      </c>
      <c r="CL21">
        <v>0</v>
      </c>
      <c r="CM21">
        <v>2.4019793548387098</v>
      </c>
      <c r="CN21">
        <v>599.96645161290303</v>
      </c>
      <c r="CO21">
        <v>0.93301467741935495</v>
      </c>
      <c r="CP21">
        <v>6.6985329032258095E-2</v>
      </c>
      <c r="CQ21">
        <v>0</v>
      </c>
      <c r="CR21">
        <v>2.57983870967742</v>
      </c>
      <c r="CS21">
        <v>0</v>
      </c>
      <c r="CT21">
        <v>7765.0122580645202</v>
      </c>
      <c r="CU21">
        <v>5519.7890322580697</v>
      </c>
      <c r="CV21">
        <v>40.036000000000001</v>
      </c>
      <c r="CW21">
        <v>43.975612903225802</v>
      </c>
      <c r="CX21">
        <v>42.086516129032297</v>
      </c>
      <c r="CY21">
        <v>42.4796774193548</v>
      </c>
      <c r="CZ21">
        <v>40.79</v>
      </c>
      <c r="DA21">
        <v>559.77774193548396</v>
      </c>
      <c r="DB21">
        <v>40.185806451612898</v>
      </c>
      <c r="DC21">
        <v>0</v>
      </c>
      <c r="DD21">
        <v>1582061933.3</v>
      </c>
      <c r="DE21">
        <v>2.5593750000000002</v>
      </c>
      <c r="DF21">
        <v>0.10226496939645</v>
      </c>
      <c r="DG21">
        <v>-27.301196470034299</v>
      </c>
      <c r="DH21">
        <v>7765.2130769230798</v>
      </c>
      <c r="DI21">
        <v>15</v>
      </c>
      <c r="DJ21">
        <v>100</v>
      </c>
      <c r="DK21">
        <v>100</v>
      </c>
      <c r="DL21">
        <v>2.0539999999999998</v>
      </c>
      <c r="DM21">
        <v>0.54400000000000004</v>
      </c>
      <c r="DN21">
        <v>2</v>
      </c>
      <c r="DO21">
        <v>343.57100000000003</v>
      </c>
      <c r="DP21">
        <v>687.61300000000006</v>
      </c>
      <c r="DQ21">
        <v>31.000299999999999</v>
      </c>
      <c r="DR21">
        <v>30.361699999999999</v>
      </c>
      <c r="DS21">
        <v>30.0002</v>
      </c>
      <c r="DT21">
        <v>30.2989</v>
      </c>
      <c r="DU21">
        <v>30.3109</v>
      </c>
      <c r="DV21">
        <v>9.9303500000000007</v>
      </c>
      <c r="DW21">
        <v>9.7135999999999996</v>
      </c>
      <c r="DX21">
        <v>100</v>
      </c>
      <c r="DY21">
        <v>31</v>
      </c>
      <c r="DZ21">
        <v>150</v>
      </c>
      <c r="EA21">
        <v>33.382599999999996</v>
      </c>
      <c r="EB21">
        <v>100.233</v>
      </c>
      <c r="EC21">
        <v>100.663</v>
      </c>
    </row>
    <row r="22" spans="1:133" x14ac:dyDescent="0.25">
      <c r="A22">
        <v>6</v>
      </c>
      <c r="B22">
        <v>1582062002.0999999</v>
      </c>
      <c r="C22">
        <v>437</v>
      </c>
      <c r="D22" t="s">
        <v>250</v>
      </c>
      <c r="E22" t="s">
        <v>251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>
        <v>1582061985.5838699</v>
      </c>
      <c r="O22">
        <f t="shared" si="0"/>
        <v>2.4895707318697542E-4</v>
      </c>
      <c r="P22">
        <f t="shared" si="1"/>
        <v>-0.73357043351876183</v>
      </c>
      <c r="Q22">
        <f t="shared" si="2"/>
        <v>101.11892258064501</v>
      </c>
      <c r="R22">
        <f t="shared" si="3"/>
        <v>158.55920986233011</v>
      </c>
      <c r="S22">
        <f t="shared" si="4"/>
        <v>15.73883007852959</v>
      </c>
      <c r="T22">
        <f t="shared" si="5"/>
        <v>10.03721916628232</v>
      </c>
      <c r="U22">
        <f t="shared" si="6"/>
        <v>1.9614377396352769E-2</v>
      </c>
      <c r="V22">
        <f t="shared" si="7"/>
        <v>2.2449184111806981</v>
      </c>
      <c r="W22">
        <f t="shared" si="8"/>
        <v>1.951966522368866E-2</v>
      </c>
      <c r="X22">
        <f t="shared" si="9"/>
        <v>1.2208262054262455E-2</v>
      </c>
      <c r="Y22">
        <f t="shared" si="10"/>
        <v>98.02487938905044</v>
      </c>
      <c r="Z22">
        <f t="shared" si="11"/>
        <v>32.189700785418431</v>
      </c>
      <c r="AA22">
        <f t="shared" si="12"/>
        <v>31.2479774193548</v>
      </c>
      <c r="AB22">
        <f t="shared" si="13"/>
        <v>4.5755591370009085</v>
      </c>
      <c r="AC22">
        <f t="shared" si="14"/>
        <v>72.243755266908451</v>
      </c>
      <c r="AD22">
        <f t="shared" si="15"/>
        <v>3.360167759330531</v>
      </c>
      <c r="AE22">
        <f t="shared" si="16"/>
        <v>4.6511532338209856</v>
      </c>
      <c r="AF22">
        <f t="shared" si="17"/>
        <v>1.2153913776703775</v>
      </c>
      <c r="AG22">
        <f t="shared" si="18"/>
        <v>-10.979006927545615</v>
      </c>
      <c r="AH22">
        <f t="shared" si="19"/>
        <v>34.88262400496496</v>
      </c>
      <c r="AI22">
        <f t="shared" si="20"/>
        <v>3.5028372988753316</v>
      </c>
      <c r="AJ22">
        <f t="shared" si="21"/>
        <v>125.43133376534513</v>
      </c>
      <c r="AK22">
        <v>-4.1047083025032897E-2</v>
      </c>
      <c r="AL22">
        <v>4.60789466175704E-2</v>
      </c>
      <c r="AM22">
        <v>3.4461397203764599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51563.481076550437</v>
      </c>
      <c r="AS22" t="s">
        <v>240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240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505.23082283032682</v>
      </c>
      <c r="BE22">
        <f t="shared" si="29"/>
        <v>-0.73357043351876183</v>
      </c>
      <c r="BF22" t="e">
        <f t="shared" si="30"/>
        <v>#DIV/0!</v>
      </c>
      <c r="BG22" t="e">
        <f t="shared" si="31"/>
        <v>#DIV/0!</v>
      </c>
      <c r="BH22">
        <f t="shared" si="32"/>
        <v>-1.4519510694325137E-3</v>
      </c>
      <c r="BI22" t="e">
        <f t="shared" si="33"/>
        <v>#DIV/0!</v>
      </c>
      <c r="BJ22" t="s">
        <v>240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600.02948387096797</v>
      </c>
      <c r="BR22">
        <f t="shared" si="40"/>
        <v>505.23082283032682</v>
      </c>
      <c r="BS22">
        <f t="shared" si="41"/>
        <v>0.84200999519379127</v>
      </c>
      <c r="BT22">
        <f t="shared" si="42"/>
        <v>0.19401999038758258</v>
      </c>
      <c r="BU22">
        <v>6</v>
      </c>
      <c r="BV22">
        <v>0.5</v>
      </c>
      <c r="BW22" t="s">
        <v>241</v>
      </c>
      <c r="BX22">
        <v>1582061985.5838699</v>
      </c>
      <c r="BY22">
        <v>101.11892258064501</v>
      </c>
      <c r="BZ22">
        <v>99.904654838709703</v>
      </c>
      <c r="CA22">
        <v>33.851661290322603</v>
      </c>
      <c r="CB22">
        <v>33.439367741935499</v>
      </c>
      <c r="CC22">
        <v>350.03622580645202</v>
      </c>
      <c r="CD22">
        <v>99.061716129032305</v>
      </c>
      <c r="CE22">
        <v>0.19981583870967701</v>
      </c>
      <c r="CF22">
        <v>31.536196774193499</v>
      </c>
      <c r="CG22">
        <v>31.2479774193548</v>
      </c>
      <c r="CH22">
        <v>999.9</v>
      </c>
      <c r="CI22">
        <v>0</v>
      </c>
      <c r="CJ22">
        <v>0</v>
      </c>
      <c r="CK22">
        <v>9992.4612903225807</v>
      </c>
      <c r="CL22">
        <v>0</v>
      </c>
      <c r="CM22">
        <v>2.7563664516128998</v>
      </c>
      <c r="CN22">
        <v>600.02948387096797</v>
      </c>
      <c r="CO22">
        <v>0.93300241935483896</v>
      </c>
      <c r="CP22">
        <v>6.69975838709677E-2</v>
      </c>
      <c r="CQ22">
        <v>0</v>
      </c>
      <c r="CR22">
        <v>2.61696774193548</v>
      </c>
      <c r="CS22">
        <v>0</v>
      </c>
      <c r="CT22">
        <v>7813.2574193548398</v>
      </c>
      <c r="CU22">
        <v>5520.35419354839</v>
      </c>
      <c r="CV22">
        <v>40.007935483871002</v>
      </c>
      <c r="CW22">
        <v>43.963419354838699</v>
      </c>
      <c r="CX22">
        <v>42.064322580645197</v>
      </c>
      <c r="CY22">
        <v>42.4695161290323</v>
      </c>
      <c r="CZ22">
        <v>40.777999999999999</v>
      </c>
      <c r="DA22">
        <v>559.82838709677401</v>
      </c>
      <c r="DB22">
        <v>40.201935483870997</v>
      </c>
      <c r="DC22">
        <v>0</v>
      </c>
      <c r="DD22">
        <v>1582062005.3</v>
      </c>
      <c r="DE22">
        <v>2.5867980769230798</v>
      </c>
      <c r="DF22">
        <v>0.36942734806481398</v>
      </c>
      <c r="DG22">
        <v>167.831453155129</v>
      </c>
      <c r="DH22">
        <v>7823.2126923076903</v>
      </c>
      <c r="DI22">
        <v>15</v>
      </c>
      <c r="DJ22">
        <v>100</v>
      </c>
      <c r="DK22">
        <v>100</v>
      </c>
      <c r="DL22">
        <v>1.9319999999999999</v>
      </c>
      <c r="DM22">
        <v>0.54400000000000004</v>
      </c>
      <c r="DN22">
        <v>2</v>
      </c>
      <c r="DO22">
        <v>343.23099999999999</v>
      </c>
      <c r="DP22">
        <v>684.82399999999996</v>
      </c>
      <c r="DQ22">
        <v>31.000299999999999</v>
      </c>
      <c r="DR22">
        <v>30.3672</v>
      </c>
      <c r="DS22">
        <v>30.0001</v>
      </c>
      <c r="DT22">
        <v>30.304200000000002</v>
      </c>
      <c r="DU22">
        <v>30.316500000000001</v>
      </c>
      <c r="DV22">
        <v>7.5957400000000002</v>
      </c>
      <c r="DW22">
        <v>9.2007499999999993</v>
      </c>
      <c r="DX22">
        <v>100</v>
      </c>
      <c r="DY22">
        <v>31</v>
      </c>
      <c r="DZ22">
        <v>100</v>
      </c>
      <c r="EA22">
        <v>33.469499999999996</v>
      </c>
      <c r="EB22">
        <v>100.233</v>
      </c>
      <c r="EC22">
        <v>100.661</v>
      </c>
    </row>
    <row r="23" spans="1:133" x14ac:dyDescent="0.25">
      <c r="A23">
        <v>7</v>
      </c>
      <c r="B23">
        <v>1582062071.0999999</v>
      </c>
      <c r="C23">
        <v>506</v>
      </c>
      <c r="D23" t="s">
        <v>252</v>
      </c>
      <c r="E23" t="s">
        <v>253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238</v>
      </c>
      <c r="M23" t="s">
        <v>239</v>
      </c>
      <c r="N23">
        <v>1582062060.77742</v>
      </c>
      <c r="O23">
        <f t="shared" si="0"/>
        <v>2.3292784775986907E-4</v>
      </c>
      <c r="P23">
        <f t="shared" si="1"/>
        <v>-0.21207057278283664</v>
      </c>
      <c r="Q23">
        <f t="shared" si="2"/>
        <v>75.265000000000001</v>
      </c>
      <c r="R23">
        <f t="shared" si="3"/>
        <v>92.138613096953492</v>
      </c>
      <c r="S23">
        <f t="shared" si="4"/>
        <v>9.1456029059250241</v>
      </c>
      <c r="T23">
        <f t="shared" si="5"/>
        <v>7.470741956905</v>
      </c>
      <c r="U23">
        <f t="shared" si="6"/>
        <v>1.8331357356981319E-2</v>
      </c>
      <c r="V23">
        <f t="shared" si="7"/>
        <v>2.2426575136278899</v>
      </c>
      <c r="W23">
        <f t="shared" si="8"/>
        <v>1.8248519364567121E-2</v>
      </c>
      <c r="X23">
        <f t="shared" si="9"/>
        <v>1.1412735969669465E-2</v>
      </c>
      <c r="Y23">
        <f t="shared" si="10"/>
        <v>98.023222589206156</v>
      </c>
      <c r="Z23">
        <f t="shared" si="11"/>
        <v>32.216811984499664</v>
      </c>
      <c r="AA23">
        <f t="shared" si="12"/>
        <v>31.273664516128999</v>
      </c>
      <c r="AB23">
        <f t="shared" si="13"/>
        <v>4.5822526287728493</v>
      </c>
      <c r="AC23">
        <f t="shared" si="14"/>
        <v>72.282285309745475</v>
      </c>
      <c r="AD23">
        <f t="shared" si="15"/>
        <v>3.3660147731997543</v>
      </c>
      <c r="AE23">
        <f t="shared" si="16"/>
        <v>4.6567630765624539</v>
      </c>
      <c r="AF23">
        <f t="shared" si="17"/>
        <v>1.2162378555730951</v>
      </c>
      <c r="AG23">
        <f t="shared" si="18"/>
        <v>-10.272118086210225</v>
      </c>
      <c r="AH23">
        <f t="shared" si="19"/>
        <v>34.308095644068437</v>
      </c>
      <c r="AI23">
        <f t="shared" si="20"/>
        <v>3.4494148628264614</v>
      </c>
      <c r="AJ23">
        <f t="shared" si="21"/>
        <v>125.50861500989083</v>
      </c>
      <c r="AK23">
        <v>-4.0986367777790501E-2</v>
      </c>
      <c r="AL23">
        <v>4.6010788433592999E-2</v>
      </c>
      <c r="AM23">
        <v>3.44210202302679</v>
      </c>
      <c r="AN23">
        <v>0</v>
      </c>
      <c r="AO23">
        <v>0</v>
      </c>
      <c r="AP23">
        <f t="shared" si="22"/>
        <v>1</v>
      </c>
      <c r="AQ23">
        <f t="shared" si="23"/>
        <v>0</v>
      </c>
      <c r="AR23">
        <f t="shared" si="24"/>
        <v>51486.658916250475</v>
      </c>
      <c r="AS23" t="s">
        <v>240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240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505.22404659061345</v>
      </c>
      <c r="BE23">
        <f t="shared" si="29"/>
        <v>-0.21207057278283664</v>
      </c>
      <c r="BF23" t="e">
        <f t="shared" si="30"/>
        <v>#DIV/0!</v>
      </c>
      <c r="BG23" t="e">
        <f t="shared" si="31"/>
        <v>#DIV/0!</v>
      </c>
      <c r="BH23">
        <f t="shared" si="32"/>
        <v>-4.197555009781213E-4</v>
      </c>
      <c r="BI23" t="e">
        <f t="shared" si="33"/>
        <v>#DIV/0!</v>
      </c>
      <c r="BJ23" t="s">
        <v>240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600.021677419355</v>
      </c>
      <c r="BR23">
        <f t="shared" si="40"/>
        <v>505.22404659061345</v>
      </c>
      <c r="BS23">
        <f t="shared" si="41"/>
        <v>0.84200965665697525</v>
      </c>
      <c r="BT23">
        <f t="shared" si="42"/>
        <v>0.1940193133139505</v>
      </c>
      <c r="BU23">
        <v>6</v>
      </c>
      <c r="BV23">
        <v>0.5</v>
      </c>
      <c r="BW23" t="s">
        <v>241</v>
      </c>
      <c r="BX23">
        <v>1582062060.77742</v>
      </c>
      <c r="BY23">
        <v>75.265000000000001</v>
      </c>
      <c r="BZ23">
        <v>74.931567741935496</v>
      </c>
      <c r="CA23">
        <v>33.911370967741902</v>
      </c>
      <c r="CB23">
        <v>33.525680645161302</v>
      </c>
      <c r="CC23">
        <v>350.06677419354799</v>
      </c>
      <c r="CD23">
        <v>99.059299999999993</v>
      </c>
      <c r="CE23">
        <v>0.199877</v>
      </c>
      <c r="CF23">
        <v>31.557422580645198</v>
      </c>
      <c r="CG23">
        <v>31.273664516128999</v>
      </c>
      <c r="CH23">
        <v>999.9</v>
      </c>
      <c r="CI23">
        <v>0</v>
      </c>
      <c r="CJ23">
        <v>0</v>
      </c>
      <c r="CK23">
        <v>9977.9241935483897</v>
      </c>
      <c r="CL23">
        <v>0</v>
      </c>
      <c r="CM23">
        <v>2.4845496774193601</v>
      </c>
      <c r="CN23">
        <v>600.021677419355</v>
      </c>
      <c r="CO23">
        <v>0.93300954838709704</v>
      </c>
      <c r="CP23">
        <v>6.6990474193548394E-2</v>
      </c>
      <c r="CQ23">
        <v>0</v>
      </c>
      <c r="CR23">
        <v>2.7020967741935502</v>
      </c>
      <c r="CS23">
        <v>0</v>
      </c>
      <c r="CT23">
        <v>7814.01</v>
      </c>
      <c r="CU23">
        <v>5520.2903225806403</v>
      </c>
      <c r="CV23">
        <v>40</v>
      </c>
      <c r="CW23">
        <v>43.993903225806498</v>
      </c>
      <c r="CX23">
        <v>42.033999999999999</v>
      </c>
      <c r="CY23">
        <v>42.4491935483871</v>
      </c>
      <c r="CZ23">
        <v>40.764000000000003</v>
      </c>
      <c r="DA23">
        <v>559.826129032258</v>
      </c>
      <c r="DB23">
        <v>40.194516129032301</v>
      </c>
      <c r="DC23">
        <v>0</v>
      </c>
      <c r="DD23">
        <v>1582062074.3</v>
      </c>
      <c r="DE23">
        <v>2.67590384615385</v>
      </c>
      <c r="DF23">
        <v>0.95237606208639802</v>
      </c>
      <c r="DG23">
        <v>22.3993161055744</v>
      </c>
      <c r="DH23">
        <v>7814.7692307692296</v>
      </c>
      <c r="DI23">
        <v>15</v>
      </c>
      <c r="DJ23">
        <v>100</v>
      </c>
      <c r="DK23">
        <v>100</v>
      </c>
      <c r="DL23">
        <v>1.831</v>
      </c>
      <c r="DM23">
        <v>0.54300000000000004</v>
      </c>
      <c r="DN23">
        <v>2</v>
      </c>
      <c r="DO23">
        <v>343.45100000000002</v>
      </c>
      <c r="DP23">
        <v>685.91399999999999</v>
      </c>
      <c r="DQ23">
        <v>30.9999</v>
      </c>
      <c r="DR23">
        <v>30.380299999999998</v>
      </c>
      <c r="DS23">
        <v>30.000299999999999</v>
      </c>
      <c r="DT23">
        <v>30.312100000000001</v>
      </c>
      <c r="DU23">
        <v>30.324100000000001</v>
      </c>
      <c r="DV23">
        <v>6.4249200000000002</v>
      </c>
      <c r="DW23">
        <v>9.2868300000000001</v>
      </c>
      <c r="DX23">
        <v>100</v>
      </c>
      <c r="DY23">
        <v>31</v>
      </c>
      <c r="DZ23">
        <v>75</v>
      </c>
      <c r="EA23">
        <v>33.5017</v>
      </c>
      <c r="EB23">
        <v>100.233</v>
      </c>
      <c r="EC23">
        <v>100.65900000000001</v>
      </c>
    </row>
    <row r="24" spans="1:133" x14ac:dyDescent="0.25">
      <c r="A24">
        <v>8</v>
      </c>
      <c r="B24">
        <v>1582062159.0999999</v>
      </c>
      <c r="C24">
        <v>594</v>
      </c>
      <c r="D24" t="s">
        <v>254</v>
      </c>
      <c r="E24" t="s">
        <v>255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>
        <v>1582062151.0999999</v>
      </c>
      <c r="O24">
        <f t="shared" si="0"/>
        <v>3.9117946876248403E-4</v>
      </c>
      <c r="P24">
        <f t="shared" si="1"/>
        <v>-0.17411287743874013</v>
      </c>
      <c r="Q24">
        <f t="shared" si="2"/>
        <v>50.3407032258065</v>
      </c>
      <c r="R24">
        <f t="shared" si="3"/>
        <v>58.122955038614748</v>
      </c>
      <c r="S24">
        <f t="shared" si="4"/>
        <v>5.7692816447339608</v>
      </c>
      <c r="T24">
        <f t="shared" si="5"/>
        <v>4.9968157143884779</v>
      </c>
      <c r="U24">
        <f t="shared" si="6"/>
        <v>3.1646029238138536E-2</v>
      </c>
      <c r="V24">
        <f t="shared" si="7"/>
        <v>2.2446874953365015</v>
      </c>
      <c r="W24">
        <f t="shared" si="8"/>
        <v>3.1400245377345516E-2</v>
      </c>
      <c r="X24">
        <f t="shared" si="9"/>
        <v>1.9647076836699053E-2</v>
      </c>
      <c r="Y24">
        <f t="shared" si="10"/>
        <v>98.0126023559869</v>
      </c>
      <c r="Z24">
        <f t="shared" si="11"/>
        <v>32.146614183101661</v>
      </c>
      <c r="AA24">
        <f t="shared" si="12"/>
        <v>31.245925806451599</v>
      </c>
      <c r="AB24">
        <f t="shared" si="13"/>
        <v>4.5750248992614626</v>
      </c>
      <c r="AC24">
        <f t="shared" si="14"/>
        <v>72.826755639375421</v>
      </c>
      <c r="AD24">
        <f t="shared" si="15"/>
        <v>3.3880610259328328</v>
      </c>
      <c r="AE24">
        <f t="shared" si="16"/>
        <v>4.6522201849961329</v>
      </c>
      <c r="AF24">
        <f t="shared" si="17"/>
        <v>1.1869638733286298</v>
      </c>
      <c r="AG24">
        <f t="shared" si="18"/>
        <v>-17.251014572425547</v>
      </c>
      <c r="AH24">
        <f t="shared" si="19"/>
        <v>35.616059917397962</v>
      </c>
      <c r="AI24">
        <f t="shared" si="20"/>
        <v>3.5768903196936104</v>
      </c>
      <c r="AJ24">
        <f t="shared" si="21"/>
        <v>119.95453802065292</v>
      </c>
      <c r="AK24">
        <v>-4.10408793804432E-2</v>
      </c>
      <c r="AL24">
        <v>4.6071982483049403E-2</v>
      </c>
      <c r="AM24">
        <v>3.44572725813416</v>
      </c>
      <c r="AN24">
        <v>0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51555.284267140043</v>
      </c>
      <c r="AS24" t="s">
        <v>240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240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505.16916906584981</v>
      </c>
      <c r="BE24">
        <f t="shared" si="29"/>
        <v>-0.17411287743874013</v>
      </c>
      <c r="BF24" t="e">
        <f t="shared" si="30"/>
        <v>#DIV/0!</v>
      </c>
      <c r="BG24" t="e">
        <f t="shared" si="31"/>
        <v>#DIV/0!</v>
      </c>
      <c r="BH24">
        <f t="shared" si="32"/>
        <v>-3.4466251723300271E-4</v>
      </c>
      <c r="BI24" t="e">
        <f t="shared" si="33"/>
        <v>#DIV/0!</v>
      </c>
      <c r="BJ24" t="s">
        <v>240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599.95648387096799</v>
      </c>
      <c r="BR24">
        <f t="shared" si="40"/>
        <v>505.16916906584981</v>
      </c>
      <c r="BS24">
        <f t="shared" si="41"/>
        <v>0.84200968344646809</v>
      </c>
      <c r="BT24">
        <f t="shared" si="42"/>
        <v>0.19401936689293633</v>
      </c>
      <c r="BU24">
        <v>6</v>
      </c>
      <c r="BV24">
        <v>0.5</v>
      </c>
      <c r="BW24" t="s">
        <v>241</v>
      </c>
      <c r="BX24">
        <v>1582062151.0999999</v>
      </c>
      <c r="BY24">
        <v>50.3407032258065</v>
      </c>
      <c r="BZ24">
        <v>50.075990322580601</v>
      </c>
      <c r="CA24">
        <v>34.133212903225797</v>
      </c>
      <c r="CB24">
        <v>33.4855290322581</v>
      </c>
      <c r="CC24">
        <v>350.01080645161301</v>
      </c>
      <c r="CD24">
        <v>99.059967741935495</v>
      </c>
      <c r="CE24">
        <v>0.19998283870967701</v>
      </c>
      <c r="CF24">
        <v>31.540235483871001</v>
      </c>
      <c r="CG24">
        <v>31.245925806451599</v>
      </c>
      <c r="CH24">
        <v>999.9</v>
      </c>
      <c r="CI24">
        <v>0</v>
      </c>
      <c r="CJ24">
        <v>0</v>
      </c>
      <c r="CK24">
        <v>9991.1274193548397</v>
      </c>
      <c r="CL24">
        <v>0</v>
      </c>
      <c r="CM24">
        <v>2.5342606451612899</v>
      </c>
      <c r="CN24">
        <v>599.95648387096799</v>
      </c>
      <c r="CO24">
        <v>0.93301512903225803</v>
      </c>
      <c r="CP24">
        <v>6.6984919354838704E-2</v>
      </c>
      <c r="CQ24">
        <v>0</v>
      </c>
      <c r="CR24">
        <v>2.61031451612903</v>
      </c>
      <c r="CS24">
        <v>0</v>
      </c>
      <c r="CT24">
        <v>7819.5170967741897</v>
      </c>
      <c r="CU24">
        <v>5519.6987096774201</v>
      </c>
      <c r="CV24">
        <v>39.945129032258102</v>
      </c>
      <c r="CW24">
        <v>43.957322580645098</v>
      </c>
      <c r="CX24">
        <v>41.923096774193503</v>
      </c>
      <c r="CY24">
        <v>42.445129032258002</v>
      </c>
      <c r="CZ24">
        <v>40.75</v>
      </c>
      <c r="DA24">
        <v>559.768709677419</v>
      </c>
      <c r="DB24">
        <v>40.190967741935502</v>
      </c>
      <c r="DC24">
        <v>0</v>
      </c>
      <c r="DD24">
        <v>1582062162.5</v>
      </c>
      <c r="DE24">
        <v>2.6073269230769198</v>
      </c>
      <c r="DF24">
        <v>0.23988034339031</v>
      </c>
      <c r="DG24">
        <v>-6.2758973907614797</v>
      </c>
      <c r="DH24">
        <v>7819.4265384615401</v>
      </c>
      <c r="DI24">
        <v>15</v>
      </c>
      <c r="DJ24">
        <v>100</v>
      </c>
      <c r="DK24">
        <v>100</v>
      </c>
      <c r="DL24">
        <v>1.8939999999999999</v>
      </c>
      <c r="DM24">
        <v>0.54400000000000004</v>
      </c>
      <c r="DN24">
        <v>2</v>
      </c>
      <c r="DO24">
        <v>343.69600000000003</v>
      </c>
      <c r="DP24">
        <v>686.88499999999999</v>
      </c>
      <c r="DQ24">
        <v>30.9999</v>
      </c>
      <c r="DR24">
        <v>30.3935</v>
      </c>
      <c r="DS24">
        <v>30.0001</v>
      </c>
      <c r="DT24">
        <v>30.322700000000001</v>
      </c>
      <c r="DU24">
        <v>30.3294</v>
      </c>
      <c r="DV24">
        <v>5.2630600000000003</v>
      </c>
      <c r="DW24">
        <v>9.8133400000000002</v>
      </c>
      <c r="DX24">
        <v>100</v>
      </c>
      <c r="DY24">
        <v>31</v>
      </c>
      <c r="DZ24">
        <v>50</v>
      </c>
      <c r="EA24">
        <v>33.343499999999999</v>
      </c>
      <c r="EB24">
        <v>100.22799999999999</v>
      </c>
      <c r="EC24">
        <v>100.65600000000001</v>
      </c>
    </row>
    <row r="25" spans="1:133" x14ac:dyDescent="0.25">
      <c r="A25">
        <v>9</v>
      </c>
      <c r="B25">
        <v>1582062256.0999999</v>
      </c>
      <c r="C25">
        <v>691</v>
      </c>
      <c r="D25" t="s">
        <v>256</v>
      </c>
      <c r="E25" t="s">
        <v>257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238</v>
      </c>
      <c r="M25" t="s">
        <v>239</v>
      </c>
      <c r="N25">
        <v>1582062248.0999999</v>
      </c>
      <c r="O25">
        <f t="shared" si="0"/>
        <v>3.6698009061926007E-4</v>
      </c>
      <c r="P25">
        <f t="shared" si="1"/>
        <v>2.2863238160069055</v>
      </c>
      <c r="Q25">
        <f t="shared" si="2"/>
        <v>395.82951612903202</v>
      </c>
      <c r="R25">
        <f t="shared" si="3"/>
        <v>264.07069195607164</v>
      </c>
      <c r="S25">
        <f t="shared" si="4"/>
        <v>26.211485808343348</v>
      </c>
      <c r="T25">
        <f t="shared" si="5"/>
        <v>39.289781337284758</v>
      </c>
      <c r="U25">
        <f t="shared" si="6"/>
        <v>2.9416155975912697E-2</v>
      </c>
      <c r="V25">
        <f t="shared" si="7"/>
        <v>2.2462078860055135</v>
      </c>
      <c r="W25">
        <f t="shared" si="8"/>
        <v>2.9203806330805382E-2</v>
      </c>
      <c r="X25">
        <f t="shared" si="9"/>
        <v>1.8271329834638306E-2</v>
      </c>
      <c r="Y25">
        <f t="shared" si="10"/>
        <v>98.013178582507862</v>
      </c>
      <c r="Z25">
        <f t="shared" si="11"/>
        <v>32.13743686685816</v>
      </c>
      <c r="AA25">
        <f t="shared" si="12"/>
        <v>31.243574193548401</v>
      </c>
      <c r="AB25">
        <f t="shared" si="13"/>
        <v>4.5744126086744767</v>
      </c>
      <c r="AC25">
        <f t="shared" si="14"/>
        <v>72.659736860990122</v>
      </c>
      <c r="AD25">
        <f t="shared" si="15"/>
        <v>3.377062195417099</v>
      </c>
      <c r="AE25">
        <f t="shared" si="16"/>
        <v>4.6477765283928392</v>
      </c>
      <c r="AF25">
        <f t="shared" si="17"/>
        <v>1.1973504132573778</v>
      </c>
      <c r="AG25">
        <f t="shared" si="18"/>
        <v>-16.183821996309369</v>
      </c>
      <c r="AH25">
        <f t="shared" si="19"/>
        <v>33.887394172363678</v>
      </c>
      <c r="AI25">
        <f t="shared" si="20"/>
        <v>3.4006568542064732</v>
      </c>
      <c r="AJ25">
        <f t="shared" si="21"/>
        <v>119.11740761276866</v>
      </c>
      <c r="AK25">
        <v>-4.1081735816191699E-2</v>
      </c>
      <c r="AL25">
        <v>4.6117847411397503E-2</v>
      </c>
      <c r="AM25">
        <v>3.44844329092003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51607.353076712643</v>
      </c>
      <c r="AS25" t="s">
        <v>240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240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505.17244726641735</v>
      </c>
      <c r="BE25">
        <f t="shared" si="29"/>
        <v>2.2863238160069055</v>
      </c>
      <c r="BF25" t="e">
        <f t="shared" si="30"/>
        <v>#DIV/0!</v>
      </c>
      <c r="BG25" t="e">
        <f t="shared" si="31"/>
        <v>#DIV/0!</v>
      </c>
      <c r="BH25">
        <f t="shared" si="32"/>
        <v>4.5258284143932064E-3</v>
      </c>
      <c r="BI25" t="e">
        <f t="shared" si="33"/>
        <v>#DIV/0!</v>
      </c>
      <c r="BJ25" t="s">
        <v>240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599.96041935483902</v>
      </c>
      <c r="BR25">
        <f t="shared" si="40"/>
        <v>505.17244726641735</v>
      </c>
      <c r="BS25">
        <f t="shared" si="41"/>
        <v>0.8420096242509616</v>
      </c>
      <c r="BT25">
        <f t="shared" si="42"/>
        <v>0.19401924850192348</v>
      </c>
      <c r="BU25">
        <v>6</v>
      </c>
      <c r="BV25">
        <v>0.5</v>
      </c>
      <c r="BW25" t="s">
        <v>241</v>
      </c>
      <c r="BX25">
        <v>1582062248.0999999</v>
      </c>
      <c r="BY25">
        <v>395.82951612903202</v>
      </c>
      <c r="BZ25">
        <v>399.99787096774202</v>
      </c>
      <c r="CA25">
        <v>34.022609677419403</v>
      </c>
      <c r="CB25">
        <v>33.414916129032299</v>
      </c>
      <c r="CC25">
        <v>350.006483870968</v>
      </c>
      <c r="CD25">
        <v>99.059396774193601</v>
      </c>
      <c r="CE25">
        <v>0.19995538709677399</v>
      </c>
      <c r="CF25">
        <v>31.523409677419401</v>
      </c>
      <c r="CG25">
        <v>31.243574193548401</v>
      </c>
      <c r="CH25">
        <v>999.9</v>
      </c>
      <c r="CI25">
        <v>0</v>
      </c>
      <c r="CJ25">
        <v>0</v>
      </c>
      <c r="CK25">
        <v>10001.131290322601</v>
      </c>
      <c r="CL25">
        <v>0</v>
      </c>
      <c r="CM25">
        <v>1.91706225806452</v>
      </c>
      <c r="CN25">
        <v>599.96041935483902</v>
      </c>
      <c r="CO25">
        <v>0.93301706451612898</v>
      </c>
      <c r="CP25">
        <v>6.6982983870967697E-2</v>
      </c>
      <c r="CQ25">
        <v>0</v>
      </c>
      <c r="CR25">
        <v>2.7114274193548402</v>
      </c>
      <c r="CS25">
        <v>0</v>
      </c>
      <c r="CT25">
        <v>7656.6896774193501</v>
      </c>
      <c r="CU25">
        <v>5519.7358064516102</v>
      </c>
      <c r="CV25">
        <v>39.906999999999996</v>
      </c>
      <c r="CW25">
        <v>43.901000000000003</v>
      </c>
      <c r="CX25">
        <v>41.941322580645199</v>
      </c>
      <c r="CY25">
        <v>42.377000000000002</v>
      </c>
      <c r="CZ25">
        <v>40.686999999999998</v>
      </c>
      <c r="DA25">
        <v>559.77290322580598</v>
      </c>
      <c r="DB25">
        <v>40.19</v>
      </c>
      <c r="DC25">
        <v>0</v>
      </c>
      <c r="DD25">
        <v>1582062259.0999999</v>
      </c>
      <c r="DE25">
        <v>2.7373173076923099</v>
      </c>
      <c r="DF25">
        <v>-0.62330768482049803</v>
      </c>
      <c r="DG25">
        <v>-16.125128184961198</v>
      </c>
      <c r="DH25">
        <v>7656.72307692308</v>
      </c>
      <c r="DI25">
        <v>15</v>
      </c>
      <c r="DJ25">
        <v>100</v>
      </c>
      <c r="DK25">
        <v>100</v>
      </c>
      <c r="DL25">
        <v>2.8</v>
      </c>
      <c r="DM25">
        <v>0.54200000000000004</v>
      </c>
      <c r="DN25">
        <v>2</v>
      </c>
      <c r="DO25">
        <v>343.55399999999997</v>
      </c>
      <c r="DP25">
        <v>688.02</v>
      </c>
      <c r="DQ25">
        <v>31.0002</v>
      </c>
      <c r="DR25">
        <v>30.390799999999999</v>
      </c>
      <c r="DS25">
        <v>30.0002</v>
      </c>
      <c r="DT25">
        <v>30.322700000000001</v>
      </c>
      <c r="DU25">
        <v>30.334599999999998</v>
      </c>
      <c r="DV25">
        <v>21.104900000000001</v>
      </c>
      <c r="DW25">
        <v>9.7885500000000008</v>
      </c>
      <c r="DX25">
        <v>100</v>
      </c>
      <c r="DY25">
        <v>31</v>
      </c>
      <c r="DZ25">
        <v>400</v>
      </c>
      <c r="EA25">
        <v>33.374200000000002</v>
      </c>
      <c r="EB25">
        <v>100.229</v>
      </c>
      <c r="EC25">
        <v>100.657</v>
      </c>
    </row>
    <row r="26" spans="1:133" x14ac:dyDescent="0.25">
      <c r="A26">
        <v>10</v>
      </c>
      <c r="B26">
        <v>1582062356.0999999</v>
      </c>
      <c r="C26">
        <v>791</v>
      </c>
      <c r="D26" t="s">
        <v>258</v>
      </c>
      <c r="E26" t="s">
        <v>259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>
        <v>1582062348.0999999</v>
      </c>
      <c r="O26">
        <f t="shared" si="0"/>
        <v>3.5415208530008903E-4</v>
      </c>
      <c r="P26">
        <f t="shared" si="1"/>
        <v>2.3019725621222475</v>
      </c>
      <c r="Q26">
        <f t="shared" si="2"/>
        <v>395.83158064516101</v>
      </c>
      <c r="R26">
        <f t="shared" si="3"/>
        <v>258.23377474367419</v>
      </c>
      <c r="S26">
        <f t="shared" si="4"/>
        <v>25.632055144474759</v>
      </c>
      <c r="T26">
        <f t="shared" si="5"/>
        <v>39.289891158088778</v>
      </c>
      <c r="U26">
        <f t="shared" si="6"/>
        <v>2.8282616724808807E-2</v>
      </c>
      <c r="V26">
        <f t="shared" si="7"/>
        <v>2.2462559591649507</v>
      </c>
      <c r="W26">
        <f t="shared" si="8"/>
        <v>2.8086262591980566E-2</v>
      </c>
      <c r="X26">
        <f t="shared" si="9"/>
        <v>1.757144200845772E-2</v>
      </c>
      <c r="Y26">
        <f t="shared" si="10"/>
        <v>98.021090085494507</v>
      </c>
      <c r="Z26">
        <f t="shared" si="11"/>
        <v>32.172225123503658</v>
      </c>
      <c r="AA26">
        <f t="shared" si="12"/>
        <v>31.278374193548402</v>
      </c>
      <c r="AB26">
        <f t="shared" si="13"/>
        <v>4.5834807916494427</v>
      </c>
      <c r="AC26">
        <f t="shared" si="14"/>
        <v>72.642128972642467</v>
      </c>
      <c r="AD26">
        <f t="shared" si="15"/>
        <v>3.3820995860022625</v>
      </c>
      <c r="AE26">
        <f t="shared" si="16"/>
        <v>4.6558376438498721</v>
      </c>
      <c r="AF26">
        <f t="shared" si="17"/>
        <v>1.2013812056471802</v>
      </c>
      <c r="AG26">
        <f t="shared" si="18"/>
        <v>-15.618106961733927</v>
      </c>
      <c r="AH26">
        <f t="shared" si="19"/>
        <v>33.368951359764743</v>
      </c>
      <c r="AI26">
        <f t="shared" si="20"/>
        <v>3.3496364490082118</v>
      </c>
      <c r="AJ26">
        <f t="shared" si="21"/>
        <v>119.12157093253353</v>
      </c>
      <c r="AK26">
        <v>-4.1083028059646101E-2</v>
      </c>
      <c r="AL26">
        <v>4.6119298067881703E-2</v>
      </c>
      <c r="AM26">
        <v>3.4485291809049201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51603.733870476673</v>
      </c>
      <c r="AS26" t="s">
        <v>240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240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505.21355856460923</v>
      </c>
      <c r="BE26">
        <f t="shared" si="29"/>
        <v>2.3019725621222475</v>
      </c>
      <c r="BF26" t="e">
        <f t="shared" si="30"/>
        <v>#DIV/0!</v>
      </c>
      <c r="BG26" t="e">
        <f t="shared" si="31"/>
        <v>#DIV/0!</v>
      </c>
      <c r="BH26">
        <f t="shared" si="32"/>
        <v>4.5564346464938748E-3</v>
      </c>
      <c r="BI26" t="e">
        <f t="shared" si="33"/>
        <v>#DIV/0!</v>
      </c>
      <c r="BJ26" t="s">
        <v>240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600.00929032258102</v>
      </c>
      <c r="BR26">
        <f t="shared" si="40"/>
        <v>505.21355856460923</v>
      </c>
      <c r="BS26">
        <f t="shared" si="41"/>
        <v>0.84200956004030025</v>
      </c>
      <c r="BT26">
        <f t="shared" si="42"/>
        <v>0.19401912008060068</v>
      </c>
      <c r="BU26">
        <v>6</v>
      </c>
      <c r="BV26">
        <v>0.5</v>
      </c>
      <c r="BW26" t="s">
        <v>241</v>
      </c>
      <c r="BX26">
        <v>1582062348.0999999</v>
      </c>
      <c r="BY26">
        <v>395.83158064516101</v>
      </c>
      <c r="BZ26">
        <v>400.01809677419402</v>
      </c>
      <c r="CA26">
        <v>34.073441935483899</v>
      </c>
      <c r="CB26">
        <v>33.487016129032298</v>
      </c>
      <c r="CC26">
        <v>350.00325806451599</v>
      </c>
      <c r="CD26">
        <v>99.059138709677399</v>
      </c>
      <c r="CE26">
        <v>0.199973193548387</v>
      </c>
      <c r="CF26">
        <v>31.5539225806452</v>
      </c>
      <c r="CG26">
        <v>31.278374193548402</v>
      </c>
      <c r="CH26">
        <v>999.9</v>
      </c>
      <c r="CI26">
        <v>0</v>
      </c>
      <c r="CJ26">
        <v>0</v>
      </c>
      <c r="CK26">
        <v>10001.4719354839</v>
      </c>
      <c r="CL26">
        <v>0</v>
      </c>
      <c r="CM26">
        <v>1.4813832258064501</v>
      </c>
      <c r="CN26">
        <v>600.00929032258102</v>
      </c>
      <c r="CO26">
        <v>0.933018193548387</v>
      </c>
      <c r="CP26">
        <v>6.6981851612903195E-2</v>
      </c>
      <c r="CQ26">
        <v>0</v>
      </c>
      <c r="CR26">
        <v>2.6173387096774201</v>
      </c>
      <c r="CS26">
        <v>0</v>
      </c>
      <c r="CT26">
        <v>7639.80741935484</v>
      </c>
      <c r="CU26">
        <v>5520.1874193548401</v>
      </c>
      <c r="CV26">
        <v>39.858741935483899</v>
      </c>
      <c r="CW26">
        <v>43.854612903225799</v>
      </c>
      <c r="CX26">
        <v>41.9151290322581</v>
      </c>
      <c r="CY26">
        <v>42.370935483871001</v>
      </c>
      <c r="CZ26">
        <v>40.661000000000001</v>
      </c>
      <c r="DA26">
        <v>559.819032258064</v>
      </c>
      <c r="DB26">
        <v>40.191935483870999</v>
      </c>
      <c r="DC26">
        <v>0</v>
      </c>
      <c r="DD26">
        <v>1582062359.3</v>
      </c>
      <c r="DE26">
        <v>2.6194999999999999</v>
      </c>
      <c r="DF26">
        <v>0.53471793894515995</v>
      </c>
      <c r="DG26">
        <v>3.7682050684838599</v>
      </c>
      <c r="DH26">
        <v>7639.5846153846196</v>
      </c>
      <c r="DI26">
        <v>15</v>
      </c>
      <c r="DJ26">
        <v>100</v>
      </c>
      <c r="DK26">
        <v>100</v>
      </c>
      <c r="DL26">
        <v>2.75</v>
      </c>
      <c r="DM26">
        <v>0.54300000000000004</v>
      </c>
      <c r="DN26">
        <v>2</v>
      </c>
      <c r="DO26">
        <v>343.39</v>
      </c>
      <c r="DP26">
        <v>688.41200000000003</v>
      </c>
      <c r="DQ26">
        <v>31</v>
      </c>
      <c r="DR26">
        <v>30.382899999999999</v>
      </c>
      <c r="DS26">
        <v>30</v>
      </c>
      <c r="DT26">
        <v>30.316299999999998</v>
      </c>
      <c r="DU26">
        <v>30.326699999999999</v>
      </c>
      <c r="DV26">
        <v>21.104399999999998</v>
      </c>
      <c r="DW26">
        <v>9.6836699999999993</v>
      </c>
      <c r="DX26">
        <v>100</v>
      </c>
      <c r="DY26">
        <v>31</v>
      </c>
      <c r="DZ26">
        <v>400</v>
      </c>
      <c r="EA26">
        <v>33.418399999999998</v>
      </c>
      <c r="EB26">
        <v>100.232</v>
      </c>
      <c r="EC26">
        <v>100.663</v>
      </c>
    </row>
    <row r="27" spans="1:133" x14ac:dyDescent="0.25">
      <c r="A27">
        <v>11</v>
      </c>
      <c r="B27">
        <v>1582062441.0999999</v>
      </c>
      <c r="C27">
        <v>876</v>
      </c>
      <c r="D27" t="s">
        <v>260</v>
      </c>
      <c r="E27" t="s">
        <v>261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>
        <v>1582062433.0999999</v>
      </c>
      <c r="O27">
        <f t="shared" si="0"/>
        <v>3.5600158331822271E-4</v>
      </c>
      <c r="P27">
        <f t="shared" si="1"/>
        <v>2.3155903840772361</v>
      </c>
      <c r="Q27">
        <f t="shared" si="2"/>
        <v>395.79199999999997</v>
      </c>
      <c r="R27">
        <f t="shared" si="3"/>
        <v>259.0884485688581</v>
      </c>
      <c r="S27">
        <f t="shared" si="4"/>
        <v>25.716894950771472</v>
      </c>
      <c r="T27">
        <f t="shared" si="5"/>
        <v>39.285971036453155</v>
      </c>
      <c r="U27">
        <f t="shared" si="6"/>
        <v>2.863906040857497E-2</v>
      </c>
      <c r="V27">
        <f t="shared" si="7"/>
        <v>2.2447551063670366</v>
      </c>
      <c r="W27">
        <f t="shared" si="8"/>
        <v>2.8437611246207865E-2</v>
      </c>
      <c r="X27">
        <f t="shared" si="9"/>
        <v>1.7791488201311687E-2</v>
      </c>
      <c r="Y27">
        <f t="shared" si="10"/>
        <v>98.020319083896126</v>
      </c>
      <c r="Z27">
        <f t="shared" si="11"/>
        <v>32.166037504939311</v>
      </c>
      <c r="AA27">
        <f t="shared" si="12"/>
        <v>31.260129032258099</v>
      </c>
      <c r="AB27">
        <f t="shared" si="13"/>
        <v>4.5787245176571956</v>
      </c>
      <c r="AC27">
        <f t="shared" si="14"/>
        <v>72.750135515791541</v>
      </c>
      <c r="AD27">
        <f t="shared" si="15"/>
        <v>3.3859842417675479</v>
      </c>
      <c r="AE27">
        <f t="shared" si="16"/>
        <v>4.6542652020662807</v>
      </c>
      <c r="AF27">
        <f t="shared" si="17"/>
        <v>1.1927402758896477</v>
      </c>
      <c r="AG27">
        <f t="shared" si="18"/>
        <v>-15.699669824333622</v>
      </c>
      <c r="AH27">
        <f t="shared" si="19"/>
        <v>34.83480187825274</v>
      </c>
      <c r="AI27">
        <f t="shared" si="20"/>
        <v>3.4987021133550438</v>
      </c>
      <c r="AJ27">
        <f t="shared" si="21"/>
        <v>120.65415325117027</v>
      </c>
      <c r="AK27">
        <v>-4.1042695717904802E-2</v>
      </c>
      <c r="AL27">
        <v>4.6074021480969903E-2</v>
      </c>
      <c r="AM27">
        <v>3.44584802332579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51556.145232303701</v>
      </c>
      <c r="AS27" t="s">
        <v>240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240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505.20949469670148</v>
      </c>
      <c r="BE27">
        <f t="shared" si="29"/>
        <v>2.3155903840772361</v>
      </c>
      <c r="BF27" t="e">
        <f t="shared" si="30"/>
        <v>#DIV/0!</v>
      </c>
      <c r="BG27" t="e">
        <f t="shared" si="31"/>
        <v>#DIV/0!</v>
      </c>
      <c r="BH27">
        <f t="shared" si="32"/>
        <v>4.583426100230722E-3</v>
      </c>
      <c r="BI27" t="e">
        <f t="shared" si="33"/>
        <v>#DIV/0!</v>
      </c>
      <c r="BJ27" t="s">
        <v>240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600.00445161290304</v>
      </c>
      <c r="BR27">
        <f t="shared" si="40"/>
        <v>505.20949469670148</v>
      </c>
      <c r="BS27">
        <f t="shared" si="41"/>
        <v>0.84200957732667092</v>
      </c>
      <c r="BT27">
        <f t="shared" si="42"/>
        <v>0.19401915465334207</v>
      </c>
      <c r="BU27">
        <v>6</v>
      </c>
      <c r="BV27">
        <v>0.5</v>
      </c>
      <c r="BW27" t="s">
        <v>241</v>
      </c>
      <c r="BX27">
        <v>1582062433.0999999</v>
      </c>
      <c r="BY27">
        <v>395.79199999999997</v>
      </c>
      <c r="BZ27">
        <v>400.00299999999999</v>
      </c>
      <c r="CA27">
        <v>34.112570967741902</v>
      </c>
      <c r="CB27">
        <v>33.523119354838698</v>
      </c>
      <c r="CC27">
        <v>350.01087096774199</v>
      </c>
      <c r="CD27">
        <v>99.059125806451604</v>
      </c>
      <c r="CE27">
        <v>0.200007870967742</v>
      </c>
      <c r="CF27">
        <v>31.547974193548399</v>
      </c>
      <c r="CG27">
        <v>31.260129032258099</v>
      </c>
      <c r="CH27">
        <v>999.9</v>
      </c>
      <c r="CI27">
        <v>0</v>
      </c>
      <c r="CJ27">
        <v>0</v>
      </c>
      <c r="CK27">
        <v>9991.6545161290305</v>
      </c>
      <c r="CL27">
        <v>0</v>
      </c>
      <c r="CM27">
        <v>1.62676548387097</v>
      </c>
      <c r="CN27">
        <v>600.00445161290304</v>
      </c>
      <c r="CO27">
        <v>0.93301706451612898</v>
      </c>
      <c r="CP27">
        <v>6.6982983870967697E-2</v>
      </c>
      <c r="CQ27">
        <v>0</v>
      </c>
      <c r="CR27">
        <v>2.6725241935483899</v>
      </c>
      <c r="CS27">
        <v>0</v>
      </c>
      <c r="CT27">
        <v>7638.5277419354798</v>
      </c>
      <c r="CU27">
        <v>5520.1435483871001</v>
      </c>
      <c r="CV27">
        <v>39.875</v>
      </c>
      <c r="CW27">
        <v>43.850612903225802</v>
      </c>
      <c r="CX27">
        <v>42.061999999999998</v>
      </c>
      <c r="CY27">
        <v>42.375</v>
      </c>
      <c r="CZ27">
        <v>40.680999999999997</v>
      </c>
      <c r="DA27">
        <v>559.81387096774199</v>
      </c>
      <c r="DB27">
        <v>40.191935483870999</v>
      </c>
      <c r="DC27">
        <v>0</v>
      </c>
      <c r="DD27">
        <v>1582062444.5</v>
      </c>
      <c r="DE27">
        <v>2.63623076923077</v>
      </c>
      <c r="DF27">
        <v>-1.1706666889345101</v>
      </c>
      <c r="DG27">
        <v>7.3911110867434697</v>
      </c>
      <c r="DH27">
        <v>7638.7926923076902</v>
      </c>
      <c r="DI27">
        <v>15</v>
      </c>
      <c r="DJ27">
        <v>100</v>
      </c>
      <c r="DK27">
        <v>100</v>
      </c>
      <c r="DL27">
        <v>2.7120000000000002</v>
      </c>
      <c r="DM27">
        <v>0.54600000000000004</v>
      </c>
      <c r="DN27">
        <v>2</v>
      </c>
      <c r="DO27">
        <v>343.351</v>
      </c>
      <c r="DP27">
        <v>688.64200000000005</v>
      </c>
      <c r="DQ27">
        <v>30.999700000000001</v>
      </c>
      <c r="DR27">
        <v>30.369800000000001</v>
      </c>
      <c r="DS27">
        <v>30</v>
      </c>
      <c r="DT27">
        <v>30.306799999999999</v>
      </c>
      <c r="DU27">
        <v>30.3188</v>
      </c>
      <c r="DV27">
        <v>21.1126</v>
      </c>
      <c r="DW27">
        <v>9.5520600000000009</v>
      </c>
      <c r="DX27">
        <v>100</v>
      </c>
      <c r="DY27">
        <v>31</v>
      </c>
      <c r="DZ27">
        <v>400</v>
      </c>
      <c r="EA27">
        <v>33.4375</v>
      </c>
      <c r="EB27">
        <v>100.238</v>
      </c>
      <c r="EC27">
        <v>100.666</v>
      </c>
    </row>
    <row r="28" spans="1:133" x14ac:dyDescent="0.25">
      <c r="A28">
        <v>12</v>
      </c>
      <c r="B28">
        <v>1582062533.5</v>
      </c>
      <c r="C28">
        <v>968.40000009536698</v>
      </c>
      <c r="D28" t="s">
        <v>262</v>
      </c>
      <c r="E28" t="s">
        <v>263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N28">
        <v>1582062525.5</v>
      </c>
      <c r="O28">
        <f t="shared" si="0"/>
        <v>3.6713940243871202E-4</v>
      </c>
      <c r="P28">
        <f t="shared" si="1"/>
        <v>2.7440482264576063</v>
      </c>
      <c r="Q28">
        <f t="shared" si="2"/>
        <v>470.03519354838699</v>
      </c>
      <c r="R28">
        <f t="shared" si="3"/>
        <v>311.94181625987898</v>
      </c>
      <c r="S28">
        <f t="shared" si="4"/>
        <v>30.962764278987191</v>
      </c>
      <c r="T28">
        <f t="shared" si="5"/>
        <v>46.654818758066796</v>
      </c>
      <c r="U28">
        <f t="shared" si="6"/>
        <v>2.9406072181129242E-2</v>
      </c>
      <c r="V28">
        <f t="shared" si="7"/>
        <v>2.2466290373244382</v>
      </c>
      <c r="W28">
        <f t="shared" si="8"/>
        <v>2.919390700035979E-2</v>
      </c>
      <c r="X28">
        <f t="shared" si="9"/>
        <v>1.8265126357816235E-2</v>
      </c>
      <c r="Y28">
        <f t="shared" si="10"/>
        <v>98.018774105777666</v>
      </c>
      <c r="Z28">
        <f t="shared" si="11"/>
        <v>32.180201074886753</v>
      </c>
      <c r="AA28">
        <f t="shared" si="12"/>
        <v>31.292864516129001</v>
      </c>
      <c r="AB28">
        <f t="shared" si="13"/>
        <v>4.5872612935951409</v>
      </c>
      <c r="AC28">
        <f t="shared" si="14"/>
        <v>72.742513968445721</v>
      </c>
      <c r="AD28">
        <f t="shared" si="15"/>
        <v>3.3891570022456508</v>
      </c>
      <c r="AE28">
        <f t="shared" si="16"/>
        <v>4.6591144811352008</v>
      </c>
      <c r="AF28">
        <f t="shared" si="17"/>
        <v>1.1981042913494901</v>
      </c>
      <c r="AG28">
        <f t="shared" si="18"/>
        <v>-16.190847647547201</v>
      </c>
      <c r="AH28">
        <f t="shared" si="19"/>
        <v>33.12014101607874</v>
      </c>
      <c r="AI28">
        <f t="shared" si="20"/>
        <v>3.3245486122208052</v>
      </c>
      <c r="AJ28">
        <f t="shared" si="21"/>
        <v>118.27261608653001</v>
      </c>
      <c r="AK28">
        <v>-4.1093057533386199E-2</v>
      </c>
      <c r="AL28">
        <v>4.6130557030785203E-2</v>
      </c>
      <c r="AM28">
        <v>3.4491957663416302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51613.695599107377</v>
      </c>
      <c r="AS28" t="s">
        <v>240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240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505.20119488798537</v>
      </c>
      <c r="BE28">
        <f t="shared" si="29"/>
        <v>2.7440482264576063</v>
      </c>
      <c r="BF28" t="e">
        <f t="shared" si="30"/>
        <v>#DIV/0!</v>
      </c>
      <c r="BG28" t="e">
        <f t="shared" si="31"/>
        <v>#DIV/0!</v>
      </c>
      <c r="BH28">
        <f t="shared" si="32"/>
        <v>5.4315948858078694E-3</v>
      </c>
      <c r="BI28" t="e">
        <f t="shared" si="33"/>
        <v>#DIV/0!</v>
      </c>
      <c r="BJ28" t="s">
        <v>240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599.99454838709698</v>
      </c>
      <c r="BR28">
        <f t="shared" si="40"/>
        <v>505.20119488798537</v>
      </c>
      <c r="BS28">
        <f t="shared" si="41"/>
        <v>0.84200964199769024</v>
      </c>
      <c r="BT28">
        <f t="shared" si="42"/>
        <v>0.19401928399538063</v>
      </c>
      <c r="BU28">
        <v>6</v>
      </c>
      <c r="BV28">
        <v>0.5</v>
      </c>
      <c r="BW28" t="s">
        <v>241</v>
      </c>
      <c r="BX28">
        <v>1582062525.5</v>
      </c>
      <c r="BY28">
        <v>470.03519354838699</v>
      </c>
      <c r="BZ28">
        <v>475.03509677419402</v>
      </c>
      <c r="CA28">
        <v>34.144877419354799</v>
      </c>
      <c r="CB28">
        <v>33.536987096774197</v>
      </c>
      <c r="CC28">
        <v>350.00077419354801</v>
      </c>
      <c r="CD28">
        <v>99.058177419354806</v>
      </c>
      <c r="CE28">
        <v>0.199961967741936</v>
      </c>
      <c r="CF28">
        <v>31.5663129032258</v>
      </c>
      <c r="CG28">
        <v>31.292864516129001</v>
      </c>
      <c r="CH28">
        <v>999.9</v>
      </c>
      <c r="CI28">
        <v>0</v>
      </c>
      <c r="CJ28">
        <v>0</v>
      </c>
      <c r="CK28">
        <v>10004.010645161299</v>
      </c>
      <c r="CL28">
        <v>0</v>
      </c>
      <c r="CM28">
        <v>1.6295812903225799</v>
      </c>
      <c r="CN28">
        <v>599.99454838709698</v>
      </c>
      <c r="CO28">
        <v>0.93301480645161305</v>
      </c>
      <c r="CP28">
        <v>6.6985248387096796E-2</v>
      </c>
      <c r="CQ28">
        <v>0</v>
      </c>
      <c r="CR28">
        <v>2.5030887096774199</v>
      </c>
      <c r="CS28">
        <v>0</v>
      </c>
      <c r="CT28">
        <v>7632.0777419354799</v>
      </c>
      <c r="CU28">
        <v>5520.0493548387103</v>
      </c>
      <c r="CV28">
        <v>39.875</v>
      </c>
      <c r="CW28">
        <v>43.840451612903202</v>
      </c>
      <c r="CX28">
        <v>42.058</v>
      </c>
      <c r="CY28">
        <v>42.375</v>
      </c>
      <c r="CZ28">
        <v>40.679000000000002</v>
      </c>
      <c r="DA28">
        <v>559.80354838709695</v>
      </c>
      <c r="DB28">
        <v>40.1925806451613</v>
      </c>
      <c r="DC28">
        <v>0</v>
      </c>
      <c r="DD28">
        <v>1582062536.9000001</v>
      </c>
      <c r="DE28">
        <v>2.5092500000000002</v>
      </c>
      <c r="DF28">
        <v>1.8798974386279099</v>
      </c>
      <c r="DG28">
        <v>-7.0680342126745703</v>
      </c>
      <c r="DH28">
        <v>7631.9884615384599</v>
      </c>
      <c r="DI28">
        <v>15</v>
      </c>
      <c r="DJ28">
        <v>100</v>
      </c>
      <c r="DK28">
        <v>100</v>
      </c>
      <c r="DL28">
        <v>2.9119999999999999</v>
      </c>
      <c r="DM28">
        <v>0.55000000000000004</v>
      </c>
      <c r="DN28">
        <v>2</v>
      </c>
      <c r="DO28">
        <v>343.37200000000001</v>
      </c>
      <c r="DP28">
        <v>688.97299999999996</v>
      </c>
      <c r="DQ28">
        <v>31.0001</v>
      </c>
      <c r="DR28">
        <v>30.3645</v>
      </c>
      <c r="DS28">
        <v>30</v>
      </c>
      <c r="DT28">
        <v>30.301500000000001</v>
      </c>
      <c r="DU28">
        <v>30.313500000000001</v>
      </c>
      <c r="DV28">
        <v>24.229099999999999</v>
      </c>
      <c r="DW28">
        <v>9.2056699999999996</v>
      </c>
      <c r="DX28">
        <v>100</v>
      </c>
      <c r="DY28">
        <v>31</v>
      </c>
      <c r="DZ28">
        <v>475</v>
      </c>
      <c r="EA28">
        <v>33.436399999999999</v>
      </c>
      <c r="EB28">
        <v>100.24</v>
      </c>
      <c r="EC28">
        <v>100.667</v>
      </c>
    </row>
    <row r="29" spans="1:133" x14ac:dyDescent="0.25">
      <c r="A29">
        <v>13</v>
      </c>
      <c r="B29">
        <v>1582062624.5</v>
      </c>
      <c r="C29">
        <v>1059.4000000953699</v>
      </c>
      <c r="D29" t="s">
        <v>264</v>
      </c>
      <c r="E29" t="s">
        <v>265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>
        <v>1582062616.5</v>
      </c>
      <c r="O29">
        <f t="shared" si="0"/>
        <v>3.3883372838398526E-4</v>
      </c>
      <c r="P29">
        <f t="shared" si="1"/>
        <v>3.1845391090728552</v>
      </c>
      <c r="Q29">
        <f t="shared" si="2"/>
        <v>569.21258064516098</v>
      </c>
      <c r="R29">
        <f t="shared" si="3"/>
        <v>370.15248510084967</v>
      </c>
      <c r="S29">
        <f t="shared" si="4"/>
        <v>36.741173998057178</v>
      </c>
      <c r="T29">
        <f t="shared" si="5"/>
        <v>56.499792137472824</v>
      </c>
      <c r="U29">
        <f t="shared" si="6"/>
        <v>2.702952493449319E-2</v>
      </c>
      <c r="V29">
        <f t="shared" si="7"/>
        <v>2.2464748272766792</v>
      </c>
      <c r="W29">
        <f t="shared" si="8"/>
        <v>2.6850142514253113E-2</v>
      </c>
      <c r="X29">
        <f t="shared" si="9"/>
        <v>1.6797356515378233E-2</v>
      </c>
      <c r="Y29">
        <f t="shared" si="10"/>
        <v>98.019710768274095</v>
      </c>
      <c r="Z29">
        <f t="shared" si="11"/>
        <v>32.194238242421996</v>
      </c>
      <c r="AA29">
        <f t="shared" si="12"/>
        <v>31.306064516128998</v>
      </c>
      <c r="AB29">
        <f t="shared" si="13"/>
        <v>4.5907075157937305</v>
      </c>
      <c r="AC29">
        <f t="shared" si="14"/>
        <v>72.70830822543617</v>
      </c>
      <c r="AD29">
        <f t="shared" si="15"/>
        <v>3.3884538079004574</v>
      </c>
      <c r="AE29">
        <f t="shared" si="16"/>
        <v>4.6603392247752033</v>
      </c>
      <c r="AF29">
        <f t="shared" si="17"/>
        <v>1.2022537078932731</v>
      </c>
      <c r="AG29">
        <f t="shared" si="18"/>
        <v>-14.942567421733751</v>
      </c>
      <c r="AH29">
        <f t="shared" si="19"/>
        <v>32.07982100428837</v>
      </c>
      <c r="AI29">
        <f t="shared" si="20"/>
        <v>3.2206268114486227</v>
      </c>
      <c r="AJ29">
        <f t="shared" si="21"/>
        <v>118.37759116227733</v>
      </c>
      <c r="AK29">
        <v>-4.1088911717261402E-2</v>
      </c>
      <c r="AL29">
        <v>4.61259029889916E-2</v>
      </c>
      <c r="AM29">
        <v>3.44892023116414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51607.946776801997</v>
      </c>
      <c r="AS29" t="s">
        <v>240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240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505.20595585414952</v>
      </c>
      <c r="BE29">
        <f t="shared" si="29"/>
        <v>3.1845391090728552</v>
      </c>
      <c r="BF29" t="e">
        <f t="shared" si="30"/>
        <v>#DIV/0!</v>
      </c>
      <c r="BG29" t="e">
        <f t="shared" si="31"/>
        <v>#DIV/0!</v>
      </c>
      <c r="BH29">
        <f t="shared" si="32"/>
        <v>6.3034472815918586E-3</v>
      </c>
      <c r="BI29" t="e">
        <f t="shared" si="33"/>
        <v>#DIV/0!</v>
      </c>
      <c r="BJ29" t="s">
        <v>240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600.00019354838696</v>
      </c>
      <c r="BR29">
        <f t="shared" si="40"/>
        <v>505.20595585414952</v>
      </c>
      <c r="BS29">
        <f t="shared" si="41"/>
        <v>0.84200965480756507</v>
      </c>
      <c r="BT29">
        <f t="shared" si="42"/>
        <v>0.19401930961513031</v>
      </c>
      <c r="BU29">
        <v>6</v>
      </c>
      <c r="BV29">
        <v>0.5</v>
      </c>
      <c r="BW29" t="s">
        <v>241</v>
      </c>
      <c r="BX29">
        <v>1582062616.5</v>
      </c>
      <c r="BY29">
        <v>569.21258064516098</v>
      </c>
      <c r="BZ29">
        <v>575.00229032258096</v>
      </c>
      <c r="CA29">
        <v>34.137303225806399</v>
      </c>
      <c r="CB29">
        <v>33.576287096774202</v>
      </c>
      <c r="CC29">
        <v>350.00796774193498</v>
      </c>
      <c r="CD29">
        <v>99.059561290322605</v>
      </c>
      <c r="CE29">
        <v>0.20000193548387099</v>
      </c>
      <c r="CF29">
        <v>31.570941935483901</v>
      </c>
      <c r="CG29">
        <v>31.306064516128998</v>
      </c>
      <c r="CH29">
        <v>999.9</v>
      </c>
      <c r="CI29">
        <v>0</v>
      </c>
      <c r="CJ29">
        <v>0</v>
      </c>
      <c r="CK29">
        <v>10002.8616129032</v>
      </c>
      <c r="CL29">
        <v>0</v>
      </c>
      <c r="CM29">
        <v>1.2402041935483901</v>
      </c>
      <c r="CN29">
        <v>600.00019354838696</v>
      </c>
      <c r="CO29">
        <v>0.93301512903225803</v>
      </c>
      <c r="CP29">
        <v>6.6984919354838704E-2</v>
      </c>
      <c r="CQ29">
        <v>0</v>
      </c>
      <c r="CR29">
        <v>2.6450967741935498</v>
      </c>
      <c r="CS29">
        <v>0</v>
      </c>
      <c r="CT29">
        <v>7604.34290322581</v>
      </c>
      <c r="CU29">
        <v>5520.10193548387</v>
      </c>
      <c r="CV29">
        <v>39.875</v>
      </c>
      <c r="CW29">
        <v>43.811999999999998</v>
      </c>
      <c r="CX29">
        <v>42</v>
      </c>
      <c r="CY29">
        <v>42.375</v>
      </c>
      <c r="CZ29">
        <v>40.640999999999998</v>
      </c>
      <c r="DA29">
        <v>559.80870967741896</v>
      </c>
      <c r="DB29">
        <v>40.193225806451601</v>
      </c>
      <c r="DC29">
        <v>0</v>
      </c>
      <c r="DD29">
        <v>1582062628.0999999</v>
      </c>
      <c r="DE29">
        <v>2.6378653846153899</v>
      </c>
      <c r="DF29">
        <v>-0.858752134267737</v>
      </c>
      <c r="DG29">
        <v>15.6683761295105</v>
      </c>
      <c r="DH29">
        <v>7604.49</v>
      </c>
      <c r="DI29">
        <v>15</v>
      </c>
      <c r="DJ29">
        <v>100</v>
      </c>
      <c r="DK29">
        <v>100</v>
      </c>
      <c r="DL29">
        <v>3.1890000000000001</v>
      </c>
      <c r="DM29">
        <v>0.54800000000000004</v>
      </c>
      <c r="DN29">
        <v>2</v>
      </c>
      <c r="DO29">
        <v>343.43900000000002</v>
      </c>
      <c r="DP29">
        <v>689.28099999999995</v>
      </c>
      <c r="DQ29">
        <v>30.999600000000001</v>
      </c>
      <c r="DR29">
        <v>30.359300000000001</v>
      </c>
      <c r="DS29">
        <v>30.0001</v>
      </c>
      <c r="DT29">
        <v>30.296199999999999</v>
      </c>
      <c r="DU29">
        <v>30.308199999999999</v>
      </c>
      <c r="DV29">
        <v>28.2545</v>
      </c>
      <c r="DW29">
        <v>8.7019800000000007</v>
      </c>
      <c r="DX29">
        <v>100</v>
      </c>
      <c r="DY29">
        <v>31</v>
      </c>
      <c r="DZ29">
        <v>575</v>
      </c>
      <c r="EA29">
        <v>33.534599999999998</v>
      </c>
      <c r="EB29">
        <v>100.242</v>
      </c>
      <c r="EC29">
        <v>100.667</v>
      </c>
    </row>
    <row r="30" spans="1:133" x14ac:dyDescent="0.25">
      <c r="A30">
        <v>14</v>
      </c>
      <c r="B30">
        <v>1582062716.5</v>
      </c>
      <c r="C30">
        <v>1151.4000000953699</v>
      </c>
      <c r="D30" t="s">
        <v>266</v>
      </c>
      <c r="E30" t="s">
        <v>267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>
        <v>1582062708.5</v>
      </c>
      <c r="O30">
        <f t="shared" si="0"/>
        <v>3.4640362830253837E-4</v>
      </c>
      <c r="P30">
        <f t="shared" si="1"/>
        <v>3.4435905111738037</v>
      </c>
      <c r="Q30">
        <f t="shared" si="2"/>
        <v>668.694161290323</v>
      </c>
      <c r="R30">
        <f t="shared" si="3"/>
        <v>458.62503976965837</v>
      </c>
      <c r="S30">
        <f t="shared" si="4"/>
        <v>45.525086108440519</v>
      </c>
      <c r="T30">
        <f t="shared" si="5"/>
        <v>66.377447006039745</v>
      </c>
      <c r="U30">
        <f t="shared" si="6"/>
        <v>2.7878917358883745E-2</v>
      </c>
      <c r="V30">
        <f t="shared" si="7"/>
        <v>2.2468317410845513</v>
      </c>
      <c r="W30">
        <f t="shared" si="8"/>
        <v>2.7688156775686028E-2</v>
      </c>
      <c r="X30">
        <f t="shared" si="9"/>
        <v>1.7322128143269243E-2</v>
      </c>
      <c r="Y30">
        <f t="shared" si="10"/>
        <v>98.024976861617517</v>
      </c>
      <c r="Z30">
        <f t="shared" si="11"/>
        <v>32.174551155685521</v>
      </c>
      <c r="AA30">
        <f t="shared" si="12"/>
        <v>31.291612903225801</v>
      </c>
      <c r="AB30">
        <f t="shared" si="13"/>
        <v>4.5869346426780337</v>
      </c>
      <c r="AC30">
        <f t="shared" si="14"/>
        <v>72.919288206212187</v>
      </c>
      <c r="AD30">
        <f t="shared" si="15"/>
        <v>3.3949800378369095</v>
      </c>
      <c r="AE30">
        <f t="shared" si="16"/>
        <v>4.6558052352843484</v>
      </c>
      <c r="AF30">
        <f t="shared" si="17"/>
        <v>1.1919546048411243</v>
      </c>
      <c r="AG30">
        <f t="shared" si="18"/>
        <v>-15.276400008141943</v>
      </c>
      <c r="AH30">
        <f t="shared" si="19"/>
        <v>31.759035775674214</v>
      </c>
      <c r="AI30">
        <f t="shared" si="20"/>
        <v>3.1874191270667112</v>
      </c>
      <c r="AJ30">
        <f t="shared" si="21"/>
        <v>117.69503175621648</v>
      </c>
      <c r="AK30">
        <v>-4.1098507454695003E-2</v>
      </c>
      <c r="AL30">
        <v>4.6136675044893598E-2</v>
      </c>
      <c r="AM30">
        <v>3.4495579591842098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51622.512178442244</v>
      </c>
      <c r="AS30" t="s">
        <v>240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240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505.23265268674015</v>
      </c>
      <c r="BE30">
        <f t="shared" si="29"/>
        <v>3.4435905111738037</v>
      </c>
      <c r="BF30" t="e">
        <f t="shared" si="30"/>
        <v>#DIV/0!</v>
      </c>
      <c r="BG30" t="e">
        <f t="shared" si="31"/>
        <v>#DIV/0!</v>
      </c>
      <c r="BH30">
        <f t="shared" si="32"/>
        <v>6.8158510596284362E-3</v>
      </c>
      <c r="BI30" t="e">
        <f t="shared" si="33"/>
        <v>#DIV/0!</v>
      </c>
      <c r="BJ30" t="s">
        <v>240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600.031838709677</v>
      </c>
      <c r="BR30">
        <f t="shared" si="40"/>
        <v>505.23265268674015</v>
      </c>
      <c r="BS30">
        <f t="shared" si="41"/>
        <v>0.84200974030512232</v>
      </c>
      <c r="BT30">
        <f t="shared" si="42"/>
        <v>0.19401948061024479</v>
      </c>
      <c r="BU30">
        <v>6</v>
      </c>
      <c r="BV30">
        <v>0.5</v>
      </c>
      <c r="BW30" t="s">
        <v>241</v>
      </c>
      <c r="BX30">
        <v>1582062708.5</v>
      </c>
      <c r="BY30">
        <v>668.694161290323</v>
      </c>
      <c r="BZ30">
        <v>674.99438709677395</v>
      </c>
      <c r="CA30">
        <v>34.201425806451603</v>
      </c>
      <c r="CB30">
        <v>33.6279161290323</v>
      </c>
      <c r="CC30">
        <v>350.00922580645198</v>
      </c>
      <c r="CD30">
        <v>99.064312903225797</v>
      </c>
      <c r="CE30">
        <v>0.19997090322580599</v>
      </c>
      <c r="CF30">
        <v>31.553799999999999</v>
      </c>
      <c r="CG30">
        <v>31.291612903225801</v>
      </c>
      <c r="CH30">
        <v>999.9</v>
      </c>
      <c r="CI30">
        <v>0</v>
      </c>
      <c r="CJ30">
        <v>0</v>
      </c>
      <c r="CK30">
        <v>10004.717741935499</v>
      </c>
      <c r="CL30">
        <v>0</v>
      </c>
      <c r="CM30">
        <v>1.95482548387097</v>
      </c>
      <c r="CN30">
        <v>600.031838709677</v>
      </c>
      <c r="CO30">
        <v>0.93301148387096799</v>
      </c>
      <c r="CP30">
        <v>6.6988551612903194E-2</v>
      </c>
      <c r="CQ30">
        <v>0</v>
      </c>
      <c r="CR30">
        <v>2.5978064516128998</v>
      </c>
      <c r="CS30">
        <v>0</v>
      </c>
      <c r="CT30">
        <v>7641.1445161290303</v>
      </c>
      <c r="CU30">
        <v>5520.3858064516098</v>
      </c>
      <c r="CV30">
        <v>39.820258064516104</v>
      </c>
      <c r="CW30">
        <v>43.783999999999999</v>
      </c>
      <c r="CX30">
        <v>41.895032258064496</v>
      </c>
      <c r="CY30">
        <v>42.362806451612897</v>
      </c>
      <c r="CZ30">
        <v>40.620935483871001</v>
      </c>
      <c r="DA30">
        <v>559.83709677419404</v>
      </c>
      <c r="DB30">
        <v>40.197096774193597</v>
      </c>
      <c r="DC30">
        <v>0</v>
      </c>
      <c r="DD30">
        <v>1582062719.9000001</v>
      </c>
      <c r="DE30">
        <v>2.62083653846154</v>
      </c>
      <c r="DF30">
        <v>-0.78327350562773101</v>
      </c>
      <c r="DG30">
        <v>8.1541880244813196</v>
      </c>
      <c r="DH30">
        <v>7641.1265384615399</v>
      </c>
      <c r="DI30">
        <v>15</v>
      </c>
      <c r="DJ30">
        <v>100</v>
      </c>
      <c r="DK30">
        <v>100</v>
      </c>
      <c r="DL30">
        <v>3.2120000000000002</v>
      </c>
      <c r="DM30">
        <v>0.55800000000000005</v>
      </c>
      <c r="DN30">
        <v>2</v>
      </c>
      <c r="DO30">
        <v>343.45299999999997</v>
      </c>
      <c r="DP30">
        <v>689.82</v>
      </c>
      <c r="DQ30">
        <v>31</v>
      </c>
      <c r="DR30">
        <v>30.3461</v>
      </c>
      <c r="DS30">
        <v>30</v>
      </c>
      <c r="DT30">
        <v>30.283000000000001</v>
      </c>
      <c r="DU30">
        <v>30.295100000000001</v>
      </c>
      <c r="DV30">
        <v>32.163200000000003</v>
      </c>
      <c r="DW30">
        <v>8.2593599999999991</v>
      </c>
      <c r="DX30">
        <v>100</v>
      </c>
      <c r="DY30">
        <v>31</v>
      </c>
      <c r="DZ30">
        <v>675</v>
      </c>
      <c r="EA30">
        <v>33.559100000000001</v>
      </c>
      <c r="EB30">
        <v>100.246</v>
      </c>
      <c r="EC30">
        <v>100.67100000000001</v>
      </c>
    </row>
    <row r="31" spans="1:133" x14ac:dyDescent="0.25">
      <c r="A31">
        <v>15</v>
      </c>
      <c r="B31">
        <v>1582062804.5</v>
      </c>
      <c r="C31">
        <v>1239.4000000953699</v>
      </c>
      <c r="D31" t="s">
        <v>268</v>
      </c>
      <c r="E31" t="s">
        <v>269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>
        <v>1582062796.5</v>
      </c>
      <c r="O31">
        <f t="shared" si="0"/>
        <v>3.7954396022992149E-4</v>
      </c>
      <c r="P31">
        <f t="shared" si="1"/>
        <v>3.5526251997790039</v>
      </c>
      <c r="Q31">
        <f t="shared" si="2"/>
        <v>793.48025806451597</v>
      </c>
      <c r="R31">
        <f t="shared" si="3"/>
        <v>592.80651257901297</v>
      </c>
      <c r="S31">
        <f t="shared" si="4"/>
        <v>58.84473835115076</v>
      </c>
      <c r="T31">
        <f t="shared" si="5"/>
        <v>78.764549953196749</v>
      </c>
      <c r="U31">
        <f t="shared" si="6"/>
        <v>3.0620435783335731E-2</v>
      </c>
      <c r="V31">
        <f t="shared" si="7"/>
        <v>2.2449386799524076</v>
      </c>
      <c r="W31">
        <f t="shared" si="8"/>
        <v>3.0390287667720641E-2</v>
      </c>
      <c r="X31">
        <f t="shared" si="9"/>
        <v>1.9014463381941769E-2</v>
      </c>
      <c r="Y31">
        <f t="shared" si="10"/>
        <v>98.014497248412766</v>
      </c>
      <c r="Z31">
        <f t="shared" si="11"/>
        <v>32.147475506804312</v>
      </c>
      <c r="AA31">
        <f t="shared" si="12"/>
        <v>31.270822580645198</v>
      </c>
      <c r="AB31">
        <f t="shared" si="13"/>
        <v>4.5815116636696374</v>
      </c>
      <c r="AC31">
        <f t="shared" si="14"/>
        <v>72.914685122976664</v>
      </c>
      <c r="AD31">
        <f t="shared" si="15"/>
        <v>3.3915843665139862</v>
      </c>
      <c r="AE31">
        <f t="shared" si="16"/>
        <v>4.6514421077095758</v>
      </c>
      <c r="AF31">
        <f t="shared" si="17"/>
        <v>1.1899272971556512</v>
      </c>
      <c r="AG31">
        <f t="shared" si="18"/>
        <v>-16.737888646139538</v>
      </c>
      <c r="AH31">
        <f t="shared" si="19"/>
        <v>32.250360075646221</v>
      </c>
      <c r="AI31">
        <f t="shared" si="20"/>
        <v>3.2388637777463929</v>
      </c>
      <c r="AJ31">
        <f t="shared" si="21"/>
        <v>116.76583245566584</v>
      </c>
      <c r="AK31">
        <v>-4.1047627580893302E-2</v>
      </c>
      <c r="AL31">
        <v>4.6079557929229402E-2</v>
      </c>
      <c r="AM31">
        <v>3.4461759252891899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51564.014668947566</v>
      </c>
      <c r="AS31" t="s">
        <v>240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240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505.17882425994281</v>
      </c>
      <c r="BE31">
        <f t="shared" si="29"/>
        <v>3.5526251997790039</v>
      </c>
      <c r="BF31" t="e">
        <f t="shared" si="30"/>
        <v>#DIV/0!</v>
      </c>
      <c r="BG31" t="e">
        <f t="shared" si="31"/>
        <v>#DIV/0!</v>
      </c>
      <c r="BH31">
        <f t="shared" si="32"/>
        <v>7.0324111565511285E-3</v>
      </c>
      <c r="BI31" t="e">
        <f t="shared" si="33"/>
        <v>#DIV/0!</v>
      </c>
      <c r="BJ31" t="s">
        <v>240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599.96793548387097</v>
      </c>
      <c r="BR31">
        <f t="shared" si="40"/>
        <v>505.17882425994281</v>
      </c>
      <c r="BS31">
        <f t="shared" si="41"/>
        <v>0.84200970482283988</v>
      </c>
      <c r="BT31">
        <f t="shared" si="42"/>
        <v>0.19401940964567987</v>
      </c>
      <c r="BU31">
        <v>6</v>
      </c>
      <c r="BV31">
        <v>0.5</v>
      </c>
      <c r="BW31" t="s">
        <v>241</v>
      </c>
      <c r="BX31">
        <v>1582062796.5</v>
      </c>
      <c r="BY31">
        <v>793.48025806451597</v>
      </c>
      <c r="BZ31">
        <v>800.08661290322596</v>
      </c>
      <c r="CA31">
        <v>34.167087096774203</v>
      </c>
      <c r="CB31">
        <v>33.538683870967702</v>
      </c>
      <c r="CC31">
        <v>350.00716129032202</v>
      </c>
      <c r="CD31">
        <v>99.064667741935494</v>
      </c>
      <c r="CE31">
        <v>0.199994677419355</v>
      </c>
      <c r="CF31">
        <v>31.537290322580599</v>
      </c>
      <c r="CG31">
        <v>31.270822580645198</v>
      </c>
      <c r="CH31">
        <v>999.9</v>
      </c>
      <c r="CI31">
        <v>0</v>
      </c>
      <c r="CJ31">
        <v>0</v>
      </c>
      <c r="CK31">
        <v>9992.2961290322601</v>
      </c>
      <c r="CL31">
        <v>0</v>
      </c>
      <c r="CM31">
        <v>1.8972180645161301</v>
      </c>
      <c r="CN31">
        <v>599.96793548387097</v>
      </c>
      <c r="CO31">
        <v>0.93301029032257998</v>
      </c>
      <c r="CP31">
        <v>6.6989777419354801E-2</v>
      </c>
      <c r="CQ31">
        <v>0</v>
      </c>
      <c r="CR31">
        <v>2.7055322580645198</v>
      </c>
      <c r="CS31">
        <v>0</v>
      </c>
      <c r="CT31">
        <v>7655.21</v>
      </c>
      <c r="CU31">
        <v>5519.7980645161297</v>
      </c>
      <c r="CV31">
        <v>39.762</v>
      </c>
      <c r="CW31">
        <v>43.753999999999998</v>
      </c>
      <c r="CX31">
        <v>41.691290322580599</v>
      </c>
      <c r="CY31">
        <v>42.292000000000002</v>
      </c>
      <c r="CZ31">
        <v>40.566064516129003</v>
      </c>
      <c r="DA31">
        <v>559.77580645161299</v>
      </c>
      <c r="DB31">
        <v>40.191935483870999</v>
      </c>
      <c r="DC31">
        <v>0</v>
      </c>
      <c r="DD31">
        <v>1582062808.0999999</v>
      </c>
      <c r="DE31">
        <v>2.7174999999999998</v>
      </c>
      <c r="DF31">
        <v>-0.37924783556427399</v>
      </c>
      <c r="DG31">
        <v>7.1709402170049099</v>
      </c>
      <c r="DH31">
        <v>7655.5803846153804</v>
      </c>
      <c r="DI31">
        <v>15</v>
      </c>
      <c r="DJ31">
        <v>100</v>
      </c>
      <c r="DK31">
        <v>100</v>
      </c>
      <c r="DL31">
        <v>3.5760000000000001</v>
      </c>
      <c r="DM31">
        <v>0.55600000000000005</v>
      </c>
      <c r="DN31">
        <v>2</v>
      </c>
      <c r="DO31">
        <v>343.44200000000001</v>
      </c>
      <c r="DP31">
        <v>689.822</v>
      </c>
      <c r="DQ31">
        <v>30.9999</v>
      </c>
      <c r="DR31">
        <v>30.332999999999998</v>
      </c>
      <c r="DS31">
        <v>30</v>
      </c>
      <c r="DT31">
        <v>30.2698</v>
      </c>
      <c r="DU31">
        <v>30.2819</v>
      </c>
      <c r="DV31">
        <v>36.902099999999997</v>
      </c>
      <c r="DW31">
        <v>8.9867699999999999</v>
      </c>
      <c r="DX31">
        <v>100</v>
      </c>
      <c r="DY31">
        <v>31</v>
      </c>
      <c r="DZ31">
        <v>800</v>
      </c>
      <c r="EA31">
        <v>33.448099999999997</v>
      </c>
      <c r="EB31">
        <v>100.24299999999999</v>
      </c>
      <c r="EC31">
        <v>100.67100000000001</v>
      </c>
    </row>
    <row r="32" spans="1:133" x14ac:dyDescent="0.25">
      <c r="A32">
        <v>16</v>
      </c>
      <c r="B32">
        <v>1582062902.5</v>
      </c>
      <c r="C32">
        <v>1337.4000000953699</v>
      </c>
      <c r="D32" t="s">
        <v>270</v>
      </c>
      <c r="E32" t="s">
        <v>271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>
        <v>1582062894.5</v>
      </c>
      <c r="O32">
        <f t="shared" si="0"/>
        <v>3.1732591525394975E-4</v>
      </c>
      <c r="P32">
        <f t="shared" si="1"/>
        <v>3.6620070707250933</v>
      </c>
      <c r="Q32">
        <f t="shared" si="2"/>
        <v>993.22706451612896</v>
      </c>
      <c r="R32">
        <f t="shared" si="3"/>
        <v>743.34314394319472</v>
      </c>
      <c r="S32">
        <f t="shared" si="4"/>
        <v>73.783813836794465</v>
      </c>
      <c r="T32">
        <f t="shared" si="5"/>
        <v>98.587148375615044</v>
      </c>
      <c r="U32">
        <f t="shared" si="6"/>
        <v>2.5347284351699383E-2</v>
      </c>
      <c r="V32">
        <f t="shared" si="7"/>
        <v>2.2451136501195661</v>
      </c>
      <c r="W32">
        <f t="shared" si="8"/>
        <v>2.5189370209451091E-2</v>
      </c>
      <c r="X32">
        <f t="shared" si="9"/>
        <v>1.5757462213247468E-2</v>
      </c>
      <c r="Y32">
        <f t="shared" si="10"/>
        <v>98.013368435281038</v>
      </c>
      <c r="Z32">
        <f t="shared" si="11"/>
        <v>32.159810132243763</v>
      </c>
      <c r="AA32">
        <f t="shared" si="12"/>
        <v>31.271103225806499</v>
      </c>
      <c r="AB32">
        <f t="shared" si="13"/>
        <v>4.5815848303811393</v>
      </c>
      <c r="AC32">
        <f t="shared" si="14"/>
        <v>72.727724636390278</v>
      </c>
      <c r="AD32">
        <f t="shared" si="15"/>
        <v>3.3813098113162838</v>
      </c>
      <c r="AE32">
        <f t="shared" si="16"/>
        <v>4.6492721011436684</v>
      </c>
      <c r="AF32">
        <f t="shared" si="17"/>
        <v>1.2002750190648555</v>
      </c>
      <c r="AG32">
        <f t="shared" si="18"/>
        <v>-13.994072862699184</v>
      </c>
      <c r="AH32">
        <f t="shared" si="19"/>
        <v>31.224436290233363</v>
      </c>
      <c r="AI32">
        <f t="shared" si="20"/>
        <v>3.135464485470135</v>
      </c>
      <c r="AJ32">
        <f t="shared" si="21"/>
        <v>118.37919634828535</v>
      </c>
      <c r="AK32">
        <v>-4.1052328642911598E-2</v>
      </c>
      <c r="AL32">
        <v>4.6084835283180602E-2</v>
      </c>
      <c r="AM32">
        <v>3.4464884695653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51570.959642418893</v>
      </c>
      <c r="AS32" t="s">
        <v>240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240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505.17308417948243</v>
      </c>
      <c r="BE32">
        <f t="shared" si="29"/>
        <v>3.6620070707250933</v>
      </c>
      <c r="BF32" t="e">
        <f t="shared" si="30"/>
        <v>#DIV/0!</v>
      </c>
      <c r="BG32" t="e">
        <f t="shared" si="31"/>
        <v>#DIV/0!</v>
      </c>
      <c r="BH32">
        <f t="shared" si="32"/>
        <v>7.2490146157985378E-3</v>
      </c>
      <c r="BI32" t="e">
        <f t="shared" si="33"/>
        <v>#DIV/0!</v>
      </c>
      <c r="BJ32" t="s">
        <v>240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599.96112903225799</v>
      </c>
      <c r="BR32">
        <f t="shared" si="40"/>
        <v>505.17308417948243</v>
      </c>
      <c r="BS32">
        <f t="shared" si="41"/>
        <v>0.84200968985162516</v>
      </c>
      <c r="BT32">
        <f t="shared" si="42"/>
        <v>0.19401937970325031</v>
      </c>
      <c r="BU32">
        <v>6</v>
      </c>
      <c r="BV32">
        <v>0.5</v>
      </c>
      <c r="BW32" t="s">
        <v>241</v>
      </c>
      <c r="BX32">
        <v>1582062894.5</v>
      </c>
      <c r="BY32">
        <v>993.22706451612896</v>
      </c>
      <c r="BZ32">
        <v>1000.04474193548</v>
      </c>
      <c r="CA32">
        <v>34.065377419354803</v>
      </c>
      <c r="CB32">
        <v>33.5399483870968</v>
      </c>
      <c r="CC32">
        <v>350.01806451612902</v>
      </c>
      <c r="CD32">
        <v>99.059409677419296</v>
      </c>
      <c r="CE32">
        <v>0.200016387096774</v>
      </c>
      <c r="CF32">
        <v>31.5290741935484</v>
      </c>
      <c r="CG32">
        <v>31.271103225806499</v>
      </c>
      <c r="CH32">
        <v>999.9</v>
      </c>
      <c r="CI32">
        <v>0</v>
      </c>
      <c r="CJ32">
        <v>0</v>
      </c>
      <c r="CK32">
        <v>9993.9709677419305</v>
      </c>
      <c r="CL32">
        <v>0</v>
      </c>
      <c r="CM32">
        <v>1.52951774193548</v>
      </c>
      <c r="CN32">
        <v>599.96112903225799</v>
      </c>
      <c r="CO32">
        <v>0.93301029032257998</v>
      </c>
      <c r="CP32">
        <v>6.6989777419354801E-2</v>
      </c>
      <c r="CQ32">
        <v>0</v>
      </c>
      <c r="CR32">
        <v>2.5962338709677399</v>
      </c>
      <c r="CS32">
        <v>0</v>
      </c>
      <c r="CT32">
        <v>7678.6574193548404</v>
      </c>
      <c r="CU32">
        <v>5519.7335483871002</v>
      </c>
      <c r="CV32">
        <v>39.745935483871001</v>
      </c>
      <c r="CW32">
        <v>43.7296774193548</v>
      </c>
      <c r="CX32">
        <v>41.765870967741897</v>
      </c>
      <c r="CY32">
        <v>42.25</v>
      </c>
      <c r="CZ32">
        <v>40.549999999999997</v>
      </c>
      <c r="DA32">
        <v>559.77129032258097</v>
      </c>
      <c r="DB32">
        <v>40.191290322580699</v>
      </c>
      <c r="DC32">
        <v>0</v>
      </c>
      <c r="DD32">
        <v>1582062905.9000001</v>
      </c>
      <c r="DE32">
        <v>2.62345192307692</v>
      </c>
      <c r="DF32">
        <v>0.46922223190302098</v>
      </c>
      <c r="DG32">
        <v>2.4492309653483</v>
      </c>
      <c r="DH32">
        <v>7679.1346153846098</v>
      </c>
      <c r="DI32">
        <v>15</v>
      </c>
      <c r="DJ32">
        <v>100</v>
      </c>
      <c r="DK32">
        <v>100</v>
      </c>
      <c r="DL32">
        <v>3.6640000000000001</v>
      </c>
      <c r="DM32">
        <v>0.55400000000000005</v>
      </c>
      <c r="DN32">
        <v>2</v>
      </c>
      <c r="DO32">
        <v>343.25400000000002</v>
      </c>
      <c r="DP32">
        <v>690.53200000000004</v>
      </c>
      <c r="DQ32">
        <v>30.999600000000001</v>
      </c>
      <c r="DR32">
        <v>30.319800000000001</v>
      </c>
      <c r="DS32">
        <v>30.0001</v>
      </c>
      <c r="DT32">
        <v>30.256599999999999</v>
      </c>
      <c r="DU32">
        <v>30.2714</v>
      </c>
      <c r="DV32">
        <v>44.257100000000001</v>
      </c>
      <c r="DW32">
        <v>8.4751700000000003</v>
      </c>
      <c r="DX32">
        <v>100</v>
      </c>
      <c r="DY32">
        <v>31</v>
      </c>
      <c r="DZ32">
        <v>1000</v>
      </c>
      <c r="EA32">
        <v>33.505899999999997</v>
      </c>
      <c r="EB32">
        <v>100.25</v>
      </c>
      <c r="EC32">
        <v>100.68</v>
      </c>
    </row>
    <row r="33" spans="1:133" x14ac:dyDescent="0.25">
      <c r="A33">
        <v>17</v>
      </c>
      <c r="B33">
        <v>1582062999.5</v>
      </c>
      <c r="C33">
        <v>1434.4000000953699</v>
      </c>
      <c r="D33" t="s">
        <v>272</v>
      </c>
      <c r="E33" t="s">
        <v>273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>
        <v>1582062991.5</v>
      </c>
      <c r="O33">
        <f t="shared" si="0"/>
        <v>2.9813090590720924E-4</v>
      </c>
      <c r="P33">
        <f t="shared" si="1"/>
        <v>3.6155874110003605</v>
      </c>
      <c r="Q33">
        <f t="shared" si="2"/>
        <v>1393.0638709677401</v>
      </c>
      <c r="R33">
        <f t="shared" si="3"/>
        <v>1123.7580660526035</v>
      </c>
      <c r="S33">
        <f t="shared" si="4"/>
        <v>111.54955978966859</v>
      </c>
      <c r="T33">
        <f t="shared" si="5"/>
        <v>138.28213230201541</v>
      </c>
      <c r="U33">
        <f t="shared" si="6"/>
        <v>2.3829464656902243E-2</v>
      </c>
      <c r="V33">
        <f t="shared" si="7"/>
        <v>2.2469618674593432</v>
      </c>
      <c r="W33">
        <f t="shared" si="8"/>
        <v>2.368995427988984E-2</v>
      </c>
      <c r="X33">
        <f t="shared" si="9"/>
        <v>1.4818687678505232E-2</v>
      </c>
      <c r="Y33">
        <f t="shared" si="10"/>
        <v>98.023768066086774</v>
      </c>
      <c r="Z33">
        <f t="shared" si="11"/>
        <v>32.177063410121796</v>
      </c>
      <c r="AA33">
        <f t="shared" si="12"/>
        <v>31.277999999999999</v>
      </c>
      <c r="AB33">
        <f t="shared" si="13"/>
        <v>4.5833832011025439</v>
      </c>
      <c r="AC33">
        <f t="shared" si="14"/>
        <v>72.745365438013607</v>
      </c>
      <c r="AD33">
        <f t="shared" si="15"/>
        <v>3.3843018544780077</v>
      </c>
      <c r="AE33">
        <f t="shared" si="16"/>
        <v>4.6522576855590536</v>
      </c>
      <c r="AF33">
        <f t="shared" si="17"/>
        <v>1.1990813466245362</v>
      </c>
      <c r="AG33">
        <f t="shared" si="18"/>
        <v>-13.147572950507927</v>
      </c>
      <c r="AH33">
        <f t="shared" si="19"/>
        <v>31.783930452378819</v>
      </c>
      <c r="AI33">
        <f t="shared" si="20"/>
        <v>3.1893079905431936</v>
      </c>
      <c r="AJ33">
        <f t="shared" si="21"/>
        <v>119.84943355850086</v>
      </c>
      <c r="AK33">
        <v>-4.1102006283773897E-2</v>
      </c>
      <c r="AL33">
        <v>4.6140602787048901E-2</v>
      </c>
      <c r="AM33">
        <v>3.4497904769529102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51629.011584970402</v>
      </c>
      <c r="AS33" t="s">
        <v>240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240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505.22728406235382</v>
      </c>
      <c r="BE33">
        <f t="shared" si="29"/>
        <v>3.6155874110003605</v>
      </c>
      <c r="BF33" t="e">
        <f t="shared" si="30"/>
        <v>#DIV/0!</v>
      </c>
      <c r="BG33" t="e">
        <f t="shared" si="31"/>
        <v>#DIV/0!</v>
      </c>
      <c r="BH33">
        <f t="shared" si="32"/>
        <v>7.1563581878015406E-3</v>
      </c>
      <c r="BI33" t="e">
        <f t="shared" si="33"/>
        <v>#DIV/0!</v>
      </c>
      <c r="BJ33" t="s">
        <v>240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600.02558064516097</v>
      </c>
      <c r="BR33">
        <f t="shared" si="40"/>
        <v>505.22728406235382</v>
      </c>
      <c r="BS33">
        <f t="shared" si="41"/>
        <v>0.84200957485699546</v>
      </c>
      <c r="BT33">
        <f t="shared" si="42"/>
        <v>0.19401914971399079</v>
      </c>
      <c r="BU33">
        <v>6</v>
      </c>
      <c r="BV33">
        <v>0.5</v>
      </c>
      <c r="BW33" t="s">
        <v>241</v>
      </c>
      <c r="BX33">
        <v>1582062991.5</v>
      </c>
      <c r="BY33">
        <v>1393.0638709677401</v>
      </c>
      <c r="BZ33">
        <v>1399.9738709677399</v>
      </c>
      <c r="CA33">
        <v>34.093693548387101</v>
      </c>
      <c r="CB33">
        <v>33.600045161290303</v>
      </c>
      <c r="CC33">
        <v>350.00603225806498</v>
      </c>
      <c r="CD33">
        <v>99.064751612903194</v>
      </c>
      <c r="CE33">
        <v>0.199995096774194</v>
      </c>
      <c r="CF33">
        <v>31.540377419354801</v>
      </c>
      <c r="CG33">
        <v>31.277999999999999</v>
      </c>
      <c r="CH33">
        <v>999.9</v>
      </c>
      <c r="CI33">
        <v>0</v>
      </c>
      <c r="CJ33">
        <v>0</v>
      </c>
      <c r="CK33">
        <v>10005.525161290299</v>
      </c>
      <c r="CL33">
        <v>0</v>
      </c>
      <c r="CM33">
        <v>1.7573406451612901</v>
      </c>
      <c r="CN33">
        <v>600.02558064516097</v>
      </c>
      <c r="CO33">
        <v>0.93301367741935504</v>
      </c>
      <c r="CP33">
        <v>6.6986380645161298E-2</v>
      </c>
      <c r="CQ33">
        <v>0</v>
      </c>
      <c r="CR33">
        <v>2.5510403225806502</v>
      </c>
      <c r="CS33">
        <v>0</v>
      </c>
      <c r="CT33">
        <v>7713.5577419354804</v>
      </c>
      <c r="CU33">
        <v>5520.3322580645199</v>
      </c>
      <c r="CV33">
        <v>39.741870967741903</v>
      </c>
      <c r="CW33">
        <v>43.7033870967742</v>
      </c>
      <c r="CX33">
        <v>41.773935483871</v>
      </c>
      <c r="CY33">
        <v>42.237806451612897</v>
      </c>
      <c r="CZ33">
        <v>40.53</v>
      </c>
      <c r="DA33">
        <v>559.83258064516099</v>
      </c>
      <c r="DB33">
        <v>40.193225806451601</v>
      </c>
      <c r="DC33">
        <v>0</v>
      </c>
      <c r="DD33">
        <v>1582063003.0999999</v>
      </c>
      <c r="DE33">
        <v>2.5774230769230799</v>
      </c>
      <c r="DF33">
        <v>8.0136742293701102E-2</v>
      </c>
      <c r="DG33">
        <v>10.3924786476585</v>
      </c>
      <c r="DH33">
        <v>7713.3315384615398</v>
      </c>
      <c r="DI33">
        <v>15</v>
      </c>
      <c r="DJ33">
        <v>100</v>
      </c>
      <c r="DK33">
        <v>100</v>
      </c>
      <c r="DL33">
        <v>4.3570000000000002</v>
      </c>
      <c r="DM33">
        <v>0.55800000000000005</v>
      </c>
      <c r="DN33">
        <v>2</v>
      </c>
      <c r="DO33">
        <v>343.33300000000003</v>
      </c>
      <c r="DP33">
        <v>691.553</v>
      </c>
      <c r="DQ33">
        <v>31</v>
      </c>
      <c r="DR33">
        <v>30.3172</v>
      </c>
      <c r="DS33">
        <v>30.0001</v>
      </c>
      <c r="DT33">
        <v>30.2514</v>
      </c>
      <c r="DU33">
        <v>30.265000000000001</v>
      </c>
      <c r="DV33">
        <v>58.242199999999997</v>
      </c>
      <c r="DW33">
        <v>8.6806800000000006</v>
      </c>
      <c r="DX33">
        <v>100</v>
      </c>
      <c r="DY33">
        <v>31</v>
      </c>
      <c r="DZ33">
        <v>1400</v>
      </c>
      <c r="EA33">
        <v>33.528300000000002</v>
      </c>
      <c r="EB33">
        <v>100.245</v>
      </c>
      <c r="EC33">
        <v>100.68</v>
      </c>
    </row>
    <row r="34" spans="1:133" x14ac:dyDescent="0.25">
      <c r="A34">
        <v>18</v>
      </c>
      <c r="B34">
        <v>1582063102.5</v>
      </c>
      <c r="C34">
        <v>1537.4000000953699</v>
      </c>
      <c r="D34" t="s">
        <v>274</v>
      </c>
      <c r="E34" t="s">
        <v>275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>
        <v>1582063094.5</v>
      </c>
      <c r="O34">
        <f t="shared" si="0"/>
        <v>2.7277675411573548E-4</v>
      </c>
      <c r="P34">
        <f t="shared" si="1"/>
        <v>3.6469068580935535</v>
      </c>
      <c r="Q34">
        <f t="shared" si="2"/>
        <v>1792.9096774193499</v>
      </c>
      <c r="R34">
        <f t="shared" si="3"/>
        <v>1488.7700701372823</v>
      </c>
      <c r="S34">
        <f t="shared" si="4"/>
        <v>147.78496468003016</v>
      </c>
      <c r="T34">
        <f t="shared" si="5"/>
        <v>177.97583298236913</v>
      </c>
      <c r="U34">
        <f t="shared" si="6"/>
        <v>2.1638704495021421E-2</v>
      </c>
      <c r="V34">
        <f t="shared" si="7"/>
        <v>2.246728916218987</v>
      </c>
      <c r="W34">
        <f t="shared" si="8"/>
        <v>2.1523587989465309E-2</v>
      </c>
      <c r="X34">
        <f t="shared" si="9"/>
        <v>1.3462534095696164E-2</v>
      </c>
      <c r="Y34">
        <f t="shared" si="10"/>
        <v>98.022173641852589</v>
      </c>
      <c r="Z34">
        <f t="shared" si="11"/>
        <v>32.191399420480188</v>
      </c>
      <c r="AA34">
        <f t="shared" si="12"/>
        <v>31.288293548387099</v>
      </c>
      <c r="AB34">
        <f t="shared" si="13"/>
        <v>4.5860684423386031</v>
      </c>
      <c r="AC34">
        <f t="shared" si="14"/>
        <v>72.596204585099585</v>
      </c>
      <c r="AD34">
        <f t="shared" si="15"/>
        <v>3.3784949467953411</v>
      </c>
      <c r="AE34">
        <f t="shared" si="16"/>
        <v>4.6538176012148975</v>
      </c>
      <c r="AF34">
        <f t="shared" si="17"/>
        <v>1.207573495543262</v>
      </c>
      <c r="AG34">
        <f t="shared" si="18"/>
        <v>-12.029454856503934</v>
      </c>
      <c r="AH34">
        <f t="shared" si="19"/>
        <v>31.24885461584573</v>
      </c>
      <c r="AI34">
        <f t="shared" si="20"/>
        <v>3.136192040824036</v>
      </c>
      <c r="AJ34">
        <f t="shared" si="21"/>
        <v>120.37776544201843</v>
      </c>
      <c r="AK34">
        <v>-4.1095742835812098E-2</v>
      </c>
      <c r="AL34">
        <v>4.6133571518003701E-2</v>
      </c>
      <c r="AM34">
        <v>3.4493742292001999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51620.503383149531</v>
      </c>
      <c r="AS34" t="s">
        <v>240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240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505.2186900140037</v>
      </c>
      <c r="BE34">
        <f t="shared" si="29"/>
        <v>3.6469068580935535</v>
      </c>
      <c r="BF34" t="e">
        <f t="shared" si="30"/>
        <v>#DIV/0!</v>
      </c>
      <c r="BG34" t="e">
        <f t="shared" si="31"/>
        <v>#DIV/0!</v>
      </c>
      <c r="BH34">
        <f t="shared" si="32"/>
        <v>7.2184717829668343E-3</v>
      </c>
      <c r="BI34" t="e">
        <f t="shared" si="33"/>
        <v>#DIV/0!</v>
      </c>
      <c r="BJ34" t="s">
        <v>240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600.01532258064503</v>
      </c>
      <c r="BR34">
        <f t="shared" si="40"/>
        <v>505.2186900140037</v>
      </c>
      <c r="BS34">
        <f t="shared" si="41"/>
        <v>0.84200964708880377</v>
      </c>
      <c r="BT34">
        <f t="shared" si="42"/>
        <v>0.19401929417760772</v>
      </c>
      <c r="BU34">
        <v>6</v>
      </c>
      <c r="BV34">
        <v>0.5</v>
      </c>
      <c r="BW34" t="s">
        <v>241</v>
      </c>
      <c r="BX34">
        <v>1582063094.5</v>
      </c>
      <c r="BY34">
        <v>1792.9096774193499</v>
      </c>
      <c r="BZ34">
        <v>1799.9996774193501</v>
      </c>
      <c r="CA34">
        <v>34.034599999999998</v>
      </c>
      <c r="CB34">
        <v>33.582912903225797</v>
      </c>
      <c r="CC34">
        <v>350.01164516129001</v>
      </c>
      <c r="CD34">
        <v>99.066512903225799</v>
      </c>
      <c r="CE34">
        <v>0.19996729032258101</v>
      </c>
      <c r="CF34">
        <v>31.5462806451613</v>
      </c>
      <c r="CG34">
        <v>31.288293548387099</v>
      </c>
      <c r="CH34">
        <v>999.9</v>
      </c>
      <c r="CI34">
        <v>0</v>
      </c>
      <c r="CJ34">
        <v>0</v>
      </c>
      <c r="CK34">
        <v>10003.822580645199</v>
      </c>
      <c r="CL34">
        <v>0</v>
      </c>
      <c r="CM34">
        <v>2.0139664516128999</v>
      </c>
      <c r="CN34">
        <v>600.01532258064503</v>
      </c>
      <c r="CO34">
        <v>0.93300916129032196</v>
      </c>
      <c r="CP34">
        <v>6.6990909677419302E-2</v>
      </c>
      <c r="CQ34">
        <v>0</v>
      </c>
      <c r="CR34">
        <v>2.61758870967742</v>
      </c>
      <c r="CS34">
        <v>0</v>
      </c>
      <c r="CT34">
        <v>7749.4764516128998</v>
      </c>
      <c r="CU34">
        <v>5520.2316129032297</v>
      </c>
      <c r="CV34">
        <v>39.715451612903202</v>
      </c>
      <c r="CW34">
        <v>43.6991935483871</v>
      </c>
      <c r="CX34">
        <v>41.7075161290322</v>
      </c>
      <c r="CY34">
        <v>42.2398387096774</v>
      </c>
      <c r="CZ34">
        <v>40.524000000000001</v>
      </c>
      <c r="DA34">
        <v>559.82000000000005</v>
      </c>
      <c r="DB34">
        <v>40.193870967741901</v>
      </c>
      <c r="DC34">
        <v>0</v>
      </c>
      <c r="DD34">
        <v>1582063105.7</v>
      </c>
      <c r="DE34">
        <v>2.6079807692307702</v>
      </c>
      <c r="DF34">
        <v>1.6693504207457699</v>
      </c>
      <c r="DG34">
        <v>26.647179476503901</v>
      </c>
      <c r="DH34">
        <v>7749.9042307692298</v>
      </c>
      <c r="DI34">
        <v>15</v>
      </c>
      <c r="DJ34">
        <v>100</v>
      </c>
      <c r="DK34">
        <v>100</v>
      </c>
      <c r="DL34">
        <v>4.827</v>
      </c>
      <c r="DM34">
        <v>0.55900000000000005</v>
      </c>
      <c r="DN34">
        <v>2</v>
      </c>
      <c r="DO34">
        <v>343.32100000000003</v>
      </c>
      <c r="DP34">
        <v>692.71799999999996</v>
      </c>
      <c r="DQ34">
        <v>30.9999</v>
      </c>
      <c r="DR34">
        <v>30.3172</v>
      </c>
      <c r="DS34">
        <v>30.0001</v>
      </c>
      <c r="DT34">
        <v>30.2514</v>
      </c>
      <c r="DU34">
        <v>30.260899999999999</v>
      </c>
      <c r="DV34">
        <v>71.267099999999999</v>
      </c>
      <c r="DW34">
        <v>8.2511299999999999</v>
      </c>
      <c r="DX34">
        <v>100</v>
      </c>
      <c r="DY34">
        <v>31</v>
      </c>
      <c r="DZ34">
        <v>1800</v>
      </c>
      <c r="EA34">
        <v>33.568899999999999</v>
      </c>
      <c r="EB34">
        <v>100.251</v>
      </c>
      <c r="EC34">
        <v>100.68300000000001</v>
      </c>
    </row>
    <row r="35" spans="1:133" x14ac:dyDescent="0.25">
      <c r="A35">
        <v>19</v>
      </c>
      <c r="B35">
        <v>1582063211.5</v>
      </c>
      <c r="C35">
        <v>1646.4000000953699</v>
      </c>
      <c r="D35" t="s">
        <v>276</v>
      </c>
      <c r="E35" t="s">
        <v>277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238</v>
      </c>
      <c r="M35" t="s">
        <v>239</v>
      </c>
      <c r="N35">
        <v>1582063203.5</v>
      </c>
      <c r="O35">
        <f t="shared" si="0"/>
        <v>2.3127668200354927E-4</v>
      </c>
      <c r="P35">
        <f t="shared" si="1"/>
        <v>1.3101680531995472</v>
      </c>
      <c r="Q35">
        <f t="shared" si="2"/>
        <v>397.58800000000002</v>
      </c>
      <c r="R35">
        <f t="shared" si="3"/>
        <v>275.76462552824859</v>
      </c>
      <c r="S35">
        <f t="shared" si="4"/>
        <v>27.373164173991174</v>
      </c>
      <c r="T35">
        <f t="shared" si="5"/>
        <v>39.465691354578595</v>
      </c>
      <c r="U35">
        <f t="shared" si="6"/>
        <v>1.8300735354733085E-2</v>
      </c>
      <c r="V35">
        <f t="shared" si="7"/>
        <v>2.2464142387269614</v>
      </c>
      <c r="W35">
        <f t="shared" si="8"/>
        <v>1.8218310614424093E-2</v>
      </c>
      <c r="X35">
        <f t="shared" si="9"/>
        <v>1.1393818630813601E-2</v>
      </c>
      <c r="Y35">
        <f t="shared" si="10"/>
        <v>98.023127593881057</v>
      </c>
      <c r="Z35">
        <f t="shared" si="11"/>
        <v>32.201686891740906</v>
      </c>
      <c r="AA35">
        <f t="shared" si="12"/>
        <v>31.299112903225801</v>
      </c>
      <c r="AB35">
        <f t="shared" si="13"/>
        <v>4.5888923255641858</v>
      </c>
      <c r="AC35">
        <f t="shared" si="14"/>
        <v>72.629259692573456</v>
      </c>
      <c r="AD35">
        <f t="shared" si="15"/>
        <v>3.3793546965680261</v>
      </c>
      <c r="AE35">
        <f t="shared" si="16"/>
        <v>4.6528833019532687</v>
      </c>
      <c r="AF35">
        <f t="shared" si="17"/>
        <v>1.2095376289961597</v>
      </c>
      <c r="AG35">
        <f t="shared" si="18"/>
        <v>-10.199301676356523</v>
      </c>
      <c r="AH35">
        <f t="shared" si="19"/>
        <v>29.505982260911036</v>
      </c>
      <c r="AI35">
        <f t="shared" si="20"/>
        <v>2.9617952490151072</v>
      </c>
      <c r="AJ35">
        <f t="shared" si="21"/>
        <v>120.29160342745068</v>
      </c>
      <c r="AK35">
        <v>-4.10872829117504E-2</v>
      </c>
      <c r="AL35">
        <v>4.6124074512114303E-2</v>
      </c>
      <c r="AM35">
        <v>3.4488119764772902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51610.832055891129</v>
      </c>
      <c r="AS35" t="s">
        <v>240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240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505.22389858621443</v>
      </c>
      <c r="BE35">
        <f t="shared" si="29"/>
        <v>1.3101680531995472</v>
      </c>
      <c r="BF35" t="e">
        <f t="shared" si="30"/>
        <v>#DIV/0!</v>
      </c>
      <c r="BG35" t="e">
        <f t="shared" si="31"/>
        <v>#DIV/0!</v>
      </c>
      <c r="BH35">
        <f t="shared" si="32"/>
        <v>2.5932424354149436E-3</v>
      </c>
      <c r="BI35" t="e">
        <f t="shared" si="33"/>
        <v>#DIV/0!</v>
      </c>
      <c r="BJ35" t="s">
        <v>240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600.02154838709703</v>
      </c>
      <c r="BR35">
        <f t="shared" si="40"/>
        <v>505.22389858621443</v>
      </c>
      <c r="BS35">
        <f t="shared" si="41"/>
        <v>0.84200959106267803</v>
      </c>
      <c r="BT35">
        <f t="shared" si="42"/>
        <v>0.19401918212535585</v>
      </c>
      <c r="BU35">
        <v>6</v>
      </c>
      <c r="BV35">
        <v>0.5</v>
      </c>
      <c r="BW35" t="s">
        <v>241</v>
      </c>
      <c r="BX35">
        <v>1582063203.5</v>
      </c>
      <c r="BY35">
        <v>397.58800000000002</v>
      </c>
      <c r="BZ35">
        <v>399.99158064516098</v>
      </c>
      <c r="CA35">
        <v>34.044529032258097</v>
      </c>
      <c r="CB35">
        <v>33.661561290322602</v>
      </c>
      <c r="CC35">
        <v>350.00803225806499</v>
      </c>
      <c r="CD35">
        <v>99.062809677419395</v>
      </c>
      <c r="CE35">
        <v>0.19997329032258099</v>
      </c>
      <c r="CF35">
        <v>31.542745161290298</v>
      </c>
      <c r="CG35">
        <v>31.299112903225801</v>
      </c>
      <c r="CH35">
        <v>999.9</v>
      </c>
      <c r="CI35">
        <v>0</v>
      </c>
      <c r="CJ35">
        <v>0</v>
      </c>
      <c r="CK35">
        <v>10002.1370967742</v>
      </c>
      <c r="CL35">
        <v>0</v>
      </c>
      <c r="CM35">
        <v>2.1264938709677401</v>
      </c>
      <c r="CN35">
        <v>600.02154838709703</v>
      </c>
      <c r="CO35">
        <v>0.933011419354838</v>
      </c>
      <c r="CP35">
        <v>6.69886451612903E-2</v>
      </c>
      <c r="CQ35">
        <v>0</v>
      </c>
      <c r="CR35">
        <v>2.76597580645161</v>
      </c>
      <c r="CS35">
        <v>0</v>
      </c>
      <c r="CT35">
        <v>7746.1722580645201</v>
      </c>
      <c r="CU35">
        <v>5520.2929032258098</v>
      </c>
      <c r="CV35">
        <v>39.691064516129003</v>
      </c>
      <c r="CW35">
        <v>43.695129032258002</v>
      </c>
      <c r="CX35">
        <v>41.735677419354801</v>
      </c>
      <c r="CY35">
        <v>42.186999999999998</v>
      </c>
      <c r="CZ35">
        <v>40.5</v>
      </c>
      <c r="DA35">
        <v>559.82774193548403</v>
      </c>
      <c r="DB35">
        <v>40.193225806451601</v>
      </c>
      <c r="DC35">
        <v>0</v>
      </c>
      <c r="DD35">
        <v>1582063214.9000001</v>
      </c>
      <c r="DE35">
        <v>2.7704615384615399</v>
      </c>
      <c r="DF35">
        <v>-0.28148715864061102</v>
      </c>
      <c r="DG35">
        <v>-67.978119672948793</v>
      </c>
      <c r="DH35">
        <v>7745.47384615385</v>
      </c>
      <c r="DI35">
        <v>15</v>
      </c>
      <c r="DJ35">
        <v>100</v>
      </c>
      <c r="DK35">
        <v>100</v>
      </c>
      <c r="DL35">
        <v>2.3919999999999999</v>
      </c>
      <c r="DM35">
        <v>0.55500000000000005</v>
      </c>
      <c r="DN35">
        <v>2</v>
      </c>
      <c r="DO35">
        <v>343.57799999999997</v>
      </c>
      <c r="DP35">
        <v>689.11099999999999</v>
      </c>
      <c r="DQ35">
        <v>31.0002</v>
      </c>
      <c r="DR35">
        <v>30.311900000000001</v>
      </c>
      <c r="DS35">
        <v>30</v>
      </c>
      <c r="DT35">
        <v>30.246099999999998</v>
      </c>
      <c r="DU35">
        <v>30.258299999999998</v>
      </c>
      <c r="DV35">
        <v>21.081900000000001</v>
      </c>
      <c r="DW35">
        <v>7.9174100000000003</v>
      </c>
      <c r="DX35">
        <v>100</v>
      </c>
      <c r="DY35">
        <v>31</v>
      </c>
      <c r="DZ35">
        <v>400</v>
      </c>
      <c r="EA35">
        <v>33.6325</v>
      </c>
      <c r="EB35">
        <v>100.251</v>
      </c>
      <c r="EC35">
        <v>100.679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2020-02-18T17:02:30Z</dcterms:created>
  <dcterms:modified xsi:type="dcterms:W3CDTF">2020-02-18T23:53:16Z</dcterms:modified>
</cp:coreProperties>
</file>