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amour\Desktop\All_Files_Vertical_Campaign\Week2\Gasex_Vert_Week2\"/>
    </mc:Choice>
  </mc:AlternateContent>
  <xr:revisionPtr revIDLastSave="0" documentId="13_ncr:1_{9B0C6942-EDFB-498C-AC41-77E9DD908A0D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T35" i="1" l="1"/>
  <c r="BS35" i="1"/>
  <c r="BQ35" i="1"/>
  <c r="BR35" i="1" s="1"/>
  <c r="BP35" i="1"/>
  <c r="BO35" i="1"/>
  <c r="BN35" i="1"/>
  <c r="BM35" i="1"/>
  <c r="BL35" i="1"/>
  <c r="BG35" i="1" s="1"/>
  <c r="BI35" i="1"/>
  <c r="BB35" i="1"/>
  <c r="AV35" i="1"/>
  <c r="AW35" i="1" s="1"/>
  <c r="AR35" i="1"/>
  <c r="AP35" i="1"/>
  <c r="Q35" i="1" s="1"/>
  <c r="AE35" i="1"/>
  <c r="AD35" i="1"/>
  <c r="AC35" i="1"/>
  <c r="V35" i="1"/>
  <c r="T35" i="1"/>
  <c r="BT34" i="1"/>
  <c r="BS34" i="1"/>
  <c r="BR34" i="1"/>
  <c r="BD34" i="1" s="1"/>
  <c r="BF34" i="1" s="1"/>
  <c r="BQ34" i="1"/>
  <c r="BP34" i="1"/>
  <c r="BO34" i="1"/>
  <c r="BN34" i="1"/>
  <c r="BM34" i="1"/>
  <c r="BL34" i="1"/>
  <c r="BI34" i="1"/>
  <c r="BG34" i="1"/>
  <c r="BB34" i="1"/>
  <c r="AV34" i="1"/>
  <c r="AW34" i="1" s="1"/>
  <c r="AR34" i="1"/>
  <c r="AP34" i="1"/>
  <c r="T34" i="1" s="1"/>
  <c r="AE34" i="1"/>
  <c r="AD34" i="1"/>
  <c r="AC34" i="1"/>
  <c r="V34" i="1"/>
  <c r="BT33" i="1"/>
  <c r="BS33" i="1"/>
  <c r="BQ33" i="1"/>
  <c r="BR33" i="1" s="1"/>
  <c r="BP33" i="1"/>
  <c r="BO33" i="1"/>
  <c r="BN33" i="1"/>
  <c r="BM33" i="1"/>
  <c r="BL33" i="1"/>
  <c r="BG33" i="1" s="1"/>
  <c r="BI33" i="1"/>
  <c r="BB33" i="1"/>
  <c r="AV33" i="1"/>
  <c r="AW33" i="1" s="1"/>
  <c r="AR33" i="1"/>
  <c r="AP33" i="1" s="1"/>
  <c r="AE33" i="1"/>
  <c r="AD33" i="1"/>
  <c r="AC33" i="1" s="1"/>
  <c r="V33" i="1"/>
  <c r="BT32" i="1"/>
  <c r="BS32" i="1"/>
  <c r="BQ32" i="1"/>
  <c r="BR32" i="1" s="1"/>
  <c r="BP32" i="1"/>
  <c r="BO32" i="1"/>
  <c r="BN32" i="1"/>
  <c r="BM32" i="1"/>
  <c r="BL32" i="1"/>
  <c r="BI32" i="1"/>
  <c r="BG32" i="1"/>
  <c r="BB32" i="1"/>
  <c r="AW32" i="1"/>
  <c r="AV32" i="1"/>
  <c r="AR32" i="1"/>
  <c r="AP32" i="1"/>
  <c r="Q32" i="1" s="1"/>
  <c r="AE32" i="1"/>
  <c r="AD32" i="1"/>
  <c r="AC32" i="1"/>
  <c r="V32" i="1"/>
  <c r="BT31" i="1"/>
  <c r="BS31" i="1"/>
  <c r="BQ31" i="1"/>
  <c r="BR31" i="1" s="1"/>
  <c r="BP31" i="1"/>
  <c r="BO31" i="1"/>
  <c r="BN31" i="1"/>
  <c r="BM31" i="1"/>
  <c r="BL31" i="1"/>
  <c r="BI31" i="1"/>
  <c r="BG31" i="1"/>
  <c r="BB31" i="1"/>
  <c r="AV31" i="1"/>
  <c r="AW31" i="1" s="1"/>
  <c r="AR31" i="1"/>
  <c r="AP31" i="1" s="1"/>
  <c r="AE31" i="1"/>
  <c r="AD31" i="1"/>
  <c r="AC31" i="1" s="1"/>
  <c r="V31" i="1"/>
  <c r="BT30" i="1"/>
  <c r="BS30" i="1"/>
  <c r="BR30" i="1" s="1"/>
  <c r="BQ30" i="1"/>
  <c r="BP30" i="1"/>
  <c r="BO30" i="1"/>
  <c r="BN30" i="1"/>
  <c r="BM30" i="1"/>
  <c r="BL30" i="1"/>
  <c r="BG30" i="1" s="1"/>
  <c r="BI30" i="1"/>
  <c r="BB30" i="1"/>
  <c r="AW30" i="1"/>
  <c r="AV30" i="1"/>
  <c r="AR30" i="1"/>
  <c r="AP30" i="1" s="1"/>
  <c r="AE30" i="1"/>
  <c r="AD30" i="1"/>
  <c r="AC30" i="1" s="1"/>
  <c r="V30" i="1"/>
  <c r="BT29" i="1"/>
  <c r="BS29" i="1"/>
  <c r="BQ29" i="1"/>
  <c r="BR29" i="1" s="1"/>
  <c r="BP29" i="1"/>
  <c r="BO29" i="1"/>
  <c r="BN29" i="1"/>
  <c r="BM29" i="1"/>
  <c r="BL29" i="1"/>
  <c r="BI29" i="1"/>
  <c r="BG29" i="1"/>
  <c r="BB29" i="1"/>
  <c r="AW29" i="1"/>
  <c r="AV29" i="1"/>
  <c r="AR29" i="1"/>
  <c r="AP29" i="1" s="1"/>
  <c r="AE29" i="1"/>
  <c r="AD29" i="1"/>
  <c r="AC29" i="1" s="1"/>
  <c r="V29" i="1"/>
  <c r="BT28" i="1"/>
  <c r="BS28" i="1"/>
  <c r="BR28" i="1"/>
  <c r="BD28" i="1" s="1"/>
  <c r="BQ28" i="1"/>
  <c r="BP28" i="1"/>
  <c r="BO28" i="1"/>
  <c r="BN28" i="1"/>
  <c r="BM28" i="1"/>
  <c r="BL28" i="1"/>
  <c r="BG28" i="1" s="1"/>
  <c r="BI28" i="1"/>
  <c r="BB28" i="1"/>
  <c r="BF28" i="1" s="1"/>
  <c r="AW28" i="1"/>
  <c r="AV28" i="1"/>
  <c r="AR28" i="1"/>
  <c r="AP28" i="1" s="1"/>
  <c r="AE28" i="1"/>
  <c r="AD28" i="1"/>
  <c r="AC28" i="1" s="1"/>
  <c r="V28" i="1"/>
  <c r="BT27" i="1"/>
  <c r="BS27" i="1"/>
  <c r="BQ27" i="1"/>
  <c r="BR27" i="1" s="1"/>
  <c r="BP27" i="1"/>
  <c r="BO27" i="1"/>
  <c r="BN27" i="1"/>
  <c r="BM27" i="1"/>
  <c r="BL27" i="1"/>
  <c r="BG27" i="1" s="1"/>
  <c r="BI27" i="1"/>
  <c r="BB27" i="1"/>
  <c r="AW27" i="1"/>
  <c r="AV27" i="1"/>
  <c r="AR27" i="1"/>
  <c r="AP27" i="1"/>
  <c r="Q27" i="1" s="1"/>
  <c r="AE27" i="1"/>
  <c r="AD27" i="1"/>
  <c r="AC27" i="1"/>
  <c r="V27" i="1"/>
  <c r="T27" i="1"/>
  <c r="BT26" i="1"/>
  <c r="BS26" i="1"/>
  <c r="BR26" i="1"/>
  <c r="BD26" i="1" s="1"/>
  <c r="BF26" i="1" s="1"/>
  <c r="BQ26" i="1"/>
  <c r="BP26" i="1"/>
  <c r="BO26" i="1"/>
  <c r="BN26" i="1"/>
  <c r="BM26" i="1"/>
  <c r="BL26" i="1"/>
  <c r="BI26" i="1"/>
  <c r="BG26" i="1"/>
  <c r="BB26" i="1"/>
  <c r="AV26" i="1"/>
  <c r="AW26" i="1" s="1"/>
  <c r="AR26" i="1"/>
  <c r="AP26" i="1"/>
  <c r="T26" i="1" s="1"/>
  <c r="AE26" i="1"/>
  <c r="AD26" i="1"/>
  <c r="AC26" i="1"/>
  <c r="V26" i="1"/>
  <c r="BT25" i="1"/>
  <c r="BS25" i="1"/>
  <c r="BR25" i="1" s="1"/>
  <c r="BQ25" i="1"/>
  <c r="BP25" i="1"/>
  <c r="BO25" i="1"/>
  <c r="BN25" i="1"/>
  <c r="BM25" i="1"/>
  <c r="BL25" i="1"/>
  <c r="BG25" i="1" s="1"/>
  <c r="BI25" i="1"/>
  <c r="BB25" i="1"/>
  <c r="AV25" i="1"/>
  <c r="AW25" i="1" s="1"/>
  <c r="AR25" i="1"/>
  <c r="AP25" i="1" s="1"/>
  <c r="AE25" i="1"/>
  <c r="AD25" i="1"/>
  <c r="AC25" i="1" s="1"/>
  <c r="V25" i="1"/>
  <c r="BT24" i="1"/>
  <c r="BS24" i="1"/>
  <c r="BQ24" i="1"/>
  <c r="BR24" i="1" s="1"/>
  <c r="Y24" i="1" s="1"/>
  <c r="BP24" i="1"/>
  <c r="BO24" i="1"/>
  <c r="BN24" i="1"/>
  <c r="BM24" i="1"/>
  <c r="BL24" i="1"/>
  <c r="BI24" i="1"/>
  <c r="BG24" i="1"/>
  <c r="BD24" i="1"/>
  <c r="BF24" i="1" s="1"/>
  <c r="BB24" i="1"/>
  <c r="AW24" i="1"/>
  <c r="AV24" i="1"/>
  <c r="AR24" i="1"/>
  <c r="AP24" i="1"/>
  <c r="Q24" i="1" s="1"/>
  <c r="AE24" i="1"/>
  <c r="AD24" i="1"/>
  <c r="AC24" i="1"/>
  <c r="V24" i="1"/>
  <c r="BT23" i="1"/>
  <c r="BS23" i="1"/>
  <c r="BQ23" i="1"/>
  <c r="BR23" i="1" s="1"/>
  <c r="BP23" i="1"/>
  <c r="BO23" i="1"/>
  <c r="BN23" i="1"/>
  <c r="BM23" i="1"/>
  <c r="BL23" i="1"/>
  <c r="BI23" i="1"/>
  <c r="BG23" i="1"/>
  <c r="BB23" i="1"/>
  <c r="AV23" i="1"/>
  <c r="AW23" i="1" s="1"/>
  <c r="AR23" i="1"/>
  <c r="AP23" i="1" s="1"/>
  <c r="AQ23" i="1"/>
  <c r="AE23" i="1"/>
  <c r="AD23" i="1"/>
  <c r="AC23" i="1" s="1"/>
  <c r="V23" i="1"/>
  <c r="BT22" i="1"/>
  <c r="BS22" i="1"/>
  <c r="BR22" i="1" s="1"/>
  <c r="BD22" i="1" s="1"/>
  <c r="BQ22" i="1"/>
  <c r="BP22" i="1"/>
  <c r="BO22" i="1"/>
  <c r="BN22" i="1"/>
  <c r="BM22" i="1"/>
  <c r="BL22" i="1"/>
  <c r="BG22" i="1" s="1"/>
  <c r="BI22" i="1"/>
  <c r="BB22" i="1"/>
  <c r="AW22" i="1"/>
  <c r="AV22" i="1"/>
  <c r="AR22" i="1"/>
  <c r="AP22" i="1" s="1"/>
  <c r="AE22" i="1"/>
  <c r="AD22" i="1"/>
  <c r="AC22" i="1" s="1"/>
  <c r="V22" i="1"/>
  <c r="BT21" i="1"/>
  <c r="BS21" i="1"/>
  <c r="BQ21" i="1"/>
  <c r="BR21" i="1" s="1"/>
  <c r="BP21" i="1"/>
  <c r="BO21" i="1"/>
  <c r="BN21" i="1"/>
  <c r="BM21" i="1"/>
  <c r="BL21" i="1"/>
  <c r="BI21" i="1"/>
  <c r="BG21" i="1"/>
  <c r="BB21" i="1"/>
  <c r="AW21" i="1"/>
  <c r="AV21" i="1"/>
  <c r="AR21" i="1"/>
  <c r="AQ21" i="1"/>
  <c r="AP21" i="1"/>
  <c r="Q21" i="1" s="1"/>
  <c r="AE21" i="1"/>
  <c r="AD21" i="1"/>
  <c r="AC21" i="1" s="1"/>
  <c r="V21" i="1"/>
  <c r="T21" i="1"/>
  <c r="O21" i="1"/>
  <c r="AG21" i="1" s="1"/>
  <c r="BT20" i="1"/>
  <c r="BS20" i="1"/>
  <c r="BR20" i="1"/>
  <c r="BQ20" i="1"/>
  <c r="BP20" i="1"/>
  <c r="BO20" i="1"/>
  <c r="BN20" i="1"/>
  <c r="BM20" i="1"/>
  <c r="BL20" i="1"/>
  <c r="BG20" i="1" s="1"/>
  <c r="BI20" i="1"/>
  <c r="BB20" i="1"/>
  <c r="AW20" i="1"/>
  <c r="AV20" i="1"/>
  <c r="AR20" i="1"/>
  <c r="AP20" i="1" s="1"/>
  <c r="AE20" i="1"/>
  <c r="AD20" i="1"/>
  <c r="V20" i="1"/>
  <c r="BT19" i="1"/>
  <c r="BS19" i="1"/>
  <c r="BQ19" i="1"/>
  <c r="BR19" i="1" s="1"/>
  <c r="BP19" i="1"/>
  <c r="BO19" i="1"/>
  <c r="BN19" i="1"/>
  <c r="BM19" i="1"/>
  <c r="BL19" i="1"/>
  <c r="BG19" i="1" s="1"/>
  <c r="BI19" i="1"/>
  <c r="BB19" i="1"/>
  <c r="AW19" i="1"/>
  <c r="AV19" i="1"/>
  <c r="AR19" i="1"/>
  <c r="AP19" i="1"/>
  <c r="Q19" i="1" s="1"/>
  <c r="AE19" i="1"/>
  <c r="AD19" i="1"/>
  <c r="AC19" i="1"/>
  <c r="V19" i="1"/>
  <c r="T19" i="1"/>
  <c r="BT18" i="1"/>
  <c r="BS18" i="1"/>
  <c r="BR18" i="1"/>
  <c r="BD18" i="1" s="1"/>
  <c r="BF18" i="1" s="1"/>
  <c r="BQ18" i="1"/>
  <c r="BP18" i="1"/>
  <c r="BO18" i="1"/>
  <c r="BN18" i="1"/>
  <c r="BM18" i="1"/>
  <c r="BL18" i="1"/>
  <c r="BI18" i="1"/>
  <c r="BG18" i="1"/>
  <c r="BB18" i="1"/>
  <c r="AV18" i="1"/>
  <c r="AW18" i="1" s="1"/>
  <c r="AR18" i="1"/>
  <c r="AP18" i="1"/>
  <c r="AE18" i="1"/>
  <c r="AD18" i="1"/>
  <c r="AC18" i="1"/>
  <c r="V18" i="1"/>
  <c r="BT17" i="1"/>
  <c r="BS17" i="1"/>
  <c r="BR17" i="1" s="1"/>
  <c r="BQ17" i="1"/>
  <c r="BP17" i="1"/>
  <c r="BO17" i="1"/>
  <c r="BN17" i="1"/>
  <c r="BM17" i="1"/>
  <c r="BL17" i="1"/>
  <c r="BG17" i="1" s="1"/>
  <c r="BI17" i="1"/>
  <c r="BB17" i="1"/>
  <c r="AV17" i="1"/>
  <c r="AW17" i="1" s="1"/>
  <c r="AR17" i="1"/>
  <c r="AP17" i="1" s="1"/>
  <c r="AE17" i="1"/>
  <c r="AD17" i="1"/>
  <c r="AC17" i="1" s="1"/>
  <c r="V17" i="1"/>
  <c r="P17" i="1"/>
  <c r="BE17" i="1" s="1"/>
  <c r="AQ20" i="1" l="1"/>
  <c r="Q20" i="1"/>
  <c r="T20" i="1"/>
  <c r="P20" i="1"/>
  <c r="BE20" i="1" s="1"/>
  <c r="Y22" i="1"/>
  <c r="Y32" i="1"/>
  <c r="BD32" i="1"/>
  <c r="BF32" i="1" s="1"/>
  <c r="BF33" i="1"/>
  <c r="Y19" i="1"/>
  <c r="BD19" i="1"/>
  <c r="BF19" i="1" s="1"/>
  <c r="BF22" i="1"/>
  <c r="O20" i="1"/>
  <c r="Q29" i="1"/>
  <c r="T29" i="1"/>
  <c r="P29" i="1"/>
  <c r="BE29" i="1" s="1"/>
  <c r="BH29" i="1" s="1"/>
  <c r="AQ29" i="1"/>
  <c r="O29" i="1"/>
  <c r="O17" i="1"/>
  <c r="AQ17" i="1"/>
  <c r="T17" i="1"/>
  <c r="Q17" i="1"/>
  <c r="BD20" i="1"/>
  <c r="BF20" i="1" s="1"/>
  <c r="Y20" i="1"/>
  <c r="BD21" i="1"/>
  <c r="BF21" i="1" s="1"/>
  <c r="Y21" i="1"/>
  <c r="Y27" i="1"/>
  <c r="BD27" i="1"/>
  <c r="BF27" i="1" s="1"/>
  <c r="P30" i="1"/>
  <c r="BE30" i="1" s="1"/>
  <c r="O30" i="1"/>
  <c r="AQ30" i="1"/>
  <c r="Q30" i="1"/>
  <c r="T30" i="1"/>
  <c r="T31" i="1"/>
  <c r="P31" i="1"/>
  <c r="BE31" i="1" s="1"/>
  <c r="Q31" i="1"/>
  <c r="O31" i="1"/>
  <c r="AQ31" i="1"/>
  <c r="AQ28" i="1"/>
  <c r="O28" i="1"/>
  <c r="Q28" i="1"/>
  <c r="T28" i="1"/>
  <c r="P28" i="1"/>
  <c r="BE28" i="1" s="1"/>
  <c r="BH28" i="1" s="1"/>
  <c r="T18" i="1"/>
  <c r="O18" i="1"/>
  <c r="Q18" i="1"/>
  <c r="P18" i="1"/>
  <c r="BE18" i="1" s="1"/>
  <c r="BH18" i="1" s="1"/>
  <c r="AQ18" i="1"/>
  <c r="P22" i="1"/>
  <c r="BE22" i="1" s="1"/>
  <c r="BH22" i="1" s="1"/>
  <c r="O22" i="1"/>
  <c r="AQ22" i="1"/>
  <c r="T22" i="1"/>
  <c r="O25" i="1"/>
  <c r="P25" i="1"/>
  <c r="BE25" i="1" s="1"/>
  <c r="AQ25" i="1"/>
  <c r="T25" i="1"/>
  <c r="Q25" i="1"/>
  <c r="Y35" i="1"/>
  <c r="BD35" i="1"/>
  <c r="BD23" i="1"/>
  <c r="BF23" i="1" s="1"/>
  <c r="Y23" i="1"/>
  <c r="BD17" i="1"/>
  <c r="BH17" i="1" s="1"/>
  <c r="Y17" i="1"/>
  <c r="AC20" i="1"/>
  <c r="T23" i="1"/>
  <c r="P23" i="1"/>
  <c r="BE23" i="1" s="1"/>
  <c r="Q23" i="1"/>
  <c r="O23" i="1"/>
  <c r="BD29" i="1"/>
  <c r="BF29" i="1" s="1"/>
  <c r="Y29" i="1"/>
  <c r="BD31" i="1"/>
  <c r="BF31" i="1" s="1"/>
  <c r="Y31" i="1"/>
  <c r="BF35" i="1"/>
  <c r="BD33" i="1"/>
  <c r="Y33" i="1"/>
  <c r="Q22" i="1"/>
  <c r="BD25" i="1"/>
  <c r="BF25" i="1" s="1"/>
  <c r="Y25" i="1"/>
  <c r="BD30" i="1"/>
  <c r="BF30" i="1" s="1"/>
  <c r="Y30" i="1"/>
  <c r="O33" i="1"/>
  <c r="AQ33" i="1"/>
  <c r="T33" i="1"/>
  <c r="Q33" i="1"/>
  <c r="P33" i="1"/>
  <c r="BE33" i="1" s="1"/>
  <c r="BH33" i="1" s="1"/>
  <c r="T24" i="1"/>
  <c r="AQ26" i="1"/>
  <c r="T32" i="1"/>
  <c r="AQ34" i="1"/>
  <c r="O34" i="1"/>
  <c r="AQ24" i="1"/>
  <c r="P26" i="1"/>
  <c r="BE26" i="1" s="1"/>
  <c r="BH26" i="1" s="1"/>
  <c r="AQ32" i="1"/>
  <c r="P34" i="1"/>
  <c r="BE34" i="1" s="1"/>
  <c r="BH34" i="1" s="1"/>
  <c r="Y28" i="1"/>
  <c r="Y18" i="1"/>
  <c r="AQ19" i="1"/>
  <c r="P21" i="1"/>
  <c r="BE21" i="1" s="1"/>
  <c r="BH21" i="1" s="1"/>
  <c r="O24" i="1"/>
  <c r="Q26" i="1"/>
  <c r="Y26" i="1"/>
  <c r="AQ27" i="1"/>
  <c r="O32" i="1"/>
  <c r="Q34" i="1"/>
  <c r="Y34" i="1"/>
  <c r="AQ35" i="1"/>
  <c r="O19" i="1"/>
  <c r="P24" i="1"/>
  <c r="BE24" i="1" s="1"/>
  <c r="BH24" i="1" s="1"/>
  <c r="O27" i="1"/>
  <c r="P32" i="1"/>
  <c r="BE32" i="1" s="1"/>
  <c r="BH32" i="1" s="1"/>
  <c r="O35" i="1"/>
  <c r="O26" i="1"/>
  <c r="P19" i="1"/>
  <c r="BE19" i="1" s="1"/>
  <c r="P27" i="1"/>
  <c r="BE27" i="1" s="1"/>
  <c r="BH27" i="1" s="1"/>
  <c r="P35" i="1"/>
  <c r="BE35" i="1" s="1"/>
  <c r="BH35" i="1" s="1"/>
  <c r="AG29" i="1" l="1"/>
  <c r="AG27" i="1"/>
  <c r="Z26" i="1"/>
  <c r="AA26" i="1" s="1"/>
  <c r="W26" i="1" s="1"/>
  <c r="U26" i="1" s="1"/>
  <c r="X26" i="1" s="1"/>
  <c r="R26" i="1" s="1"/>
  <c r="S26" i="1" s="1"/>
  <c r="BH23" i="1"/>
  <c r="Z23" i="1"/>
  <c r="AA23" i="1" s="1"/>
  <c r="BH25" i="1"/>
  <c r="AG30" i="1"/>
  <c r="Z19" i="1"/>
  <c r="AA19" i="1" s="1"/>
  <c r="Z22" i="1"/>
  <c r="AA22" i="1" s="1"/>
  <c r="W22" i="1" s="1"/>
  <c r="U22" i="1" s="1"/>
  <c r="X22" i="1" s="1"/>
  <c r="R22" i="1" s="1"/>
  <c r="S22" i="1" s="1"/>
  <c r="Z25" i="1"/>
  <c r="AA25" i="1" s="1"/>
  <c r="AG31" i="1"/>
  <c r="AG24" i="1"/>
  <c r="W24" i="1"/>
  <c r="U24" i="1" s="1"/>
  <c r="X24" i="1" s="1"/>
  <c r="R24" i="1" s="1"/>
  <c r="S24" i="1" s="1"/>
  <c r="Z33" i="1"/>
  <c r="AA33" i="1" s="1"/>
  <c r="BH30" i="1"/>
  <c r="Z17" i="1"/>
  <c r="AA17" i="1" s="1"/>
  <c r="Z35" i="1"/>
  <c r="AA35" i="1" s="1"/>
  <c r="BH31" i="1"/>
  <c r="Z27" i="1"/>
  <c r="AA27" i="1" s="1"/>
  <c r="Z32" i="1"/>
  <c r="AA32" i="1" s="1"/>
  <c r="BH20" i="1"/>
  <c r="AG18" i="1"/>
  <c r="BH19" i="1"/>
  <c r="Z34" i="1"/>
  <c r="AA34" i="1" s="1"/>
  <c r="AG34" i="1"/>
  <c r="Z29" i="1"/>
  <c r="AA29" i="1" s="1"/>
  <c r="AG22" i="1"/>
  <c r="W17" i="1"/>
  <c r="U17" i="1" s="1"/>
  <c r="X17" i="1" s="1"/>
  <c r="R17" i="1" s="1"/>
  <c r="S17" i="1" s="1"/>
  <c r="AG17" i="1"/>
  <c r="W25" i="1"/>
  <c r="U25" i="1" s="1"/>
  <c r="X25" i="1" s="1"/>
  <c r="R25" i="1" s="1"/>
  <c r="S25" i="1" s="1"/>
  <c r="AG25" i="1"/>
  <c r="Z31" i="1"/>
  <c r="AA31" i="1" s="1"/>
  <c r="AG26" i="1"/>
  <c r="Z18" i="1"/>
  <c r="AA18" i="1" s="1"/>
  <c r="W18" i="1" s="1"/>
  <c r="U18" i="1" s="1"/>
  <c r="X18" i="1" s="1"/>
  <c r="R18" i="1" s="1"/>
  <c r="S18" i="1" s="1"/>
  <c r="W33" i="1"/>
  <c r="U33" i="1" s="1"/>
  <c r="X33" i="1" s="1"/>
  <c r="R33" i="1" s="1"/>
  <c r="S33" i="1" s="1"/>
  <c r="AG33" i="1"/>
  <c r="Z24" i="1"/>
  <c r="AA24" i="1" s="1"/>
  <c r="BF17" i="1"/>
  <c r="Z21" i="1"/>
  <c r="AA21" i="1" s="1"/>
  <c r="AG20" i="1"/>
  <c r="W20" i="1"/>
  <c r="U20" i="1" s="1"/>
  <c r="X20" i="1" s="1"/>
  <c r="R20" i="1" s="1"/>
  <c r="S20" i="1" s="1"/>
  <c r="Z20" i="1"/>
  <c r="AA20" i="1" s="1"/>
  <c r="AG19" i="1"/>
  <c r="AG35" i="1"/>
  <c r="W35" i="1"/>
  <c r="U35" i="1" s="1"/>
  <c r="X35" i="1" s="1"/>
  <c r="R35" i="1" s="1"/>
  <c r="S35" i="1" s="1"/>
  <c r="AG32" i="1"/>
  <c r="W32" i="1"/>
  <c r="U32" i="1" s="1"/>
  <c r="X32" i="1" s="1"/>
  <c r="R32" i="1" s="1"/>
  <c r="S32" i="1" s="1"/>
  <c r="Z28" i="1"/>
  <c r="AA28" i="1" s="1"/>
  <c r="Z30" i="1"/>
  <c r="AA30" i="1" s="1"/>
  <c r="AG23" i="1"/>
  <c r="W23" i="1"/>
  <c r="U23" i="1" s="1"/>
  <c r="X23" i="1" s="1"/>
  <c r="R23" i="1" s="1"/>
  <c r="S23" i="1" s="1"/>
  <c r="AG28" i="1"/>
  <c r="W28" i="1"/>
  <c r="U28" i="1" s="1"/>
  <c r="X28" i="1" s="1"/>
  <c r="R28" i="1" s="1"/>
  <c r="S28" i="1" s="1"/>
  <c r="AB27" i="1" l="1"/>
  <c r="AF27" i="1" s="1"/>
  <c r="AH27" i="1"/>
  <c r="AI27" i="1"/>
  <c r="AJ27" i="1" s="1"/>
  <c r="AH33" i="1"/>
  <c r="AB33" i="1"/>
  <c r="AF33" i="1" s="1"/>
  <c r="AI33" i="1"/>
  <c r="AJ33" i="1" s="1"/>
  <c r="AB19" i="1"/>
  <c r="AF19" i="1" s="1"/>
  <c r="AI19" i="1"/>
  <c r="AJ19" i="1" s="1"/>
  <c r="AH19" i="1"/>
  <c r="AI21" i="1"/>
  <c r="AB21" i="1"/>
  <c r="AF21" i="1" s="1"/>
  <c r="W21" i="1"/>
  <c r="U21" i="1" s="1"/>
  <c r="X21" i="1" s="1"/>
  <c r="R21" i="1" s="1"/>
  <c r="S21" i="1" s="1"/>
  <c r="AH21" i="1"/>
  <c r="AB35" i="1"/>
  <c r="AF35" i="1" s="1"/>
  <c r="AI35" i="1"/>
  <c r="AH35" i="1"/>
  <c r="AB26" i="1"/>
  <c r="AF26" i="1" s="1"/>
  <c r="AI26" i="1"/>
  <c r="AJ26" i="1" s="1"/>
  <c r="AH26" i="1"/>
  <c r="AI30" i="1"/>
  <c r="AB30" i="1"/>
  <c r="AF30" i="1" s="1"/>
  <c r="AH30" i="1"/>
  <c r="W19" i="1"/>
  <c r="U19" i="1" s="1"/>
  <c r="X19" i="1" s="1"/>
  <c r="R19" i="1" s="1"/>
  <c r="S19" i="1" s="1"/>
  <c r="AB31" i="1"/>
  <c r="AF31" i="1" s="1"/>
  <c r="AI31" i="1"/>
  <c r="AH31" i="1"/>
  <c r="AI29" i="1"/>
  <c r="AB29" i="1"/>
  <c r="AF29" i="1" s="1"/>
  <c r="AH29" i="1"/>
  <c r="W31" i="1"/>
  <c r="U31" i="1" s="1"/>
  <c r="X31" i="1" s="1"/>
  <c r="R31" i="1" s="1"/>
  <c r="S31" i="1" s="1"/>
  <c r="W27" i="1"/>
  <c r="U27" i="1" s="1"/>
  <c r="X27" i="1" s="1"/>
  <c r="R27" i="1" s="1"/>
  <c r="S27" i="1" s="1"/>
  <c r="AB34" i="1"/>
  <c r="AF34" i="1" s="1"/>
  <c r="AI34" i="1"/>
  <c r="AH34" i="1"/>
  <c r="AB18" i="1"/>
  <c r="AF18" i="1" s="1"/>
  <c r="AI18" i="1"/>
  <c r="AJ18" i="1" s="1"/>
  <c r="AH18" i="1"/>
  <c r="AB24" i="1"/>
  <c r="AF24" i="1" s="1"/>
  <c r="AI24" i="1"/>
  <c r="AH24" i="1"/>
  <c r="AH17" i="1"/>
  <c r="AI17" i="1"/>
  <c r="AJ17" i="1" s="1"/>
  <c r="AB17" i="1"/>
  <c r="AF17" i="1" s="1"/>
  <c r="W30" i="1"/>
  <c r="U30" i="1" s="1"/>
  <c r="X30" i="1" s="1"/>
  <c r="R30" i="1" s="1"/>
  <c r="S30" i="1" s="1"/>
  <c r="AB28" i="1"/>
  <c r="AF28" i="1" s="1"/>
  <c r="AI28" i="1"/>
  <c r="AH28" i="1"/>
  <c r="AB20" i="1"/>
  <c r="AF20" i="1" s="1"/>
  <c r="AI20" i="1"/>
  <c r="AH20" i="1"/>
  <c r="W34" i="1"/>
  <c r="U34" i="1" s="1"/>
  <c r="X34" i="1" s="1"/>
  <c r="R34" i="1" s="1"/>
  <c r="S34" i="1" s="1"/>
  <c r="AB25" i="1"/>
  <c r="AF25" i="1" s="1"/>
  <c r="AH25" i="1"/>
  <c r="AI25" i="1"/>
  <c r="AJ25" i="1" s="1"/>
  <c r="W29" i="1"/>
  <c r="U29" i="1" s="1"/>
  <c r="X29" i="1" s="1"/>
  <c r="R29" i="1" s="1"/>
  <c r="S29" i="1" s="1"/>
  <c r="AB22" i="1"/>
  <c r="AF22" i="1" s="1"/>
  <c r="AI22" i="1"/>
  <c r="AH22" i="1"/>
  <c r="AI32" i="1"/>
  <c r="AB32" i="1"/>
  <c r="AF32" i="1" s="1"/>
  <c r="AH32" i="1"/>
  <c r="AB23" i="1"/>
  <c r="AF23" i="1" s="1"/>
  <c r="AI23" i="1"/>
  <c r="AH23" i="1"/>
  <c r="AJ35" i="1" l="1"/>
  <c r="AJ28" i="1"/>
  <c r="AJ23" i="1"/>
  <c r="AJ30" i="1"/>
  <c r="AJ29" i="1"/>
  <c r="AJ21" i="1"/>
  <c r="AJ24" i="1"/>
  <c r="AJ32" i="1"/>
  <c r="AJ22" i="1"/>
  <c r="AJ20" i="1"/>
  <c r="AJ34" i="1"/>
  <c r="AJ31" i="1"/>
</calcChain>
</file>

<file path=xl/sharedStrings.xml><?xml version="1.0" encoding="utf-8"?>
<sst xmlns="http://schemas.openxmlformats.org/spreadsheetml/2006/main" count="694" uniqueCount="278">
  <si>
    <t>File opened</t>
  </si>
  <si>
    <t>2020-02-19 15:49:08</t>
  </si>
  <si>
    <t>Console s/n</t>
  </si>
  <si>
    <t>68C-811759</t>
  </si>
  <si>
    <t>Console ver</t>
  </si>
  <si>
    <t>Bluestem v.1.3.17</t>
  </si>
  <si>
    <t>Scripts ver</t>
  </si>
  <si>
    <t>2018.12  1.3.16, Nov 2018</t>
  </si>
  <si>
    <t>Head s/n</t>
  </si>
  <si>
    <t>68H-891759</t>
  </si>
  <si>
    <t>Head ver</t>
  </si>
  <si>
    <t>1.3.1</t>
  </si>
  <si>
    <t>Head cal</t>
  </si>
  <si>
    <t>{"chamberpressurezero": "2.65346", "ssb_ref": "36084.5", "h2obspan2b": "0.0727663", "ssa_ref": "34010.6", "flowazero": "0.30544", "h2obspan2a": "0.0725379", "co2azero": "0.926417", "h2obspan1": "1.00315", "co2bspan1": "1.00109", "tbzero": "-0.0746956", "h2oaspan1": "1.00539", "co2aspanconc2": "301.4", "h2obzero": "1.05718", "h2oaspan2": "0", "co2aspan2a": "0.295951", "h2obspanconc2": "0", "flowmeterzero": "0.998881", "oxygen": "21", "tazero": "-0.144751", "co2aspanconc1": "2488", "co2bspan2b": "0.294103", "co2bzero": "0.928899", "co2bspan2": "-0.0333406", "flowbzero": "0.30558", "co2bspanconc2": "301.4", "h2oaspan2b": "0.0723615", "co2aspan2b": "0.293384", "co2aspan2": "-0.0336155", "h2oaspanconc2": "0", "h2obspan2": "0", "co2bspan2a": "0.296716", "h2obspanconc1": "12.18", "co2aspan1": "1.00127", "h2oaspanconc1": "12.18", "h2oaspan2a": "0.0719734", "h2oazero": "1.04577", "co2bspanconc1": "2488"}</t>
  </si>
  <si>
    <t>Chamber type</t>
  </si>
  <si>
    <t>6800-01A</t>
  </si>
  <si>
    <t>Chamber s/n</t>
  </si>
  <si>
    <t>MPF-831607</t>
  </si>
  <si>
    <t>Chamber rev</t>
  </si>
  <si>
    <t>0</t>
  </si>
  <si>
    <t>Chamber cal</t>
  </si>
  <si>
    <t>Fluorometer</t>
  </si>
  <si>
    <t>Flr. Version</t>
  </si>
  <si>
    <t>15:49:08</t>
  </si>
  <si>
    <t>Stability Definition:	CO2_r (Meas): Std&lt;0.75 Per=20	Tleaf (Meas): Per=20	Qin (LeafQ): Per=20	A (GasEx): Std&lt;0.1 Per=20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</si>
  <si>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</si>
  <si>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</si>
  <si>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</si>
  <si>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</si>
  <si>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</si>
  <si>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</si>
  <si>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</si>
  <si>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</si>
  <si>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</si>
  <si>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</si>
  <si>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</si>
  <si>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</si>
  <si>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</si>
  <si>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</si>
  <si>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</si>
  <si>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</si>
  <si>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</si>
  <si>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</si>
  <si>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</si>
  <si>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</si>
  <si>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</si>
  <si>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</si>
  <si>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</si>
  <si>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</si>
  <si>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</si>
  <si>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</si>
  <si>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</si>
  <si>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</si>
  <si>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</si>
  <si>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</si>
  <si>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</si>
  <si>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</si>
  <si>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</si>
  <si>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</si>
  <si>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</si>
  <si>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</si>
  <si>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</si>
  <si>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</si>
  <si>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</si>
  <si>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</si>
  <si>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</si>
  <si>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</si>
  <si>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</si>
  <si>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1.88127 80.3012 389.31 635.475 866.877 1086.86 1275.08 1356.53</t>
  </si>
  <si>
    <t>Fs_true</t>
  </si>
  <si>
    <t>-0.199491 100.176 402.999 600.751 800.145 1000.79 1200.37 1401.44</t>
  </si>
  <si>
    <t>leak_wt</t>
  </si>
  <si>
    <t>Sys</t>
  </si>
  <si>
    <t>UserDefVar</t>
  </si>
  <si>
    <t>GasEx</t>
  </si>
  <si>
    <t>Leak</t>
  </si>
  <si>
    <t>FLR</t>
  </si>
  <si>
    <t>LeafQ</t>
  </si>
  <si>
    <t>Meas</t>
  </si>
  <si>
    <t>FlrLS</t>
  </si>
  <si>
    <t>FlrStats</t>
  </si>
  <si>
    <t>Status</t>
  </si>
  <si>
    <t>obs</t>
  </si>
  <si>
    <t>time</t>
  </si>
  <si>
    <t>elapsed</t>
  </si>
  <si>
    <t>date</t>
  </si>
  <si>
    <t>hhmmss</t>
  </si>
  <si>
    <t>Machine</t>
  </si>
  <si>
    <t>Date</t>
  </si>
  <si>
    <t>User</t>
  </si>
  <si>
    <t>Species</t>
  </si>
  <si>
    <t>Barcode</t>
  </si>
  <si>
    <t>Pheno_Age</t>
  </si>
  <si>
    <t>Canopy</t>
  </si>
  <si>
    <t>SunVSShade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</si>
  <si>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</si>
  <si>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</si>
  <si>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</si>
  <si>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</si>
  <si>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</si>
  <si>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</si>
  <si>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</si>
  <si>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</si>
  <si>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</si>
  <si>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</si>
  <si>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</si>
  <si>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</si>
  <si>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</si>
  <si>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</si>
  <si>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</si>
  <si>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</si>
  <si>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</si>
  <si>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</si>
  <si>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</si>
  <si>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</si>
  <si>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</si>
  <si>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</si>
  <si>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</si>
  <si>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</si>
  <si>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</si>
  <si>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</si>
  <si>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</si>
  <si>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</si>
  <si>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</si>
  <si>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</si>
  <si>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</si>
  <si>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</si>
  <si>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</si>
  <si>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</si>
  <si>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</si>
  <si>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</si>
  <si>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</si>
  <si>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</si>
  <si>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</si>
  <si>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</si>
  <si>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</si>
  <si>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</si>
  <si>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</si>
  <si>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</si>
  <si>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</si>
  <si>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</si>
  <si>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</si>
  <si>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</si>
  <si>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</si>
  <si>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</si>
  <si>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</si>
  <si>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</si>
  <si>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</si>
  <si>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</si>
  <si>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</si>
  <si>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</si>
  <si>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</si>
  <si>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</si>
  <si>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</si>
  <si>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</si>
  <si>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</si>
  <si>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</si>
  <si>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</si>
  <si>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</si>
  <si>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</si>
  <si>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</si>
  <si>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</si>
  <si>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</si>
  <si>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</si>
  <si>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</si>
  <si>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</si>
  <si>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</si>
  <si>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</si>
  <si>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</si>
  <si>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</si>
  <si>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</si>
  <si>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</si>
  <si>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</si>
  <si>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</si>
  <si>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</si>
  <si>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</si>
  <si>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</si>
  <si>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</si>
  <si>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</si>
  <si>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</si>
  <si>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</si>
  <si>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</si>
  <si>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</si>
  <si>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</si>
  <si>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</si>
  <si>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</si>
  <si>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</si>
  <si>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</si>
  <si>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</si>
  <si>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</si>
  <si>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</si>
  <si>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</si>
  <si>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</si>
  <si>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</si>
  <si>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</si>
  <si>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</si>
  <si>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</si>
  <si>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</si>
  <si>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</si>
  <si>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</si>
  <si>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</si>
  <si>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</si>
  <si>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</si>
  <si>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</si>
  <si>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</si>
  <si>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</si>
  <si>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</si>
  <si>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</si>
  <si>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</si>
  <si>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</si>
  <si>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</si>
  <si>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</si>
  <si>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</si>
  <si>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</si>
  <si>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</si>
  <si>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</si>
  <si>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</si>
  <si>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</si>
  <si>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</si>
  <si>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</si>
  <si>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</si>
  <si>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</si>
  <si>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</si>
  <si>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</si>
  <si>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</si>
  <si>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</si>
  <si>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</si>
  <si>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</si>
  <si>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µmol/mol</t>
  </si>
  <si>
    <t>mmol/mol</t>
  </si>
  <si>
    <t>20200219 15:50:42</t>
  </si>
  <si>
    <t>15:50:42</t>
  </si>
  <si>
    <t>Lindsey</t>
  </si>
  <si>
    <t>20200219</t>
  </si>
  <si>
    <t>ja</t>
  </si>
  <si>
    <t>UNKNOW</t>
  </si>
  <si>
    <t>BNL17662</t>
  </si>
  <si>
    <t>Unknown</t>
  </si>
  <si>
    <t>F10</t>
  </si>
  <si>
    <t>Sun</t>
  </si>
  <si>
    <t>-</t>
  </si>
  <si>
    <t>0: Broadleaf</t>
  </si>
  <si>
    <t>20200219 15:52:08</t>
  </si>
  <si>
    <t>15:52:08</t>
  </si>
  <si>
    <t>20200219 15:53:47</t>
  </si>
  <si>
    <t>15:53:47</t>
  </si>
  <si>
    <t>20200219 15:55:24</t>
  </si>
  <si>
    <t>15:55:24</t>
  </si>
  <si>
    <t>20200219 15:56:39</t>
  </si>
  <si>
    <t>15:56:39</t>
  </si>
  <si>
    <t>20200219 15:57:50</t>
  </si>
  <si>
    <t>15:57:50</t>
  </si>
  <si>
    <t>20200219 15:59:03</t>
  </si>
  <si>
    <t>15:59:03</t>
  </si>
  <si>
    <t>20200219 16:00:46</t>
  </si>
  <si>
    <t>16:00:46</t>
  </si>
  <si>
    <t>20200219 16:02:26</t>
  </si>
  <si>
    <t>16:02:26</t>
  </si>
  <si>
    <t>20200219 16:03:48</t>
  </si>
  <si>
    <t>16:03:48</t>
  </si>
  <si>
    <t>20200219 16:05:14</t>
  </si>
  <si>
    <t>16:05:14</t>
  </si>
  <si>
    <t>20200219 16:06:51</t>
  </si>
  <si>
    <t>16:06:51</t>
  </si>
  <si>
    <t>20200219 16:08:24</t>
  </si>
  <si>
    <t>16:08:24</t>
  </si>
  <si>
    <t>20200219 16:10:08</t>
  </si>
  <si>
    <t>16:10:08</t>
  </si>
  <si>
    <t>20200219 16:11:44</t>
  </si>
  <si>
    <t>16:11:44</t>
  </si>
  <si>
    <t>20200219 16:13:26</t>
  </si>
  <si>
    <t>16:13:26</t>
  </si>
  <si>
    <t>20200219 16:15:12</t>
  </si>
  <si>
    <t>16:15:12</t>
  </si>
  <si>
    <t>20200219 16:16:59</t>
  </si>
  <si>
    <t>16:16:59</t>
  </si>
  <si>
    <t>20200219 16:18:51</t>
  </si>
  <si>
    <t>16:18:51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</si>
</sst>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C35"/>
  <sheetViews>
    <sheetView tabSelected="1" workbookViewId="0"/>
  </sheetViews>
  <sheetFormatPr defaultRowHeight="15" x14ac:dyDescent="0.25"/>
  <sheetData>
    <row r="2" spans="1:133" x14ac:dyDescent="0.25">
      <c r="A2" t="s">
        <v>25</v>
      </c>
      <c r="B2" t="s">
        <v>26</v>
      </c>
      <c r="C2" t="s">
        <v>27</v>
      </c>
      <c r="D2" t="s">
        <v>28</v>
      </c>
    </row>
    <row r="3" spans="1:133" x14ac:dyDescent="0.25">
      <c r="B3">
        <v>4</v>
      </c>
      <c r="C3">
        <v>21</v>
      </c>
      <c r="D3" t="s">
        <v>29</v>
      </c>
    </row>
    <row r="4" spans="1:133" x14ac:dyDescent="0.25">
      <c r="A4" t="s">
        <v>30</v>
      </c>
      <c r="B4" t="s">
        <v>31</v>
      </c>
    </row>
    <row r="5" spans="1:133" x14ac:dyDescent="0.25">
      <c r="B5">
        <v>2</v>
      </c>
    </row>
    <row r="6" spans="1:133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133" x14ac:dyDescent="0.25">
      <c r="B7">
        <v>0</v>
      </c>
      <c r="C7">
        <v>1</v>
      </c>
      <c r="D7">
        <v>0</v>
      </c>
      <c r="E7">
        <v>0</v>
      </c>
    </row>
    <row r="8" spans="1:133" x14ac:dyDescent="0.25">
      <c r="A8" t="s">
        <v>37</v>
      </c>
      <c r="B8" t="s">
        <v>38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</row>
    <row r="9" spans="1:133" x14ac:dyDescent="0.25">
      <c r="B9" t="s">
        <v>39</v>
      </c>
      <c r="C9" t="s">
        <v>41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33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133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33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69</v>
      </c>
      <c r="H12" t="s">
        <v>71</v>
      </c>
    </row>
    <row r="13" spans="1:133" x14ac:dyDescent="0.25">
      <c r="B13">
        <v>-6276</v>
      </c>
      <c r="C13">
        <v>6.6</v>
      </c>
      <c r="D13">
        <v>1.7090000000000001E-5</v>
      </c>
      <c r="E13">
        <v>3.11</v>
      </c>
      <c r="F13" t="s">
        <v>68</v>
      </c>
      <c r="G13" t="s">
        <v>70</v>
      </c>
      <c r="H13">
        <v>0</v>
      </c>
    </row>
    <row r="14" spans="1:133" x14ac:dyDescent="0.25">
      <c r="A14" t="s">
        <v>72</v>
      </c>
      <c r="B14" t="s">
        <v>72</v>
      </c>
      <c r="C14" t="s">
        <v>72</v>
      </c>
      <c r="D14" t="s">
        <v>72</v>
      </c>
      <c r="E14" t="s">
        <v>72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74</v>
      </c>
      <c r="AM14" t="s">
        <v>74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 t="s">
        <v>76</v>
      </c>
      <c r="BM14" t="s">
        <v>76</v>
      </c>
      <c r="BN14" t="s">
        <v>76</v>
      </c>
      <c r="BO14" t="s">
        <v>76</v>
      </c>
      <c r="BP14" t="s">
        <v>76</v>
      </c>
      <c r="BQ14" t="s">
        <v>77</v>
      </c>
      <c r="BR14" t="s">
        <v>77</v>
      </c>
      <c r="BS14" t="s">
        <v>77</v>
      </c>
      <c r="BT14" t="s">
        <v>77</v>
      </c>
      <c r="BU14" t="s">
        <v>30</v>
      </c>
      <c r="BV14" t="s">
        <v>30</v>
      </c>
      <c r="BW14" t="s">
        <v>30</v>
      </c>
      <c r="BX14" t="s">
        <v>78</v>
      </c>
      <c r="BY14" t="s">
        <v>78</v>
      </c>
      <c r="BZ14" t="s">
        <v>78</v>
      </c>
      <c r="CA14" t="s">
        <v>78</v>
      </c>
      <c r="CB14" t="s">
        <v>78</v>
      </c>
      <c r="CC14" t="s">
        <v>78</v>
      </c>
      <c r="CD14" t="s">
        <v>78</v>
      </c>
      <c r="CE14" t="s">
        <v>78</v>
      </c>
      <c r="CF14" t="s">
        <v>78</v>
      </c>
      <c r="CG14" t="s">
        <v>78</v>
      </c>
      <c r="CH14" t="s">
        <v>78</v>
      </c>
      <c r="CI14" t="s">
        <v>78</v>
      </c>
      <c r="CJ14" t="s">
        <v>78</v>
      </c>
      <c r="CK14" t="s">
        <v>78</v>
      </c>
      <c r="CL14" t="s">
        <v>78</v>
      </c>
      <c r="CM14" t="s">
        <v>78</v>
      </c>
      <c r="CN14" t="s">
        <v>79</v>
      </c>
      <c r="CO14" t="s">
        <v>79</v>
      </c>
      <c r="CP14" t="s">
        <v>79</v>
      </c>
      <c r="CQ14" t="s">
        <v>79</v>
      </c>
      <c r="CR14" t="s">
        <v>79</v>
      </c>
      <c r="CS14" t="s">
        <v>79</v>
      </c>
      <c r="CT14" t="s">
        <v>79</v>
      </c>
      <c r="CU14" t="s">
        <v>79</v>
      </c>
      <c r="CV14" t="s">
        <v>79</v>
      </c>
      <c r="CW14" t="s">
        <v>79</v>
      </c>
      <c r="CX14" t="s">
        <v>79</v>
      </c>
      <c r="CY14" t="s">
        <v>79</v>
      </c>
      <c r="CZ14" t="s">
        <v>79</v>
      </c>
      <c r="DA14" t="s">
        <v>79</v>
      </c>
      <c r="DB14" t="s">
        <v>79</v>
      </c>
      <c r="DC14" t="s">
        <v>79</v>
      </c>
      <c r="DD14" t="s">
        <v>79</v>
      </c>
      <c r="DE14" t="s">
        <v>80</v>
      </c>
      <c r="DF14" t="s">
        <v>80</v>
      </c>
      <c r="DG14" t="s">
        <v>80</v>
      </c>
      <c r="DH14" t="s">
        <v>80</v>
      </c>
      <c r="DI14" t="s">
        <v>80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  <c r="DR14" t="s">
        <v>81</v>
      </c>
      <c r="DS14" t="s">
        <v>81</v>
      </c>
      <c r="DT14" t="s">
        <v>81</v>
      </c>
      <c r="DU14" t="s">
        <v>81</v>
      </c>
      <c r="DV14" t="s">
        <v>81</v>
      </c>
      <c r="DW14" t="s">
        <v>81</v>
      </c>
      <c r="DX14" t="s">
        <v>81</v>
      </c>
      <c r="DY14" t="s">
        <v>81</v>
      </c>
      <c r="DZ14" t="s">
        <v>81</v>
      </c>
      <c r="EA14" t="s">
        <v>81</v>
      </c>
      <c r="EB14" t="s">
        <v>81</v>
      </c>
      <c r="EC14" t="s">
        <v>81</v>
      </c>
    </row>
    <row r="15" spans="1:133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100</v>
      </c>
      <c r="T15" t="s">
        <v>101</v>
      </c>
      <c r="U15" t="s">
        <v>102</v>
      </c>
      <c r="V15" t="s">
        <v>103</v>
      </c>
      <c r="W15" t="s">
        <v>104</v>
      </c>
      <c r="X15" t="s">
        <v>105</v>
      </c>
      <c r="Y15" t="s">
        <v>106</v>
      </c>
      <c r="Z15" t="s">
        <v>107</v>
      </c>
      <c r="AA15" t="s">
        <v>108</v>
      </c>
      <c r="AB15" t="s">
        <v>109</v>
      </c>
      <c r="AC15" t="s">
        <v>110</v>
      </c>
      <c r="AD15" t="s">
        <v>111</v>
      </c>
      <c r="AE15" t="s">
        <v>112</v>
      </c>
      <c r="AF15" t="s">
        <v>113</v>
      </c>
      <c r="AG15" t="s">
        <v>114</v>
      </c>
      <c r="AH15" t="s">
        <v>115</v>
      </c>
      <c r="AI15" t="s">
        <v>116</v>
      </c>
      <c r="AJ15" t="s">
        <v>117</v>
      </c>
      <c r="AK15" t="s">
        <v>118</v>
      </c>
      <c r="AL15" t="s">
        <v>119</v>
      </c>
      <c r="AM15" t="s">
        <v>120</v>
      </c>
      <c r="AN15" t="s">
        <v>75</v>
      </c>
      <c r="AO15" t="s">
        <v>121</v>
      </c>
      <c r="AP15" t="s">
        <v>122</v>
      </c>
      <c r="AQ15" t="s">
        <v>123</v>
      </c>
      <c r="AR15" t="s">
        <v>124</v>
      </c>
      <c r="AS15" t="s">
        <v>125</v>
      </c>
      <c r="AT15" t="s">
        <v>126</v>
      </c>
      <c r="AU15" t="s">
        <v>127</v>
      </c>
      <c r="AV15" t="s">
        <v>128</v>
      </c>
      <c r="AW15" t="s">
        <v>129</v>
      </c>
      <c r="AX15" t="s">
        <v>130</v>
      </c>
      <c r="AY15" t="s">
        <v>131</v>
      </c>
      <c r="AZ15" t="s">
        <v>132</v>
      </c>
      <c r="BA15" t="s">
        <v>133</v>
      </c>
      <c r="BB15" t="s">
        <v>134</v>
      </c>
      <c r="BC15" t="s">
        <v>135</v>
      </c>
      <c r="BD15" t="s">
        <v>136</v>
      </c>
      <c r="BE15" t="s">
        <v>137</v>
      </c>
      <c r="BF15" t="s">
        <v>138</v>
      </c>
      <c r="BG15" t="s">
        <v>139</v>
      </c>
      <c r="BH15" t="s">
        <v>140</v>
      </c>
      <c r="BI15" t="s">
        <v>141</v>
      </c>
      <c r="BJ15" t="s">
        <v>142</v>
      </c>
      <c r="BK15" t="s">
        <v>143</v>
      </c>
      <c r="BL15" t="s">
        <v>144</v>
      </c>
      <c r="BM15" t="s">
        <v>145</v>
      </c>
      <c r="BN15" t="s">
        <v>146</v>
      </c>
      <c r="BO15" t="s">
        <v>147</v>
      </c>
      <c r="BP15" t="s">
        <v>148</v>
      </c>
      <c r="BQ15" t="s">
        <v>149</v>
      </c>
      <c r="BR15" t="s">
        <v>150</v>
      </c>
      <c r="BS15" t="s">
        <v>151</v>
      </c>
      <c r="BT15" t="s">
        <v>152</v>
      </c>
      <c r="BU15" t="s">
        <v>153</v>
      </c>
      <c r="BV15" t="s">
        <v>154</v>
      </c>
      <c r="BW15" t="s">
        <v>155</v>
      </c>
      <c r="BX15" t="s">
        <v>95</v>
      </c>
      <c r="BY15" t="s">
        <v>156</v>
      </c>
      <c r="BZ15" t="s">
        <v>157</v>
      </c>
      <c r="CA15" t="s">
        <v>158</v>
      </c>
      <c r="CB15" t="s">
        <v>159</v>
      </c>
      <c r="CC15" t="s">
        <v>160</v>
      </c>
      <c r="CD15" t="s">
        <v>161</v>
      </c>
      <c r="CE15" t="s">
        <v>162</v>
      </c>
      <c r="CF15" t="s">
        <v>163</v>
      </c>
      <c r="CG15" t="s">
        <v>164</v>
      </c>
      <c r="CH15" t="s">
        <v>165</v>
      </c>
      <c r="CI15" t="s">
        <v>166</v>
      </c>
      <c r="CJ15" t="s">
        <v>167</v>
      </c>
      <c r="CK15" t="s">
        <v>168</v>
      </c>
      <c r="CL15" t="s">
        <v>169</v>
      </c>
      <c r="CM15" t="s">
        <v>170</v>
      </c>
      <c r="CN15" t="s">
        <v>171</v>
      </c>
      <c r="CO15" t="s">
        <v>172</v>
      </c>
      <c r="CP15" t="s">
        <v>173</v>
      </c>
      <c r="CQ15" t="s">
        <v>174</v>
      </c>
      <c r="CR15" t="s">
        <v>175</v>
      </c>
      <c r="CS15" t="s">
        <v>176</v>
      </c>
      <c r="CT15" t="s">
        <v>177</v>
      </c>
      <c r="CU15" t="s">
        <v>178</v>
      </c>
      <c r="CV15" t="s">
        <v>179</v>
      </c>
      <c r="CW15" t="s">
        <v>180</v>
      </c>
      <c r="CX15" t="s">
        <v>181</v>
      </c>
      <c r="CY15" t="s">
        <v>182</v>
      </c>
      <c r="CZ15" t="s">
        <v>183</v>
      </c>
      <c r="DA15" t="s">
        <v>184</v>
      </c>
      <c r="DB15" t="s">
        <v>185</v>
      </c>
      <c r="DC15" t="s">
        <v>186</v>
      </c>
      <c r="DD15" t="s">
        <v>187</v>
      </c>
      <c r="DE15" t="s">
        <v>188</v>
      </c>
      <c r="DF15" t="s">
        <v>189</v>
      </c>
      <c r="DG15" t="s">
        <v>190</v>
      </c>
      <c r="DH15" t="s">
        <v>191</v>
      </c>
      <c r="DI15" t="s">
        <v>192</v>
      </c>
      <c r="DJ15" t="s">
        <v>193</v>
      </c>
      <c r="DK15" t="s">
        <v>194</v>
      </c>
      <c r="DL15" t="s">
        <v>195</v>
      </c>
      <c r="DM15" t="s">
        <v>196</v>
      </c>
      <c r="DN15" t="s">
        <v>197</v>
      </c>
      <c r="DO15" t="s">
        <v>198</v>
      </c>
      <c r="DP15" t="s">
        <v>199</v>
      </c>
      <c r="DQ15" t="s">
        <v>200</v>
      </c>
      <c r="DR15" t="s">
        <v>201</v>
      </c>
      <c r="DS15" t="s">
        <v>202</v>
      </c>
      <c r="DT15" t="s">
        <v>203</v>
      </c>
      <c r="DU15" t="s">
        <v>204</v>
      </c>
      <c r="DV15" t="s">
        <v>205</v>
      </c>
      <c r="DW15" t="s">
        <v>206</v>
      </c>
      <c r="DX15" t="s">
        <v>207</v>
      </c>
      <c r="DY15" t="s">
        <v>208</v>
      </c>
      <c r="DZ15" t="s">
        <v>209</v>
      </c>
      <c r="EA15" t="s">
        <v>210</v>
      </c>
      <c r="EB15" t="s">
        <v>211</v>
      </c>
      <c r="EC15" t="s">
        <v>212</v>
      </c>
    </row>
    <row r="16" spans="1:133" x14ac:dyDescent="0.25">
      <c r="B16" t="s">
        <v>213</v>
      </c>
      <c r="C16" t="s">
        <v>213</v>
      </c>
      <c r="N16" t="s">
        <v>213</v>
      </c>
      <c r="O16" t="s">
        <v>214</v>
      </c>
      <c r="P16" t="s">
        <v>215</v>
      </c>
      <c r="Q16" t="s">
        <v>216</v>
      </c>
      <c r="R16" t="s">
        <v>216</v>
      </c>
      <c r="S16" t="s">
        <v>161</v>
      </c>
      <c r="T16" t="s">
        <v>161</v>
      </c>
      <c r="U16" t="s">
        <v>214</v>
      </c>
      <c r="V16" t="s">
        <v>214</v>
      </c>
      <c r="W16" t="s">
        <v>214</v>
      </c>
      <c r="X16" t="s">
        <v>214</v>
      </c>
      <c r="Y16" t="s">
        <v>217</v>
      </c>
      <c r="Z16" t="s">
        <v>218</v>
      </c>
      <c r="AA16" t="s">
        <v>218</v>
      </c>
      <c r="AB16" t="s">
        <v>219</v>
      </c>
      <c r="AC16" t="s">
        <v>220</v>
      </c>
      <c r="AD16" t="s">
        <v>219</v>
      </c>
      <c r="AE16" t="s">
        <v>219</v>
      </c>
      <c r="AF16" t="s">
        <v>219</v>
      </c>
      <c r="AG16" t="s">
        <v>217</v>
      </c>
      <c r="AH16" t="s">
        <v>217</v>
      </c>
      <c r="AI16" t="s">
        <v>217</v>
      </c>
      <c r="AJ16" t="s">
        <v>217</v>
      </c>
      <c r="AN16" t="s">
        <v>221</v>
      </c>
      <c r="AO16" t="s">
        <v>220</v>
      </c>
      <c r="AQ16" t="s">
        <v>220</v>
      </c>
      <c r="AR16" t="s">
        <v>221</v>
      </c>
      <c r="AX16" t="s">
        <v>215</v>
      </c>
      <c r="BD16" t="s">
        <v>215</v>
      </c>
      <c r="BE16" t="s">
        <v>215</v>
      </c>
      <c r="BF16" t="s">
        <v>215</v>
      </c>
      <c r="BH16" t="s">
        <v>222</v>
      </c>
      <c r="BQ16" t="s">
        <v>215</v>
      </c>
      <c r="BR16" t="s">
        <v>215</v>
      </c>
      <c r="BT16" t="s">
        <v>223</v>
      </c>
      <c r="BU16" t="s">
        <v>224</v>
      </c>
      <c r="BX16" t="s">
        <v>213</v>
      </c>
      <c r="BY16" t="s">
        <v>216</v>
      </c>
      <c r="BZ16" t="s">
        <v>216</v>
      </c>
      <c r="CA16" t="s">
        <v>225</v>
      </c>
      <c r="CB16" t="s">
        <v>225</v>
      </c>
      <c r="CC16" t="s">
        <v>221</v>
      </c>
      <c r="CD16" t="s">
        <v>219</v>
      </c>
      <c r="CE16" t="s">
        <v>219</v>
      </c>
      <c r="CF16" t="s">
        <v>218</v>
      </c>
      <c r="CG16" t="s">
        <v>218</v>
      </c>
      <c r="CH16" t="s">
        <v>218</v>
      </c>
      <c r="CI16" t="s">
        <v>218</v>
      </c>
      <c r="CJ16" t="s">
        <v>218</v>
      </c>
      <c r="CK16" t="s">
        <v>226</v>
      </c>
      <c r="CL16" t="s">
        <v>215</v>
      </c>
      <c r="CM16" t="s">
        <v>215</v>
      </c>
      <c r="CN16" t="s">
        <v>215</v>
      </c>
      <c r="CS16" t="s">
        <v>215</v>
      </c>
      <c r="CV16" t="s">
        <v>218</v>
      </c>
      <c r="CW16" t="s">
        <v>218</v>
      </c>
      <c r="CX16" t="s">
        <v>218</v>
      </c>
      <c r="CY16" t="s">
        <v>218</v>
      </c>
      <c r="CZ16" t="s">
        <v>218</v>
      </c>
      <c r="DA16" t="s">
        <v>215</v>
      </c>
      <c r="DB16" t="s">
        <v>215</v>
      </c>
      <c r="DC16" t="s">
        <v>215</v>
      </c>
      <c r="DD16" t="s">
        <v>213</v>
      </c>
      <c r="DF16" t="s">
        <v>227</v>
      </c>
      <c r="DG16" t="s">
        <v>227</v>
      </c>
      <c r="DI16" t="s">
        <v>213</v>
      </c>
      <c r="DJ16" t="s">
        <v>220</v>
      </c>
      <c r="DK16" t="s">
        <v>220</v>
      </c>
      <c r="DL16" t="s">
        <v>228</v>
      </c>
      <c r="DM16" t="s">
        <v>229</v>
      </c>
      <c r="DO16" t="s">
        <v>221</v>
      </c>
      <c r="DP16" t="s">
        <v>221</v>
      </c>
      <c r="DQ16" t="s">
        <v>218</v>
      </c>
      <c r="DR16" t="s">
        <v>218</v>
      </c>
      <c r="DS16" t="s">
        <v>218</v>
      </c>
      <c r="DT16" t="s">
        <v>218</v>
      </c>
      <c r="DU16" t="s">
        <v>218</v>
      </c>
      <c r="DV16" t="s">
        <v>220</v>
      </c>
      <c r="DW16" t="s">
        <v>220</v>
      </c>
      <c r="DX16" t="s">
        <v>220</v>
      </c>
      <c r="DY16" t="s">
        <v>218</v>
      </c>
      <c r="DZ16" t="s">
        <v>216</v>
      </c>
      <c r="EA16" t="s">
        <v>225</v>
      </c>
      <c r="EB16" t="s">
        <v>220</v>
      </c>
      <c r="EC16" t="s">
        <v>220</v>
      </c>
    </row>
    <row r="17" spans="1:133" x14ac:dyDescent="0.25">
      <c r="A17">
        <v>1</v>
      </c>
      <c r="B17">
        <v>1582145442.5</v>
      </c>
      <c r="C17">
        <v>0</v>
      </c>
      <c r="D17" t="s">
        <v>230</v>
      </c>
      <c r="E17" t="s">
        <v>231</v>
      </c>
      <c r="F17" t="s">
        <v>232</v>
      </c>
      <c r="G17" t="s">
        <v>233</v>
      </c>
      <c r="H17" t="s">
        <v>234</v>
      </c>
      <c r="I17" t="s">
        <v>235</v>
      </c>
      <c r="J17" t="s">
        <v>236</v>
      </c>
      <c r="K17" t="s">
        <v>237</v>
      </c>
      <c r="L17" t="s">
        <v>238</v>
      </c>
      <c r="M17" t="s">
        <v>239</v>
      </c>
      <c r="N17">
        <v>1582145434.5</v>
      </c>
      <c r="O17">
        <f t="shared" ref="O17:O35" si="0">CC17*AP17*(CA17-CB17)/(100*BU17*(1000-AP17*CA17))</f>
        <v>6.459406140515968E-4</v>
      </c>
      <c r="P17">
        <f t="shared" ref="P17:P35" si="1">CC17*AP17*(BZ17-BY17*(1000-AP17*CB17)/(1000-AP17*CA17))/(100*BU17)</f>
        <v>2.3693639644297413</v>
      </c>
      <c r="Q17">
        <f t="shared" ref="Q17:Q35" si="2">BY17 - IF(AP17&gt;1, P17*BU17*100/(AR17*CK17), 0)</f>
        <v>395.52006451612903</v>
      </c>
      <c r="R17">
        <f t="shared" ref="R17:R35" si="3">((X17-O17/2)*Q17-P17)/(X17+O17/2)</f>
        <v>314.98395139656952</v>
      </c>
      <c r="S17">
        <f t="shared" ref="S17:S35" si="4">R17*(CD17+CE17)/1000</f>
        <v>31.323043208126663</v>
      </c>
      <c r="T17">
        <f t="shared" ref="T17:T35" si="5">(BY17 - IF(AP17&gt;1, P17*BU17*100/(AR17*CK17), 0))*(CD17+CE17)/1000</f>
        <v>39.331819972383144</v>
      </c>
      <c r="U17">
        <f t="shared" ref="U17:U35" si="6">2/((1/W17-1/V17)+SIGN(W17)*SQRT((1/W17-1/V17)*(1/W17-1/V17) + 4*BV17/((BV17+1)*(BV17+1))*(2*1/W17*1/V17-1/V17*1/V17)))</f>
        <v>5.220005095125746E-2</v>
      </c>
      <c r="V17">
        <f t="shared" ref="V17:V35" si="7">AM17+AL17*BU17+AK17*BU17*BU17</f>
        <v>2.2498723814089363</v>
      </c>
      <c r="W17">
        <f t="shared" ref="W17:W35" si="8">O17*(1000-(1000*0.61365*EXP(17.502*AA17/(240.97+AA17))/(CD17+CE17)+CA17)/2)/(1000*0.61365*EXP(17.502*AA17/(240.97+AA17))/(CD17+CE17)-CA17)</f>
        <v>5.153644313637424E-2</v>
      </c>
      <c r="X17">
        <f t="shared" ref="X17:X35" si="9">1/((BV17+1)/(U17/1.6)+1/(V17/1.37)) + BV17/((BV17+1)/(U17/1.6) + BV17/(V17/1.37))</f>
        <v>3.2269196561970151E-2</v>
      </c>
      <c r="Y17">
        <f t="shared" ref="Y17:Y35" si="10">(BR17*BT17)</f>
        <v>241.67409057962189</v>
      </c>
      <c r="Z17">
        <f t="shared" ref="Z17:Z35" si="11">(CF17+(Y17+2*0.95*0.0000000567*(((CF17+$B$7)+273)^4-(CF17+273)^4)-44100*O17)/(1.84*29.3*V17+8*0.95*0.0000000567*(CF17+273)^3))</f>
        <v>32.430059309149613</v>
      </c>
      <c r="AA17">
        <f t="shared" ref="AA17:AA35" si="12">($C$7*CG17+$D$7*CH17+$E$7*Z17)</f>
        <v>30.9958064516129</v>
      </c>
      <c r="AB17">
        <f t="shared" ref="AB17:AB35" si="13">0.61365*EXP(17.502*AA17/(240.97+AA17))</f>
        <v>4.5102997249267789</v>
      </c>
      <c r="AC17">
        <f t="shared" ref="AC17:AC35" si="14">(AD17/AE17*100)</f>
        <v>74.143561811747048</v>
      </c>
      <c r="AD17">
        <f t="shared" ref="AD17:AD35" si="15">CA17*(CD17+CE17)/1000</f>
        <v>3.3129374615698626</v>
      </c>
      <c r="AE17">
        <f t="shared" ref="AE17:AE35" si="16">0.61365*EXP(17.502*CF17/(240.97+CF17))</f>
        <v>4.4682739547656478</v>
      </c>
      <c r="AF17">
        <f t="shared" ref="AF17:AF35" si="17">(AB17-CA17*(CD17+CE17)/1000)</f>
        <v>1.1973622633569163</v>
      </c>
      <c r="AG17">
        <f t="shared" ref="AG17:AG35" si="18">(-O17*44100)</f>
        <v>-28.485981079675419</v>
      </c>
      <c r="AH17">
        <f t="shared" ref="AH17:AH35" si="19">2*29.3*V17*0.92*(CF17-AA17)</f>
        <v>-19.90218151605222</v>
      </c>
      <c r="AI17">
        <f t="shared" ref="AI17:AI35" si="20">2*0.95*0.0000000567*(((CF17+$B$7)+273)^4-(AA17+273)^4)</f>
        <v>-1.9847470039118065</v>
      </c>
      <c r="AJ17">
        <f t="shared" ref="AJ17:AJ35" si="21">Y17+AI17+AG17+AH17</f>
        <v>191.30118097998246</v>
      </c>
      <c r="AK17">
        <v>-4.1180311734752298E-2</v>
      </c>
      <c r="AL17">
        <v>4.6228507515706403E-2</v>
      </c>
      <c r="AM17">
        <v>3.4549925587657802</v>
      </c>
      <c r="AN17">
        <v>0</v>
      </c>
      <c r="AO17">
        <v>0</v>
      </c>
      <c r="AP17">
        <f t="shared" ref="AP17:AP35" si="22">IF(AN17*$H$13&gt;=AR17,1,(AR17/(AR17-AN17*$H$13)))</f>
        <v>1</v>
      </c>
      <c r="AQ17">
        <f t="shared" ref="AQ17:AQ35" si="23">(AP17-1)*100</f>
        <v>0</v>
      </c>
      <c r="AR17">
        <f t="shared" ref="AR17:AR35" si="24">MAX(0,($B$13+$C$13*CK17)/(1+$D$13*CK17)*CD17/(CF17+273)*$E$13)</f>
        <v>51847.803128001775</v>
      </c>
      <c r="AS17" t="s">
        <v>240</v>
      </c>
      <c r="AT17">
        <v>0</v>
      </c>
      <c r="AU17">
        <v>0</v>
      </c>
      <c r="AV17">
        <f t="shared" ref="AV17:AV35" si="25">AU17-AT17</f>
        <v>0</v>
      </c>
      <c r="AW17" t="e">
        <f t="shared" ref="AW17:AW35" si="26">AV17/AU17</f>
        <v>#DIV/0!</v>
      </c>
      <c r="AX17">
        <v>0</v>
      </c>
      <c r="AY17" t="s">
        <v>240</v>
      </c>
      <c r="AZ17">
        <v>0</v>
      </c>
      <c r="BA17">
        <v>0</v>
      </c>
      <c r="BB17" t="e">
        <f t="shared" ref="BB17:BB35" si="27">1-AZ17/BA17</f>
        <v>#DIV/0!</v>
      </c>
      <c r="BC17">
        <v>0.5</v>
      </c>
      <c r="BD17">
        <f t="shared" ref="BD17:BD35" si="28">BR17</f>
        <v>1261.2135776806899</v>
      </c>
      <c r="BE17">
        <f t="shared" ref="BE17:BE35" si="29">P17</f>
        <v>2.3693639644297413</v>
      </c>
      <c r="BF17" t="e">
        <f t="shared" ref="BF17:BF35" si="30">BB17*BC17*BD17</f>
        <v>#DIV/0!</v>
      </c>
      <c r="BG17" t="e">
        <f t="shared" ref="BG17:BG35" si="31">BL17/BA17</f>
        <v>#DIV/0!</v>
      </c>
      <c r="BH17">
        <f t="shared" ref="BH17:BH35" si="32">(BE17-AX17)/BD17</f>
        <v>1.8786381675234465E-3</v>
      </c>
      <c r="BI17" t="e">
        <f t="shared" ref="BI17:BI35" si="33">(AU17-BA17)/BA17</f>
        <v>#DIV/0!</v>
      </c>
      <c r="BJ17" t="s">
        <v>240</v>
      </c>
      <c r="BK17">
        <v>0</v>
      </c>
      <c r="BL17">
        <f t="shared" ref="BL17:BL35" si="34">BA17-BK17</f>
        <v>0</v>
      </c>
      <c r="BM17" t="e">
        <f t="shared" ref="BM17:BM35" si="35">(BA17-AZ17)/(BA17-BK17)</f>
        <v>#DIV/0!</v>
      </c>
      <c r="BN17" t="e">
        <f t="shared" ref="BN17:BN35" si="36">(AU17-BA17)/(AU17-BK17)</f>
        <v>#DIV/0!</v>
      </c>
      <c r="BO17" t="e">
        <f t="shared" ref="BO17:BO35" si="37">(BA17-AZ17)/(BA17-AT17)</f>
        <v>#DIV/0!</v>
      </c>
      <c r="BP17" t="e">
        <f t="shared" ref="BP17:BP35" si="38">(AU17-BA17)/(AU17-AT17)</f>
        <v>#DIV/0!</v>
      </c>
      <c r="BQ17">
        <f t="shared" ref="BQ17:BQ35" si="39">$B$11*CL17+$C$11*CM17+$F$11*CN17</f>
        <v>1499.9980645161299</v>
      </c>
      <c r="BR17">
        <f t="shared" ref="BR17:BR35" si="40">BQ17*BS17</f>
        <v>1261.2135776806899</v>
      </c>
      <c r="BS17">
        <f t="shared" ref="BS17:BS35" si="41">($B$11*$D$9+$C$11*$D$9+$F$11*((DA17+CS17)/MAX(DA17+CS17+DB17, 0.1)*$I$9+DB17/MAX(DA17+CS17+DB17, 0.1)*$J$9))/($B$11+$C$11+$F$11)</f>
        <v>0.84081013670343152</v>
      </c>
      <c r="BT17">
        <f t="shared" ref="BT17:BT35" si="42">($B$11*$K$9+$C$11*$K$9+$F$11*((DA17+CS17)/MAX(DA17+CS17+DB17, 0.1)*$P$9+DB17/MAX(DA17+CS17+DB17, 0.1)*$Q$9))/($B$11+$C$11+$F$11)</f>
        <v>0.19162027340686319</v>
      </c>
      <c r="BU17">
        <v>6</v>
      </c>
      <c r="BV17">
        <v>0.5</v>
      </c>
      <c r="BW17" t="s">
        <v>241</v>
      </c>
      <c r="BX17">
        <v>1582145434.5</v>
      </c>
      <c r="BY17">
        <v>395.52006451612903</v>
      </c>
      <c r="BZ17">
        <v>400.019580645161</v>
      </c>
      <c r="CA17">
        <v>33.314838709677403</v>
      </c>
      <c r="CB17">
        <v>32.2444548387097</v>
      </c>
      <c r="CC17">
        <v>350.01716129032297</v>
      </c>
      <c r="CD17">
        <v>99.243338709677403</v>
      </c>
      <c r="CE17">
        <v>0.19996012903225799</v>
      </c>
      <c r="CF17">
        <v>30.831725806451601</v>
      </c>
      <c r="CG17">
        <v>30.9958064516129</v>
      </c>
      <c r="CH17">
        <v>999.9</v>
      </c>
      <c r="CI17">
        <v>0</v>
      </c>
      <c r="CJ17">
        <v>0</v>
      </c>
      <c r="CK17">
        <v>10006.548064516101</v>
      </c>
      <c r="CL17">
        <v>0</v>
      </c>
      <c r="CM17">
        <v>1.3144551612903199</v>
      </c>
      <c r="CN17">
        <v>1499.9980645161299</v>
      </c>
      <c r="CO17">
        <v>0.97299661290322603</v>
      </c>
      <c r="CP17">
        <v>2.7003367741935499E-2</v>
      </c>
      <c r="CQ17">
        <v>0</v>
      </c>
      <c r="CR17">
        <v>2.7976129032258101</v>
      </c>
      <c r="CS17">
        <v>0</v>
      </c>
      <c r="CT17">
        <v>17942.8516129032</v>
      </c>
      <c r="CU17">
        <v>13922.0193548387</v>
      </c>
      <c r="CV17">
        <v>43.27</v>
      </c>
      <c r="CW17">
        <v>45.826225806451603</v>
      </c>
      <c r="CX17">
        <v>44.741870967741903</v>
      </c>
      <c r="CY17">
        <v>44.233741935483899</v>
      </c>
      <c r="CZ17">
        <v>43.25</v>
      </c>
      <c r="DA17">
        <v>1459.49096774194</v>
      </c>
      <c r="DB17">
        <v>40.506774193548402</v>
      </c>
      <c r="DC17">
        <v>0</v>
      </c>
      <c r="DD17">
        <v>1582145446</v>
      </c>
      <c r="DE17">
        <v>2.7106057692307699</v>
      </c>
      <c r="DF17">
        <v>-2.9649560168308799E-2</v>
      </c>
      <c r="DG17">
        <v>-36.858119568274297</v>
      </c>
      <c r="DH17">
        <v>17942.480769230799</v>
      </c>
      <c r="DI17">
        <v>15</v>
      </c>
      <c r="DJ17">
        <v>100</v>
      </c>
      <c r="DK17">
        <v>100</v>
      </c>
      <c r="DL17">
        <v>2.52</v>
      </c>
      <c r="DM17">
        <v>0.48399999999999999</v>
      </c>
      <c r="DN17">
        <v>2</v>
      </c>
      <c r="DO17">
        <v>341.27499999999998</v>
      </c>
      <c r="DP17">
        <v>683.71199999999999</v>
      </c>
      <c r="DQ17">
        <v>29.389900000000001</v>
      </c>
      <c r="DR17">
        <v>30.4938</v>
      </c>
      <c r="DS17">
        <v>30</v>
      </c>
      <c r="DT17">
        <v>30.444600000000001</v>
      </c>
      <c r="DU17">
        <v>30.461600000000001</v>
      </c>
      <c r="DV17">
        <v>20.991199999999999</v>
      </c>
      <c r="DW17">
        <v>17.8202</v>
      </c>
      <c r="DX17">
        <v>100</v>
      </c>
      <c r="DY17">
        <v>29.389900000000001</v>
      </c>
      <c r="DZ17">
        <v>400</v>
      </c>
      <c r="EA17">
        <v>32.155999999999999</v>
      </c>
      <c r="EB17">
        <v>100.256</v>
      </c>
      <c r="EC17">
        <v>100.642</v>
      </c>
    </row>
    <row r="18" spans="1:133" x14ac:dyDescent="0.25">
      <c r="A18">
        <v>2</v>
      </c>
      <c r="B18">
        <v>1582145528.5</v>
      </c>
      <c r="C18">
        <v>86</v>
      </c>
      <c r="D18" t="s">
        <v>242</v>
      </c>
      <c r="E18" t="s">
        <v>243</v>
      </c>
      <c r="F18" t="s">
        <v>232</v>
      </c>
      <c r="G18" t="s">
        <v>233</v>
      </c>
      <c r="H18" t="s">
        <v>234</v>
      </c>
      <c r="I18" t="s">
        <v>235</v>
      </c>
      <c r="J18" t="s">
        <v>236</v>
      </c>
      <c r="K18" t="s">
        <v>237</v>
      </c>
      <c r="L18" t="s">
        <v>238</v>
      </c>
      <c r="M18" t="s">
        <v>239</v>
      </c>
      <c r="N18">
        <v>1582145520.5</v>
      </c>
      <c r="O18">
        <f t="shared" si="0"/>
        <v>7.0470704760050259E-4</v>
      </c>
      <c r="P18">
        <f t="shared" si="1"/>
        <v>2.3458534955193424</v>
      </c>
      <c r="Q18">
        <f t="shared" si="2"/>
        <v>395.55306451612898</v>
      </c>
      <c r="R18">
        <f t="shared" si="3"/>
        <v>322.23806157578127</v>
      </c>
      <c r="S18">
        <f t="shared" si="4"/>
        <v>32.044238748290397</v>
      </c>
      <c r="T18">
        <f t="shared" si="5"/>
        <v>39.33488420017666</v>
      </c>
      <c r="U18">
        <f t="shared" si="6"/>
        <v>5.740257593173452E-2</v>
      </c>
      <c r="V18">
        <f t="shared" si="7"/>
        <v>2.2488859947329356</v>
      </c>
      <c r="W18">
        <f t="shared" si="8"/>
        <v>5.6600848123054499E-2</v>
      </c>
      <c r="X18">
        <f t="shared" si="9"/>
        <v>3.5446629256290864E-2</v>
      </c>
      <c r="Y18">
        <f t="shared" si="10"/>
        <v>241.67766927896841</v>
      </c>
      <c r="Z18">
        <f t="shared" si="11"/>
        <v>32.411849635236557</v>
      </c>
      <c r="AA18">
        <f t="shared" si="12"/>
        <v>30.982483870967702</v>
      </c>
      <c r="AB18">
        <f t="shared" si="13"/>
        <v>4.5068746337951069</v>
      </c>
      <c r="AC18">
        <f t="shared" si="14"/>
        <v>74.24270296320438</v>
      </c>
      <c r="AD18">
        <f t="shared" si="15"/>
        <v>3.3174742707853051</v>
      </c>
      <c r="AE18">
        <f t="shared" si="16"/>
        <v>4.4684179567512343</v>
      </c>
      <c r="AF18">
        <f t="shared" si="17"/>
        <v>1.1894003630098018</v>
      </c>
      <c r="AG18">
        <f t="shared" si="18"/>
        <v>-31.077580799182165</v>
      </c>
      <c r="AH18">
        <f t="shared" si="19"/>
        <v>-18.209757444480616</v>
      </c>
      <c r="AI18">
        <f t="shared" si="20"/>
        <v>-1.8166519334293119</v>
      </c>
      <c r="AJ18">
        <f t="shared" si="21"/>
        <v>190.57367910187634</v>
      </c>
      <c r="AK18">
        <v>-4.1153763405196601E-2</v>
      </c>
      <c r="AL18">
        <v>4.6198704690018799E-2</v>
      </c>
      <c r="AM18">
        <v>3.4532292491799002</v>
      </c>
      <c r="AN18">
        <v>0</v>
      </c>
      <c r="AO18">
        <v>0</v>
      </c>
      <c r="AP18">
        <f t="shared" si="22"/>
        <v>1</v>
      </c>
      <c r="AQ18">
        <f t="shared" si="23"/>
        <v>0</v>
      </c>
      <c r="AR18">
        <f t="shared" si="24"/>
        <v>51815.637884658405</v>
      </c>
      <c r="AS18" t="s">
        <v>240</v>
      </c>
      <c r="AT18">
        <v>0</v>
      </c>
      <c r="AU18">
        <v>0</v>
      </c>
      <c r="AV18">
        <f t="shared" si="25"/>
        <v>0</v>
      </c>
      <c r="AW18" t="e">
        <f t="shared" si="26"/>
        <v>#DIV/0!</v>
      </c>
      <c r="AX18">
        <v>0</v>
      </c>
      <c r="AY18" t="s">
        <v>240</v>
      </c>
      <c r="AZ18">
        <v>0</v>
      </c>
      <c r="BA18">
        <v>0</v>
      </c>
      <c r="BB18" t="e">
        <f t="shared" si="27"/>
        <v>#DIV/0!</v>
      </c>
      <c r="BC18">
        <v>0.5</v>
      </c>
      <c r="BD18">
        <f t="shared" si="28"/>
        <v>1261.2315580645161</v>
      </c>
      <c r="BE18">
        <f t="shared" si="29"/>
        <v>2.3458534955193424</v>
      </c>
      <c r="BF18" t="e">
        <f t="shared" si="30"/>
        <v>#DIV/0!</v>
      </c>
      <c r="BG18" t="e">
        <f t="shared" si="31"/>
        <v>#DIV/0!</v>
      </c>
      <c r="BH18">
        <f t="shared" si="32"/>
        <v>1.8599705030528141E-3</v>
      </c>
      <c r="BI18" t="e">
        <f t="shared" si="33"/>
        <v>#DIV/0!</v>
      </c>
      <c r="BJ18" t="s">
        <v>240</v>
      </c>
      <c r="BK18">
        <v>0</v>
      </c>
      <c r="BL18">
        <f t="shared" si="34"/>
        <v>0</v>
      </c>
      <c r="BM18" t="e">
        <f t="shared" si="35"/>
        <v>#DIV/0!</v>
      </c>
      <c r="BN18" t="e">
        <f t="shared" si="36"/>
        <v>#DIV/0!</v>
      </c>
      <c r="BO18" t="e">
        <f t="shared" si="37"/>
        <v>#DIV/0!</v>
      </c>
      <c r="BP18" t="e">
        <f t="shared" si="38"/>
        <v>#DIV/0!</v>
      </c>
      <c r="BQ18">
        <f t="shared" si="39"/>
        <v>1500.0193548387099</v>
      </c>
      <c r="BR18">
        <f t="shared" si="40"/>
        <v>1261.2315580645161</v>
      </c>
      <c r="BS18">
        <f t="shared" si="41"/>
        <v>0.84081018954594122</v>
      </c>
      <c r="BT18">
        <f t="shared" si="42"/>
        <v>0.19162037909188268</v>
      </c>
      <c r="BU18">
        <v>6</v>
      </c>
      <c r="BV18">
        <v>0.5</v>
      </c>
      <c r="BW18" t="s">
        <v>241</v>
      </c>
      <c r="BX18">
        <v>1582145520.5</v>
      </c>
      <c r="BY18">
        <v>395.55306451612898</v>
      </c>
      <c r="BZ18">
        <v>400.052161290323</v>
      </c>
      <c r="CA18">
        <v>33.3606451612903</v>
      </c>
      <c r="CB18">
        <v>32.192935483870997</v>
      </c>
      <c r="CC18">
        <v>350.017258064516</v>
      </c>
      <c r="CD18">
        <v>99.242780645161304</v>
      </c>
      <c r="CE18">
        <v>0.19996858064516099</v>
      </c>
      <c r="CF18">
        <v>30.832290322580601</v>
      </c>
      <c r="CG18">
        <v>30.982483870967702</v>
      </c>
      <c r="CH18">
        <v>999.9</v>
      </c>
      <c r="CI18">
        <v>0</v>
      </c>
      <c r="CJ18">
        <v>0</v>
      </c>
      <c r="CK18">
        <v>10000.1532258065</v>
      </c>
      <c r="CL18">
        <v>0</v>
      </c>
      <c r="CM18">
        <v>1.4166512903225801</v>
      </c>
      <c r="CN18">
        <v>1500.0193548387099</v>
      </c>
      <c r="CO18">
        <v>0.97299641935483905</v>
      </c>
      <c r="CP18">
        <v>2.7003551612903201E-2</v>
      </c>
      <c r="CQ18">
        <v>0</v>
      </c>
      <c r="CR18">
        <v>2.8580241935483901</v>
      </c>
      <c r="CS18">
        <v>0</v>
      </c>
      <c r="CT18">
        <v>17899.283870967702</v>
      </c>
      <c r="CU18">
        <v>13922.206451612899</v>
      </c>
      <c r="CV18">
        <v>43.265999999999998</v>
      </c>
      <c r="CW18">
        <v>45.8546774193548</v>
      </c>
      <c r="CX18">
        <v>44.75</v>
      </c>
      <c r="CY18">
        <v>44.186999999999998</v>
      </c>
      <c r="CZ18">
        <v>43.25</v>
      </c>
      <c r="DA18">
        <v>1459.5093548387099</v>
      </c>
      <c r="DB18">
        <v>40.51</v>
      </c>
      <c r="DC18">
        <v>0</v>
      </c>
      <c r="DD18">
        <v>1582145531.8</v>
      </c>
      <c r="DE18">
        <v>2.8410961538461499</v>
      </c>
      <c r="DF18">
        <v>1.11365814434993</v>
      </c>
      <c r="DG18">
        <v>-22.232478610394601</v>
      </c>
      <c r="DH18">
        <v>17899.126923076899</v>
      </c>
      <c r="DI18">
        <v>15</v>
      </c>
      <c r="DJ18">
        <v>100</v>
      </c>
      <c r="DK18">
        <v>100</v>
      </c>
      <c r="DL18">
        <v>2.5550000000000002</v>
      </c>
      <c r="DM18">
        <v>0.49399999999999999</v>
      </c>
      <c r="DN18">
        <v>2</v>
      </c>
      <c r="DO18">
        <v>341.34300000000002</v>
      </c>
      <c r="DP18">
        <v>683.56899999999996</v>
      </c>
      <c r="DQ18">
        <v>29.5505</v>
      </c>
      <c r="DR18">
        <v>30.488600000000002</v>
      </c>
      <c r="DS18">
        <v>30.0001</v>
      </c>
      <c r="DT18">
        <v>30.439299999999999</v>
      </c>
      <c r="DU18">
        <v>30.453600000000002</v>
      </c>
      <c r="DV18">
        <v>20.979800000000001</v>
      </c>
      <c r="DW18">
        <v>17.857399999999998</v>
      </c>
      <c r="DX18">
        <v>100</v>
      </c>
      <c r="DY18">
        <v>29.550899999999999</v>
      </c>
      <c r="DZ18">
        <v>400</v>
      </c>
      <c r="EA18">
        <v>32.135100000000001</v>
      </c>
      <c r="EB18">
        <v>100.25700000000001</v>
      </c>
      <c r="EC18">
        <v>100.642</v>
      </c>
    </row>
    <row r="19" spans="1:133" x14ac:dyDescent="0.25">
      <c r="A19">
        <v>3</v>
      </c>
      <c r="B19">
        <v>1582145627.5</v>
      </c>
      <c r="C19">
        <v>185</v>
      </c>
      <c r="D19" t="s">
        <v>244</v>
      </c>
      <c r="E19" t="s">
        <v>245</v>
      </c>
      <c r="F19" t="s">
        <v>232</v>
      </c>
      <c r="G19" t="s">
        <v>233</v>
      </c>
      <c r="H19" t="s">
        <v>234</v>
      </c>
      <c r="I19" t="s">
        <v>235</v>
      </c>
      <c r="J19" t="s">
        <v>236</v>
      </c>
      <c r="K19" t="s">
        <v>237</v>
      </c>
      <c r="L19" t="s">
        <v>238</v>
      </c>
      <c r="M19" t="s">
        <v>239</v>
      </c>
      <c r="N19">
        <v>1582145619.5</v>
      </c>
      <c r="O19">
        <f t="shared" si="0"/>
        <v>6.4937895130952751E-4</v>
      </c>
      <c r="P19">
        <f t="shared" si="1"/>
        <v>1.6616935461267024</v>
      </c>
      <c r="Q19">
        <f t="shared" si="2"/>
        <v>296.87641935483902</v>
      </c>
      <c r="R19">
        <f t="shared" si="3"/>
        <v>240.2606088197945</v>
      </c>
      <c r="S19">
        <f t="shared" si="4"/>
        <v>23.891237579543333</v>
      </c>
      <c r="T19">
        <f t="shared" si="5"/>
        <v>29.521048420760685</v>
      </c>
      <c r="U19">
        <f t="shared" si="6"/>
        <v>5.2464332573754414E-2</v>
      </c>
      <c r="V19">
        <f t="shared" si="7"/>
        <v>2.2500166829783979</v>
      </c>
      <c r="W19">
        <f t="shared" si="8"/>
        <v>5.1794077166852082E-2</v>
      </c>
      <c r="X19">
        <f t="shared" si="9"/>
        <v>3.2430804554550344E-2</v>
      </c>
      <c r="Y19">
        <f t="shared" si="10"/>
        <v>241.6711671374143</v>
      </c>
      <c r="Z19">
        <f t="shared" si="11"/>
        <v>32.454995751744136</v>
      </c>
      <c r="AA19">
        <f t="shared" si="12"/>
        <v>31.0094225806452</v>
      </c>
      <c r="AB19">
        <f t="shared" si="13"/>
        <v>4.5138026266924953</v>
      </c>
      <c r="AC19">
        <f t="shared" si="14"/>
        <v>74.104491303099692</v>
      </c>
      <c r="AD19">
        <f t="shared" si="15"/>
        <v>3.3161523803696271</v>
      </c>
      <c r="AE19">
        <f t="shared" si="16"/>
        <v>4.4749681457308874</v>
      </c>
      <c r="AF19">
        <f t="shared" si="17"/>
        <v>1.1976502463228682</v>
      </c>
      <c r="AG19">
        <f t="shared" si="18"/>
        <v>-28.637611752750164</v>
      </c>
      <c r="AH19">
        <f t="shared" si="19"/>
        <v>-18.373867563956917</v>
      </c>
      <c r="AI19">
        <f t="shared" si="20"/>
        <v>-1.8325785300161959</v>
      </c>
      <c r="AJ19">
        <f t="shared" si="21"/>
        <v>192.82710929069103</v>
      </c>
      <c r="AK19">
        <v>-4.1184196454476497E-2</v>
      </c>
      <c r="AL19">
        <v>4.6232868453916998E-2</v>
      </c>
      <c r="AM19">
        <v>3.45525054461605</v>
      </c>
      <c r="AN19">
        <v>0</v>
      </c>
      <c r="AO19">
        <v>0</v>
      </c>
      <c r="AP19">
        <f t="shared" si="22"/>
        <v>1</v>
      </c>
      <c r="AQ19">
        <f t="shared" si="23"/>
        <v>0</v>
      </c>
      <c r="AR19">
        <f t="shared" si="24"/>
        <v>51847.921803047611</v>
      </c>
      <c r="AS19" t="s">
        <v>240</v>
      </c>
      <c r="AT19">
        <v>0</v>
      </c>
      <c r="AU19">
        <v>0</v>
      </c>
      <c r="AV19">
        <f t="shared" si="25"/>
        <v>0</v>
      </c>
      <c r="AW19" t="e">
        <f t="shared" si="26"/>
        <v>#DIV/0!</v>
      </c>
      <c r="AX19">
        <v>0</v>
      </c>
      <c r="AY19" t="s">
        <v>240</v>
      </c>
      <c r="AZ19">
        <v>0</v>
      </c>
      <c r="BA19">
        <v>0</v>
      </c>
      <c r="BB19" t="e">
        <f t="shared" si="27"/>
        <v>#DIV/0!</v>
      </c>
      <c r="BC19">
        <v>0.5</v>
      </c>
      <c r="BD19">
        <f t="shared" si="28"/>
        <v>1261.1971645161254</v>
      </c>
      <c r="BE19">
        <f t="shared" si="29"/>
        <v>1.6616935461267024</v>
      </c>
      <c r="BF19" t="e">
        <f t="shared" si="30"/>
        <v>#DIV/0!</v>
      </c>
      <c r="BG19" t="e">
        <f t="shared" si="31"/>
        <v>#DIV/0!</v>
      </c>
      <c r="BH19">
        <f t="shared" si="32"/>
        <v>1.3175525547301976E-3</v>
      </c>
      <c r="BI19" t="e">
        <f t="shared" si="33"/>
        <v>#DIV/0!</v>
      </c>
      <c r="BJ19" t="s">
        <v>240</v>
      </c>
      <c r="BK19">
        <v>0</v>
      </c>
      <c r="BL19">
        <f t="shared" si="34"/>
        <v>0</v>
      </c>
      <c r="BM19" t="e">
        <f t="shared" si="35"/>
        <v>#DIV/0!</v>
      </c>
      <c r="BN19" t="e">
        <f t="shared" si="36"/>
        <v>#DIV/0!</v>
      </c>
      <c r="BO19" t="e">
        <f t="shared" si="37"/>
        <v>#DIV/0!</v>
      </c>
      <c r="BP19" t="e">
        <f t="shared" si="38"/>
        <v>#DIV/0!</v>
      </c>
      <c r="BQ19">
        <f t="shared" si="39"/>
        <v>1499.9783870967699</v>
      </c>
      <c r="BR19">
        <f t="shared" si="40"/>
        <v>1261.1971645161254</v>
      </c>
      <c r="BS19">
        <f t="shared" si="41"/>
        <v>0.84081022457742938</v>
      </c>
      <c r="BT19">
        <f t="shared" si="42"/>
        <v>0.19162044915485879</v>
      </c>
      <c r="BU19">
        <v>6</v>
      </c>
      <c r="BV19">
        <v>0.5</v>
      </c>
      <c r="BW19" t="s">
        <v>241</v>
      </c>
      <c r="BX19">
        <v>1582145619.5</v>
      </c>
      <c r="BY19">
        <v>296.87641935483902</v>
      </c>
      <c r="BZ19">
        <v>300.05535483871</v>
      </c>
      <c r="CA19">
        <v>33.348661290322603</v>
      </c>
      <c r="CB19">
        <v>32.272622580645198</v>
      </c>
      <c r="CC19">
        <v>350.01883870967703</v>
      </c>
      <c r="CD19">
        <v>99.238851612903204</v>
      </c>
      <c r="CE19">
        <v>0.19999396774193601</v>
      </c>
      <c r="CF19">
        <v>30.8579516129032</v>
      </c>
      <c r="CG19">
        <v>31.0094225806452</v>
      </c>
      <c r="CH19">
        <v>999.9</v>
      </c>
      <c r="CI19">
        <v>0</v>
      </c>
      <c r="CJ19">
        <v>0</v>
      </c>
      <c r="CK19">
        <v>10007.944516129</v>
      </c>
      <c r="CL19">
        <v>0</v>
      </c>
      <c r="CM19">
        <v>2.6845490322580599</v>
      </c>
      <c r="CN19">
        <v>1499.9783870967699</v>
      </c>
      <c r="CO19">
        <v>0.97299390322580603</v>
      </c>
      <c r="CP19">
        <v>2.7005941935483901E-2</v>
      </c>
      <c r="CQ19">
        <v>0</v>
      </c>
      <c r="CR19">
        <v>2.72749193548387</v>
      </c>
      <c r="CS19">
        <v>0</v>
      </c>
      <c r="CT19">
        <v>17899.3129032258</v>
      </c>
      <c r="CU19">
        <v>13921.835483871</v>
      </c>
      <c r="CV19">
        <v>43.308</v>
      </c>
      <c r="CW19">
        <v>45.816064516129003</v>
      </c>
      <c r="CX19">
        <v>44.75</v>
      </c>
      <c r="CY19">
        <v>44.179000000000002</v>
      </c>
      <c r="CZ19">
        <v>43.25</v>
      </c>
      <c r="DA19">
        <v>1459.46774193548</v>
      </c>
      <c r="DB19">
        <v>40.510645161290299</v>
      </c>
      <c r="DC19">
        <v>0</v>
      </c>
      <c r="DD19">
        <v>1582145630.8</v>
      </c>
      <c r="DE19">
        <v>2.7083076923076899</v>
      </c>
      <c r="DF19">
        <v>1.26179487239259</v>
      </c>
      <c r="DG19">
        <v>-13.8495727183168</v>
      </c>
      <c r="DH19">
        <v>17899.4115384615</v>
      </c>
      <c r="DI19">
        <v>15</v>
      </c>
      <c r="DJ19">
        <v>100</v>
      </c>
      <c r="DK19">
        <v>100</v>
      </c>
      <c r="DL19">
        <v>2.3039999999999998</v>
      </c>
      <c r="DM19">
        <v>0.48699999999999999</v>
      </c>
      <c r="DN19">
        <v>2</v>
      </c>
      <c r="DO19">
        <v>341.488</v>
      </c>
      <c r="DP19">
        <v>683.21799999999996</v>
      </c>
      <c r="DQ19">
        <v>29.488800000000001</v>
      </c>
      <c r="DR19">
        <v>30.475300000000001</v>
      </c>
      <c r="DS19">
        <v>30.0001</v>
      </c>
      <c r="DT19">
        <v>30.428599999999999</v>
      </c>
      <c r="DU19">
        <v>30.445699999999999</v>
      </c>
      <c r="DV19">
        <v>16.670100000000001</v>
      </c>
      <c r="DW19">
        <v>17.683</v>
      </c>
      <c r="DX19">
        <v>100</v>
      </c>
      <c r="DY19">
        <v>29.479800000000001</v>
      </c>
      <c r="DZ19">
        <v>300</v>
      </c>
      <c r="EA19">
        <v>32.155700000000003</v>
      </c>
      <c r="EB19">
        <v>100.255</v>
      </c>
      <c r="EC19">
        <v>100.64100000000001</v>
      </c>
    </row>
    <row r="20" spans="1:133" x14ac:dyDescent="0.25">
      <c r="A20">
        <v>4</v>
      </c>
      <c r="B20">
        <v>1582145724.5</v>
      </c>
      <c r="C20">
        <v>282</v>
      </c>
      <c r="D20" t="s">
        <v>246</v>
      </c>
      <c r="E20" t="s">
        <v>247</v>
      </c>
      <c r="F20" t="s">
        <v>232</v>
      </c>
      <c r="G20" t="s">
        <v>233</v>
      </c>
      <c r="H20" t="s">
        <v>234</v>
      </c>
      <c r="I20" t="s">
        <v>235</v>
      </c>
      <c r="J20" t="s">
        <v>236</v>
      </c>
      <c r="K20" t="s">
        <v>237</v>
      </c>
      <c r="L20" t="s">
        <v>238</v>
      </c>
      <c r="M20" t="s">
        <v>239</v>
      </c>
      <c r="N20">
        <v>1582145716.5</v>
      </c>
      <c r="O20">
        <f t="shared" si="0"/>
        <v>6.3932058413415085E-4</v>
      </c>
      <c r="P20">
        <f t="shared" si="1"/>
        <v>1.1181598756173396</v>
      </c>
      <c r="Q20">
        <f t="shared" si="2"/>
        <v>222.85474193548399</v>
      </c>
      <c r="R20">
        <f t="shared" si="3"/>
        <v>183.89186118186083</v>
      </c>
      <c r="S20">
        <f t="shared" si="4"/>
        <v>18.286404033415256</v>
      </c>
      <c r="T20">
        <f t="shared" si="5"/>
        <v>22.160914711524665</v>
      </c>
      <c r="U20">
        <f t="shared" si="6"/>
        <v>5.1817314677381175E-2</v>
      </c>
      <c r="V20">
        <f t="shared" si="7"/>
        <v>2.2496536844785848</v>
      </c>
      <c r="W20">
        <f t="shared" si="8"/>
        <v>5.1163274015930925E-2</v>
      </c>
      <c r="X20">
        <f t="shared" si="9"/>
        <v>3.2035121362299523E-2</v>
      </c>
      <c r="Y20">
        <f t="shared" si="10"/>
        <v>241.6737594379245</v>
      </c>
      <c r="Z20">
        <f t="shared" si="11"/>
        <v>32.461860953655005</v>
      </c>
      <c r="AA20">
        <f t="shared" si="12"/>
        <v>31.016016129032302</v>
      </c>
      <c r="AB20">
        <f t="shared" si="13"/>
        <v>4.5154997423000696</v>
      </c>
      <c r="AC20">
        <f t="shared" si="14"/>
        <v>74.218574051773601</v>
      </c>
      <c r="AD20">
        <f t="shared" si="15"/>
        <v>3.3218813378659204</v>
      </c>
      <c r="AE20">
        <f t="shared" si="16"/>
        <v>4.4758086237935979</v>
      </c>
      <c r="AF20">
        <f t="shared" si="17"/>
        <v>1.1936184044341491</v>
      </c>
      <c r="AG20">
        <f t="shared" si="18"/>
        <v>-28.194037760316053</v>
      </c>
      <c r="AH20">
        <f t="shared" si="19"/>
        <v>-18.771529504571163</v>
      </c>
      <c r="AI20">
        <f t="shared" si="20"/>
        <v>-1.8726341094310803</v>
      </c>
      <c r="AJ20">
        <f t="shared" si="21"/>
        <v>192.83555806360619</v>
      </c>
      <c r="AK20">
        <v>-4.1174424658641399E-2</v>
      </c>
      <c r="AL20">
        <v>4.6221898757035799E-2</v>
      </c>
      <c r="AM20">
        <v>3.4546015796474601</v>
      </c>
      <c r="AN20">
        <v>0</v>
      </c>
      <c r="AO20">
        <v>0</v>
      </c>
      <c r="AP20">
        <f t="shared" si="22"/>
        <v>1</v>
      </c>
      <c r="AQ20">
        <f t="shared" si="23"/>
        <v>0</v>
      </c>
      <c r="AR20">
        <f t="shared" si="24"/>
        <v>51835.611846703316</v>
      </c>
      <c r="AS20" t="s">
        <v>240</v>
      </c>
      <c r="AT20">
        <v>0</v>
      </c>
      <c r="AU20">
        <v>0</v>
      </c>
      <c r="AV20">
        <f t="shared" si="25"/>
        <v>0</v>
      </c>
      <c r="AW20" t="e">
        <f t="shared" si="26"/>
        <v>#DIV/0!</v>
      </c>
      <c r="AX20">
        <v>0</v>
      </c>
      <c r="AY20" t="s">
        <v>240</v>
      </c>
      <c r="AZ20">
        <v>0</v>
      </c>
      <c r="BA20">
        <v>0</v>
      </c>
      <c r="BB20" t="e">
        <f t="shared" si="27"/>
        <v>#DIV/0!</v>
      </c>
      <c r="BC20">
        <v>0.5</v>
      </c>
      <c r="BD20">
        <f t="shared" si="28"/>
        <v>1261.2107225806433</v>
      </c>
      <c r="BE20">
        <f t="shared" si="29"/>
        <v>1.1181598756173396</v>
      </c>
      <c r="BF20" t="e">
        <f t="shared" si="30"/>
        <v>#DIV/0!</v>
      </c>
      <c r="BG20" t="e">
        <f t="shared" si="31"/>
        <v>#DIV/0!</v>
      </c>
      <c r="BH20">
        <f t="shared" si="32"/>
        <v>8.8657656932174017E-4</v>
      </c>
      <c r="BI20" t="e">
        <f t="shared" si="33"/>
        <v>#DIV/0!</v>
      </c>
      <c r="BJ20" t="s">
        <v>240</v>
      </c>
      <c r="BK20">
        <v>0</v>
      </c>
      <c r="BL20">
        <f t="shared" si="34"/>
        <v>0</v>
      </c>
      <c r="BM20" t="e">
        <f t="shared" si="35"/>
        <v>#DIV/0!</v>
      </c>
      <c r="BN20" t="e">
        <f t="shared" si="36"/>
        <v>#DIV/0!</v>
      </c>
      <c r="BO20" t="e">
        <f t="shared" si="37"/>
        <v>#DIV/0!</v>
      </c>
      <c r="BP20" t="e">
        <f t="shared" si="38"/>
        <v>#DIV/0!</v>
      </c>
      <c r="BQ20">
        <f t="shared" si="39"/>
        <v>1499.99451612903</v>
      </c>
      <c r="BR20">
        <f t="shared" si="40"/>
        <v>1261.2107225806433</v>
      </c>
      <c r="BS20">
        <f t="shared" si="41"/>
        <v>0.8408102223169418</v>
      </c>
      <c r="BT20">
        <f t="shared" si="42"/>
        <v>0.19162044463388361</v>
      </c>
      <c r="BU20">
        <v>6</v>
      </c>
      <c r="BV20">
        <v>0.5</v>
      </c>
      <c r="BW20" t="s">
        <v>241</v>
      </c>
      <c r="BX20">
        <v>1582145716.5</v>
      </c>
      <c r="BY20">
        <v>222.85474193548399</v>
      </c>
      <c r="BZ20">
        <v>225.01574193548399</v>
      </c>
      <c r="CA20">
        <v>33.4055258064516</v>
      </c>
      <c r="CB20">
        <v>32.346203225806498</v>
      </c>
      <c r="CC20">
        <v>350.01448387096798</v>
      </c>
      <c r="CD20">
        <v>99.241119354838702</v>
      </c>
      <c r="CE20">
        <v>0.199953870967742</v>
      </c>
      <c r="CF20">
        <v>30.8612419354839</v>
      </c>
      <c r="CG20">
        <v>31.016016129032302</v>
      </c>
      <c r="CH20">
        <v>999.9</v>
      </c>
      <c r="CI20">
        <v>0</v>
      </c>
      <c r="CJ20">
        <v>0</v>
      </c>
      <c r="CK20">
        <v>10005.3412903226</v>
      </c>
      <c r="CL20">
        <v>0</v>
      </c>
      <c r="CM20">
        <v>2.7042638709677398</v>
      </c>
      <c r="CN20">
        <v>1499.99451612903</v>
      </c>
      <c r="CO20">
        <v>0.97299409677419402</v>
      </c>
      <c r="CP20">
        <v>2.7005758064516099E-2</v>
      </c>
      <c r="CQ20">
        <v>0</v>
      </c>
      <c r="CR20">
        <v>2.73740322580645</v>
      </c>
      <c r="CS20">
        <v>0</v>
      </c>
      <c r="CT20">
        <v>17861.774193548401</v>
      </c>
      <c r="CU20">
        <v>13921.9806451613</v>
      </c>
      <c r="CV20">
        <v>43.311999999999998</v>
      </c>
      <c r="CW20">
        <v>45.8546774193548</v>
      </c>
      <c r="CX20">
        <v>44.75</v>
      </c>
      <c r="CY20">
        <v>44.186999999999998</v>
      </c>
      <c r="CZ20">
        <v>43.276000000000003</v>
      </c>
      <c r="DA20">
        <v>1459.4835483871</v>
      </c>
      <c r="DB20">
        <v>40.510967741935502</v>
      </c>
      <c r="DC20">
        <v>0</v>
      </c>
      <c r="DD20">
        <v>1582145728</v>
      </c>
      <c r="DE20">
        <v>2.7211538461538498</v>
      </c>
      <c r="DF20">
        <v>-0.94817094238474298</v>
      </c>
      <c r="DG20">
        <v>-32.625640970657102</v>
      </c>
      <c r="DH20">
        <v>17861.45</v>
      </c>
      <c r="DI20">
        <v>15</v>
      </c>
      <c r="DJ20">
        <v>100</v>
      </c>
      <c r="DK20">
        <v>100</v>
      </c>
      <c r="DL20">
        <v>2.1110000000000002</v>
      </c>
      <c r="DM20">
        <v>0.48899999999999999</v>
      </c>
      <c r="DN20">
        <v>2</v>
      </c>
      <c r="DO20">
        <v>341.42599999999999</v>
      </c>
      <c r="DP20">
        <v>683.32500000000005</v>
      </c>
      <c r="DQ20">
        <v>29.4207</v>
      </c>
      <c r="DR20">
        <v>30.475300000000001</v>
      </c>
      <c r="DS20">
        <v>30.000299999999999</v>
      </c>
      <c r="DT20">
        <v>30.425999999999998</v>
      </c>
      <c r="DU20">
        <v>30.443000000000001</v>
      </c>
      <c r="DV20">
        <v>13.314399999999999</v>
      </c>
      <c r="DW20">
        <v>17.2651</v>
      </c>
      <c r="DX20">
        <v>100</v>
      </c>
      <c r="DY20">
        <v>29.3947</v>
      </c>
      <c r="DZ20">
        <v>225</v>
      </c>
      <c r="EA20">
        <v>32.262500000000003</v>
      </c>
      <c r="EB20">
        <v>100.254</v>
      </c>
      <c r="EC20">
        <v>100.636</v>
      </c>
    </row>
    <row r="21" spans="1:133" x14ac:dyDescent="0.25">
      <c r="A21">
        <v>5</v>
      </c>
      <c r="B21">
        <v>1582145799</v>
      </c>
      <c r="C21">
        <v>356.5</v>
      </c>
      <c r="D21" t="s">
        <v>248</v>
      </c>
      <c r="E21" t="s">
        <v>249</v>
      </c>
      <c r="F21" t="s">
        <v>232</v>
      </c>
      <c r="G21" t="s">
        <v>233</v>
      </c>
      <c r="H21" t="s">
        <v>234</v>
      </c>
      <c r="I21" t="s">
        <v>235</v>
      </c>
      <c r="J21" t="s">
        <v>236</v>
      </c>
      <c r="K21" t="s">
        <v>237</v>
      </c>
      <c r="L21" t="s">
        <v>238</v>
      </c>
      <c r="M21" t="s">
        <v>239</v>
      </c>
      <c r="N21">
        <v>1582145774.2258101</v>
      </c>
      <c r="O21">
        <f t="shared" si="0"/>
        <v>4.9079372074539176E-4</v>
      </c>
      <c r="P21">
        <f t="shared" si="1"/>
        <v>-1.5547597473607127</v>
      </c>
      <c r="Q21">
        <f t="shared" si="2"/>
        <v>152.46861290322599</v>
      </c>
      <c r="R21">
        <f t="shared" si="3"/>
        <v>213.52290757329769</v>
      </c>
      <c r="S21">
        <f t="shared" si="4"/>
        <v>21.232332465137876</v>
      </c>
      <c r="T21">
        <f t="shared" si="5"/>
        <v>15.16120362190377</v>
      </c>
      <c r="U21">
        <f t="shared" si="6"/>
        <v>3.8704832979679339E-2</v>
      </c>
      <c r="V21">
        <f t="shared" si="7"/>
        <v>2.2483502735668668</v>
      </c>
      <c r="W21">
        <f t="shared" si="8"/>
        <v>3.8338451587672559E-2</v>
      </c>
      <c r="X21">
        <f t="shared" si="9"/>
        <v>2.3994161020598117E-2</v>
      </c>
      <c r="Y21">
        <f t="shared" si="10"/>
        <v>241.67756631207357</v>
      </c>
      <c r="Z21">
        <f t="shared" si="11"/>
        <v>32.491577173680078</v>
      </c>
      <c r="AA21">
        <f t="shared" si="12"/>
        <v>31.003867741935501</v>
      </c>
      <c r="AB21">
        <f t="shared" si="13"/>
        <v>4.5123732961298479</v>
      </c>
      <c r="AC21">
        <f t="shared" si="14"/>
        <v>73.576870679782175</v>
      </c>
      <c r="AD21">
        <f t="shared" si="15"/>
        <v>3.2893420261064681</v>
      </c>
      <c r="AE21">
        <f t="shared" si="16"/>
        <v>4.4706196332026522</v>
      </c>
      <c r="AF21">
        <f t="shared" si="17"/>
        <v>1.2230312700233799</v>
      </c>
      <c r="AG21">
        <f t="shared" si="18"/>
        <v>-21.644003084871777</v>
      </c>
      <c r="AH21">
        <f t="shared" si="19"/>
        <v>-19.75147261368193</v>
      </c>
      <c r="AI21">
        <f t="shared" si="20"/>
        <v>-1.9712188841813492</v>
      </c>
      <c r="AJ21">
        <f t="shared" si="21"/>
        <v>198.31087172933852</v>
      </c>
      <c r="AK21">
        <v>-4.11393490213149E-2</v>
      </c>
      <c r="AL21">
        <v>4.6182523281342203E-2</v>
      </c>
      <c r="AM21">
        <v>3.4522716986461499</v>
      </c>
      <c r="AN21">
        <v>0</v>
      </c>
      <c r="AO21">
        <v>0</v>
      </c>
      <c r="AP21">
        <f t="shared" si="22"/>
        <v>1</v>
      </c>
      <c r="AQ21">
        <f t="shared" si="23"/>
        <v>0</v>
      </c>
      <c r="AR21">
        <f t="shared" si="24"/>
        <v>51796.664222603889</v>
      </c>
      <c r="AS21" t="s">
        <v>240</v>
      </c>
      <c r="AT21">
        <v>0</v>
      </c>
      <c r="AU21">
        <v>0</v>
      </c>
      <c r="AV21">
        <f t="shared" si="25"/>
        <v>0</v>
      </c>
      <c r="AW21" t="e">
        <f t="shared" si="26"/>
        <v>#DIV/0!</v>
      </c>
      <c r="AX21">
        <v>0</v>
      </c>
      <c r="AY21" t="s">
        <v>240</v>
      </c>
      <c r="AZ21">
        <v>0</v>
      </c>
      <c r="BA21">
        <v>0</v>
      </c>
      <c r="BB21" t="e">
        <f t="shared" si="27"/>
        <v>#DIV/0!</v>
      </c>
      <c r="BC21">
        <v>0.5</v>
      </c>
      <c r="BD21">
        <f t="shared" si="28"/>
        <v>1261.2310161290327</v>
      </c>
      <c r="BE21">
        <f t="shared" si="29"/>
        <v>-1.5547597473607127</v>
      </c>
      <c r="BF21" t="e">
        <f t="shared" si="30"/>
        <v>#DIV/0!</v>
      </c>
      <c r="BG21" t="e">
        <f t="shared" si="31"/>
        <v>#DIV/0!</v>
      </c>
      <c r="BH21">
        <f t="shared" si="32"/>
        <v>-1.2327319321186515E-3</v>
      </c>
      <c r="BI21" t="e">
        <f t="shared" si="33"/>
        <v>#DIV/0!</v>
      </c>
      <c r="BJ21" t="s">
        <v>240</v>
      </c>
      <c r="BK21">
        <v>0</v>
      </c>
      <c r="BL21">
        <f t="shared" si="34"/>
        <v>0</v>
      </c>
      <c r="BM21" t="e">
        <f t="shared" si="35"/>
        <v>#DIV/0!</v>
      </c>
      <c r="BN21" t="e">
        <f t="shared" si="36"/>
        <v>#DIV/0!</v>
      </c>
      <c r="BO21" t="e">
        <f t="shared" si="37"/>
        <v>#DIV/0!</v>
      </c>
      <c r="BP21" t="e">
        <f t="shared" si="38"/>
        <v>#DIV/0!</v>
      </c>
      <c r="BQ21">
        <f t="shared" si="39"/>
        <v>1500.01870967742</v>
      </c>
      <c r="BR21">
        <f t="shared" si="40"/>
        <v>1261.2310161290327</v>
      </c>
      <c r="BS21">
        <f t="shared" si="41"/>
        <v>0.84081018989440559</v>
      </c>
      <c r="BT21">
        <f t="shared" si="42"/>
        <v>0.19162037978881125</v>
      </c>
      <c r="BU21">
        <v>6</v>
      </c>
      <c r="BV21">
        <v>0.5</v>
      </c>
      <c r="BW21" t="s">
        <v>241</v>
      </c>
      <c r="BX21">
        <v>1582145774.2258101</v>
      </c>
      <c r="BY21">
        <v>152.46861290322599</v>
      </c>
      <c r="BZ21">
        <v>149.932064516129</v>
      </c>
      <c r="CA21">
        <v>33.079261290322599</v>
      </c>
      <c r="CB21">
        <v>32.265883870967698</v>
      </c>
      <c r="CC21">
        <v>350.065258064516</v>
      </c>
      <c r="CD21">
        <v>99.238329032258093</v>
      </c>
      <c r="CE21">
        <v>0.19986570967741901</v>
      </c>
      <c r="CF21">
        <v>30.8409193548387</v>
      </c>
      <c r="CG21">
        <v>31.003867741935501</v>
      </c>
      <c r="CH21">
        <v>999.9</v>
      </c>
      <c r="CI21">
        <v>0</v>
      </c>
      <c r="CJ21">
        <v>0</v>
      </c>
      <c r="CK21">
        <v>9997.0990322580692</v>
      </c>
      <c r="CL21">
        <v>0</v>
      </c>
      <c r="CM21">
        <v>3.1316622580645199</v>
      </c>
      <c r="CN21">
        <v>1500.01870967742</v>
      </c>
      <c r="CO21">
        <v>0.97299525806451603</v>
      </c>
      <c r="CP21">
        <v>2.7004654838709698E-2</v>
      </c>
      <c r="CQ21">
        <v>0</v>
      </c>
      <c r="CR21">
        <v>2.7417500000000001</v>
      </c>
      <c r="CS21">
        <v>0</v>
      </c>
      <c r="CT21">
        <v>17849.306451612902</v>
      </c>
      <c r="CU21">
        <v>13922.2</v>
      </c>
      <c r="CV21">
        <v>43.316064516129003</v>
      </c>
      <c r="CW21">
        <v>45.896999999999998</v>
      </c>
      <c r="CX21">
        <v>44.787999999999997</v>
      </c>
      <c r="CY21">
        <v>44.25</v>
      </c>
      <c r="CZ21">
        <v>43.311999999999998</v>
      </c>
      <c r="DA21">
        <v>1459.50870967742</v>
      </c>
      <c r="DB21">
        <v>40.51</v>
      </c>
      <c r="DC21">
        <v>0</v>
      </c>
      <c r="DD21">
        <v>1582145802.4000001</v>
      </c>
      <c r="DE21">
        <v>2.8187403846153898</v>
      </c>
      <c r="DF21">
        <v>0.10829914752208999</v>
      </c>
      <c r="DG21">
        <v>-46.386324783248703</v>
      </c>
      <c r="DH21">
        <v>17834.315384615398</v>
      </c>
      <c r="DI21">
        <v>15</v>
      </c>
      <c r="DJ21">
        <v>100</v>
      </c>
      <c r="DK21">
        <v>100</v>
      </c>
      <c r="DL21">
        <v>1.8779999999999999</v>
      </c>
      <c r="DM21">
        <v>0.49</v>
      </c>
      <c r="DN21">
        <v>2</v>
      </c>
      <c r="DO21">
        <v>340.161</v>
      </c>
      <c r="DP21">
        <v>675.67200000000003</v>
      </c>
      <c r="DQ21">
        <v>29.3049</v>
      </c>
      <c r="DR21">
        <v>30.480599999999999</v>
      </c>
      <c r="DS21">
        <v>30.0002</v>
      </c>
      <c r="DT21">
        <v>30.430399999999999</v>
      </c>
      <c r="DU21">
        <v>30.452500000000001</v>
      </c>
      <c r="DV21">
        <v>9.8394499999999994</v>
      </c>
      <c r="DW21">
        <v>16.633199999999999</v>
      </c>
      <c r="DX21">
        <v>100</v>
      </c>
      <c r="DY21">
        <v>29.2849</v>
      </c>
      <c r="DZ21">
        <v>150</v>
      </c>
      <c r="EA21">
        <v>32.284799999999997</v>
      </c>
      <c r="EB21">
        <v>100.258</v>
      </c>
      <c r="EC21">
        <v>100.64100000000001</v>
      </c>
    </row>
    <row r="22" spans="1:133" x14ac:dyDescent="0.25">
      <c r="A22">
        <v>6</v>
      </c>
      <c r="B22">
        <v>1582145870.5</v>
      </c>
      <c r="C22">
        <v>428</v>
      </c>
      <c r="D22" t="s">
        <v>250</v>
      </c>
      <c r="E22" t="s">
        <v>251</v>
      </c>
      <c r="F22" t="s">
        <v>232</v>
      </c>
      <c r="G22" t="s">
        <v>233</v>
      </c>
      <c r="H22" t="s">
        <v>234</v>
      </c>
      <c r="I22" t="s">
        <v>235</v>
      </c>
      <c r="J22" t="s">
        <v>236</v>
      </c>
      <c r="K22" t="s">
        <v>237</v>
      </c>
      <c r="L22" t="s">
        <v>238</v>
      </c>
      <c r="M22" t="s">
        <v>239</v>
      </c>
      <c r="N22">
        <v>1582145852.1129</v>
      </c>
      <c r="O22">
        <f t="shared" si="0"/>
        <v>5.0010584106002429E-4</v>
      </c>
      <c r="P22">
        <f t="shared" si="1"/>
        <v>-0.95523878877959101</v>
      </c>
      <c r="Q22">
        <f t="shared" si="2"/>
        <v>101.44444193548399</v>
      </c>
      <c r="R22">
        <f t="shared" si="3"/>
        <v>137.97718363307484</v>
      </c>
      <c r="S22">
        <f t="shared" si="4"/>
        <v>13.72017067291652</v>
      </c>
      <c r="T22">
        <f t="shared" si="5"/>
        <v>10.08742909896568</v>
      </c>
      <c r="U22">
        <f t="shared" si="6"/>
        <v>3.9542060526134397E-2</v>
      </c>
      <c r="V22">
        <f t="shared" si="7"/>
        <v>2.2465699753383168</v>
      </c>
      <c r="W22">
        <f t="shared" si="8"/>
        <v>3.9159441902469935E-2</v>
      </c>
      <c r="X22">
        <f t="shared" si="9"/>
        <v>2.4508719314848888E-2</v>
      </c>
      <c r="Y22">
        <f t="shared" si="10"/>
        <v>241.66761477954216</v>
      </c>
      <c r="Z22">
        <f t="shared" si="11"/>
        <v>32.452582995711339</v>
      </c>
      <c r="AA22">
        <f t="shared" si="12"/>
        <v>30.9811709677419</v>
      </c>
      <c r="AB22">
        <f t="shared" si="13"/>
        <v>4.5065372232668173</v>
      </c>
      <c r="AC22">
        <f t="shared" si="14"/>
        <v>73.66629318459232</v>
      </c>
      <c r="AD22">
        <f t="shared" si="15"/>
        <v>3.2863750999615147</v>
      </c>
      <c r="AE22">
        <f t="shared" si="16"/>
        <v>4.4611652872590533</v>
      </c>
      <c r="AF22">
        <f t="shared" si="17"/>
        <v>1.2201621233053026</v>
      </c>
      <c r="AG22">
        <f t="shared" si="18"/>
        <v>-22.054667590747073</v>
      </c>
      <c r="AH22">
        <f t="shared" si="19"/>
        <v>-21.477965377095977</v>
      </c>
      <c r="AI22">
        <f t="shared" si="20"/>
        <v>-2.1445906037575169</v>
      </c>
      <c r="AJ22">
        <f t="shared" si="21"/>
        <v>195.9903912079416</v>
      </c>
      <c r="AK22">
        <v>-4.1091469667962399E-2</v>
      </c>
      <c r="AL22">
        <v>4.61287745127422E-2</v>
      </c>
      <c r="AM22">
        <v>3.4490902363085101</v>
      </c>
      <c r="AN22">
        <v>0</v>
      </c>
      <c r="AO22">
        <v>0</v>
      </c>
      <c r="AP22">
        <f t="shared" si="22"/>
        <v>1</v>
      </c>
      <c r="AQ22">
        <f t="shared" si="23"/>
        <v>0</v>
      </c>
      <c r="AR22">
        <f t="shared" si="24"/>
        <v>51745.142284149995</v>
      </c>
      <c r="AS22" t="s">
        <v>240</v>
      </c>
      <c r="AT22">
        <v>0</v>
      </c>
      <c r="AU22">
        <v>0</v>
      </c>
      <c r="AV22">
        <f t="shared" si="25"/>
        <v>0</v>
      </c>
      <c r="AW22" t="e">
        <f t="shared" si="26"/>
        <v>#DIV/0!</v>
      </c>
      <c r="AX22">
        <v>0</v>
      </c>
      <c r="AY22" t="s">
        <v>240</v>
      </c>
      <c r="AZ22">
        <v>0</v>
      </c>
      <c r="BA22">
        <v>0</v>
      </c>
      <c r="BB22" t="e">
        <f t="shared" si="27"/>
        <v>#DIV/0!</v>
      </c>
      <c r="BC22">
        <v>0.5</v>
      </c>
      <c r="BD22">
        <f t="shared" si="28"/>
        <v>1261.1784677419371</v>
      </c>
      <c r="BE22">
        <f t="shared" si="29"/>
        <v>-0.95523878877959101</v>
      </c>
      <c r="BF22" t="e">
        <f t="shared" si="30"/>
        <v>#DIV/0!</v>
      </c>
      <c r="BG22" t="e">
        <f t="shared" si="31"/>
        <v>#DIV/0!</v>
      </c>
      <c r="BH22">
        <f t="shared" si="32"/>
        <v>-7.5741761631078878E-4</v>
      </c>
      <c r="BI22" t="e">
        <f t="shared" si="33"/>
        <v>#DIV/0!</v>
      </c>
      <c r="BJ22" t="s">
        <v>240</v>
      </c>
      <c r="BK22">
        <v>0</v>
      </c>
      <c r="BL22">
        <f t="shared" si="34"/>
        <v>0</v>
      </c>
      <c r="BM22" t="e">
        <f t="shared" si="35"/>
        <v>#DIV/0!</v>
      </c>
      <c r="BN22" t="e">
        <f t="shared" si="36"/>
        <v>#DIV/0!</v>
      </c>
      <c r="BO22" t="e">
        <f t="shared" si="37"/>
        <v>#DIV/0!</v>
      </c>
      <c r="BP22" t="e">
        <f t="shared" si="38"/>
        <v>#DIV/0!</v>
      </c>
      <c r="BQ22">
        <f t="shared" si="39"/>
        <v>1499.9561290322599</v>
      </c>
      <c r="BR22">
        <f t="shared" si="40"/>
        <v>1261.1784677419371</v>
      </c>
      <c r="BS22">
        <f t="shared" si="41"/>
        <v>0.84081023660046827</v>
      </c>
      <c r="BT22">
        <f t="shared" si="42"/>
        <v>0.19162047320093661</v>
      </c>
      <c r="BU22">
        <v>6</v>
      </c>
      <c r="BV22">
        <v>0.5</v>
      </c>
      <c r="BW22" t="s">
        <v>241</v>
      </c>
      <c r="BX22">
        <v>1582145852.1129</v>
      </c>
      <c r="BY22">
        <v>101.44444193548399</v>
      </c>
      <c r="BZ22">
        <v>99.894077419354801</v>
      </c>
      <c r="CA22">
        <v>33.049500000000002</v>
      </c>
      <c r="CB22">
        <v>32.220625806451601</v>
      </c>
      <c r="CC22">
        <v>350.04896774193497</v>
      </c>
      <c r="CD22">
        <v>99.238135483870906</v>
      </c>
      <c r="CE22">
        <v>0.199831806451613</v>
      </c>
      <c r="CF22">
        <v>30.8038387096774</v>
      </c>
      <c r="CG22">
        <v>30.9811709677419</v>
      </c>
      <c r="CH22">
        <v>999.9</v>
      </c>
      <c r="CI22">
        <v>0</v>
      </c>
      <c r="CJ22">
        <v>0</v>
      </c>
      <c r="CK22">
        <v>9985.4835483870993</v>
      </c>
      <c r="CL22">
        <v>0</v>
      </c>
      <c r="CM22">
        <v>2.8498603225806498</v>
      </c>
      <c r="CN22">
        <v>1499.9561290322599</v>
      </c>
      <c r="CO22">
        <v>0.97299351612903195</v>
      </c>
      <c r="CP22">
        <v>2.7006309677419401E-2</v>
      </c>
      <c r="CQ22">
        <v>0</v>
      </c>
      <c r="CR22">
        <v>2.8154193548387099</v>
      </c>
      <c r="CS22">
        <v>0</v>
      </c>
      <c r="CT22">
        <v>17799.132258064499</v>
      </c>
      <c r="CU22">
        <v>13921.6225806452</v>
      </c>
      <c r="CV22">
        <v>43.3241935483871</v>
      </c>
      <c r="CW22">
        <v>45.936999999999998</v>
      </c>
      <c r="CX22">
        <v>44.811999999999998</v>
      </c>
      <c r="CY22">
        <v>44.25</v>
      </c>
      <c r="CZ22">
        <v>43.311999999999998</v>
      </c>
      <c r="DA22">
        <v>1459.4454838709701</v>
      </c>
      <c r="DB22">
        <v>40.510645161290299</v>
      </c>
      <c r="DC22">
        <v>0</v>
      </c>
      <c r="DD22">
        <v>1582145873.8</v>
      </c>
      <c r="DE22">
        <v>2.7925865384615398</v>
      </c>
      <c r="DF22">
        <v>0.80154698256202594</v>
      </c>
      <c r="DG22">
        <v>-37.859829005637799</v>
      </c>
      <c r="DH22">
        <v>17788.3384615385</v>
      </c>
      <c r="DI22">
        <v>15</v>
      </c>
      <c r="DJ22">
        <v>100</v>
      </c>
      <c r="DK22">
        <v>100</v>
      </c>
      <c r="DL22">
        <v>1.7430000000000001</v>
      </c>
      <c r="DM22">
        <v>0.48799999999999999</v>
      </c>
      <c r="DN22">
        <v>2</v>
      </c>
      <c r="DO22">
        <v>340.75799999999998</v>
      </c>
      <c r="DP22">
        <v>679.98</v>
      </c>
      <c r="DQ22">
        <v>29.4785</v>
      </c>
      <c r="DR22">
        <v>30.4833</v>
      </c>
      <c r="DS22">
        <v>30.0001</v>
      </c>
      <c r="DT22">
        <v>30.433900000000001</v>
      </c>
      <c r="DU22">
        <v>30.447399999999998</v>
      </c>
      <c r="DV22">
        <v>7.4974999999999996</v>
      </c>
      <c r="DW22">
        <v>17.3432</v>
      </c>
      <c r="DX22">
        <v>100</v>
      </c>
      <c r="DY22">
        <v>29.4848</v>
      </c>
      <c r="DZ22">
        <v>100</v>
      </c>
      <c r="EA22">
        <v>32.1633</v>
      </c>
      <c r="EB22">
        <v>100.261</v>
      </c>
      <c r="EC22">
        <v>100.637</v>
      </c>
    </row>
    <row r="23" spans="1:133" x14ac:dyDescent="0.25">
      <c r="A23">
        <v>7</v>
      </c>
      <c r="B23">
        <v>1582145943.5</v>
      </c>
      <c r="C23">
        <v>501</v>
      </c>
      <c r="D23" t="s">
        <v>252</v>
      </c>
      <c r="E23" t="s">
        <v>253</v>
      </c>
      <c r="F23" t="s">
        <v>232</v>
      </c>
      <c r="G23" t="s">
        <v>233</v>
      </c>
      <c r="H23" t="s">
        <v>234</v>
      </c>
      <c r="I23" t="s">
        <v>235</v>
      </c>
      <c r="J23" t="s">
        <v>236</v>
      </c>
      <c r="K23" t="s">
        <v>237</v>
      </c>
      <c r="L23" t="s">
        <v>238</v>
      </c>
      <c r="M23" t="s">
        <v>239</v>
      </c>
      <c r="N23">
        <v>1582145917.1129</v>
      </c>
      <c r="O23">
        <f t="shared" si="0"/>
        <v>5.5351941859412424E-4</v>
      </c>
      <c r="P23">
        <f t="shared" si="1"/>
        <v>-1.0300851507301489</v>
      </c>
      <c r="Q23">
        <f t="shared" si="2"/>
        <v>76.624790322580594</v>
      </c>
      <c r="R23">
        <f t="shared" si="3"/>
        <v>113.06490958502823</v>
      </c>
      <c r="S23">
        <f t="shared" si="4"/>
        <v>11.242943081378419</v>
      </c>
      <c r="T23">
        <f t="shared" si="5"/>
        <v>7.6194122418809727</v>
      </c>
      <c r="U23">
        <f t="shared" si="6"/>
        <v>4.3316526331400713E-2</v>
      </c>
      <c r="V23">
        <f t="shared" si="7"/>
        <v>2.2489348729034666</v>
      </c>
      <c r="W23">
        <f t="shared" si="8"/>
        <v>4.2858310061104202E-2</v>
      </c>
      <c r="X23">
        <f t="shared" si="9"/>
        <v>2.6827208700562537E-2</v>
      </c>
      <c r="Y23">
        <f t="shared" si="10"/>
        <v>241.67078862514555</v>
      </c>
      <c r="Z23">
        <f t="shared" si="11"/>
        <v>32.475643051134547</v>
      </c>
      <c r="AA23">
        <f t="shared" si="12"/>
        <v>31.011148387096799</v>
      </c>
      <c r="AB23">
        <f t="shared" si="13"/>
        <v>4.5142467789008629</v>
      </c>
      <c r="AC23">
        <f t="shared" si="14"/>
        <v>73.353240675728941</v>
      </c>
      <c r="AD23">
        <f t="shared" si="15"/>
        <v>3.2803294171907882</v>
      </c>
      <c r="AE23">
        <f t="shared" si="16"/>
        <v>4.4719625022322713</v>
      </c>
      <c r="AF23">
        <f t="shared" si="17"/>
        <v>1.2339173617100747</v>
      </c>
      <c r="AG23">
        <f t="shared" si="18"/>
        <v>-24.410206360000878</v>
      </c>
      <c r="AH23">
        <f t="shared" si="19"/>
        <v>-20.001444067834285</v>
      </c>
      <c r="AI23">
        <f t="shared" si="20"/>
        <v>-1.9957709566684325</v>
      </c>
      <c r="AJ23">
        <f t="shared" si="21"/>
        <v>195.26336724064197</v>
      </c>
      <c r="AK23">
        <v>-4.1155078700235902E-2</v>
      </c>
      <c r="AL23">
        <v>4.6200181223926502E-2</v>
      </c>
      <c r="AM23">
        <v>3.4533166187684001</v>
      </c>
      <c r="AN23">
        <v>0</v>
      </c>
      <c r="AO23">
        <v>0</v>
      </c>
      <c r="AP23">
        <f t="shared" si="22"/>
        <v>1</v>
      </c>
      <c r="AQ23">
        <f t="shared" si="23"/>
        <v>0</v>
      </c>
      <c r="AR23">
        <f t="shared" si="24"/>
        <v>51814.757486432391</v>
      </c>
      <c r="AS23" t="s">
        <v>240</v>
      </c>
      <c r="AT23">
        <v>0</v>
      </c>
      <c r="AU23">
        <v>0</v>
      </c>
      <c r="AV23">
        <f t="shared" si="25"/>
        <v>0</v>
      </c>
      <c r="AW23" t="e">
        <f t="shared" si="26"/>
        <v>#DIV/0!</v>
      </c>
      <c r="AX23">
        <v>0</v>
      </c>
      <c r="AY23" t="s">
        <v>240</v>
      </c>
      <c r="AZ23">
        <v>0</v>
      </c>
      <c r="BA23">
        <v>0</v>
      </c>
      <c r="BB23" t="e">
        <f t="shared" si="27"/>
        <v>#DIV/0!</v>
      </c>
      <c r="BC23">
        <v>0.5</v>
      </c>
      <c r="BD23">
        <f t="shared" si="28"/>
        <v>1261.1952580645177</v>
      </c>
      <c r="BE23">
        <f t="shared" si="29"/>
        <v>-1.0300851507301489</v>
      </c>
      <c r="BF23" t="e">
        <f t="shared" si="30"/>
        <v>#DIV/0!</v>
      </c>
      <c r="BG23" t="e">
        <f t="shared" si="31"/>
        <v>#DIV/0!</v>
      </c>
      <c r="BH23">
        <f t="shared" si="32"/>
        <v>-8.167531111010996E-4</v>
      </c>
      <c r="BI23" t="e">
        <f t="shared" si="33"/>
        <v>#DIV/0!</v>
      </c>
      <c r="BJ23" t="s">
        <v>240</v>
      </c>
      <c r="BK23">
        <v>0</v>
      </c>
      <c r="BL23">
        <f t="shared" si="34"/>
        <v>0</v>
      </c>
      <c r="BM23" t="e">
        <f t="shared" si="35"/>
        <v>#DIV/0!</v>
      </c>
      <c r="BN23" t="e">
        <f t="shared" si="36"/>
        <v>#DIV/0!</v>
      </c>
      <c r="BO23" t="e">
        <f t="shared" si="37"/>
        <v>#DIV/0!</v>
      </c>
      <c r="BP23" t="e">
        <f t="shared" si="38"/>
        <v>#DIV/0!</v>
      </c>
      <c r="BQ23">
        <f t="shared" si="39"/>
        <v>1499.9761290322599</v>
      </c>
      <c r="BR23">
        <f t="shared" si="40"/>
        <v>1261.1952580645177</v>
      </c>
      <c r="BS23">
        <f t="shared" si="41"/>
        <v>0.8408102193454261</v>
      </c>
      <c r="BT23">
        <f t="shared" si="42"/>
        <v>0.1916204386908523</v>
      </c>
      <c r="BU23">
        <v>6</v>
      </c>
      <c r="BV23">
        <v>0.5</v>
      </c>
      <c r="BW23" t="s">
        <v>241</v>
      </c>
      <c r="BX23">
        <v>1582145917.1129</v>
      </c>
      <c r="BY23">
        <v>76.624790322580594</v>
      </c>
      <c r="BZ23">
        <v>74.931883870967795</v>
      </c>
      <c r="CA23">
        <v>32.988706451612899</v>
      </c>
      <c r="CB23">
        <v>32.071251612903197</v>
      </c>
      <c r="CC23">
        <v>350.05070967741898</v>
      </c>
      <c r="CD23">
        <v>99.238100000000003</v>
      </c>
      <c r="CE23">
        <v>0.19985225806451601</v>
      </c>
      <c r="CF23">
        <v>30.846180645161301</v>
      </c>
      <c r="CG23">
        <v>31.011148387096799</v>
      </c>
      <c r="CH23">
        <v>999.9</v>
      </c>
      <c r="CI23">
        <v>0</v>
      </c>
      <c r="CJ23">
        <v>0</v>
      </c>
      <c r="CK23">
        <v>10000.944516129</v>
      </c>
      <c r="CL23">
        <v>0</v>
      </c>
      <c r="CM23">
        <v>3.09210677419355</v>
      </c>
      <c r="CN23">
        <v>1499.9761290322599</v>
      </c>
      <c r="CO23">
        <v>0.97299390322580603</v>
      </c>
      <c r="CP23">
        <v>2.7005941935483901E-2</v>
      </c>
      <c r="CQ23">
        <v>0</v>
      </c>
      <c r="CR23">
        <v>2.7047580645161302</v>
      </c>
      <c r="CS23">
        <v>0</v>
      </c>
      <c r="CT23">
        <v>17760.712903225802</v>
      </c>
      <c r="CU23">
        <v>13921.819354838701</v>
      </c>
      <c r="CV23">
        <v>43.348580645161299</v>
      </c>
      <c r="CW23">
        <v>45.930999999999997</v>
      </c>
      <c r="CX23">
        <v>44.811999999999998</v>
      </c>
      <c r="CY23">
        <v>44.25</v>
      </c>
      <c r="CZ23">
        <v>43.311999999999998</v>
      </c>
      <c r="DA23">
        <v>1459.46580645161</v>
      </c>
      <c r="DB23">
        <v>40.510322580645202</v>
      </c>
      <c r="DC23">
        <v>0</v>
      </c>
      <c r="DD23">
        <v>1582145947</v>
      </c>
      <c r="DE23">
        <v>2.70413461538462</v>
      </c>
      <c r="DF23">
        <v>-1.10728206829889</v>
      </c>
      <c r="DG23">
        <v>-52.317948606791902</v>
      </c>
      <c r="DH23">
        <v>17748.973076923099</v>
      </c>
      <c r="DI23">
        <v>15</v>
      </c>
      <c r="DJ23">
        <v>100</v>
      </c>
      <c r="DK23">
        <v>100</v>
      </c>
      <c r="DL23">
        <v>1.7669999999999999</v>
      </c>
      <c r="DM23">
        <v>0.48399999999999999</v>
      </c>
      <c r="DN23">
        <v>2</v>
      </c>
      <c r="DO23">
        <v>339.85</v>
      </c>
      <c r="DP23">
        <v>675.66899999999998</v>
      </c>
      <c r="DQ23">
        <v>29.2959</v>
      </c>
      <c r="DR23">
        <v>30.4833</v>
      </c>
      <c r="DS23">
        <v>30.0001</v>
      </c>
      <c r="DT23">
        <v>30.4297</v>
      </c>
      <c r="DU23">
        <v>30.450900000000001</v>
      </c>
      <c r="DV23">
        <v>6.3324100000000003</v>
      </c>
      <c r="DW23">
        <v>16.996099999999998</v>
      </c>
      <c r="DX23">
        <v>100</v>
      </c>
      <c r="DY23">
        <v>29.290800000000001</v>
      </c>
      <c r="DZ23">
        <v>75</v>
      </c>
      <c r="EA23">
        <v>32.177</v>
      </c>
      <c r="EB23">
        <v>100.26</v>
      </c>
      <c r="EC23">
        <v>100.645</v>
      </c>
    </row>
    <row r="24" spans="1:133" x14ac:dyDescent="0.25">
      <c r="A24">
        <v>8</v>
      </c>
      <c r="B24">
        <v>1582146046.0999999</v>
      </c>
      <c r="C24">
        <v>603.59999990463302</v>
      </c>
      <c r="D24" t="s">
        <v>254</v>
      </c>
      <c r="E24" t="s">
        <v>255</v>
      </c>
      <c r="F24" t="s">
        <v>232</v>
      </c>
      <c r="G24" t="s">
        <v>233</v>
      </c>
      <c r="H24" t="s">
        <v>234</v>
      </c>
      <c r="I24" t="s">
        <v>235</v>
      </c>
      <c r="J24" t="s">
        <v>236</v>
      </c>
      <c r="K24" t="s">
        <v>237</v>
      </c>
      <c r="L24" t="s">
        <v>238</v>
      </c>
      <c r="M24" t="s">
        <v>239</v>
      </c>
      <c r="N24">
        <v>1582146038.5</v>
      </c>
      <c r="O24">
        <f t="shared" si="0"/>
        <v>7.2730806611847134E-4</v>
      </c>
      <c r="P24">
        <f t="shared" si="1"/>
        <v>-0.20726124793368045</v>
      </c>
      <c r="Q24">
        <f t="shared" si="2"/>
        <v>50.308983870967701</v>
      </c>
      <c r="R24">
        <f t="shared" si="3"/>
        <v>54.95826341773229</v>
      </c>
      <c r="S24">
        <f t="shared" si="4"/>
        <v>5.4649525640052001</v>
      </c>
      <c r="T24">
        <f t="shared" si="5"/>
        <v>5.002636424451377</v>
      </c>
      <c r="U24">
        <f t="shared" si="6"/>
        <v>5.8876394122400116E-2</v>
      </c>
      <c r="V24">
        <f t="shared" si="7"/>
        <v>2.2486197503261356</v>
      </c>
      <c r="W24">
        <f t="shared" si="8"/>
        <v>5.8033196628943906E-2</v>
      </c>
      <c r="X24">
        <f t="shared" si="9"/>
        <v>3.6345499815276509E-2</v>
      </c>
      <c r="Y24">
        <f t="shared" si="10"/>
        <v>241.67703915138958</v>
      </c>
      <c r="Z24">
        <f t="shared" si="11"/>
        <v>32.418702515894559</v>
      </c>
      <c r="AA24">
        <f t="shared" si="12"/>
        <v>31.0172387096774</v>
      </c>
      <c r="AB24">
        <f t="shared" si="13"/>
        <v>4.5158144838118881</v>
      </c>
      <c r="AC24">
        <f t="shared" si="14"/>
        <v>74.209714352813904</v>
      </c>
      <c r="AD24">
        <f t="shared" si="15"/>
        <v>3.3186862074542836</v>
      </c>
      <c r="AE24">
        <f t="shared" si="16"/>
        <v>4.472037436603399</v>
      </c>
      <c r="AF24">
        <f t="shared" si="17"/>
        <v>1.1971282763576045</v>
      </c>
      <c r="AG24">
        <f t="shared" si="18"/>
        <v>-32.074285715824587</v>
      </c>
      <c r="AH24">
        <f t="shared" si="19"/>
        <v>-20.701370402819325</v>
      </c>
      <c r="AI24">
        <f t="shared" si="20"/>
        <v>-2.0659651235283598</v>
      </c>
      <c r="AJ24">
        <f t="shared" si="21"/>
        <v>186.83541790921728</v>
      </c>
      <c r="AK24">
        <v>-4.1146599311447901E-2</v>
      </c>
      <c r="AL24">
        <v>4.6190662367176699E-2</v>
      </c>
      <c r="AM24">
        <v>3.4527533513352</v>
      </c>
      <c r="AN24">
        <v>0</v>
      </c>
      <c r="AO24">
        <v>0</v>
      </c>
      <c r="AP24">
        <f t="shared" si="22"/>
        <v>1</v>
      </c>
      <c r="AQ24">
        <f t="shared" si="23"/>
        <v>0</v>
      </c>
      <c r="AR24">
        <f t="shared" si="24"/>
        <v>51804.470879402346</v>
      </c>
      <c r="AS24" t="s">
        <v>240</v>
      </c>
      <c r="AT24">
        <v>0</v>
      </c>
      <c r="AU24">
        <v>0</v>
      </c>
      <c r="AV24">
        <f t="shared" si="25"/>
        <v>0</v>
      </c>
      <c r="AW24" t="e">
        <f t="shared" si="26"/>
        <v>#DIV/0!</v>
      </c>
      <c r="AX24">
        <v>0</v>
      </c>
      <c r="AY24" t="s">
        <v>240</v>
      </c>
      <c r="AZ24">
        <v>0</v>
      </c>
      <c r="BA24">
        <v>0</v>
      </c>
      <c r="BB24" t="e">
        <f t="shared" si="27"/>
        <v>#DIV/0!</v>
      </c>
      <c r="BC24">
        <v>0.5</v>
      </c>
      <c r="BD24">
        <f t="shared" si="28"/>
        <v>1261.2278129032279</v>
      </c>
      <c r="BE24">
        <f t="shared" si="29"/>
        <v>-0.20726124793368045</v>
      </c>
      <c r="BF24" t="e">
        <f t="shared" si="30"/>
        <v>#DIV/0!</v>
      </c>
      <c r="BG24" t="e">
        <f t="shared" si="31"/>
        <v>#DIV/0!</v>
      </c>
      <c r="BH24">
        <f t="shared" si="32"/>
        <v>-1.6433291893284889E-4</v>
      </c>
      <c r="BI24" t="e">
        <f t="shared" si="33"/>
        <v>#DIV/0!</v>
      </c>
      <c r="BJ24" t="s">
        <v>240</v>
      </c>
      <c r="BK24">
        <v>0</v>
      </c>
      <c r="BL24">
        <f t="shared" si="34"/>
        <v>0</v>
      </c>
      <c r="BM24" t="e">
        <f t="shared" si="35"/>
        <v>#DIV/0!</v>
      </c>
      <c r="BN24" t="e">
        <f t="shared" si="36"/>
        <v>#DIV/0!</v>
      </c>
      <c r="BO24" t="e">
        <f t="shared" si="37"/>
        <v>#DIV/0!</v>
      </c>
      <c r="BP24" t="e">
        <f t="shared" si="38"/>
        <v>#DIV/0!</v>
      </c>
      <c r="BQ24">
        <f t="shared" si="39"/>
        <v>1500.0148387096799</v>
      </c>
      <c r="BR24">
        <f t="shared" si="40"/>
        <v>1261.2278129032279</v>
      </c>
      <c r="BS24">
        <f t="shared" si="41"/>
        <v>0.84081022424294294</v>
      </c>
      <c r="BT24">
        <f t="shared" si="42"/>
        <v>0.19162044848588594</v>
      </c>
      <c r="BU24">
        <v>6</v>
      </c>
      <c r="BV24">
        <v>0.5</v>
      </c>
      <c r="BW24" t="s">
        <v>241</v>
      </c>
      <c r="BX24">
        <v>1582146038.5</v>
      </c>
      <c r="BY24">
        <v>50.308983870967701</v>
      </c>
      <c r="BZ24">
        <v>50.016422580645198</v>
      </c>
      <c r="CA24">
        <v>33.374348387096802</v>
      </c>
      <c r="CB24">
        <v>32.169219354838702</v>
      </c>
      <c r="CC24">
        <v>350.02125806451602</v>
      </c>
      <c r="CD24">
        <v>99.2382322580645</v>
      </c>
      <c r="CE24">
        <v>0.20000003225806501</v>
      </c>
      <c r="CF24">
        <v>30.846474193548399</v>
      </c>
      <c r="CG24">
        <v>31.0172387096774</v>
      </c>
      <c r="CH24">
        <v>999.9</v>
      </c>
      <c r="CI24">
        <v>0</v>
      </c>
      <c r="CJ24">
        <v>0</v>
      </c>
      <c r="CK24">
        <v>9998.8706451612907</v>
      </c>
      <c r="CL24">
        <v>0</v>
      </c>
      <c r="CM24">
        <v>3.5613222580645201</v>
      </c>
      <c r="CN24">
        <v>1500.0148387096799</v>
      </c>
      <c r="CO24">
        <v>0.97299370967741905</v>
      </c>
      <c r="CP24">
        <v>2.7006125806451599E-2</v>
      </c>
      <c r="CQ24">
        <v>0</v>
      </c>
      <c r="CR24">
        <v>2.7751129032258102</v>
      </c>
      <c r="CS24">
        <v>0</v>
      </c>
      <c r="CT24">
        <v>17704.190322580602</v>
      </c>
      <c r="CU24">
        <v>13922.164516129</v>
      </c>
      <c r="CV24">
        <v>43.375</v>
      </c>
      <c r="CW24">
        <v>45.936999999999998</v>
      </c>
      <c r="CX24">
        <v>44.811999999999998</v>
      </c>
      <c r="CY24">
        <v>44.25</v>
      </c>
      <c r="CZ24">
        <v>43.316064516129003</v>
      </c>
      <c r="DA24">
        <v>1459.50322580645</v>
      </c>
      <c r="DB24">
        <v>40.511612903225803</v>
      </c>
      <c r="DC24">
        <v>0</v>
      </c>
      <c r="DD24">
        <v>1582146049.5999999</v>
      </c>
      <c r="DE24">
        <v>2.7392403846153801</v>
      </c>
      <c r="DF24">
        <v>0.58966665908832006</v>
      </c>
      <c r="DG24">
        <v>-26.926495822896101</v>
      </c>
      <c r="DH24">
        <v>17703.976923076902</v>
      </c>
      <c r="DI24">
        <v>15</v>
      </c>
      <c r="DJ24">
        <v>100</v>
      </c>
      <c r="DK24">
        <v>100</v>
      </c>
      <c r="DL24">
        <v>1.7669999999999999</v>
      </c>
      <c r="DM24">
        <v>0.48099999999999998</v>
      </c>
      <c r="DN24">
        <v>2</v>
      </c>
      <c r="DO24">
        <v>341.38299999999998</v>
      </c>
      <c r="DP24">
        <v>682.66200000000003</v>
      </c>
      <c r="DQ24">
        <v>29.3734</v>
      </c>
      <c r="DR24">
        <v>30.488600000000002</v>
      </c>
      <c r="DS24">
        <v>30.0001</v>
      </c>
      <c r="DT24">
        <v>30.4313</v>
      </c>
      <c r="DU24">
        <v>30.445699999999999</v>
      </c>
      <c r="DV24">
        <v>5.1800699999999997</v>
      </c>
      <c r="DW24">
        <v>17.9041</v>
      </c>
      <c r="DX24">
        <v>100</v>
      </c>
      <c r="DY24">
        <v>29.353400000000001</v>
      </c>
      <c r="DZ24">
        <v>50</v>
      </c>
      <c r="EA24">
        <v>32.0306</v>
      </c>
      <c r="EB24">
        <v>100.262</v>
      </c>
      <c r="EC24">
        <v>100.64400000000001</v>
      </c>
    </row>
    <row r="25" spans="1:133" x14ac:dyDescent="0.25">
      <c r="A25">
        <v>9</v>
      </c>
      <c r="B25">
        <v>1582146146.5999999</v>
      </c>
      <c r="C25">
        <v>704.09999990463302</v>
      </c>
      <c r="D25" t="s">
        <v>256</v>
      </c>
      <c r="E25" t="s">
        <v>257</v>
      </c>
      <c r="F25" t="s">
        <v>232</v>
      </c>
      <c r="G25" t="s">
        <v>233</v>
      </c>
      <c r="H25" t="s">
        <v>234</v>
      </c>
      <c r="I25" t="s">
        <v>235</v>
      </c>
      <c r="J25" t="s">
        <v>236</v>
      </c>
      <c r="K25" t="s">
        <v>237</v>
      </c>
      <c r="L25" t="s">
        <v>238</v>
      </c>
      <c r="M25" t="s">
        <v>239</v>
      </c>
      <c r="N25">
        <v>1582146138.5999999</v>
      </c>
      <c r="O25">
        <f t="shared" si="0"/>
        <v>8.0302797792846097E-4</v>
      </c>
      <c r="P25">
        <f t="shared" si="1"/>
        <v>2.4046546143274243</v>
      </c>
      <c r="Q25">
        <f t="shared" si="2"/>
        <v>395.40612903225798</v>
      </c>
      <c r="R25">
        <f t="shared" si="3"/>
        <v>328.69367890225124</v>
      </c>
      <c r="S25">
        <f t="shared" si="4"/>
        <v>32.684849490805526</v>
      </c>
      <c r="T25">
        <f t="shared" si="5"/>
        <v>39.318644210997228</v>
      </c>
      <c r="U25">
        <f t="shared" si="6"/>
        <v>6.5540357462153892E-2</v>
      </c>
      <c r="V25">
        <f t="shared" si="7"/>
        <v>2.2484903866244315</v>
      </c>
      <c r="W25">
        <f t="shared" si="8"/>
        <v>6.4497246158003632E-2</v>
      </c>
      <c r="X25">
        <f t="shared" si="9"/>
        <v>4.0403115331047859E-2</v>
      </c>
      <c r="Y25">
        <f t="shared" si="10"/>
        <v>241.67662438284469</v>
      </c>
      <c r="Z25">
        <f t="shared" si="11"/>
        <v>32.394682973093644</v>
      </c>
      <c r="AA25">
        <f t="shared" si="12"/>
        <v>30.994112903225801</v>
      </c>
      <c r="AB25">
        <f t="shared" si="13"/>
        <v>4.5098642062379666</v>
      </c>
      <c r="AC25">
        <f t="shared" si="14"/>
        <v>74.247186471227025</v>
      </c>
      <c r="AD25">
        <f t="shared" si="15"/>
        <v>3.3205423408099941</v>
      </c>
      <c r="AE25">
        <f t="shared" si="16"/>
        <v>4.4722803632388173</v>
      </c>
      <c r="AF25">
        <f t="shared" si="17"/>
        <v>1.1893218654279725</v>
      </c>
      <c r="AG25">
        <f t="shared" si="18"/>
        <v>-35.413533826645128</v>
      </c>
      <c r="AH25">
        <f t="shared" si="19"/>
        <v>-17.781499896315896</v>
      </c>
      <c r="AI25">
        <f t="shared" si="20"/>
        <v>-1.7744743638172906</v>
      </c>
      <c r="AJ25">
        <f t="shared" si="21"/>
        <v>186.70711629606637</v>
      </c>
      <c r="AK25">
        <v>-4.1143118674579003E-2</v>
      </c>
      <c r="AL25">
        <v>4.6186755047370902E-2</v>
      </c>
      <c r="AM25">
        <v>3.4525221286250498</v>
      </c>
      <c r="AN25">
        <v>0</v>
      </c>
      <c r="AO25">
        <v>0</v>
      </c>
      <c r="AP25">
        <f t="shared" si="22"/>
        <v>1</v>
      </c>
      <c r="AQ25">
        <f t="shared" si="23"/>
        <v>0</v>
      </c>
      <c r="AR25">
        <f t="shared" si="24"/>
        <v>51800.114326693452</v>
      </c>
      <c r="AS25" t="s">
        <v>240</v>
      </c>
      <c r="AT25">
        <v>0</v>
      </c>
      <c r="AU25">
        <v>0</v>
      </c>
      <c r="AV25">
        <f t="shared" si="25"/>
        <v>0</v>
      </c>
      <c r="AW25" t="e">
        <f t="shared" si="26"/>
        <v>#DIV/0!</v>
      </c>
      <c r="AX25">
        <v>0</v>
      </c>
      <c r="AY25" t="s">
        <v>240</v>
      </c>
      <c r="AZ25">
        <v>0</v>
      </c>
      <c r="BA25">
        <v>0</v>
      </c>
      <c r="BB25" t="e">
        <f t="shared" si="27"/>
        <v>#DIV/0!</v>
      </c>
      <c r="BC25">
        <v>0.5</v>
      </c>
      <c r="BD25">
        <f t="shared" si="28"/>
        <v>1261.225887096773</v>
      </c>
      <c r="BE25">
        <f t="shared" si="29"/>
        <v>2.4046546143274243</v>
      </c>
      <c r="BF25" t="e">
        <f t="shared" si="30"/>
        <v>#DIV/0!</v>
      </c>
      <c r="BG25" t="e">
        <f t="shared" si="31"/>
        <v>#DIV/0!</v>
      </c>
      <c r="BH25">
        <f t="shared" si="32"/>
        <v>1.906601060863665E-3</v>
      </c>
      <c r="BI25" t="e">
        <f t="shared" si="33"/>
        <v>#DIV/0!</v>
      </c>
      <c r="BJ25" t="s">
        <v>240</v>
      </c>
      <c r="BK25">
        <v>0</v>
      </c>
      <c r="BL25">
        <f t="shared" si="34"/>
        <v>0</v>
      </c>
      <c r="BM25" t="e">
        <f t="shared" si="35"/>
        <v>#DIV/0!</v>
      </c>
      <c r="BN25" t="e">
        <f t="shared" si="36"/>
        <v>#DIV/0!</v>
      </c>
      <c r="BO25" t="e">
        <f t="shared" si="37"/>
        <v>#DIV/0!</v>
      </c>
      <c r="BP25" t="e">
        <f t="shared" si="38"/>
        <v>#DIV/0!</v>
      </c>
      <c r="BQ25">
        <f t="shared" si="39"/>
        <v>1500.0125806451599</v>
      </c>
      <c r="BR25">
        <f t="shared" si="40"/>
        <v>1261.225887096773</v>
      </c>
      <c r="BS25">
        <f t="shared" si="41"/>
        <v>0.84081020610794877</v>
      </c>
      <c r="BT25">
        <f t="shared" si="42"/>
        <v>0.19162041221589754</v>
      </c>
      <c r="BU25">
        <v>6</v>
      </c>
      <c r="BV25">
        <v>0.5</v>
      </c>
      <c r="BW25" t="s">
        <v>241</v>
      </c>
      <c r="BX25">
        <v>1582146138.5999999</v>
      </c>
      <c r="BY25">
        <v>395.40612903225798</v>
      </c>
      <c r="BZ25">
        <v>400.07245161290302</v>
      </c>
      <c r="CA25">
        <v>33.392880645161299</v>
      </c>
      <c r="CB25">
        <v>32.062306451612898</v>
      </c>
      <c r="CC25">
        <v>350.01996774193498</v>
      </c>
      <c r="CD25">
        <v>99.238651612903197</v>
      </c>
      <c r="CE25">
        <v>0.199979516129032</v>
      </c>
      <c r="CF25">
        <v>30.8474258064516</v>
      </c>
      <c r="CG25">
        <v>30.994112903225801</v>
      </c>
      <c r="CH25">
        <v>999.9</v>
      </c>
      <c r="CI25">
        <v>0</v>
      </c>
      <c r="CJ25">
        <v>0</v>
      </c>
      <c r="CK25">
        <v>9997.9825806451609</v>
      </c>
      <c r="CL25">
        <v>0</v>
      </c>
      <c r="CM25">
        <v>3.84090516129032</v>
      </c>
      <c r="CN25">
        <v>1500.0125806451599</v>
      </c>
      <c r="CO25">
        <v>0.97299448387096799</v>
      </c>
      <c r="CP25">
        <v>2.7005390322580598E-2</v>
      </c>
      <c r="CQ25">
        <v>0</v>
      </c>
      <c r="CR25">
        <v>2.7093709677419402</v>
      </c>
      <c r="CS25">
        <v>0</v>
      </c>
      <c r="CT25">
        <v>17492.7806451613</v>
      </c>
      <c r="CU25">
        <v>13922.154838709699</v>
      </c>
      <c r="CV25">
        <v>43.375</v>
      </c>
      <c r="CW25">
        <v>45.957322580645098</v>
      </c>
      <c r="CX25">
        <v>44.822161290322597</v>
      </c>
      <c r="CY25">
        <v>44.27</v>
      </c>
      <c r="CZ25">
        <v>43.320129032258002</v>
      </c>
      <c r="DA25">
        <v>1459.5019354838701</v>
      </c>
      <c r="DB25">
        <v>40.510645161290299</v>
      </c>
      <c r="DC25">
        <v>0</v>
      </c>
      <c r="DD25">
        <v>1582146149.8</v>
      </c>
      <c r="DE25">
        <v>2.6856442307692299</v>
      </c>
      <c r="DF25">
        <v>0.116572649970634</v>
      </c>
      <c r="DG25">
        <v>-61.4598290236259</v>
      </c>
      <c r="DH25">
        <v>17492.226923076902</v>
      </c>
      <c r="DI25">
        <v>15</v>
      </c>
      <c r="DJ25">
        <v>100</v>
      </c>
      <c r="DK25">
        <v>100</v>
      </c>
      <c r="DL25">
        <v>2.5939999999999999</v>
      </c>
      <c r="DM25">
        <v>0.48099999999999998</v>
      </c>
      <c r="DN25">
        <v>2</v>
      </c>
      <c r="DO25">
        <v>341.36399999999998</v>
      </c>
      <c r="DP25">
        <v>683.42100000000005</v>
      </c>
      <c r="DQ25">
        <v>29.5425</v>
      </c>
      <c r="DR25">
        <v>30.496500000000001</v>
      </c>
      <c r="DS25">
        <v>30.0002</v>
      </c>
      <c r="DT25">
        <v>30.436599999999999</v>
      </c>
      <c r="DU25">
        <v>30.450900000000001</v>
      </c>
      <c r="DV25">
        <v>20.9894</v>
      </c>
      <c r="DW25">
        <v>18.3217</v>
      </c>
      <c r="DX25">
        <v>100</v>
      </c>
      <c r="DY25">
        <v>29.539400000000001</v>
      </c>
      <c r="DZ25">
        <v>400</v>
      </c>
      <c r="EA25">
        <v>31.934999999999999</v>
      </c>
      <c r="EB25">
        <v>100.268</v>
      </c>
      <c r="EC25">
        <v>100.649</v>
      </c>
    </row>
    <row r="26" spans="1:133" x14ac:dyDescent="0.25">
      <c r="A26">
        <v>10</v>
      </c>
      <c r="B26">
        <v>1582146228.5999999</v>
      </c>
      <c r="C26">
        <v>786.09999990463302</v>
      </c>
      <c r="D26" t="s">
        <v>258</v>
      </c>
      <c r="E26" t="s">
        <v>259</v>
      </c>
      <c r="F26" t="s">
        <v>232</v>
      </c>
      <c r="G26" t="s">
        <v>233</v>
      </c>
      <c r="H26" t="s">
        <v>234</v>
      </c>
      <c r="I26" t="s">
        <v>235</v>
      </c>
      <c r="J26" t="s">
        <v>236</v>
      </c>
      <c r="K26" t="s">
        <v>237</v>
      </c>
      <c r="L26" t="s">
        <v>238</v>
      </c>
      <c r="M26" t="s">
        <v>239</v>
      </c>
      <c r="N26">
        <v>1582146220.5999999</v>
      </c>
      <c r="O26">
        <f t="shared" si="0"/>
        <v>8.3866570494196086E-4</v>
      </c>
      <c r="P26">
        <f t="shared" si="1"/>
        <v>2.212864487204254</v>
      </c>
      <c r="Q26">
        <f t="shared" si="2"/>
        <v>395.64683870967701</v>
      </c>
      <c r="R26">
        <f t="shared" si="3"/>
        <v>335.99927721532413</v>
      </c>
      <c r="S26">
        <f t="shared" si="4"/>
        <v>33.410433071099227</v>
      </c>
      <c r="T26">
        <f t="shared" si="5"/>
        <v>39.341549583246483</v>
      </c>
      <c r="U26">
        <f t="shared" si="6"/>
        <v>6.8567325675372326E-2</v>
      </c>
      <c r="V26">
        <f t="shared" si="7"/>
        <v>2.2488329098664268</v>
      </c>
      <c r="W26">
        <f t="shared" si="8"/>
        <v>6.7426712297128613E-2</v>
      </c>
      <c r="X26">
        <f t="shared" si="9"/>
        <v>4.2242594279951293E-2</v>
      </c>
      <c r="Y26">
        <f t="shared" si="10"/>
        <v>241.67859888198589</v>
      </c>
      <c r="Z26">
        <f t="shared" si="11"/>
        <v>32.37502890679724</v>
      </c>
      <c r="AA26">
        <f t="shared" si="12"/>
        <v>30.986061290322599</v>
      </c>
      <c r="AB26">
        <f t="shared" si="13"/>
        <v>4.5077941269769708</v>
      </c>
      <c r="AC26">
        <f t="shared" si="14"/>
        <v>74.260228914743692</v>
      </c>
      <c r="AD26">
        <f t="shared" si="15"/>
        <v>3.3196704654262712</v>
      </c>
      <c r="AE26">
        <f t="shared" si="16"/>
        <v>4.4703208082451527</v>
      </c>
      <c r="AF26">
        <f t="shared" si="17"/>
        <v>1.1881236615506996</v>
      </c>
      <c r="AG26">
        <f t="shared" si="18"/>
        <v>-36.985157587940478</v>
      </c>
      <c r="AH26">
        <f t="shared" si="19"/>
        <v>-17.738841755334658</v>
      </c>
      <c r="AI26">
        <f t="shared" si="20"/>
        <v>-1.7698103439980861</v>
      </c>
      <c r="AJ26">
        <f t="shared" si="21"/>
        <v>185.18478919471269</v>
      </c>
      <c r="AK26">
        <v>-4.1152334938631602E-2</v>
      </c>
      <c r="AL26">
        <v>4.6197101111159003E-2</v>
      </c>
      <c r="AM26">
        <v>3.4531343609902101</v>
      </c>
      <c r="AN26">
        <v>0</v>
      </c>
      <c r="AO26">
        <v>0</v>
      </c>
      <c r="AP26">
        <f t="shared" si="22"/>
        <v>1</v>
      </c>
      <c r="AQ26">
        <f t="shared" si="23"/>
        <v>0</v>
      </c>
      <c r="AR26">
        <f t="shared" si="24"/>
        <v>51812.497208913999</v>
      </c>
      <c r="AS26" t="s">
        <v>240</v>
      </c>
      <c r="AT26">
        <v>0</v>
      </c>
      <c r="AU26">
        <v>0</v>
      </c>
      <c r="AV26">
        <f t="shared" si="25"/>
        <v>0</v>
      </c>
      <c r="AW26" t="e">
        <f t="shared" si="26"/>
        <v>#DIV/0!</v>
      </c>
      <c r="AX26">
        <v>0</v>
      </c>
      <c r="AY26" t="s">
        <v>240</v>
      </c>
      <c r="AZ26">
        <v>0</v>
      </c>
      <c r="BA26">
        <v>0</v>
      </c>
      <c r="BB26" t="e">
        <f t="shared" si="27"/>
        <v>#DIV/0!</v>
      </c>
      <c r="BC26">
        <v>0.5</v>
      </c>
      <c r="BD26">
        <f t="shared" si="28"/>
        <v>1261.2361935483891</v>
      </c>
      <c r="BE26">
        <f t="shared" si="29"/>
        <v>2.212864487204254</v>
      </c>
      <c r="BF26" t="e">
        <f t="shared" si="30"/>
        <v>#DIV/0!</v>
      </c>
      <c r="BG26" t="e">
        <f t="shared" si="31"/>
        <v>#DIV/0!</v>
      </c>
      <c r="BH26">
        <f t="shared" si="32"/>
        <v>1.7545202861476194E-3</v>
      </c>
      <c r="BI26" t="e">
        <f t="shared" si="33"/>
        <v>#DIV/0!</v>
      </c>
      <c r="BJ26" t="s">
        <v>240</v>
      </c>
      <c r="BK26">
        <v>0</v>
      </c>
      <c r="BL26">
        <f t="shared" si="34"/>
        <v>0</v>
      </c>
      <c r="BM26" t="e">
        <f t="shared" si="35"/>
        <v>#DIV/0!</v>
      </c>
      <c r="BN26" t="e">
        <f t="shared" si="36"/>
        <v>#DIV/0!</v>
      </c>
      <c r="BO26" t="e">
        <f t="shared" si="37"/>
        <v>#DIV/0!</v>
      </c>
      <c r="BP26" t="e">
        <f t="shared" si="38"/>
        <v>#DIV/0!</v>
      </c>
      <c r="BQ26">
        <f t="shared" si="39"/>
        <v>1500.0248387096799</v>
      </c>
      <c r="BR26">
        <f t="shared" si="40"/>
        <v>1261.2361935483891</v>
      </c>
      <c r="BS26">
        <f t="shared" si="41"/>
        <v>0.84081020593852529</v>
      </c>
      <c r="BT26">
        <f t="shared" si="42"/>
        <v>0.19162041187705064</v>
      </c>
      <c r="BU26">
        <v>6</v>
      </c>
      <c r="BV26">
        <v>0.5</v>
      </c>
      <c r="BW26" t="s">
        <v>241</v>
      </c>
      <c r="BX26">
        <v>1582146220.5999999</v>
      </c>
      <c r="BY26">
        <v>395.64683870967701</v>
      </c>
      <c r="BZ26">
        <v>400.00900000000001</v>
      </c>
      <c r="CA26">
        <v>33.384987096774204</v>
      </c>
      <c r="CB26">
        <v>31.995319354838699</v>
      </c>
      <c r="CC26">
        <v>350.01180645161298</v>
      </c>
      <c r="CD26">
        <v>99.236041935483897</v>
      </c>
      <c r="CE26">
        <v>0.19998467741935499</v>
      </c>
      <c r="CF26">
        <v>30.839748387096801</v>
      </c>
      <c r="CG26">
        <v>30.986061290322599</v>
      </c>
      <c r="CH26">
        <v>999.9</v>
      </c>
      <c r="CI26">
        <v>0</v>
      </c>
      <c r="CJ26">
        <v>0</v>
      </c>
      <c r="CK26">
        <v>10000.4851612903</v>
      </c>
      <c r="CL26">
        <v>0</v>
      </c>
      <c r="CM26">
        <v>2.9106241935483901</v>
      </c>
      <c r="CN26">
        <v>1500.0248387096799</v>
      </c>
      <c r="CO26">
        <v>0.97299506451612905</v>
      </c>
      <c r="CP26">
        <v>2.70048387096774E-2</v>
      </c>
      <c r="CQ26">
        <v>0</v>
      </c>
      <c r="CR26">
        <v>2.7918064516129002</v>
      </c>
      <c r="CS26">
        <v>0</v>
      </c>
      <c r="CT26">
        <v>17435.0935483871</v>
      </c>
      <c r="CU26">
        <v>13922.251612903199</v>
      </c>
      <c r="CV26">
        <v>43.401000000000003</v>
      </c>
      <c r="CW26">
        <v>45.965451612903202</v>
      </c>
      <c r="CX26">
        <v>44.844516129032201</v>
      </c>
      <c r="CY26">
        <v>44.311999999999998</v>
      </c>
      <c r="CZ26">
        <v>43.3445161290323</v>
      </c>
      <c r="DA26">
        <v>1459.5138709677401</v>
      </c>
      <c r="DB26">
        <v>40.510967741935502</v>
      </c>
      <c r="DC26">
        <v>0</v>
      </c>
      <c r="DD26">
        <v>1582146232</v>
      </c>
      <c r="DE26">
        <v>2.8093653846153801</v>
      </c>
      <c r="DF26">
        <v>-0.51097434567181699</v>
      </c>
      <c r="DG26">
        <v>-90.399999897243404</v>
      </c>
      <c r="DH26">
        <v>17434.123076923101</v>
      </c>
      <c r="DI26">
        <v>15</v>
      </c>
      <c r="DJ26">
        <v>100</v>
      </c>
      <c r="DK26">
        <v>100</v>
      </c>
      <c r="DL26">
        <v>2.5990000000000002</v>
      </c>
      <c r="DM26">
        <v>0.47799999999999998</v>
      </c>
      <c r="DN26">
        <v>2</v>
      </c>
      <c r="DO26">
        <v>341.25599999999997</v>
      </c>
      <c r="DP26">
        <v>683.37300000000005</v>
      </c>
      <c r="DQ26">
        <v>29.375699999999998</v>
      </c>
      <c r="DR26">
        <v>30.511700000000001</v>
      </c>
      <c r="DS26">
        <v>30.0002</v>
      </c>
      <c r="DT26">
        <v>30.4499</v>
      </c>
      <c r="DU26">
        <v>30.464200000000002</v>
      </c>
      <c r="DV26">
        <v>20.9876</v>
      </c>
      <c r="DW26">
        <v>18.231200000000001</v>
      </c>
      <c r="DX26">
        <v>100</v>
      </c>
      <c r="DY26">
        <v>29.380099999999999</v>
      </c>
      <c r="DZ26">
        <v>400</v>
      </c>
      <c r="EA26">
        <v>32.007599999999996</v>
      </c>
      <c r="EB26">
        <v>100.262</v>
      </c>
      <c r="EC26">
        <v>100.645</v>
      </c>
    </row>
    <row r="27" spans="1:133" x14ac:dyDescent="0.25">
      <c r="A27">
        <v>11</v>
      </c>
      <c r="B27">
        <v>1582146314.5999999</v>
      </c>
      <c r="C27">
        <v>872.09999990463302</v>
      </c>
      <c r="D27" t="s">
        <v>260</v>
      </c>
      <c r="E27" t="s">
        <v>261</v>
      </c>
      <c r="F27" t="s">
        <v>232</v>
      </c>
      <c r="G27" t="s">
        <v>233</v>
      </c>
      <c r="H27" t="s">
        <v>234</v>
      </c>
      <c r="I27" t="s">
        <v>235</v>
      </c>
      <c r="J27" t="s">
        <v>236</v>
      </c>
      <c r="K27" t="s">
        <v>237</v>
      </c>
      <c r="L27" t="s">
        <v>238</v>
      </c>
      <c r="M27" t="s">
        <v>239</v>
      </c>
      <c r="N27">
        <v>1582146306.5999999</v>
      </c>
      <c r="O27">
        <f t="shared" si="0"/>
        <v>9.0533653105311497E-4</v>
      </c>
      <c r="P27">
        <f t="shared" si="1"/>
        <v>2.2138034866569498</v>
      </c>
      <c r="Q27">
        <f t="shared" si="2"/>
        <v>395.67412903225801</v>
      </c>
      <c r="R27">
        <f t="shared" si="3"/>
        <v>339.77749527488436</v>
      </c>
      <c r="S27">
        <f t="shared" si="4"/>
        <v>33.786409662044612</v>
      </c>
      <c r="T27">
        <f t="shared" si="5"/>
        <v>39.344595807739871</v>
      </c>
      <c r="U27">
        <f t="shared" si="6"/>
        <v>7.4038817898928216E-2</v>
      </c>
      <c r="V27">
        <f t="shared" si="7"/>
        <v>2.2476737060031473</v>
      </c>
      <c r="W27">
        <f t="shared" si="8"/>
        <v>7.2710134332453727E-2</v>
      </c>
      <c r="X27">
        <f t="shared" si="9"/>
        <v>4.5561224829121345E-2</v>
      </c>
      <c r="Y27">
        <f t="shared" si="10"/>
        <v>241.67463175556662</v>
      </c>
      <c r="Z27">
        <f t="shared" si="11"/>
        <v>32.386373124746363</v>
      </c>
      <c r="AA27">
        <f t="shared" si="12"/>
        <v>31.012209677419399</v>
      </c>
      <c r="AB27">
        <f t="shared" si="13"/>
        <v>4.5145199306564425</v>
      </c>
      <c r="AC27">
        <f t="shared" si="14"/>
        <v>74.245137237170624</v>
      </c>
      <c r="AD27">
        <f t="shared" si="15"/>
        <v>3.3252079710922366</v>
      </c>
      <c r="AE27">
        <f t="shared" si="16"/>
        <v>4.4786878909929211</v>
      </c>
      <c r="AF27">
        <f t="shared" si="17"/>
        <v>1.1893119595642059</v>
      </c>
      <c r="AG27">
        <f t="shared" si="18"/>
        <v>-39.925341019442371</v>
      </c>
      <c r="AH27">
        <f t="shared" si="19"/>
        <v>-16.928368901874148</v>
      </c>
      <c r="AI27">
        <f t="shared" si="20"/>
        <v>-1.690311603126571</v>
      </c>
      <c r="AJ27">
        <f t="shared" si="21"/>
        <v>183.13061023112357</v>
      </c>
      <c r="AK27">
        <v>-4.1121149380926501E-2</v>
      </c>
      <c r="AL27">
        <v>4.6162092590630199E-2</v>
      </c>
      <c r="AM27">
        <v>3.4510625281727201</v>
      </c>
      <c r="AN27">
        <v>0</v>
      </c>
      <c r="AO27">
        <v>0</v>
      </c>
      <c r="AP27">
        <f t="shared" si="22"/>
        <v>1</v>
      </c>
      <c r="AQ27">
        <f t="shared" si="23"/>
        <v>0</v>
      </c>
      <c r="AR27">
        <f t="shared" si="24"/>
        <v>51769.270309455773</v>
      </c>
      <c r="AS27" t="s">
        <v>240</v>
      </c>
      <c r="AT27">
        <v>0</v>
      </c>
      <c r="AU27">
        <v>0</v>
      </c>
      <c r="AV27">
        <f t="shared" si="25"/>
        <v>0</v>
      </c>
      <c r="AW27" t="e">
        <f t="shared" si="26"/>
        <v>#DIV/0!</v>
      </c>
      <c r="AX27">
        <v>0</v>
      </c>
      <c r="AY27" t="s">
        <v>240</v>
      </c>
      <c r="AZ27">
        <v>0</v>
      </c>
      <c r="BA27">
        <v>0</v>
      </c>
      <c r="BB27" t="e">
        <f t="shared" si="27"/>
        <v>#DIV/0!</v>
      </c>
      <c r="BC27">
        <v>0.5</v>
      </c>
      <c r="BD27">
        <f t="shared" si="28"/>
        <v>1261.2155709677374</v>
      </c>
      <c r="BE27">
        <f t="shared" si="29"/>
        <v>2.2138034866569498</v>
      </c>
      <c r="BF27" t="e">
        <f t="shared" si="30"/>
        <v>#DIV/0!</v>
      </c>
      <c r="BG27" t="e">
        <f t="shared" si="31"/>
        <v>#DIV/0!</v>
      </c>
      <c r="BH27">
        <f t="shared" si="32"/>
        <v>1.7552934943217411E-3</v>
      </c>
      <c r="BI27" t="e">
        <f t="shared" si="33"/>
        <v>#DIV/0!</v>
      </c>
      <c r="BJ27" t="s">
        <v>240</v>
      </c>
      <c r="BK27">
        <v>0</v>
      </c>
      <c r="BL27">
        <f t="shared" si="34"/>
        <v>0</v>
      </c>
      <c r="BM27" t="e">
        <f t="shared" si="35"/>
        <v>#DIV/0!</v>
      </c>
      <c r="BN27" t="e">
        <f t="shared" si="36"/>
        <v>#DIV/0!</v>
      </c>
      <c r="BO27" t="e">
        <f t="shared" si="37"/>
        <v>#DIV/0!</v>
      </c>
      <c r="BP27" t="e">
        <f t="shared" si="38"/>
        <v>#DIV/0!</v>
      </c>
      <c r="BQ27">
        <f t="shared" si="39"/>
        <v>1500.0003225806399</v>
      </c>
      <c r="BR27">
        <f t="shared" si="40"/>
        <v>1261.2155709677374</v>
      </c>
      <c r="BS27">
        <f t="shared" si="41"/>
        <v>0.84081019982576344</v>
      </c>
      <c r="BT27">
        <f t="shared" si="42"/>
        <v>0.19162039965152697</v>
      </c>
      <c r="BU27">
        <v>6</v>
      </c>
      <c r="BV27">
        <v>0.5</v>
      </c>
      <c r="BW27" t="s">
        <v>241</v>
      </c>
      <c r="BX27">
        <v>1582146306.5999999</v>
      </c>
      <c r="BY27">
        <v>395.67412903225801</v>
      </c>
      <c r="BZ27">
        <v>400.08306451612901</v>
      </c>
      <c r="CA27">
        <v>33.4403935483871</v>
      </c>
      <c r="CB27">
        <v>31.940370967741899</v>
      </c>
      <c r="CC27">
        <v>350.01941935483899</v>
      </c>
      <c r="CD27">
        <v>99.236883870967702</v>
      </c>
      <c r="CE27">
        <v>0.199983290322581</v>
      </c>
      <c r="CF27">
        <v>30.872509677419401</v>
      </c>
      <c r="CG27">
        <v>31.012209677419399</v>
      </c>
      <c r="CH27">
        <v>999.9</v>
      </c>
      <c r="CI27">
        <v>0</v>
      </c>
      <c r="CJ27">
        <v>0</v>
      </c>
      <c r="CK27">
        <v>9992.8219354838693</v>
      </c>
      <c r="CL27">
        <v>0</v>
      </c>
      <c r="CM27">
        <v>2.4843793548387101</v>
      </c>
      <c r="CN27">
        <v>1500.0003225806399</v>
      </c>
      <c r="CO27">
        <v>0.97299487096774195</v>
      </c>
      <c r="CP27">
        <v>2.7005022580645199E-2</v>
      </c>
      <c r="CQ27">
        <v>0</v>
      </c>
      <c r="CR27">
        <v>2.7455080645161298</v>
      </c>
      <c r="CS27">
        <v>0</v>
      </c>
      <c r="CT27">
        <v>17379.6870967742</v>
      </c>
      <c r="CU27">
        <v>13922.0290322581</v>
      </c>
      <c r="CV27">
        <v>43.382870967741901</v>
      </c>
      <c r="CW27">
        <v>45.941064516129003</v>
      </c>
      <c r="CX27">
        <v>44.798225806451597</v>
      </c>
      <c r="CY27">
        <v>44.304000000000002</v>
      </c>
      <c r="CZ27">
        <v>43.358741935483899</v>
      </c>
      <c r="DA27">
        <v>1459.4903225806399</v>
      </c>
      <c r="DB27">
        <v>40.51</v>
      </c>
      <c r="DC27">
        <v>0</v>
      </c>
      <c r="DD27">
        <v>1582146317.8</v>
      </c>
      <c r="DE27">
        <v>2.75682692307692</v>
      </c>
      <c r="DF27">
        <v>-0.85085471622111097</v>
      </c>
      <c r="DG27">
        <v>-1.8974358211181801</v>
      </c>
      <c r="DH27">
        <v>17379.6192307692</v>
      </c>
      <c r="DI27">
        <v>15</v>
      </c>
      <c r="DJ27">
        <v>100</v>
      </c>
      <c r="DK27">
        <v>100</v>
      </c>
      <c r="DL27">
        <v>2.5830000000000002</v>
      </c>
      <c r="DM27">
        <v>0.48099999999999998</v>
      </c>
      <c r="DN27">
        <v>2</v>
      </c>
      <c r="DO27">
        <v>341.38600000000002</v>
      </c>
      <c r="DP27">
        <v>683.10299999999995</v>
      </c>
      <c r="DQ27">
        <v>29.3934</v>
      </c>
      <c r="DR27">
        <v>30.5336</v>
      </c>
      <c r="DS27">
        <v>30.0001</v>
      </c>
      <c r="DT27">
        <v>30.465800000000002</v>
      </c>
      <c r="DU27">
        <v>30.4801</v>
      </c>
      <c r="DV27">
        <v>20.976800000000001</v>
      </c>
      <c r="DW27">
        <v>18.8733</v>
      </c>
      <c r="DX27">
        <v>100</v>
      </c>
      <c r="DY27">
        <v>29.392099999999999</v>
      </c>
      <c r="DZ27">
        <v>400</v>
      </c>
      <c r="EA27">
        <v>31.808599999999998</v>
      </c>
      <c r="EB27">
        <v>100.248</v>
      </c>
      <c r="EC27">
        <v>100.636</v>
      </c>
    </row>
    <row r="28" spans="1:133" x14ac:dyDescent="0.25">
      <c r="A28">
        <v>12</v>
      </c>
      <c r="B28">
        <v>1582146411.5999999</v>
      </c>
      <c r="C28">
        <v>969.09999990463302</v>
      </c>
      <c r="D28" t="s">
        <v>262</v>
      </c>
      <c r="E28" t="s">
        <v>263</v>
      </c>
      <c r="F28" t="s">
        <v>232</v>
      </c>
      <c r="G28" t="s">
        <v>233</v>
      </c>
      <c r="H28" t="s">
        <v>234</v>
      </c>
      <c r="I28" t="s">
        <v>235</v>
      </c>
      <c r="J28" t="s">
        <v>236</v>
      </c>
      <c r="K28" t="s">
        <v>237</v>
      </c>
      <c r="L28" t="s">
        <v>238</v>
      </c>
      <c r="M28" t="s">
        <v>239</v>
      </c>
      <c r="N28">
        <v>1582146403.5999999</v>
      </c>
      <c r="O28">
        <f t="shared" si="0"/>
        <v>8.3264016381426006E-4</v>
      </c>
      <c r="P28">
        <f t="shared" si="1"/>
        <v>2.7628017144017902</v>
      </c>
      <c r="Q28">
        <f t="shared" si="2"/>
        <v>469.63925806451601</v>
      </c>
      <c r="R28">
        <f t="shared" si="3"/>
        <v>394.6823956726073</v>
      </c>
      <c r="S28">
        <f t="shared" si="4"/>
        <v>39.245663421043723</v>
      </c>
      <c r="T28">
        <f t="shared" si="5"/>
        <v>46.699078685530296</v>
      </c>
      <c r="U28">
        <f t="shared" si="6"/>
        <v>6.7606277490682487E-2</v>
      </c>
      <c r="V28">
        <f t="shared" si="7"/>
        <v>2.2498472394213662</v>
      </c>
      <c r="W28">
        <f t="shared" si="8"/>
        <v>6.6497626403793003E-2</v>
      </c>
      <c r="X28">
        <f t="shared" si="9"/>
        <v>4.1659110005874661E-2</v>
      </c>
      <c r="Y28">
        <f t="shared" si="10"/>
        <v>241.67257531863305</v>
      </c>
      <c r="Z28">
        <f t="shared" si="11"/>
        <v>32.413292437631377</v>
      </c>
      <c r="AA28">
        <f t="shared" si="12"/>
        <v>31.017964516128998</v>
      </c>
      <c r="AB28">
        <f t="shared" si="13"/>
        <v>4.5160013446721727</v>
      </c>
      <c r="AC28">
        <f t="shared" si="14"/>
        <v>74.110625391241456</v>
      </c>
      <c r="AD28">
        <f t="shared" si="15"/>
        <v>3.3199860146252989</v>
      </c>
      <c r="AE28">
        <f t="shared" si="16"/>
        <v>4.4797706092730687</v>
      </c>
      <c r="AF28">
        <f t="shared" si="17"/>
        <v>1.1960153300468739</v>
      </c>
      <c r="AG28">
        <f t="shared" si="18"/>
        <v>-36.719431224208869</v>
      </c>
      <c r="AH28">
        <f t="shared" si="19"/>
        <v>-17.129027150526202</v>
      </c>
      <c r="AI28">
        <f t="shared" si="20"/>
        <v>-1.7087794099148472</v>
      </c>
      <c r="AJ28">
        <f t="shared" si="21"/>
        <v>186.11533753398311</v>
      </c>
      <c r="AK28">
        <v>-4.1179634914324602E-2</v>
      </c>
      <c r="AL28">
        <v>4.6227747725483603E-2</v>
      </c>
      <c r="AM28">
        <v>3.4549476099841501</v>
      </c>
      <c r="AN28">
        <v>0</v>
      </c>
      <c r="AO28">
        <v>0</v>
      </c>
      <c r="AP28">
        <f t="shared" si="22"/>
        <v>1</v>
      </c>
      <c r="AQ28">
        <f t="shared" si="23"/>
        <v>0</v>
      </c>
      <c r="AR28">
        <f t="shared" si="24"/>
        <v>51839.148678017722</v>
      </c>
      <c r="AS28" t="s">
        <v>240</v>
      </c>
      <c r="AT28">
        <v>0</v>
      </c>
      <c r="AU28">
        <v>0</v>
      </c>
      <c r="AV28">
        <f t="shared" si="25"/>
        <v>0</v>
      </c>
      <c r="AW28" t="e">
        <f t="shared" si="26"/>
        <v>#DIV/0!</v>
      </c>
      <c r="AX28">
        <v>0</v>
      </c>
      <c r="AY28" t="s">
        <v>240</v>
      </c>
      <c r="AZ28">
        <v>0</v>
      </c>
      <c r="BA28">
        <v>0</v>
      </c>
      <c r="BB28" t="e">
        <f t="shared" si="27"/>
        <v>#DIV/0!</v>
      </c>
      <c r="BC28">
        <v>0.5</v>
      </c>
      <c r="BD28">
        <f t="shared" si="28"/>
        <v>1261.2044903225774</v>
      </c>
      <c r="BE28">
        <f t="shared" si="29"/>
        <v>2.7628017144017902</v>
      </c>
      <c r="BF28" t="e">
        <f t="shared" si="30"/>
        <v>#DIV/0!</v>
      </c>
      <c r="BG28" t="e">
        <f t="shared" si="31"/>
        <v>#DIV/0!</v>
      </c>
      <c r="BH28">
        <f t="shared" si="32"/>
        <v>2.1906056754485152E-3</v>
      </c>
      <c r="BI28" t="e">
        <f t="shared" si="33"/>
        <v>#DIV/0!</v>
      </c>
      <c r="BJ28" t="s">
        <v>240</v>
      </c>
      <c r="BK28">
        <v>0</v>
      </c>
      <c r="BL28">
        <f t="shared" si="34"/>
        <v>0</v>
      </c>
      <c r="BM28" t="e">
        <f t="shared" si="35"/>
        <v>#DIV/0!</v>
      </c>
      <c r="BN28" t="e">
        <f t="shared" si="36"/>
        <v>#DIV/0!</v>
      </c>
      <c r="BO28" t="e">
        <f t="shared" si="37"/>
        <v>#DIV/0!</v>
      </c>
      <c r="BP28" t="e">
        <f t="shared" si="38"/>
        <v>#DIV/0!</v>
      </c>
      <c r="BQ28">
        <f t="shared" si="39"/>
        <v>1499.9870967741899</v>
      </c>
      <c r="BR28">
        <f t="shared" si="40"/>
        <v>1261.2044903225774</v>
      </c>
      <c r="BS28">
        <f t="shared" si="41"/>
        <v>0.8408102263245274</v>
      </c>
      <c r="BT28">
        <f t="shared" si="42"/>
        <v>0.19162045264905506</v>
      </c>
      <c r="BU28">
        <v>6</v>
      </c>
      <c r="BV28">
        <v>0.5</v>
      </c>
      <c r="BW28" t="s">
        <v>241</v>
      </c>
      <c r="BX28">
        <v>1582146403.5999999</v>
      </c>
      <c r="BY28">
        <v>469.63925806451601</v>
      </c>
      <c r="BZ28">
        <v>475.04558064516101</v>
      </c>
      <c r="CA28">
        <v>33.388148387096798</v>
      </c>
      <c r="CB28">
        <v>32.008490322580599</v>
      </c>
      <c r="CC28">
        <v>350.01709677419399</v>
      </c>
      <c r="CD28">
        <v>99.236054838709705</v>
      </c>
      <c r="CE28">
        <v>0.20000780645161301</v>
      </c>
      <c r="CF28">
        <v>30.876745161290302</v>
      </c>
      <c r="CG28">
        <v>31.017964516128998</v>
      </c>
      <c r="CH28">
        <v>999.9</v>
      </c>
      <c r="CI28">
        <v>0</v>
      </c>
      <c r="CJ28">
        <v>0</v>
      </c>
      <c r="CK28">
        <v>10007.1180645161</v>
      </c>
      <c r="CL28">
        <v>0</v>
      </c>
      <c r="CM28">
        <v>2.1318264516129002</v>
      </c>
      <c r="CN28">
        <v>1499.9870967741899</v>
      </c>
      <c r="CO28">
        <v>0.97299351612903195</v>
      </c>
      <c r="CP28">
        <v>2.7006309677419401E-2</v>
      </c>
      <c r="CQ28">
        <v>0</v>
      </c>
      <c r="CR28">
        <v>2.85384677419355</v>
      </c>
      <c r="CS28">
        <v>0</v>
      </c>
      <c r="CT28">
        <v>17348.735483871002</v>
      </c>
      <c r="CU28">
        <v>13921.896774193499</v>
      </c>
      <c r="CV28">
        <v>43.336387096774203</v>
      </c>
      <c r="CW28">
        <v>45.957322580645098</v>
      </c>
      <c r="CX28">
        <v>44.606677419354803</v>
      </c>
      <c r="CY28">
        <v>44.295999999999999</v>
      </c>
      <c r="CZ28">
        <v>43.336387096774203</v>
      </c>
      <c r="DA28">
        <v>1459.4761290322599</v>
      </c>
      <c r="DB28">
        <v>40.510967741935502</v>
      </c>
      <c r="DC28">
        <v>0</v>
      </c>
      <c r="DD28">
        <v>1582146415</v>
      </c>
      <c r="DE28">
        <v>2.81973076923077</v>
      </c>
      <c r="DF28">
        <v>0.47147010924639299</v>
      </c>
      <c r="DG28">
        <v>-8.5675215121565707</v>
      </c>
      <c r="DH28">
        <v>17348.900000000001</v>
      </c>
      <c r="DI28">
        <v>15</v>
      </c>
      <c r="DJ28">
        <v>100</v>
      </c>
      <c r="DK28">
        <v>100</v>
      </c>
      <c r="DL28">
        <v>2.59</v>
      </c>
      <c r="DM28">
        <v>0.47299999999999998</v>
      </c>
      <c r="DN28">
        <v>2</v>
      </c>
      <c r="DO28">
        <v>341.24200000000002</v>
      </c>
      <c r="DP28">
        <v>683.34699999999998</v>
      </c>
      <c r="DQ28">
        <v>29.390999999999998</v>
      </c>
      <c r="DR28">
        <v>30.546900000000001</v>
      </c>
      <c r="DS28">
        <v>30.0002</v>
      </c>
      <c r="DT28">
        <v>30.479199999999999</v>
      </c>
      <c r="DU28">
        <v>30.4907</v>
      </c>
      <c r="DV28">
        <v>24.104399999999998</v>
      </c>
      <c r="DW28">
        <v>18.325900000000001</v>
      </c>
      <c r="DX28">
        <v>100</v>
      </c>
      <c r="DY28">
        <v>29.378</v>
      </c>
      <c r="DZ28">
        <v>475</v>
      </c>
      <c r="EA28">
        <v>31.930700000000002</v>
      </c>
      <c r="EB28">
        <v>100.242</v>
      </c>
      <c r="EC28">
        <v>100.625</v>
      </c>
    </row>
    <row r="29" spans="1:133" x14ac:dyDescent="0.25">
      <c r="A29">
        <v>13</v>
      </c>
      <c r="B29">
        <v>1582146504.5999999</v>
      </c>
      <c r="C29">
        <v>1062.0999999046301</v>
      </c>
      <c r="D29" t="s">
        <v>264</v>
      </c>
      <c r="E29" t="s">
        <v>265</v>
      </c>
      <c r="F29" t="s">
        <v>232</v>
      </c>
      <c r="G29" t="s">
        <v>233</v>
      </c>
      <c r="H29" t="s">
        <v>234</v>
      </c>
      <c r="I29" t="s">
        <v>235</v>
      </c>
      <c r="J29" t="s">
        <v>236</v>
      </c>
      <c r="K29" t="s">
        <v>237</v>
      </c>
      <c r="L29" t="s">
        <v>238</v>
      </c>
      <c r="M29" t="s">
        <v>239</v>
      </c>
      <c r="N29">
        <v>1582146496.5999999</v>
      </c>
      <c r="O29">
        <f t="shared" si="0"/>
        <v>9.011661970757443E-4</v>
      </c>
      <c r="P29">
        <f t="shared" si="1"/>
        <v>3.1064783994124192</v>
      </c>
      <c r="Q29">
        <f t="shared" si="2"/>
        <v>568.88093548387099</v>
      </c>
      <c r="R29">
        <f t="shared" si="3"/>
        <v>489.95315386148786</v>
      </c>
      <c r="S29">
        <f t="shared" si="4"/>
        <v>48.719530586513102</v>
      </c>
      <c r="T29">
        <f t="shared" si="5"/>
        <v>56.567881884123921</v>
      </c>
      <c r="U29">
        <f t="shared" si="6"/>
        <v>7.3777114811281977E-2</v>
      </c>
      <c r="V29">
        <f t="shared" si="7"/>
        <v>2.2493374502905952</v>
      </c>
      <c r="W29">
        <f t="shared" si="8"/>
        <v>7.245867446151498E-2</v>
      </c>
      <c r="X29">
        <f t="shared" si="9"/>
        <v>4.540316566063108E-2</v>
      </c>
      <c r="Y29">
        <f t="shared" si="10"/>
        <v>241.67491020190693</v>
      </c>
      <c r="Z29">
        <f t="shared" si="11"/>
        <v>32.373818130072713</v>
      </c>
      <c r="AA29">
        <f t="shared" si="12"/>
        <v>30.991203225806501</v>
      </c>
      <c r="AB29">
        <f t="shared" si="13"/>
        <v>4.5091160291831196</v>
      </c>
      <c r="AC29">
        <f t="shared" si="14"/>
        <v>74.208446912988663</v>
      </c>
      <c r="AD29">
        <f t="shared" si="15"/>
        <v>3.3211119205713011</v>
      </c>
      <c r="AE29">
        <f t="shared" si="16"/>
        <v>4.475382599591919</v>
      </c>
      <c r="AF29">
        <f t="shared" si="17"/>
        <v>1.1880041086118185</v>
      </c>
      <c r="AG29">
        <f t="shared" si="18"/>
        <v>-39.741429291040326</v>
      </c>
      <c r="AH29">
        <f t="shared" si="19"/>
        <v>-15.9621631635586</v>
      </c>
      <c r="AI29">
        <f t="shared" si="20"/>
        <v>-1.5923894893849828</v>
      </c>
      <c r="AJ29">
        <f t="shared" si="21"/>
        <v>184.37892825792301</v>
      </c>
      <c r="AK29">
        <v>-4.1165912903591499E-2</v>
      </c>
      <c r="AL29">
        <v>4.62123435663215E-2</v>
      </c>
      <c r="AM29">
        <v>3.4540362534219602</v>
      </c>
      <c r="AN29">
        <v>0</v>
      </c>
      <c r="AO29">
        <v>0</v>
      </c>
      <c r="AP29">
        <f t="shared" si="22"/>
        <v>1</v>
      </c>
      <c r="AQ29">
        <f t="shared" si="23"/>
        <v>0</v>
      </c>
      <c r="AR29">
        <f t="shared" si="24"/>
        <v>51825.534653867493</v>
      </c>
      <c r="AS29" t="s">
        <v>240</v>
      </c>
      <c r="AT29">
        <v>0</v>
      </c>
      <c r="AU29">
        <v>0</v>
      </c>
      <c r="AV29">
        <f t="shared" si="25"/>
        <v>0</v>
      </c>
      <c r="AW29" t="e">
        <f t="shared" si="26"/>
        <v>#DIV/0!</v>
      </c>
      <c r="AX29">
        <v>0</v>
      </c>
      <c r="AY29" t="s">
        <v>240</v>
      </c>
      <c r="AZ29">
        <v>0</v>
      </c>
      <c r="BA29">
        <v>0</v>
      </c>
      <c r="BB29" t="e">
        <f t="shared" si="27"/>
        <v>#DIV/0!</v>
      </c>
      <c r="BC29">
        <v>0.5</v>
      </c>
      <c r="BD29">
        <f t="shared" si="28"/>
        <v>1261.2166935483904</v>
      </c>
      <c r="BE29">
        <f t="shared" si="29"/>
        <v>3.1064783994124192</v>
      </c>
      <c r="BF29" t="e">
        <f t="shared" si="30"/>
        <v>#DIV/0!</v>
      </c>
      <c r="BG29" t="e">
        <f t="shared" si="31"/>
        <v>#DIV/0!</v>
      </c>
      <c r="BH29">
        <f t="shared" si="32"/>
        <v>2.4630806231024801E-3</v>
      </c>
      <c r="BI29" t="e">
        <f t="shared" si="33"/>
        <v>#DIV/0!</v>
      </c>
      <c r="BJ29" t="s">
        <v>240</v>
      </c>
      <c r="BK29">
        <v>0</v>
      </c>
      <c r="BL29">
        <f t="shared" si="34"/>
        <v>0</v>
      </c>
      <c r="BM29" t="e">
        <f t="shared" si="35"/>
        <v>#DIV/0!</v>
      </c>
      <c r="BN29" t="e">
        <f t="shared" si="36"/>
        <v>#DIV/0!</v>
      </c>
      <c r="BO29" t="e">
        <f t="shared" si="37"/>
        <v>#DIV/0!</v>
      </c>
      <c r="BP29" t="e">
        <f t="shared" si="38"/>
        <v>#DIV/0!</v>
      </c>
      <c r="BQ29">
        <f t="shared" si="39"/>
        <v>1500.0016129032299</v>
      </c>
      <c r="BR29">
        <f t="shared" si="40"/>
        <v>1261.2166935483904</v>
      </c>
      <c r="BS29">
        <f t="shared" si="41"/>
        <v>0.84081022493524182</v>
      </c>
      <c r="BT29">
        <f t="shared" si="42"/>
        <v>0.19162044987048402</v>
      </c>
      <c r="BU29">
        <v>6</v>
      </c>
      <c r="BV29">
        <v>0.5</v>
      </c>
      <c r="BW29" t="s">
        <v>241</v>
      </c>
      <c r="BX29">
        <v>1582146496.5999999</v>
      </c>
      <c r="BY29">
        <v>568.88093548387099</v>
      </c>
      <c r="BZ29">
        <v>575.084838709677</v>
      </c>
      <c r="CA29">
        <v>33.399116129032301</v>
      </c>
      <c r="CB29">
        <v>31.905935483871001</v>
      </c>
      <c r="CC29">
        <v>350.018483870968</v>
      </c>
      <c r="CD29">
        <v>99.2371451612903</v>
      </c>
      <c r="CE29">
        <v>0.19997490322580599</v>
      </c>
      <c r="CF29">
        <v>30.859574193548401</v>
      </c>
      <c r="CG29">
        <v>30.991203225806501</v>
      </c>
      <c r="CH29">
        <v>999.9</v>
      </c>
      <c r="CI29">
        <v>0</v>
      </c>
      <c r="CJ29">
        <v>0</v>
      </c>
      <c r="CK29">
        <v>10003.6735483871</v>
      </c>
      <c r="CL29">
        <v>0</v>
      </c>
      <c r="CM29">
        <v>1.3092483870967699</v>
      </c>
      <c r="CN29">
        <v>1500.0016129032299</v>
      </c>
      <c r="CO29">
        <v>0.97299370967741905</v>
      </c>
      <c r="CP29">
        <v>2.7006125806451599E-2</v>
      </c>
      <c r="CQ29">
        <v>0</v>
      </c>
      <c r="CR29">
        <v>2.7491854838709702</v>
      </c>
      <c r="CS29">
        <v>0</v>
      </c>
      <c r="CT29">
        <v>17321.1677419355</v>
      </c>
      <c r="CU29">
        <v>13922.0483870968</v>
      </c>
      <c r="CV29">
        <v>43.316064516129003</v>
      </c>
      <c r="CW29">
        <v>45.941064516129003</v>
      </c>
      <c r="CX29">
        <v>44.558161290322602</v>
      </c>
      <c r="CY29">
        <v>44.25</v>
      </c>
      <c r="CZ29">
        <v>43.311999999999998</v>
      </c>
      <c r="DA29">
        <v>1459.4903225806499</v>
      </c>
      <c r="DB29">
        <v>40.511290322580599</v>
      </c>
      <c r="DC29">
        <v>0</v>
      </c>
      <c r="DD29">
        <v>1582146508</v>
      </c>
      <c r="DE29">
        <v>2.7217211538461501</v>
      </c>
      <c r="DF29">
        <v>-0.46351282882427602</v>
      </c>
      <c r="DG29">
        <v>-14.0034187593489</v>
      </c>
      <c r="DH29">
        <v>17320.9153846154</v>
      </c>
      <c r="DI29">
        <v>15</v>
      </c>
      <c r="DJ29">
        <v>100</v>
      </c>
      <c r="DK29">
        <v>100</v>
      </c>
      <c r="DL29">
        <v>2.88</v>
      </c>
      <c r="DM29">
        <v>0.48</v>
      </c>
      <c r="DN29">
        <v>2</v>
      </c>
      <c r="DO29">
        <v>341.28399999999999</v>
      </c>
      <c r="DP29">
        <v>683.55499999999995</v>
      </c>
      <c r="DQ29">
        <v>29.514800000000001</v>
      </c>
      <c r="DR29">
        <v>30.552199999999999</v>
      </c>
      <c r="DS29">
        <v>30.0001</v>
      </c>
      <c r="DT29">
        <v>30.487100000000002</v>
      </c>
      <c r="DU29">
        <v>30.496500000000001</v>
      </c>
      <c r="DV29">
        <v>28.1067</v>
      </c>
      <c r="DW29">
        <v>18.725899999999999</v>
      </c>
      <c r="DX29">
        <v>100</v>
      </c>
      <c r="DY29">
        <v>29.519200000000001</v>
      </c>
      <c r="DZ29">
        <v>575</v>
      </c>
      <c r="EA29">
        <v>31.8001</v>
      </c>
      <c r="EB29">
        <v>100.232</v>
      </c>
      <c r="EC29">
        <v>100.616</v>
      </c>
    </row>
    <row r="30" spans="1:133" x14ac:dyDescent="0.25">
      <c r="A30">
        <v>14</v>
      </c>
      <c r="B30">
        <v>1582146608.5999999</v>
      </c>
      <c r="C30">
        <v>1166.0999999046301</v>
      </c>
      <c r="D30" t="s">
        <v>266</v>
      </c>
      <c r="E30" t="s">
        <v>267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237</v>
      </c>
      <c r="L30" t="s">
        <v>238</v>
      </c>
      <c r="M30" t="s">
        <v>239</v>
      </c>
      <c r="N30">
        <v>1582146600.5999999</v>
      </c>
      <c r="O30">
        <f t="shared" si="0"/>
        <v>8.3990551779396998E-4</v>
      </c>
      <c r="P30">
        <f t="shared" si="1"/>
        <v>3.3565606826333636</v>
      </c>
      <c r="Q30">
        <f t="shared" si="2"/>
        <v>668.33632258064495</v>
      </c>
      <c r="R30">
        <f t="shared" si="3"/>
        <v>575.75041013031841</v>
      </c>
      <c r="S30">
        <f t="shared" si="4"/>
        <v>57.251889431757235</v>
      </c>
      <c r="T30">
        <f t="shared" si="5"/>
        <v>66.458514957815751</v>
      </c>
      <c r="U30">
        <f t="shared" si="6"/>
        <v>6.7997351448754628E-2</v>
      </c>
      <c r="V30">
        <f t="shared" si="7"/>
        <v>2.2488528645872599</v>
      </c>
      <c r="W30">
        <f t="shared" si="8"/>
        <v>6.6875464756346786E-2</v>
      </c>
      <c r="X30">
        <f t="shared" si="9"/>
        <v>4.1896420693845984E-2</v>
      </c>
      <c r="Y30">
        <f t="shared" si="10"/>
        <v>241.67719360173098</v>
      </c>
      <c r="Z30">
        <f t="shared" si="11"/>
        <v>32.411525725952103</v>
      </c>
      <c r="AA30">
        <f t="shared" si="12"/>
        <v>31.000364516129</v>
      </c>
      <c r="AB30">
        <f t="shared" si="13"/>
        <v>4.5114720743568055</v>
      </c>
      <c r="AC30">
        <f t="shared" si="14"/>
        <v>73.926245566138732</v>
      </c>
      <c r="AD30">
        <f t="shared" si="15"/>
        <v>3.3117231730601171</v>
      </c>
      <c r="AE30">
        <f t="shared" si="16"/>
        <v>4.4797664857702753</v>
      </c>
      <c r="AF30">
        <f t="shared" si="17"/>
        <v>1.1997489012966884</v>
      </c>
      <c r="AG30">
        <f t="shared" si="18"/>
        <v>-37.039833334714075</v>
      </c>
      <c r="AH30">
        <f t="shared" si="19"/>
        <v>-14.989585306594021</v>
      </c>
      <c r="AI30">
        <f t="shared" si="20"/>
        <v>-1.4958813579556922</v>
      </c>
      <c r="AJ30">
        <f t="shared" si="21"/>
        <v>188.1518936024672</v>
      </c>
      <c r="AK30">
        <v>-4.11528718988581E-2</v>
      </c>
      <c r="AL30">
        <v>4.6197703896053599E-2</v>
      </c>
      <c r="AM30">
        <v>3.4531700295698302</v>
      </c>
      <c r="AN30">
        <v>0</v>
      </c>
      <c r="AO30">
        <v>0</v>
      </c>
      <c r="AP30">
        <f t="shared" si="22"/>
        <v>1</v>
      </c>
      <c r="AQ30">
        <f t="shared" si="23"/>
        <v>0</v>
      </c>
      <c r="AR30">
        <f t="shared" si="24"/>
        <v>51806.898131515984</v>
      </c>
      <c r="AS30" t="s">
        <v>240</v>
      </c>
      <c r="AT30">
        <v>0</v>
      </c>
      <c r="AU30">
        <v>0</v>
      </c>
      <c r="AV30">
        <f t="shared" si="25"/>
        <v>0</v>
      </c>
      <c r="AW30" t="e">
        <f t="shared" si="26"/>
        <v>#DIV/0!</v>
      </c>
      <c r="AX30">
        <v>0</v>
      </c>
      <c r="AY30" t="s">
        <v>240</v>
      </c>
      <c r="AZ30">
        <v>0</v>
      </c>
      <c r="BA30">
        <v>0</v>
      </c>
      <c r="BB30" t="e">
        <f t="shared" si="27"/>
        <v>#DIV/0!</v>
      </c>
      <c r="BC30">
        <v>0.5</v>
      </c>
      <c r="BD30">
        <f t="shared" si="28"/>
        <v>1261.2286258064489</v>
      </c>
      <c r="BE30">
        <f t="shared" si="29"/>
        <v>3.3565606826333636</v>
      </c>
      <c r="BF30" t="e">
        <f t="shared" si="30"/>
        <v>#DIV/0!</v>
      </c>
      <c r="BG30" t="e">
        <f t="shared" si="31"/>
        <v>#DIV/0!</v>
      </c>
      <c r="BH30">
        <f t="shared" si="32"/>
        <v>2.6613419755574666E-3</v>
      </c>
      <c r="BI30" t="e">
        <f t="shared" si="33"/>
        <v>#DIV/0!</v>
      </c>
      <c r="BJ30" t="s">
        <v>240</v>
      </c>
      <c r="BK30">
        <v>0</v>
      </c>
      <c r="BL30">
        <f t="shared" si="34"/>
        <v>0</v>
      </c>
      <c r="BM30" t="e">
        <f t="shared" si="35"/>
        <v>#DIV/0!</v>
      </c>
      <c r="BN30" t="e">
        <f t="shared" si="36"/>
        <v>#DIV/0!</v>
      </c>
      <c r="BO30" t="e">
        <f t="shared" si="37"/>
        <v>#DIV/0!</v>
      </c>
      <c r="BP30" t="e">
        <f t="shared" si="38"/>
        <v>#DIV/0!</v>
      </c>
      <c r="BQ30">
        <f t="shared" si="39"/>
        <v>1500.0158064516099</v>
      </c>
      <c r="BR30">
        <f t="shared" si="40"/>
        <v>1261.2286258064489</v>
      </c>
      <c r="BS30">
        <f t="shared" si="41"/>
        <v>0.84081022372022307</v>
      </c>
      <c r="BT30">
        <f t="shared" si="42"/>
        <v>0.19162044744044632</v>
      </c>
      <c r="BU30">
        <v>6</v>
      </c>
      <c r="BV30">
        <v>0.5</v>
      </c>
      <c r="BW30" t="s">
        <v>241</v>
      </c>
      <c r="BX30">
        <v>1582146600.5999999</v>
      </c>
      <c r="BY30">
        <v>668.33632258064495</v>
      </c>
      <c r="BZ30">
        <v>675.052419354839</v>
      </c>
      <c r="CA30">
        <v>33.304158064516102</v>
      </c>
      <c r="CB30">
        <v>31.912335483871001</v>
      </c>
      <c r="CC30">
        <v>350.015806451613</v>
      </c>
      <c r="CD30">
        <v>99.238758064516105</v>
      </c>
      <c r="CE30">
        <v>0.19997167741935501</v>
      </c>
      <c r="CF30">
        <v>30.876729032258101</v>
      </c>
      <c r="CG30">
        <v>31.000364516129</v>
      </c>
      <c r="CH30">
        <v>999.9</v>
      </c>
      <c r="CI30">
        <v>0</v>
      </c>
      <c r="CJ30">
        <v>0</v>
      </c>
      <c r="CK30">
        <v>10000.341935483901</v>
      </c>
      <c r="CL30">
        <v>0</v>
      </c>
      <c r="CM30">
        <v>1.41989387096774</v>
      </c>
      <c r="CN30">
        <v>1500.0158064516099</v>
      </c>
      <c r="CO30">
        <v>0.97299332258064497</v>
      </c>
      <c r="CP30">
        <v>2.7006493548387099E-2</v>
      </c>
      <c r="CQ30">
        <v>0</v>
      </c>
      <c r="CR30">
        <v>2.79795967741935</v>
      </c>
      <c r="CS30">
        <v>0</v>
      </c>
      <c r="CT30">
        <v>17327.009677419399</v>
      </c>
      <c r="CU30">
        <v>13922.174193548401</v>
      </c>
      <c r="CV30">
        <v>43.332322580645098</v>
      </c>
      <c r="CW30">
        <v>45.9491935483871</v>
      </c>
      <c r="CX30">
        <v>44.642935483871</v>
      </c>
      <c r="CY30">
        <v>44.241870967741903</v>
      </c>
      <c r="CZ30">
        <v>43.311999999999998</v>
      </c>
      <c r="DA30">
        <v>1459.50419354839</v>
      </c>
      <c r="DB30">
        <v>40.511612903225803</v>
      </c>
      <c r="DC30">
        <v>0</v>
      </c>
      <c r="DD30">
        <v>1582146611.8</v>
      </c>
      <c r="DE30">
        <v>2.7897019230769202</v>
      </c>
      <c r="DF30">
        <v>8.83846334737554E-2</v>
      </c>
      <c r="DG30">
        <v>-17.100854673697299</v>
      </c>
      <c r="DH30">
        <v>17326.876923076899</v>
      </c>
      <c r="DI30">
        <v>15</v>
      </c>
      <c r="DJ30">
        <v>100</v>
      </c>
      <c r="DK30">
        <v>100</v>
      </c>
      <c r="DL30">
        <v>2.9740000000000002</v>
      </c>
      <c r="DM30">
        <v>0.47399999999999998</v>
      </c>
      <c r="DN30">
        <v>2</v>
      </c>
      <c r="DO30">
        <v>341.25200000000001</v>
      </c>
      <c r="DP30">
        <v>684.04600000000005</v>
      </c>
      <c r="DQ30">
        <v>29.443000000000001</v>
      </c>
      <c r="DR30">
        <v>30.552199999999999</v>
      </c>
      <c r="DS30">
        <v>30.0001</v>
      </c>
      <c r="DT30">
        <v>30.4878</v>
      </c>
      <c r="DU30">
        <v>30.498699999999999</v>
      </c>
      <c r="DV30">
        <v>32.008899999999997</v>
      </c>
      <c r="DW30">
        <v>18.431999999999999</v>
      </c>
      <c r="DX30">
        <v>100</v>
      </c>
      <c r="DY30">
        <v>29.438099999999999</v>
      </c>
      <c r="DZ30">
        <v>675</v>
      </c>
      <c r="EA30">
        <v>31.885000000000002</v>
      </c>
      <c r="EB30">
        <v>100.23</v>
      </c>
      <c r="EC30">
        <v>100.616</v>
      </c>
    </row>
    <row r="31" spans="1:133" x14ac:dyDescent="0.25">
      <c r="A31">
        <v>15</v>
      </c>
      <c r="B31">
        <v>1582146704.5999999</v>
      </c>
      <c r="C31">
        <v>1262.0999999046301</v>
      </c>
      <c r="D31" t="s">
        <v>268</v>
      </c>
      <c r="E31" t="s">
        <v>269</v>
      </c>
      <c r="F31" t="s">
        <v>232</v>
      </c>
      <c r="G31" t="s">
        <v>233</v>
      </c>
      <c r="H31" t="s">
        <v>234</v>
      </c>
      <c r="I31" t="s">
        <v>235</v>
      </c>
      <c r="J31" t="s">
        <v>236</v>
      </c>
      <c r="K31" t="s">
        <v>237</v>
      </c>
      <c r="L31" t="s">
        <v>238</v>
      </c>
      <c r="M31" t="s">
        <v>239</v>
      </c>
      <c r="N31">
        <v>1582146696.5999999</v>
      </c>
      <c r="O31">
        <f t="shared" si="0"/>
        <v>8.3902073169007582E-4</v>
      </c>
      <c r="P31">
        <f t="shared" si="1"/>
        <v>3.653378659419781</v>
      </c>
      <c r="Q31">
        <f t="shared" si="2"/>
        <v>792.64825806451597</v>
      </c>
      <c r="R31">
        <f t="shared" si="3"/>
        <v>691.12717179000651</v>
      </c>
      <c r="S31">
        <f t="shared" si="4"/>
        <v>68.72587876498477</v>
      </c>
      <c r="T31">
        <f t="shared" si="5"/>
        <v>78.821163905230179</v>
      </c>
      <c r="U31">
        <f t="shared" si="6"/>
        <v>6.8361835926736211E-2</v>
      </c>
      <c r="V31">
        <f t="shared" si="7"/>
        <v>2.2485835285106042</v>
      </c>
      <c r="W31">
        <f t="shared" si="8"/>
        <v>6.7227864481866587E-2</v>
      </c>
      <c r="X31">
        <f t="shared" si="9"/>
        <v>4.211773129838485E-2</v>
      </c>
      <c r="Y31">
        <f t="shared" si="10"/>
        <v>241.67616393278271</v>
      </c>
      <c r="Z31">
        <f t="shared" si="11"/>
        <v>32.405386917845512</v>
      </c>
      <c r="AA31">
        <f t="shared" si="12"/>
        <v>30.9853967741935</v>
      </c>
      <c r="AB31">
        <f t="shared" si="13"/>
        <v>4.5076233160676997</v>
      </c>
      <c r="AC31">
        <f t="shared" si="14"/>
        <v>74.036207345196217</v>
      </c>
      <c r="AD31">
        <f t="shared" si="15"/>
        <v>3.3154001688273684</v>
      </c>
      <c r="AE31">
        <f t="shared" si="16"/>
        <v>4.4780794258803773</v>
      </c>
      <c r="AF31">
        <f t="shared" si="17"/>
        <v>1.1922231472403313</v>
      </c>
      <c r="AG31">
        <f t="shared" si="18"/>
        <v>-37.000814267532341</v>
      </c>
      <c r="AH31">
        <f t="shared" si="19"/>
        <v>-13.973405232928103</v>
      </c>
      <c r="AI31">
        <f t="shared" si="20"/>
        <v>-1.3944905403894969</v>
      </c>
      <c r="AJ31">
        <f t="shared" si="21"/>
        <v>189.30745389193277</v>
      </c>
      <c r="AK31">
        <v>-4.1145624715469301E-2</v>
      </c>
      <c r="AL31">
        <v>4.6189568297811498E-2</v>
      </c>
      <c r="AM31">
        <v>3.4526886084806301</v>
      </c>
      <c r="AN31">
        <v>0</v>
      </c>
      <c r="AO31">
        <v>0</v>
      </c>
      <c r="AP31">
        <f t="shared" si="22"/>
        <v>1</v>
      </c>
      <c r="AQ31">
        <f t="shared" si="23"/>
        <v>0</v>
      </c>
      <c r="AR31">
        <f t="shared" si="24"/>
        <v>51799.305392663759</v>
      </c>
      <c r="AS31" t="s">
        <v>240</v>
      </c>
      <c r="AT31">
        <v>0</v>
      </c>
      <c r="AU31">
        <v>0</v>
      </c>
      <c r="AV31">
        <f t="shared" si="25"/>
        <v>0</v>
      </c>
      <c r="AW31" t="e">
        <f t="shared" si="26"/>
        <v>#DIV/0!</v>
      </c>
      <c r="AX31">
        <v>0</v>
      </c>
      <c r="AY31" t="s">
        <v>240</v>
      </c>
      <c r="AZ31">
        <v>0</v>
      </c>
      <c r="BA31">
        <v>0</v>
      </c>
      <c r="BB31" t="e">
        <f t="shared" si="27"/>
        <v>#DIV/0!</v>
      </c>
      <c r="BC31">
        <v>0.5</v>
      </c>
      <c r="BD31">
        <f t="shared" si="28"/>
        <v>1261.2232064516131</v>
      </c>
      <c r="BE31">
        <f t="shared" si="29"/>
        <v>3.653378659419781</v>
      </c>
      <c r="BF31" t="e">
        <f t="shared" si="30"/>
        <v>#DIV/0!</v>
      </c>
      <c r="BG31" t="e">
        <f t="shared" si="31"/>
        <v>#DIV/0!</v>
      </c>
      <c r="BH31">
        <f t="shared" si="32"/>
        <v>2.8966947648373636E-3</v>
      </c>
      <c r="BI31" t="e">
        <f t="shared" si="33"/>
        <v>#DIV/0!</v>
      </c>
      <c r="BJ31" t="s">
        <v>240</v>
      </c>
      <c r="BK31">
        <v>0</v>
      </c>
      <c r="BL31">
        <f t="shared" si="34"/>
        <v>0</v>
      </c>
      <c r="BM31" t="e">
        <f t="shared" si="35"/>
        <v>#DIV/0!</v>
      </c>
      <c r="BN31" t="e">
        <f t="shared" si="36"/>
        <v>#DIV/0!</v>
      </c>
      <c r="BO31" t="e">
        <f t="shared" si="37"/>
        <v>#DIV/0!</v>
      </c>
      <c r="BP31" t="e">
        <f t="shared" si="38"/>
        <v>#DIV/0!</v>
      </c>
      <c r="BQ31">
        <f t="shared" si="39"/>
        <v>1500.0093548387099</v>
      </c>
      <c r="BR31">
        <f t="shared" si="40"/>
        <v>1261.2232064516131</v>
      </c>
      <c r="BS31">
        <f t="shared" si="41"/>
        <v>0.84081022720503462</v>
      </c>
      <c r="BT31">
        <f t="shared" si="42"/>
        <v>0.19162045441006928</v>
      </c>
      <c r="BU31">
        <v>6</v>
      </c>
      <c r="BV31">
        <v>0.5</v>
      </c>
      <c r="BW31" t="s">
        <v>241</v>
      </c>
      <c r="BX31">
        <v>1582146696.5999999</v>
      </c>
      <c r="BY31">
        <v>792.64825806451597</v>
      </c>
      <c r="BZ31">
        <v>800.050903225806</v>
      </c>
      <c r="CA31">
        <v>33.340616129032298</v>
      </c>
      <c r="CB31">
        <v>31.950319354838701</v>
      </c>
      <c r="CC31">
        <v>350.017612903226</v>
      </c>
      <c r="CD31">
        <v>99.240300000000005</v>
      </c>
      <c r="CE31">
        <v>0.19997896774193499</v>
      </c>
      <c r="CF31">
        <v>30.870129032258099</v>
      </c>
      <c r="CG31">
        <v>30.9853967741935</v>
      </c>
      <c r="CH31">
        <v>999.9</v>
      </c>
      <c r="CI31">
        <v>0</v>
      </c>
      <c r="CJ31">
        <v>0</v>
      </c>
      <c r="CK31">
        <v>9998.4254838709694</v>
      </c>
      <c r="CL31">
        <v>0</v>
      </c>
      <c r="CM31">
        <v>1.11048387096774</v>
      </c>
      <c r="CN31">
        <v>1500.0093548387099</v>
      </c>
      <c r="CO31">
        <v>0.97299332258064497</v>
      </c>
      <c r="CP31">
        <v>2.7006493548387099E-2</v>
      </c>
      <c r="CQ31">
        <v>0</v>
      </c>
      <c r="CR31">
        <v>2.7097580645161301</v>
      </c>
      <c r="CS31">
        <v>0</v>
      </c>
      <c r="CT31">
        <v>17342.490322580601</v>
      </c>
      <c r="CU31">
        <v>13922.1161290323</v>
      </c>
      <c r="CV31">
        <v>43.342483870967698</v>
      </c>
      <c r="CW31">
        <v>45.945193548387103</v>
      </c>
      <c r="CX31">
        <v>44.651064516128997</v>
      </c>
      <c r="CY31">
        <v>44.274000000000001</v>
      </c>
      <c r="CZ31">
        <v>43.320129032258002</v>
      </c>
      <c r="DA31">
        <v>1459.49774193548</v>
      </c>
      <c r="DB31">
        <v>40.511612903225803</v>
      </c>
      <c r="DC31">
        <v>0</v>
      </c>
      <c r="DD31">
        <v>1582146707.8</v>
      </c>
      <c r="DE31">
        <v>2.7100961538461501</v>
      </c>
      <c r="DF31">
        <v>-1.7826495877631601</v>
      </c>
      <c r="DG31">
        <v>-8.6564101494196493</v>
      </c>
      <c r="DH31">
        <v>17342.4538461538</v>
      </c>
      <c r="DI31">
        <v>15</v>
      </c>
      <c r="DJ31">
        <v>100</v>
      </c>
      <c r="DK31">
        <v>100</v>
      </c>
      <c r="DL31">
        <v>3.1360000000000001</v>
      </c>
      <c r="DM31">
        <v>0.48099999999999998</v>
      </c>
      <c r="DN31">
        <v>2</v>
      </c>
      <c r="DO31">
        <v>341.22500000000002</v>
      </c>
      <c r="DP31">
        <v>684.44100000000003</v>
      </c>
      <c r="DQ31">
        <v>29.502300000000002</v>
      </c>
      <c r="DR31">
        <v>30.549499999999998</v>
      </c>
      <c r="DS31">
        <v>29.9999</v>
      </c>
      <c r="DT31">
        <v>30.487100000000002</v>
      </c>
      <c r="DU31">
        <v>30.498699999999999</v>
      </c>
      <c r="DV31">
        <v>36.752000000000002</v>
      </c>
      <c r="DW31">
        <v>18.571400000000001</v>
      </c>
      <c r="DX31">
        <v>100</v>
      </c>
      <c r="DY31">
        <v>29.510300000000001</v>
      </c>
      <c r="DZ31">
        <v>800</v>
      </c>
      <c r="EA31">
        <v>31.8843</v>
      </c>
      <c r="EB31">
        <v>100.232</v>
      </c>
      <c r="EC31">
        <v>100.621</v>
      </c>
    </row>
    <row r="32" spans="1:133" x14ac:dyDescent="0.25">
      <c r="A32">
        <v>16</v>
      </c>
      <c r="B32">
        <v>1582146806.5999999</v>
      </c>
      <c r="C32">
        <v>1364.0999999046301</v>
      </c>
      <c r="D32" t="s">
        <v>270</v>
      </c>
      <c r="E32" t="s">
        <v>271</v>
      </c>
      <c r="F32" t="s">
        <v>232</v>
      </c>
      <c r="G32" t="s">
        <v>233</v>
      </c>
      <c r="H32" t="s">
        <v>234</v>
      </c>
      <c r="I32" t="s">
        <v>235</v>
      </c>
      <c r="J32" t="s">
        <v>236</v>
      </c>
      <c r="K32" t="s">
        <v>237</v>
      </c>
      <c r="L32" t="s">
        <v>238</v>
      </c>
      <c r="M32" t="s">
        <v>239</v>
      </c>
      <c r="N32">
        <v>1582146798.5999999</v>
      </c>
      <c r="O32">
        <f t="shared" si="0"/>
        <v>7.1894628398616481E-4</v>
      </c>
      <c r="P32">
        <f t="shared" si="1"/>
        <v>3.7965203820397591</v>
      </c>
      <c r="Q32">
        <f t="shared" si="2"/>
        <v>992.28658064516105</v>
      </c>
      <c r="R32">
        <f t="shared" si="3"/>
        <v>867.95827214753274</v>
      </c>
      <c r="S32">
        <f t="shared" si="4"/>
        <v>86.307768678593916</v>
      </c>
      <c r="T32">
        <f t="shared" si="5"/>
        <v>98.670688918370416</v>
      </c>
      <c r="U32">
        <f t="shared" si="6"/>
        <v>5.8169571140236527E-2</v>
      </c>
      <c r="V32">
        <f t="shared" si="7"/>
        <v>2.2504704731482459</v>
      </c>
      <c r="W32">
        <f t="shared" si="8"/>
        <v>5.7347011676923028E-2</v>
      </c>
      <c r="X32">
        <f t="shared" si="9"/>
        <v>3.5914816972152305E-2</v>
      </c>
      <c r="Y32">
        <f t="shared" si="10"/>
        <v>241.67195751726416</v>
      </c>
      <c r="Z32">
        <f t="shared" si="11"/>
        <v>32.435882152578166</v>
      </c>
      <c r="AA32">
        <f t="shared" si="12"/>
        <v>30.9934516129032</v>
      </c>
      <c r="AB32">
        <f t="shared" si="13"/>
        <v>4.5096941565039224</v>
      </c>
      <c r="AC32">
        <f t="shared" si="14"/>
        <v>73.996228939121693</v>
      </c>
      <c r="AD32">
        <f t="shared" si="15"/>
        <v>3.3120966788167028</v>
      </c>
      <c r="AE32">
        <f t="shared" si="16"/>
        <v>4.4760344227023205</v>
      </c>
      <c r="AF32">
        <f t="shared" si="17"/>
        <v>1.1975974776872196</v>
      </c>
      <c r="AG32">
        <f t="shared" si="18"/>
        <v>-31.705531123789868</v>
      </c>
      <c r="AH32">
        <f t="shared" si="19"/>
        <v>-15.933413941431303</v>
      </c>
      <c r="AI32">
        <f t="shared" si="20"/>
        <v>-1.5887588352370052</v>
      </c>
      <c r="AJ32">
        <f t="shared" si="21"/>
        <v>192.44425361680601</v>
      </c>
      <c r="AK32">
        <v>-4.1196414336220698E-2</v>
      </c>
      <c r="AL32">
        <v>4.6246584096520098E-2</v>
      </c>
      <c r="AM32">
        <v>3.45606188467307</v>
      </c>
      <c r="AN32">
        <v>0</v>
      </c>
      <c r="AO32">
        <v>0</v>
      </c>
      <c r="AP32">
        <f t="shared" si="22"/>
        <v>1</v>
      </c>
      <c r="AQ32">
        <f t="shared" si="23"/>
        <v>0</v>
      </c>
      <c r="AR32">
        <f t="shared" si="24"/>
        <v>51861.934046634939</v>
      </c>
      <c r="AS32" t="s">
        <v>240</v>
      </c>
      <c r="AT32">
        <v>0</v>
      </c>
      <c r="AU32">
        <v>0</v>
      </c>
      <c r="AV32">
        <f t="shared" si="25"/>
        <v>0</v>
      </c>
      <c r="AW32" t="e">
        <f t="shared" si="26"/>
        <v>#DIV/0!</v>
      </c>
      <c r="AX32">
        <v>0</v>
      </c>
      <c r="AY32" t="s">
        <v>240</v>
      </c>
      <c r="AZ32">
        <v>0</v>
      </c>
      <c r="BA32">
        <v>0</v>
      </c>
      <c r="BB32" t="e">
        <f t="shared" si="27"/>
        <v>#DIV/0!</v>
      </c>
      <c r="BC32">
        <v>0.5</v>
      </c>
      <c r="BD32">
        <f t="shared" si="28"/>
        <v>1261.2012387096761</v>
      </c>
      <c r="BE32">
        <f t="shared" si="29"/>
        <v>3.7965203820397591</v>
      </c>
      <c r="BF32" t="e">
        <f t="shared" si="30"/>
        <v>#DIV/0!</v>
      </c>
      <c r="BG32" t="e">
        <f t="shared" si="31"/>
        <v>#DIV/0!</v>
      </c>
      <c r="BH32">
        <f t="shared" si="32"/>
        <v>3.0102415582178984E-3</v>
      </c>
      <c r="BI32" t="e">
        <f t="shared" si="33"/>
        <v>#DIV/0!</v>
      </c>
      <c r="BJ32" t="s">
        <v>240</v>
      </c>
      <c r="BK32">
        <v>0</v>
      </c>
      <c r="BL32">
        <f t="shared" si="34"/>
        <v>0</v>
      </c>
      <c r="BM32" t="e">
        <f t="shared" si="35"/>
        <v>#DIV/0!</v>
      </c>
      <c r="BN32" t="e">
        <f t="shared" si="36"/>
        <v>#DIV/0!</v>
      </c>
      <c r="BO32" t="e">
        <f t="shared" si="37"/>
        <v>#DIV/0!</v>
      </c>
      <c r="BP32" t="e">
        <f t="shared" si="38"/>
        <v>#DIV/0!</v>
      </c>
      <c r="BQ32">
        <f t="shared" si="39"/>
        <v>1499.98322580645</v>
      </c>
      <c r="BR32">
        <f t="shared" si="40"/>
        <v>1261.2012387096761</v>
      </c>
      <c r="BS32">
        <f t="shared" si="41"/>
        <v>0.84081022841545761</v>
      </c>
      <c r="BT32">
        <f t="shared" si="42"/>
        <v>0.19162045683091511</v>
      </c>
      <c r="BU32">
        <v>6</v>
      </c>
      <c r="BV32">
        <v>0.5</v>
      </c>
      <c r="BW32" t="s">
        <v>241</v>
      </c>
      <c r="BX32">
        <v>1582146798.5999999</v>
      </c>
      <c r="BY32">
        <v>992.28658064516105</v>
      </c>
      <c r="BZ32">
        <v>1000.0175483871</v>
      </c>
      <c r="CA32">
        <v>33.308261290322598</v>
      </c>
      <c r="CB32">
        <v>32.116883870967698</v>
      </c>
      <c r="CC32">
        <v>350.01474193548398</v>
      </c>
      <c r="CD32">
        <v>99.237712903225798</v>
      </c>
      <c r="CE32">
        <v>0.19998064516128999</v>
      </c>
      <c r="CF32">
        <v>30.862125806451601</v>
      </c>
      <c r="CG32">
        <v>30.9934516129032</v>
      </c>
      <c r="CH32">
        <v>999.9</v>
      </c>
      <c r="CI32">
        <v>0</v>
      </c>
      <c r="CJ32">
        <v>0</v>
      </c>
      <c r="CK32">
        <v>10011.0283870968</v>
      </c>
      <c r="CL32">
        <v>0</v>
      </c>
      <c r="CM32">
        <v>1.115988</v>
      </c>
      <c r="CN32">
        <v>1499.98322580645</v>
      </c>
      <c r="CO32">
        <v>0.972992935483871</v>
      </c>
      <c r="CP32">
        <v>2.7006861290322599E-2</v>
      </c>
      <c r="CQ32">
        <v>0</v>
      </c>
      <c r="CR32">
        <v>2.76807258064516</v>
      </c>
      <c r="CS32">
        <v>0</v>
      </c>
      <c r="CT32">
        <v>17369.4806451613</v>
      </c>
      <c r="CU32">
        <v>13921.870967741899</v>
      </c>
      <c r="CV32">
        <v>43.326225806451603</v>
      </c>
      <c r="CW32">
        <v>45.936999999999998</v>
      </c>
      <c r="CX32">
        <v>44.554032258064503</v>
      </c>
      <c r="CY32">
        <v>44.287999999999997</v>
      </c>
      <c r="CZ32">
        <v>43.3343548387097</v>
      </c>
      <c r="DA32">
        <v>1459.47225806452</v>
      </c>
      <c r="DB32">
        <v>40.510967741935502</v>
      </c>
      <c r="DC32">
        <v>0</v>
      </c>
      <c r="DD32">
        <v>1582146809.8</v>
      </c>
      <c r="DE32">
        <v>2.76815384615385</v>
      </c>
      <c r="DF32">
        <v>1.19157265172894</v>
      </c>
      <c r="DG32">
        <v>-38.769230901908799</v>
      </c>
      <c r="DH32">
        <v>17369.569230769201</v>
      </c>
      <c r="DI32">
        <v>15</v>
      </c>
      <c r="DJ32">
        <v>100</v>
      </c>
      <c r="DK32">
        <v>100</v>
      </c>
      <c r="DL32">
        <v>3.3570000000000002</v>
      </c>
      <c r="DM32">
        <v>0.48199999999999998</v>
      </c>
      <c r="DN32">
        <v>2</v>
      </c>
      <c r="DO32">
        <v>341.262</v>
      </c>
      <c r="DP32">
        <v>685.13900000000001</v>
      </c>
      <c r="DQ32">
        <v>29.3962</v>
      </c>
      <c r="DR32">
        <v>30.5336</v>
      </c>
      <c r="DS32">
        <v>30</v>
      </c>
      <c r="DT32">
        <v>30.473800000000001</v>
      </c>
      <c r="DU32">
        <v>30.485399999999998</v>
      </c>
      <c r="DV32">
        <v>44.119300000000003</v>
      </c>
      <c r="DW32">
        <v>17.7</v>
      </c>
      <c r="DX32">
        <v>100</v>
      </c>
      <c r="DY32">
        <v>29.3992</v>
      </c>
      <c r="DZ32">
        <v>1000</v>
      </c>
      <c r="EA32">
        <v>32.064999999999998</v>
      </c>
      <c r="EB32">
        <v>100.24</v>
      </c>
      <c r="EC32">
        <v>100.624</v>
      </c>
    </row>
    <row r="33" spans="1:133" x14ac:dyDescent="0.25">
      <c r="A33">
        <v>17</v>
      </c>
      <c r="B33">
        <v>1582146912.5999999</v>
      </c>
      <c r="C33">
        <v>1470.0999999046301</v>
      </c>
      <c r="D33" t="s">
        <v>272</v>
      </c>
      <c r="E33" t="s">
        <v>273</v>
      </c>
      <c r="F33" t="s">
        <v>232</v>
      </c>
      <c r="G33" t="s">
        <v>233</v>
      </c>
      <c r="H33" t="s">
        <v>234</v>
      </c>
      <c r="I33" t="s">
        <v>235</v>
      </c>
      <c r="J33" t="s">
        <v>236</v>
      </c>
      <c r="K33" t="s">
        <v>237</v>
      </c>
      <c r="L33" t="s">
        <v>238</v>
      </c>
      <c r="M33" t="s">
        <v>239</v>
      </c>
      <c r="N33">
        <v>1582146904.5999999</v>
      </c>
      <c r="O33">
        <f t="shared" si="0"/>
        <v>7.2581270293567413E-4</v>
      </c>
      <c r="P33">
        <f t="shared" si="1"/>
        <v>3.8474798951967233</v>
      </c>
      <c r="Q33">
        <f t="shared" si="2"/>
        <v>1391.6777419354801</v>
      </c>
      <c r="R33">
        <f t="shared" si="3"/>
        <v>1259.3345075690274</v>
      </c>
      <c r="S33">
        <f t="shared" si="4"/>
        <v>125.22971838459566</v>
      </c>
      <c r="T33">
        <f t="shared" si="5"/>
        <v>138.39008671422232</v>
      </c>
      <c r="U33">
        <f t="shared" si="6"/>
        <v>5.8869735313361787E-2</v>
      </c>
      <c r="V33">
        <f t="shared" si="7"/>
        <v>2.248825820122172</v>
      </c>
      <c r="W33">
        <f t="shared" si="8"/>
        <v>5.8026803120576037E-2</v>
      </c>
      <c r="X33">
        <f t="shared" si="9"/>
        <v>3.6341480555352815E-2</v>
      </c>
      <c r="Y33">
        <f t="shared" si="10"/>
        <v>241.67107939769272</v>
      </c>
      <c r="Z33">
        <f t="shared" si="11"/>
        <v>32.417046787307079</v>
      </c>
      <c r="AA33">
        <f t="shared" si="12"/>
        <v>30.986090322580601</v>
      </c>
      <c r="AB33">
        <f t="shared" si="13"/>
        <v>4.5078015897180341</v>
      </c>
      <c r="AC33">
        <f t="shared" si="14"/>
        <v>74.088234540980622</v>
      </c>
      <c r="AD33">
        <f t="shared" si="15"/>
        <v>3.3128796195707779</v>
      </c>
      <c r="AE33">
        <f t="shared" si="16"/>
        <v>4.4715326800482957</v>
      </c>
      <c r="AF33">
        <f t="shared" si="17"/>
        <v>1.1949219701472562</v>
      </c>
      <c r="AG33">
        <f t="shared" si="18"/>
        <v>-32.008340199463227</v>
      </c>
      <c r="AH33">
        <f t="shared" si="19"/>
        <v>-17.166617397057241</v>
      </c>
      <c r="AI33">
        <f t="shared" si="20"/>
        <v>-1.7127651018149648</v>
      </c>
      <c r="AJ33">
        <f t="shared" si="21"/>
        <v>190.78335669935728</v>
      </c>
      <c r="AK33">
        <v>-4.1152144162221099E-2</v>
      </c>
      <c r="AL33">
        <v>4.61968869479253E-2</v>
      </c>
      <c r="AM33">
        <v>3.4531216882745799</v>
      </c>
      <c r="AN33">
        <v>0</v>
      </c>
      <c r="AO33">
        <v>0</v>
      </c>
      <c r="AP33">
        <f t="shared" si="22"/>
        <v>1</v>
      </c>
      <c r="AQ33">
        <f t="shared" si="23"/>
        <v>0</v>
      </c>
      <c r="AR33">
        <f t="shared" si="24"/>
        <v>51811.567070775491</v>
      </c>
      <c r="AS33" t="s">
        <v>240</v>
      </c>
      <c r="AT33">
        <v>0</v>
      </c>
      <c r="AU33">
        <v>0</v>
      </c>
      <c r="AV33">
        <f t="shared" si="25"/>
        <v>0</v>
      </c>
      <c r="AW33" t="e">
        <f t="shared" si="26"/>
        <v>#DIV/0!</v>
      </c>
      <c r="AX33">
        <v>0</v>
      </c>
      <c r="AY33" t="s">
        <v>240</v>
      </c>
      <c r="AZ33">
        <v>0</v>
      </c>
      <c r="BA33">
        <v>0</v>
      </c>
      <c r="BB33" t="e">
        <f t="shared" si="27"/>
        <v>#DIV/0!</v>
      </c>
      <c r="BC33">
        <v>0.5</v>
      </c>
      <c r="BD33">
        <f t="shared" si="28"/>
        <v>1261.1968741935491</v>
      </c>
      <c r="BE33">
        <f t="shared" si="29"/>
        <v>3.8474798951967233</v>
      </c>
      <c r="BF33" t="e">
        <f t="shared" si="30"/>
        <v>#DIV/0!</v>
      </c>
      <c r="BG33" t="e">
        <f t="shared" si="31"/>
        <v>#DIV/0!</v>
      </c>
      <c r="BH33">
        <f t="shared" si="32"/>
        <v>3.0506576522059087E-3</v>
      </c>
      <c r="BI33" t="e">
        <f t="shared" si="33"/>
        <v>#DIV/0!</v>
      </c>
      <c r="BJ33" t="s">
        <v>240</v>
      </c>
      <c r="BK33">
        <v>0</v>
      </c>
      <c r="BL33">
        <f t="shared" si="34"/>
        <v>0</v>
      </c>
      <c r="BM33" t="e">
        <f t="shared" si="35"/>
        <v>#DIV/0!</v>
      </c>
      <c r="BN33" t="e">
        <f t="shared" si="36"/>
        <v>#DIV/0!</v>
      </c>
      <c r="BO33" t="e">
        <f t="shared" si="37"/>
        <v>#DIV/0!</v>
      </c>
      <c r="BP33" t="e">
        <f t="shared" si="38"/>
        <v>#DIV/0!</v>
      </c>
      <c r="BQ33">
        <f t="shared" si="39"/>
        <v>1499.97806451613</v>
      </c>
      <c r="BR33">
        <f t="shared" si="40"/>
        <v>1261.1968741935491</v>
      </c>
      <c r="BS33">
        <f t="shared" si="41"/>
        <v>0.84081021184825921</v>
      </c>
      <c r="BT33">
        <f t="shared" si="42"/>
        <v>0.19162042369651858</v>
      </c>
      <c r="BU33">
        <v>6</v>
      </c>
      <c r="BV33">
        <v>0.5</v>
      </c>
      <c r="BW33" t="s">
        <v>241</v>
      </c>
      <c r="BX33">
        <v>1582146904.5999999</v>
      </c>
      <c r="BY33">
        <v>1391.6777419354801</v>
      </c>
      <c r="BZ33">
        <v>1400.00451612903</v>
      </c>
      <c r="CA33">
        <v>33.314964516129002</v>
      </c>
      <c r="CB33">
        <v>32.112238709677399</v>
      </c>
      <c r="CC33">
        <v>350.021064516129</v>
      </c>
      <c r="CD33">
        <v>99.241193548387102</v>
      </c>
      <c r="CE33">
        <v>0.19999354838709699</v>
      </c>
      <c r="CF33">
        <v>30.844496774193502</v>
      </c>
      <c r="CG33">
        <v>30.986090322580601</v>
      </c>
      <c r="CH33">
        <v>999.9</v>
      </c>
      <c r="CI33">
        <v>0</v>
      </c>
      <c r="CJ33">
        <v>0</v>
      </c>
      <c r="CK33">
        <v>9999.9196774193606</v>
      </c>
      <c r="CL33">
        <v>0</v>
      </c>
      <c r="CM33">
        <v>1.3325467741935499</v>
      </c>
      <c r="CN33">
        <v>1499.97806451613</v>
      </c>
      <c r="CO33">
        <v>0.97299254838709703</v>
      </c>
      <c r="CP33">
        <v>2.70072290322581E-2</v>
      </c>
      <c r="CQ33">
        <v>0</v>
      </c>
      <c r="CR33">
        <v>2.6863064516129</v>
      </c>
      <c r="CS33">
        <v>0</v>
      </c>
      <c r="CT33">
        <v>17369.7419354839</v>
      </c>
      <c r="CU33">
        <v>13921.816129032301</v>
      </c>
      <c r="CV33">
        <v>43.375</v>
      </c>
      <c r="CW33">
        <v>46</v>
      </c>
      <c r="CX33">
        <v>44.858741935483899</v>
      </c>
      <c r="CY33">
        <v>44.311999999999998</v>
      </c>
      <c r="CZ33">
        <v>43.375</v>
      </c>
      <c r="DA33">
        <v>1459.46806451613</v>
      </c>
      <c r="DB33">
        <v>40.51</v>
      </c>
      <c r="DC33">
        <v>0</v>
      </c>
      <c r="DD33">
        <v>1582146916</v>
      </c>
      <c r="DE33">
        <v>2.7269038461538502</v>
      </c>
      <c r="DF33">
        <v>1.33196579320385</v>
      </c>
      <c r="DG33">
        <v>-49.367521412693897</v>
      </c>
      <c r="DH33">
        <v>17369.1615384615</v>
      </c>
      <c r="DI33">
        <v>15</v>
      </c>
      <c r="DJ33">
        <v>100</v>
      </c>
      <c r="DK33">
        <v>100</v>
      </c>
      <c r="DL33">
        <v>3.8879999999999999</v>
      </c>
      <c r="DM33">
        <v>0.48899999999999999</v>
      </c>
      <c r="DN33">
        <v>2</v>
      </c>
      <c r="DO33">
        <v>341.28300000000002</v>
      </c>
      <c r="DP33">
        <v>686.52599999999995</v>
      </c>
      <c r="DQ33">
        <v>29.4574</v>
      </c>
      <c r="DR33">
        <v>30.511800000000001</v>
      </c>
      <c r="DS33">
        <v>30.0001</v>
      </c>
      <c r="DT33">
        <v>30.455200000000001</v>
      </c>
      <c r="DU33">
        <v>30.4695</v>
      </c>
      <c r="DV33">
        <v>58.052799999999998</v>
      </c>
      <c r="DW33">
        <v>17.7026</v>
      </c>
      <c r="DX33">
        <v>100</v>
      </c>
      <c r="DY33">
        <v>29.462900000000001</v>
      </c>
      <c r="DZ33">
        <v>1400</v>
      </c>
      <c r="EA33">
        <v>32.092799999999997</v>
      </c>
      <c r="EB33">
        <v>100.247</v>
      </c>
      <c r="EC33">
        <v>100.63</v>
      </c>
    </row>
    <row r="34" spans="1:133" x14ac:dyDescent="0.25">
      <c r="A34">
        <v>18</v>
      </c>
      <c r="B34">
        <v>1582147019.5999999</v>
      </c>
      <c r="C34">
        <v>1577.0999999046301</v>
      </c>
      <c r="D34" t="s">
        <v>274</v>
      </c>
      <c r="E34" t="s">
        <v>275</v>
      </c>
      <c r="F34" t="s">
        <v>232</v>
      </c>
      <c r="G34" t="s">
        <v>233</v>
      </c>
      <c r="H34" t="s">
        <v>234</v>
      </c>
      <c r="I34" t="s">
        <v>235</v>
      </c>
      <c r="J34" t="s">
        <v>236</v>
      </c>
      <c r="K34" t="s">
        <v>237</v>
      </c>
      <c r="L34" t="s">
        <v>238</v>
      </c>
      <c r="M34" t="s">
        <v>239</v>
      </c>
      <c r="N34">
        <v>1582147011.5999999</v>
      </c>
      <c r="O34">
        <f t="shared" si="0"/>
        <v>6.2323410486621572E-4</v>
      </c>
      <c r="P34">
        <f t="shared" si="1"/>
        <v>3.9461133479181276</v>
      </c>
      <c r="Q34">
        <f t="shared" si="2"/>
        <v>1791.3293548387101</v>
      </c>
      <c r="R34">
        <f t="shared" si="3"/>
        <v>1630.1069903221626</v>
      </c>
      <c r="S34">
        <f t="shared" si="4"/>
        <v>162.08831456024359</v>
      </c>
      <c r="T34">
        <f t="shared" si="5"/>
        <v>178.11932448109536</v>
      </c>
      <c r="U34">
        <f t="shared" si="6"/>
        <v>5.027147973165242E-2</v>
      </c>
      <c r="V34">
        <f t="shared" si="7"/>
        <v>2.2485045746851897</v>
      </c>
      <c r="W34">
        <f t="shared" si="8"/>
        <v>4.9655319512104751E-2</v>
      </c>
      <c r="X34">
        <f t="shared" si="9"/>
        <v>3.1089304960356268E-2</v>
      </c>
      <c r="Y34">
        <f t="shared" si="10"/>
        <v>241.67207571133198</v>
      </c>
      <c r="Z34">
        <f t="shared" si="11"/>
        <v>32.446686142349918</v>
      </c>
      <c r="AA34">
        <f t="shared" si="12"/>
        <v>30.978448387096801</v>
      </c>
      <c r="AB34">
        <f t="shared" si="13"/>
        <v>4.5058376017773352</v>
      </c>
      <c r="AC34">
        <f t="shared" si="14"/>
        <v>73.97240810466667</v>
      </c>
      <c r="AD34">
        <f t="shared" si="15"/>
        <v>3.3068484040114856</v>
      </c>
      <c r="AE34">
        <f t="shared" si="16"/>
        <v>4.470380901122601</v>
      </c>
      <c r="AF34">
        <f t="shared" si="17"/>
        <v>1.1989891977658496</v>
      </c>
      <c r="AG34">
        <f t="shared" si="18"/>
        <v>-27.484624024600112</v>
      </c>
      <c r="AH34">
        <f t="shared" si="19"/>
        <v>-16.78485953656477</v>
      </c>
      <c r="AI34">
        <f t="shared" si="20"/>
        <v>-1.6748147506254398</v>
      </c>
      <c r="AJ34">
        <f t="shared" si="21"/>
        <v>195.72777739954165</v>
      </c>
      <c r="AK34">
        <v>-4.1143500407207101E-2</v>
      </c>
      <c r="AL34">
        <v>4.6187183575687601E-2</v>
      </c>
      <c r="AM34">
        <v>3.45254748789052</v>
      </c>
      <c r="AN34">
        <v>0</v>
      </c>
      <c r="AO34">
        <v>0</v>
      </c>
      <c r="AP34">
        <f t="shared" si="22"/>
        <v>1</v>
      </c>
      <c r="AQ34">
        <f t="shared" si="23"/>
        <v>0</v>
      </c>
      <c r="AR34">
        <f t="shared" si="24"/>
        <v>51801.748699553384</v>
      </c>
      <c r="AS34" t="s">
        <v>240</v>
      </c>
      <c r="AT34">
        <v>0</v>
      </c>
      <c r="AU34">
        <v>0</v>
      </c>
      <c r="AV34">
        <f t="shared" si="25"/>
        <v>0</v>
      </c>
      <c r="AW34" t="e">
        <f t="shared" si="26"/>
        <v>#DIV/0!</v>
      </c>
      <c r="AX34">
        <v>0</v>
      </c>
      <c r="AY34" t="s">
        <v>240</v>
      </c>
      <c r="AZ34">
        <v>0</v>
      </c>
      <c r="BA34">
        <v>0</v>
      </c>
      <c r="BB34" t="e">
        <f t="shared" si="27"/>
        <v>#DIV/0!</v>
      </c>
      <c r="BC34">
        <v>0.5</v>
      </c>
      <c r="BD34">
        <f t="shared" si="28"/>
        <v>1261.202032258067</v>
      </c>
      <c r="BE34">
        <f t="shared" si="29"/>
        <v>3.9461133479181276</v>
      </c>
      <c r="BF34" t="e">
        <f t="shared" si="30"/>
        <v>#DIV/0!</v>
      </c>
      <c r="BG34" t="e">
        <f t="shared" si="31"/>
        <v>#DIV/0!</v>
      </c>
      <c r="BH34">
        <f t="shared" si="32"/>
        <v>3.1288510857003394E-3</v>
      </c>
      <c r="BI34" t="e">
        <f t="shared" si="33"/>
        <v>#DIV/0!</v>
      </c>
      <c r="BJ34" t="s">
        <v>240</v>
      </c>
      <c r="BK34">
        <v>0</v>
      </c>
      <c r="BL34">
        <f t="shared" si="34"/>
        <v>0</v>
      </c>
      <c r="BM34" t="e">
        <f t="shared" si="35"/>
        <v>#DIV/0!</v>
      </c>
      <c r="BN34" t="e">
        <f t="shared" si="36"/>
        <v>#DIV/0!</v>
      </c>
      <c r="BO34" t="e">
        <f t="shared" si="37"/>
        <v>#DIV/0!</v>
      </c>
      <c r="BP34" t="e">
        <f t="shared" si="38"/>
        <v>#DIV/0!</v>
      </c>
      <c r="BQ34">
        <f t="shared" si="39"/>
        <v>1499.9841935483901</v>
      </c>
      <c r="BR34">
        <f t="shared" si="40"/>
        <v>1261.202032258067</v>
      </c>
      <c r="BS34">
        <f t="shared" si="41"/>
        <v>0.84081021498936226</v>
      </c>
      <c r="BT34">
        <f t="shared" si="42"/>
        <v>0.19162042997872453</v>
      </c>
      <c r="BU34">
        <v>6</v>
      </c>
      <c r="BV34">
        <v>0.5</v>
      </c>
      <c r="BW34" t="s">
        <v>241</v>
      </c>
      <c r="BX34">
        <v>1582147011.5999999</v>
      </c>
      <c r="BY34">
        <v>1791.3293548387101</v>
      </c>
      <c r="BZ34">
        <v>1800.0074193548401</v>
      </c>
      <c r="CA34">
        <v>33.256664516129</v>
      </c>
      <c r="CB34">
        <v>32.223861290322603</v>
      </c>
      <c r="CC34">
        <v>350.02258064516099</v>
      </c>
      <c r="CD34">
        <v>99.234177419354793</v>
      </c>
      <c r="CE34">
        <v>0.19997967741935499</v>
      </c>
      <c r="CF34">
        <v>30.8399838709677</v>
      </c>
      <c r="CG34">
        <v>30.978448387096801</v>
      </c>
      <c r="CH34">
        <v>999.9</v>
      </c>
      <c r="CI34">
        <v>0</v>
      </c>
      <c r="CJ34">
        <v>0</v>
      </c>
      <c r="CK34">
        <v>9998.5261290322596</v>
      </c>
      <c r="CL34">
        <v>0</v>
      </c>
      <c r="CM34">
        <v>1.0053399999999999</v>
      </c>
      <c r="CN34">
        <v>1499.9841935483901</v>
      </c>
      <c r="CO34">
        <v>0.97299235483871005</v>
      </c>
      <c r="CP34">
        <v>2.7007412903225801E-2</v>
      </c>
      <c r="CQ34">
        <v>0</v>
      </c>
      <c r="CR34">
        <v>2.6333064516129001</v>
      </c>
      <c r="CS34">
        <v>0</v>
      </c>
      <c r="CT34">
        <v>17295.919354838701</v>
      </c>
      <c r="CU34">
        <v>13921.874193548399</v>
      </c>
      <c r="CV34">
        <v>43.375</v>
      </c>
      <c r="CW34">
        <v>45.936999999999998</v>
      </c>
      <c r="CX34">
        <v>44.826225806451603</v>
      </c>
      <c r="CY34">
        <v>44.311999999999998</v>
      </c>
      <c r="CZ34">
        <v>43.346548387096803</v>
      </c>
      <c r="DA34">
        <v>1459.4738709677399</v>
      </c>
      <c r="DB34">
        <v>40.510322580645202</v>
      </c>
      <c r="DC34">
        <v>0</v>
      </c>
      <c r="DD34">
        <v>1582147022.8</v>
      </c>
      <c r="DE34">
        <v>2.6641153846153802</v>
      </c>
      <c r="DF34">
        <v>0.73947008199014097</v>
      </c>
      <c r="DG34">
        <v>-67.7264957760584</v>
      </c>
      <c r="DH34">
        <v>17295.407692307701</v>
      </c>
      <c r="DI34">
        <v>15</v>
      </c>
      <c r="DJ34">
        <v>100</v>
      </c>
      <c r="DK34">
        <v>100</v>
      </c>
      <c r="DL34">
        <v>4.3220000000000001</v>
      </c>
      <c r="DM34">
        <v>0.48899999999999999</v>
      </c>
      <c r="DN34">
        <v>2</v>
      </c>
      <c r="DO34">
        <v>341.37099999999998</v>
      </c>
      <c r="DP34">
        <v>688.03599999999994</v>
      </c>
      <c r="DQ34">
        <v>29.589200000000002</v>
      </c>
      <c r="DR34">
        <v>30.478100000000001</v>
      </c>
      <c r="DS34">
        <v>30</v>
      </c>
      <c r="DT34">
        <v>30.4313</v>
      </c>
      <c r="DU34">
        <v>30.4483</v>
      </c>
      <c r="DV34">
        <v>71.105999999999995</v>
      </c>
      <c r="DW34">
        <v>17.084</v>
      </c>
      <c r="DX34">
        <v>100</v>
      </c>
      <c r="DY34">
        <v>29.603000000000002</v>
      </c>
      <c r="DZ34">
        <v>1800</v>
      </c>
      <c r="EA34">
        <v>32.194699999999997</v>
      </c>
      <c r="EB34">
        <v>100.249</v>
      </c>
      <c r="EC34">
        <v>100.633</v>
      </c>
    </row>
    <row r="35" spans="1:133" x14ac:dyDescent="0.25">
      <c r="A35">
        <v>19</v>
      </c>
      <c r="B35">
        <v>1582147131.5999999</v>
      </c>
      <c r="C35">
        <v>1689.0999999046301</v>
      </c>
      <c r="D35" t="s">
        <v>276</v>
      </c>
      <c r="E35" t="s">
        <v>277</v>
      </c>
      <c r="F35" t="s">
        <v>232</v>
      </c>
      <c r="G35" t="s">
        <v>233</v>
      </c>
      <c r="H35" t="s">
        <v>234</v>
      </c>
      <c r="I35" t="s">
        <v>235</v>
      </c>
      <c r="J35" t="s">
        <v>236</v>
      </c>
      <c r="K35" t="s">
        <v>237</v>
      </c>
      <c r="L35" t="s">
        <v>238</v>
      </c>
      <c r="M35" t="s">
        <v>239</v>
      </c>
      <c r="N35">
        <v>1582147123.5999999</v>
      </c>
      <c r="O35">
        <f t="shared" si="0"/>
        <v>5.4606575416531427E-4</v>
      </c>
      <c r="P35">
        <f t="shared" si="1"/>
        <v>1.5262446095460824</v>
      </c>
      <c r="Q35">
        <f t="shared" si="2"/>
        <v>397.03670967741903</v>
      </c>
      <c r="R35">
        <f t="shared" si="3"/>
        <v>333.57280631186831</v>
      </c>
      <c r="S35">
        <f t="shared" si="4"/>
        <v>33.169224786588238</v>
      </c>
      <c r="T35">
        <f t="shared" si="5"/>
        <v>39.479836553298576</v>
      </c>
      <c r="U35">
        <f t="shared" si="6"/>
        <v>4.3911490711988271E-2</v>
      </c>
      <c r="V35">
        <f t="shared" si="7"/>
        <v>2.2482854992189383</v>
      </c>
      <c r="W35">
        <f t="shared" si="8"/>
        <v>4.3440539926773741E-2</v>
      </c>
      <c r="X35">
        <f t="shared" si="9"/>
        <v>2.7192229538426999E-2</v>
      </c>
      <c r="Y35">
        <f t="shared" si="10"/>
        <v>241.67421988798711</v>
      </c>
      <c r="Z35">
        <f t="shared" si="11"/>
        <v>32.497518833537612</v>
      </c>
      <c r="AA35">
        <f t="shared" si="12"/>
        <v>30.993048387096799</v>
      </c>
      <c r="AB35">
        <f t="shared" si="13"/>
        <v>4.509590470382733</v>
      </c>
      <c r="AC35">
        <f t="shared" si="14"/>
        <v>73.909209108064189</v>
      </c>
      <c r="AD35">
        <f t="shared" si="15"/>
        <v>3.308775444577901</v>
      </c>
      <c r="AE35">
        <f t="shared" si="16"/>
        <v>4.4768107851622005</v>
      </c>
      <c r="AF35">
        <f t="shared" si="17"/>
        <v>1.200815025804832</v>
      </c>
      <c r="AG35">
        <f t="shared" si="18"/>
        <v>-24.081499758690359</v>
      </c>
      <c r="AH35">
        <f t="shared" si="19"/>
        <v>-15.500748732932152</v>
      </c>
      <c r="AI35">
        <f t="shared" si="20"/>
        <v>-1.5471389640642375</v>
      </c>
      <c r="AJ35">
        <f t="shared" si="21"/>
        <v>200.54483243230035</v>
      </c>
      <c r="AK35">
        <v>-4.11376063800706E-2</v>
      </c>
      <c r="AL35">
        <v>4.61805670138817E-2</v>
      </c>
      <c r="AM35">
        <v>3.4521559268181901</v>
      </c>
      <c r="AN35">
        <v>0</v>
      </c>
      <c r="AO35">
        <v>0</v>
      </c>
      <c r="AP35">
        <f t="shared" si="22"/>
        <v>1</v>
      </c>
      <c r="AQ35">
        <f t="shared" si="23"/>
        <v>0</v>
      </c>
      <c r="AR35">
        <f t="shared" si="24"/>
        <v>51790.382572728457</v>
      </c>
      <c r="AS35" t="s">
        <v>240</v>
      </c>
      <c r="AT35">
        <v>0</v>
      </c>
      <c r="AU35">
        <v>0</v>
      </c>
      <c r="AV35">
        <f t="shared" si="25"/>
        <v>0</v>
      </c>
      <c r="AW35" t="e">
        <f t="shared" si="26"/>
        <v>#DIV/0!</v>
      </c>
      <c r="AX35">
        <v>0</v>
      </c>
      <c r="AY35" t="s">
        <v>240</v>
      </c>
      <c r="AZ35">
        <v>0</v>
      </c>
      <c r="BA35">
        <v>0</v>
      </c>
      <c r="BB35" t="e">
        <f t="shared" si="27"/>
        <v>#DIV/0!</v>
      </c>
      <c r="BC35">
        <v>0.5</v>
      </c>
      <c r="BD35">
        <f t="shared" si="28"/>
        <v>1261.2134032258032</v>
      </c>
      <c r="BE35">
        <f t="shared" si="29"/>
        <v>1.5262446095460824</v>
      </c>
      <c r="BF35" t="e">
        <f t="shared" si="30"/>
        <v>#DIV/0!</v>
      </c>
      <c r="BG35" t="e">
        <f t="shared" si="31"/>
        <v>#DIV/0!</v>
      </c>
      <c r="BH35">
        <f t="shared" si="32"/>
        <v>1.2101398586808619E-3</v>
      </c>
      <c r="BI35" t="e">
        <f t="shared" si="33"/>
        <v>#DIV/0!</v>
      </c>
      <c r="BJ35" t="s">
        <v>240</v>
      </c>
      <c r="BK35">
        <v>0</v>
      </c>
      <c r="BL35">
        <f t="shared" si="34"/>
        <v>0</v>
      </c>
      <c r="BM35" t="e">
        <f t="shared" si="35"/>
        <v>#DIV/0!</v>
      </c>
      <c r="BN35" t="e">
        <f t="shared" si="36"/>
        <v>#DIV/0!</v>
      </c>
      <c r="BO35" t="e">
        <f t="shared" si="37"/>
        <v>#DIV/0!</v>
      </c>
      <c r="BP35" t="e">
        <f t="shared" si="38"/>
        <v>#DIV/0!</v>
      </c>
      <c r="BQ35">
        <f t="shared" si="39"/>
        <v>1499.99774193548</v>
      </c>
      <c r="BR35">
        <f t="shared" si="40"/>
        <v>1261.2134032258032</v>
      </c>
      <c r="BS35">
        <f t="shared" si="41"/>
        <v>0.84081020121965766</v>
      </c>
      <c r="BT35">
        <f t="shared" si="42"/>
        <v>0.1916204024393155</v>
      </c>
      <c r="BU35">
        <v>6</v>
      </c>
      <c r="BV35">
        <v>0.5</v>
      </c>
      <c r="BW35" t="s">
        <v>241</v>
      </c>
      <c r="BX35">
        <v>1582147123.5999999</v>
      </c>
      <c r="BY35">
        <v>397.03670967741903</v>
      </c>
      <c r="BZ35">
        <v>400.024580645161</v>
      </c>
      <c r="CA35">
        <v>33.275348387096798</v>
      </c>
      <c r="CB35">
        <v>32.370451612903203</v>
      </c>
      <c r="CC35">
        <v>350.025709677419</v>
      </c>
      <c r="CD35">
        <v>99.236241935483903</v>
      </c>
      <c r="CE35">
        <v>0.19999554838709699</v>
      </c>
      <c r="CF35">
        <v>30.865164516128999</v>
      </c>
      <c r="CG35">
        <v>30.993048387096799</v>
      </c>
      <c r="CH35">
        <v>999.9</v>
      </c>
      <c r="CI35">
        <v>0</v>
      </c>
      <c r="CJ35">
        <v>0</v>
      </c>
      <c r="CK35">
        <v>9996.8858064516098</v>
      </c>
      <c r="CL35">
        <v>0</v>
      </c>
      <c r="CM35">
        <v>1.22552419354839</v>
      </c>
      <c r="CN35">
        <v>1499.99774193548</v>
      </c>
      <c r="CO35">
        <v>0.972991580645161</v>
      </c>
      <c r="CP35">
        <v>2.7008148387096802E-2</v>
      </c>
      <c r="CQ35">
        <v>0</v>
      </c>
      <c r="CR35">
        <v>2.6553064516128999</v>
      </c>
      <c r="CS35">
        <v>0</v>
      </c>
      <c r="CT35">
        <v>17082.174193548399</v>
      </c>
      <c r="CU35">
        <v>13921.9967741935</v>
      </c>
      <c r="CV35">
        <v>43.311999999999998</v>
      </c>
      <c r="CW35">
        <v>45.870935483871001</v>
      </c>
      <c r="CX35">
        <v>44.811999999999998</v>
      </c>
      <c r="CY35">
        <v>44.205290322580602</v>
      </c>
      <c r="CZ35">
        <v>43.311999999999998</v>
      </c>
      <c r="DA35">
        <v>1459.48774193548</v>
      </c>
      <c r="DB35">
        <v>40.51</v>
      </c>
      <c r="DC35">
        <v>0</v>
      </c>
      <c r="DD35">
        <v>1582147135</v>
      </c>
      <c r="DE35">
        <v>2.68600961538462</v>
      </c>
      <c r="DF35">
        <v>-1.46582050908752</v>
      </c>
      <c r="DG35">
        <v>-125.52820487840199</v>
      </c>
      <c r="DH35">
        <v>17080.9576923077</v>
      </c>
      <c r="DI35">
        <v>15</v>
      </c>
      <c r="DJ35">
        <v>100</v>
      </c>
      <c r="DK35">
        <v>100</v>
      </c>
      <c r="DL35">
        <v>2.1970000000000001</v>
      </c>
      <c r="DM35">
        <v>0.48699999999999999</v>
      </c>
      <c r="DN35">
        <v>2</v>
      </c>
      <c r="DO35">
        <v>341.47</v>
      </c>
      <c r="DP35">
        <v>685.00400000000002</v>
      </c>
      <c r="DQ35">
        <v>29.598400000000002</v>
      </c>
      <c r="DR35">
        <v>30.4252</v>
      </c>
      <c r="DS35">
        <v>29.9998</v>
      </c>
      <c r="DT35">
        <v>30.3889</v>
      </c>
      <c r="DU35">
        <v>30.407499999999999</v>
      </c>
      <c r="DV35">
        <v>20.970099999999999</v>
      </c>
      <c r="DW35">
        <v>16.5442</v>
      </c>
      <c r="DX35">
        <v>100</v>
      </c>
      <c r="DY35">
        <v>29.6068</v>
      </c>
      <c r="DZ35">
        <v>400</v>
      </c>
      <c r="EA35">
        <v>32.362900000000003</v>
      </c>
      <c r="EB35">
        <v>100.25700000000001</v>
      </c>
      <c r="EC35">
        <v>100.646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Lamour, Julien</cp:lastModifiedBy>
  <dcterms:created xsi:type="dcterms:W3CDTF">2020-02-19T16:19:13Z</dcterms:created>
  <dcterms:modified xsi:type="dcterms:W3CDTF">2020-02-19T23:17:49Z</dcterms:modified>
</cp:coreProperties>
</file>