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Aci_curves\Week_8\"/>
    </mc:Choice>
  </mc:AlternateContent>
  <xr:revisionPtr revIDLastSave="0" documentId="13_ncr:1_{F273F356-DC20-4649-8B1D-02CE36E4589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Y35" i="1" s="1"/>
  <c r="BP35" i="1"/>
  <c r="BO35" i="1"/>
  <c r="BN35" i="1"/>
  <c r="BM35" i="1"/>
  <c r="BL35" i="1"/>
  <c r="BG35" i="1" s="1"/>
  <c r="BI35" i="1"/>
  <c r="BD35" i="1"/>
  <c r="BF35" i="1" s="1"/>
  <c r="BB35" i="1"/>
  <c r="AW35" i="1"/>
  <c r="AV35" i="1"/>
  <c r="AR35" i="1"/>
  <c r="AP35" i="1"/>
  <c r="AE35" i="1"/>
  <c r="AD35" i="1"/>
  <c r="AC35" i="1"/>
  <c r="V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V34" i="1"/>
  <c r="AW34" i="1" s="1"/>
  <c r="AR34" i="1"/>
  <c r="AP34" i="1" s="1"/>
  <c r="AQ34" i="1"/>
  <c r="AE34" i="1"/>
  <c r="AD34" i="1"/>
  <c r="V34" i="1"/>
  <c r="P34" i="1"/>
  <c r="BE34" i="1" s="1"/>
  <c r="O34" i="1"/>
  <c r="AG34" i="1" s="1"/>
  <c r="BT33" i="1"/>
  <c r="BS33" i="1"/>
  <c r="BR33" i="1"/>
  <c r="BQ33" i="1"/>
  <c r="BP33" i="1"/>
  <c r="BO33" i="1"/>
  <c r="BN33" i="1"/>
  <c r="BM33" i="1"/>
  <c r="BL33" i="1"/>
  <c r="BG33" i="1" s="1"/>
  <c r="BI33" i="1"/>
  <c r="BD33" i="1"/>
  <c r="BB33" i="1"/>
  <c r="BF33" i="1" s="1"/>
  <c r="AW33" i="1"/>
  <c r="AV33" i="1"/>
  <c r="AR33" i="1"/>
  <c r="AP33" i="1" s="1"/>
  <c r="AE33" i="1"/>
  <c r="AC33" i="1" s="1"/>
  <c r="AD33" i="1"/>
  <c r="Y33" i="1"/>
  <c r="V33" i="1"/>
  <c r="BT32" i="1"/>
  <c r="BS32" i="1"/>
  <c r="BQ32" i="1"/>
  <c r="BR32" i="1" s="1"/>
  <c r="BP32" i="1"/>
  <c r="BO32" i="1"/>
  <c r="BN32" i="1"/>
  <c r="BM32" i="1"/>
  <c r="BL32" i="1"/>
  <c r="BI32" i="1"/>
  <c r="BG32" i="1"/>
  <c r="BB32" i="1"/>
  <c r="AV32" i="1"/>
  <c r="AW32" i="1" s="1"/>
  <c r="AR32" i="1"/>
  <c r="AP32" i="1"/>
  <c r="AE32" i="1"/>
  <c r="AD32" i="1"/>
  <c r="AC32" i="1"/>
  <c r="V32" i="1"/>
  <c r="T32" i="1"/>
  <c r="BT31" i="1"/>
  <c r="BS31" i="1"/>
  <c r="BR31" i="1"/>
  <c r="BD31" i="1" s="1"/>
  <c r="BF31" i="1" s="1"/>
  <c r="BQ31" i="1"/>
  <c r="BP31" i="1"/>
  <c r="BO31" i="1"/>
  <c r="BN31" i="1"/>
  <c r="BM31" i="1"/>
  <c r="BL31" i="1"/>
  <c r="BG31" i="1" s="1"/>
  <c r="BI31" i="1"/>
  <c r="BH31" i="1"/>
  <c r="BB31" i="1"/>
  <c r="AV31" i="1"/>
  <c r="AW31" i="1" s="1"/>
  <c r="AR31" i="1"/>
  <c r="AP31" i="1" s="1"/>
  <c r="AE31" i="1"/>
  <c r="AC31" i="1" s="1"/>
  <c r="AD31" i="1"/>
  <c r="Y31" i="1"/>
  <c r="V31" i="1"/>
  <c r="Q31" i="1"/>
  <c r="P31" i="1"/>
  <c r="BE31" i="1" s="1"/>
  <c r="O31" i="1"/>
  <c r="AG31" i="1" s="1"/>
  <c r="BT30" i="1"/>
  <c r="BS30" i="1"/>
  <c r="BQ30" i="1"/>
  <c r="BR30" i="1" s="1"/>
  <c r="Y30" i="1" s="1"/>
  <c r="BP30" i="1"/>
  <c r="BO30" i="1"/>
  <c r="BN30" i="1"/>
  <c r="BM30" i="1"/>
  <c r="BL30" i="1"/>
  <c r="BI30" i="1"/>
  <c r="BG30" i="1"/>
  <c r="BD30" i="1"/>
  <c r="BB30" i="1"/>
  <c r="AV30" i="1"/>
  <c r="AW30" i="1" s="1"/>
  <c r="AR30" i="1"/>
  <c r="AP30" i="1"/>
  <c r="O30" i="1" s="1"/>
  <c r="AE30" i="1"/>
  <c r="AD30" i="1"/>
  <c r="AC30" i="1"/>
  <c r="Z30" i="1"/>
  <c r="AA30" i="1" s="1"/>
  <c r="V30" i="1"/>
  <c r="T30" i="1"/>
  <c r="P30" i="1"/>
  <c r="BE30" i="1" s="1"/>
  <c r="BH30" i="1" s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V29" i="1"/>
  <c r="AW29" i="1" s="1"/>
  <c r="AR29" i="1"/>
  <c r="AP29" i="1" s="1"/>
  <c r="AE29" i="1"/>
  <c r="AD29" i="1"/>
  <c r="AC29" i="1"/>
  <c r="V29" i="1"/>
  <c r="BT28" i="1"/>
  <c r="BS28" i="1"/>
  <c r="BQ28" i="1"/>
  <c r="BR28" i="1" s="1"/>
  <c r="BD28" i="1" s="1"/>
  <c r="BP28" i="1"/>
  <c r="BO28" i="1"/>
  <c r="BN28" i="1"/>
  <c r="BM28" i="1"/>
  <c r="BL28" i="1"/>
  <c r="BI28" i="1"/>
  <c r="BG28" i="1"/>
  <c r="BB28" i="1"/>
  <c r="BF28" i="1" s="1"/>
  <c r="AV28" i="1"/>
  <c r="AW28" i="1" s="1"/>
  <c r="AR28" i="1"/>
  <c r="AP28" i="1" s="1"/>
  <c r="AQ28" i="1"/>
  <c r="AE28" i="1"/>
  <c r="AD28" i="1"/>
  <c r="AC28" i="1" s="1"/>
  <c r="V28" i="1"/>
  <c r="Q28" i="1"/>
  <c r="P28" i="1"/>
  <c r="BE28" i="1" s="1"/>
  <c r="BH28" i="1" s="1"/>
  <c r="BT27" i="1"/>
  <c r="BS27" i="1"/>
  <c r="BQ27" i="1"/>
  <c r="BR27" i="1" s="1"/>
  <c r="Y27" i="1" s="1"/>
  <c r="BP27" i="1"/>
  <c r="BO27" i="1"/>
  <c r="BN27" i="1"/>
  <c r="BM27" i="1"/>
  <c r="BL27" i="1"/>
  <c r="BG27" i="1" s="1"/>
  <c r="BI27" i="1"/>
  <c r="BB27" i="1"/>
  <c r="AW27" i="1"/>
  <c r="AV27" i="1"/>
  <c r="AR27" i="1"/>
  <c r="AP27" i="1"/>
  <c r="T27" i="1" s="1"/>
  <c r="AE27" i="1"/>
  <c r="AD27" i="1"/>
  <c r="AC27" i="1"/>
  <c r="V27" i="1"/>
  <c r="BT26" i="1"/>
  <c r="BS26" i="1"/>
  <c r="BQ26" i="1"/>
  <c r="BR26" i="1" s="1"/>
  <c r="BP26" i="1"/>
  <c r="BO26" i="1"/>
  <c r="BN26" i="1"/>
  <c r="BM26" i="1"/>
  <c r="BL26" i="1"/>
  <c r="BG26" i="1" s="1"/>
  <c r="BI26" i="1"/>
  <c r="BB26" i="1"/>
  <c r="AV26" i="1"/>
  <c r="AW26" i="1" s="1"/>
  <c r="AR26" i="1"/>
  <c r="AP26" i="1" s="1"/>
  <c r="T26" i="1" s="1"/>
  <c r="AQ26" i="1"/>
  <c r="AE26" i="1"/>
  <c r="AD26" i="1"/>
  <c r="AC26" i="1" s="1"/>
  <c r="V26" i="1"/>
  <c r="Q26" i="1"/>
  <c r="P26" i="1"/>
  <c r="BE26" i="1" s="1"/>
  <c r="O26" i="1"/>
  <c r="BT25" i="1"/>
  <c r="Y25" i="1" s="1"/>
  <c r="BS25" i="1"/>
  <c r="BR25" i="1"/>
  <c r="BQ25" i="1"/>
  <c r="BP25" i="1"/>
  <c r="BO25" i="1"/>
  <c r="BN25" i="1"/>
  <c r="BM25" i="1"/>
  <c r="BL25" i="1"/>
  <c r="BG25" i="1" s="1"/>
  <c r="BI25" i="1"/>
  <c r="BD25" i="1"/>
  <c r="BB25" i="1"/>
  <c r="BF25" i="1" s="1"/>
  <c r="AW25" i="1"/>
  <c r="AV25" i="1"/>
  <c r="AR25" i="1"/>
  <c r="AP25" i="1" s="1"/>
  <c r="AE25" i="1"/>
  <c r="AC25" i="1" s="1"/>
  <c r="AD25" i="1"/>
  <c r="V25" i="1"/>
  <c r="Q25" i="1"/>
  <c r="O25" i="1"/>
  <c r="BT24" i="1"/>
  <c r="BS24" i="1"/>
  <c r="BQ24" i="1"/>
  <c r="BR24" i="1" s="1"/>
  <c r="BP24" i="1"/>
  <c r="BO24" i="1"/>
  <c r="BN24" i="1"/>
  <c r="BM24" i="1"/>
  <c r="BL24" i="1"/>
  <c r="BI24" i="1"/>
  <c r="BG24" i="1"/>
  <c r="BB24" i="1"/>
  <c r="AV24" i="1"/>
  <c r="AW24" i="1" s="1"/>
  <c r="AR24" i="1"/>
  <c r="AP24" i="1"/>
  <c r="AE24" i="1"/>
  <c r="AD24" i="1"/>
  <c r="AC24" i="1"/>
  <c r="V24" i="1"/>
  <c r="T24" i="1"/>
  <c r="O24" i="1"/>
  <c r="AG24" i="1" s="1"/>
  <c r="BT23" i="1"/>
  <c r="BS23" i="1"/>
  <c r="BR23" i="1"/>
  <c r="BD23" i="1" s="1"/>
  <c r="BQ23" i="1"/>
  <c r="BP23" i="1"/>
  <c r="BO23" i="1"/>
  <c r="BN23" i="1"/>
  <c r="BM23" i="1"/>
  <c r="BL23" i="1"/>
  <c r="BG23" i="1" s="1"/>
  <c r="BI23" i="1"/>
  <c r="BB23" i="1"/>
  <c r="BF23" i="1" s="1"/>
  <c r="AW23" i="1"/>
  <c r="AV23" i="1"/>
  <c r="AR23" i="1"/>
  <c r="AP23" i="1" s="1"/>
  <c r="AE23" i="1"/>
  <c r="AC23" i="1" s="1"/>
  <c r="AD23" i="1"/>
  <c r="V23" i="1"/>
  <c r="BT22" i="1"/>
  <c r="BS22" i="1"/>
  <c r="BQ22" i="1"/>
  <c r="BR22" i="1" s="1"/>
  <c r="Y22" i="1" s="1"/>
  <c r="BP22" i="1"/>
  <c r="BO22" i="1"/>
  <c r="BN22" i="1"/>
  <c r="BM22" i="1"/>
  <c r="BL22" i="1"/>
  <c r="BI22" i="1"/>
  <c r="BG22" i="1"/>
  <c r="BE22" i="1"/>
  <c r="BD22" i="1"/>
  <c r="BB22" i="1"/>
  <c r="BF22" i="1" s="1"/>
  <c r="AV22" i="1"/>
  <c r="AW22" i="1" s="1"/>
  <c r="AR22" i="1"/>
  <c r="AP22" i="1"/>
  <c r="AE22" i="1"/>
  <c r="AD22" i="1"/>
  <c r="AC22" i="1"/>
  <c r="V22" i="1"/>
  <c r="T22" i="1"/>
  <c r="P22" i="1"/>
  <c r="BT21" i="1"/>
  <c r="BS21" i="1"/>
  <c r="BR21" i="1"/>
  <c r="Y21" i="1" s="1"/>
  <c r="BQ21" i="1"/>
  <c r="BP21" i="1"/>
  <c r="BO21" i="1"/>
  <c r="BN21" i="1"/>
  <c r="BM21" i="1"/>
  <c r="BL21" i="1"/>
  <c r="BI21" i="1"/>
  <c r="BG21" i="1"/>
  <c r="BB21" i="1"/>
  <c r="AV21" i="1"/>
  <c r="AW21" i="1" s="1"/>
  <c r="AR21" i="1"/>
  <c r="AP21" i="1"/>
  <c r="AE21" i="1"/>
  <c r="AD21" i="1"/>
  <c r="AC21" i="1"/>
  <c r="V21" i="1"/>
  <c r="BT20" i="1"/>
  <c r="BS20" i="1"/>
  <c r="BQ20" i="1"/>
  <c r="BR20" i="1" s="1"/>
  <c r="BD20" i="1" s="1"/>
  <c r="BP20" i="1"/>
  <c r="BO20" i="1"/>
  <c r="BN20" i="1"/>
  <c r="BM20" i="1"/>
  <c r="BL20" i="1"/>
  <c r="BI20" i="1"/>
  <c r="BG20" i="1"/>
  <c r="BB20" i="1"/>
  <c r="AW20" i="1"/>
  <c r="AV20" i="1"/>
  <c r="AR20" i="1"/>
  <c r="AP20" i="1" s="1"/>
  <c r="AQ20" i="1"/>
  <c r="AE20" i="1"/>
  <c r="AD20" i="1"/>
  <c r="AC20" i="1" s="1"/>
  <c r="V20" i="1"/>
  <c r="P20" i="1"/>
  <c r="BE20" i="1" s="1"/>
  <c r="BT19" i="1"/>
  <c r="BS19" i="1"/>
  <c r="BQ19" i="1"/>
  <c r="BR19" i="1" s="1"/>
  <c r="BD19" i="1" s="1"/>
  <c r="BF19" i="1" s="1"/>
  <c r="BP19" i="1"/>
  <c r="BO19" i="1"/>
  <c r="BN19" i="1"/>
  <c r="BM19" i="1"/>
  <c r="BL19" i="1"/>
  <c r="BI19" i="1"/>
  <c r="BG19" i="1"/>
  <c r="BB19" i="1"/>
  <c r="AW19" i="1"/>
  <c r="AV19" i="1"/>
  <c r="AR19" i="1"/>
  <c r="AP19" i="1"/>
  <c r="AE19" i="1"/>
  <c r="AD19" i="1"/>
  <c r="AC19" i="1"/>
  <c r="Y19" i="1"/>
  <c r="V19" i="1"/>
  <c r="BT18" i="1"/>
  <c r="BS18" i="1"/>
  <c r="BR18" i="1"/>
  <c r="BD18" i="1" s="1"/>
  <c r="BQ18" i="1"/>
  <c r="BP18" i="1"/>
  <c r="BO18" i="1"/>
  <c r="BN18" i="1"/>
  <c r="BM18" i="1"/>
  <c r="BL18" i="1"/>
  <c r="BI18" i="1"/>
  <c r="BG18" i="1"/>
  <c r="BB18" i="1"/>
  <c r="AV18" i="1"/>
  <c r="AW18" i="1" s="1"/>
  <c r="AR18" i="1"/>
  <c r="AP18" i="1" s="1"/>
  <c r="Q18" i="1" s="1"/>
  <c r="AQ18" i="1"/>
  <c r="AE18" i="1"/>
  <c r="AD18" i="1"/>
  <c r="AC18" i="1" s="1"/>
  <c r="V18" i="1"/>
  <c r="T18" i="1"/>
  <c r="BT17" i="1"/>
  <c r="BS17" i="1"/>
  <c r="BR17" i="1"/>
  <c r="BQ17" i="1"/>
  <c r="BP17" i="1"/>
  <c r="BO17" i="1"/>
  <c r="BN17" i="1"/>
  <c r="BM17" i="1"/>
  <c r="BL17" i="1"/>
  <c r="BG17" i="1" s="1"/>
  <c r="BI17" i="1"/>
  <c r="BD17" i="1"/>
  <c r="BB17" i="1"/>
  <c r="AW17" i="1"/>
  <c r="AV17" i="1"/>
  <c r="AR17" i="1"/>
  <c r="AP17" i="1" s="1"/>
  <c r="Q17" i="1" s="1"/>
  <c r="AG17" i="1"/>
  <c r="AE17" i="1"/>
  <c r="AC17" i="1" s="1"/>
  <c r="AD17" i="1"/>
  <c r="Y17" i="1"/>
  <c r="V17" i="1"/>
  <c r="O17" i="1"/>
  <c r="T23" i="1" l="1"/>
  <c r="AQ23" i="1"/>
  <c r="O23" i="1"/>
  <c r="Q23" i="1"/>
  <c r="P23" i="1"/>
  <c r="BE23" i="1" s="1"/>
  <c r="BH23" i="1" s="1"/>
  <c r="Y24" i="1"/>
  <c r="BD24" i="1"/>
  <c r="BF24" i="1" s="1"/>
  <c r="BD26" i="1"/>
  <c r="Y26" i="1"/>
  <c r="W25" i="1"/>
  <c r="U25" i="1" s="1"/>
  <c r="X25" i="1" s="1"/>
  <c r="R25" i="1" s="1"/>
  <c r="S25" i="1" s="1"/>
  <c r="P29" i="1"/>
  <c r="BE29" i="1" s="1"/>
  <c r="BH29" i="1" s="1"/>
  <c r="Q29" i="1"/>
  <c r="T29" i="1"/>
  <c r="O29" i="1"/>
  <c r="AQ29" i="1"/>
  <c r="AB30" i="1"/>
  <c r="AF30" i="1" s="1"/>
  <c r="AI30" i="1"/>
  <c r="AH30" i="1"/>
  <c r="Y29" i="1"/>
  <c r="BD29" i="1"/>
  <c r="BF29" i="1" s="1"/>
  <c r="BH26" i="1"/>
  <c r="Z25" i="1"/>
  <c r="AA25" i="1" s="1"/>
  <c r="P35" i="1"/>
  <c r="BE35" i="1" s="1"/>
  <c r="BH35" i="1" s="1"/>
  <c r="O35" i="1"/>
  <c r="AQ35" i="1"/>
  <c r="T35" i="1"/>
  <c r="Q35" i="1"/>
  <c r="BF20" i="1"/>
  <c r="AQ25" i="1"/>
  <c r="P25" i="1"/>
  <c r="BE25" i="1" s="1"/>
  <c r="BH25" i="1" s="1"/>
  <c r="AQ27" i="1"/>
  <c r="Y28" i="1"/>
  <c r="T28" i="1"/>
  <c r="O28" i="1"/>
  <c r="Z19" i="1"/>
  <c r="AA19" i="1" s="1"/>
  <c r="AH19" i="1" s="1"/>
  <c r="Q21" i="1"/>
  <c r="T21" i="1"/>
  <c r="Q27" i="1"/>
  <c r="Z31" i="1"/>
  <c r="AA31" i="1" s="1"/>
  <c r="Z17" i="1"/>
  <c r="AA17" i="1" s="1"/>
  <c r="W17" i="1" s="1"/>
  <c r="U17" i="1" s="1"/>
  <c r="X17" i="1" s="1"/>
  <c r="R17" i="1" s="1"/>
  <c r="S17" i="1" s="1"/>
  <c r="BH22" i="1"/>
  <c r="AQ33" i="1"/>
  <c r="T33" i="1"/>
  <c r="P33" i="1"/>
  <c r="BE33" i="1" s="1"/>
  <c r="BH33" i="1" s="1"/>
  <c r="O33" i="1"/>
  <c r="Q34" i="1"/>
  <c r="T34" i="1"/>
  <c r="P19" i="1"/>
  <c r="BE19" i="1" s="1"/>
  <c r="BH19" i="1" s="1"/>
  <c r="O19" i="1"/>
  <c r="T25" i="1"/>
  <c r="BF26" i="1"/>
  <c r="W30" i="1"/>
  <c r="U30" i="1" s="1"/>
  <c r="X30" i="1" s="1"/>
  <c r="R30" i="1" s="1"/>
  <c r="S30" i="1" s="1"/>
  <c r="AG30" i="1"/>
  <c r="Y32" i="1"/>
  <c r="BD32" i="1"/>
  <c r="BF32" i="1" s="1"/>
  <c r="AQ17" i="1"/>
  <c r="P17" i="1"/>
  <c r="BE17" i="1" s="1"/>
  <c r="BH17" i="1" s="1"/>
  <c r="Y20" i="1"/>
  <c r="O21" i="1"/>
  <c r="Q24" i="1"/>
  <c r="P24" i="1"/>
  <c r="BE24" i="1" s="1"/>
  <c r="BH24" i="1" s="1"/>
  <c r="AG25" i="1"/>
  <c r="BD34" i="1"/>
  <c r="BF34" i="1" s="1"/>
  <c r="Y34" i="1"/>
  <c r="Z35" i="1"/>
  <c r="AA35" i="1" s="1"/>
  <c r="AH35" i="1" s="1"/>
  <c r="Y18" i="1"/>
  <c r="AQ19" i="1"/>
  <c r="O18" i="1"/>
  <c r="Q19" i="1"/>
  <c r="BH20" i="1"/>
  <c r="T20" i="1"/>
  <c r="O20" i="1"/>
  <c r="P21" i="1"/>
  <c r="BE21" i="1" s="1"/>
  <c r="O22" i="1"/>
  <c r="AQ22" i="1"/>
  <c r="Q22" i="1"/>
  <c r="AQ24" i="1"/>
  <c r="AG26" i="1"/>
  <c r="BD27" i="1"/>
  <c r="BF27" i="1" s="1"/>
  <c r="Q32" i="1"/>
  <c r="P32" i="1"/>
  <c r="BE32" i="1" s="1"/>
  <c r="BH32" i="1" s="1"/>
  <c r="O32" i="1"/>
  <c r="P27" i="1"/>
  <c r="BE27" i="1" s="1"/>
  <c r="BH27" i="1" s="1"/>
  <c r="O27" i="1"/>
  <c r="AQ21" i="1"/>
  <c r="P18" i="1"/>
  <c r="BE18" i="1" s="1"/>
  <c r="BH18" i="1" s="1"/>
  <c r="T17" i="1"/>
  <c r="BF17" i="1"/>
  <c r="BF18" i="1"/>
  <c r="T19" i="1"/>
  <c r="Q20" i="1"/>
  <c r="BD21" i="1"/>
  <c r="BF21" i="1" s="1"/>
  <c r="Y23" i="1"/>
  <c r="BF30" i="1"/>
  <c r="T31" i="1"/>
  <c r="AQ31" i="1"/>
  <c r="AQ32" i="1"/>
  <c r="Q33" i="1"/>
  <c r="AC34" i="1"/>
  <c r="Q30" i="1"/>
  <c r="AQ30" i="1"/>
  <c r="AG27" i="1" l="1"/>
  <c r="Z34" i="1"/>
  <c r="AA34" i="1" s="1"/>
  <c r="AG21" i="1"/>
  <c r="BH34" i="1"/>
  <c r="W28" i="1"/>
  <c r="U28" i="1" s="1"/>
  <c r="X28" i="1" s="1"/>
  <c r="R28" i="1" s="1"/>
  <c r="S28" i="1" s="1"/>
  <c r="AG28" i="1"/>
  <c r="AJ30" i="1"/>
  <c r="Z27" i="1"/>
  <c r="AA27" i="1" s="1"/>
  <c r="Z32" i="1"/>
  <c r="AA32" i="1" s="1"/>
  <c r="Z20" i="1"/>
  <c r="AA20" i="1" s="1"/>
  <c r="AB31" i="1"/>
  <c r="AF31" i="1" s="1"/>
  <c r="AI31" i="1"/>
  <c r="AJ31" i="1" s="1"/>
  <c r="AH31" i="1"/>
  <c r="W31" i="1"/>
  <c r="U31" i="1" s="1"/>
  <c r="X31" i="1" s="1"/>
  <c r="R31" i="1" s="1"/>
  <c r="S31" i="1" s="1"/>
  <c r="AI25" i="1"/>
  <c r="AJ25" i="1" s="1"/>
  <c r="AH25" i="1"/>
  <c r="AB25" i="1"/>
  <c r="AF25" i="1" s="1"/>
  <c r="AG32" i="1"/>
  <c r="W32" i="1"/>
  <c r="U32" i="1" s="1"/>
  <c r="X32" i="1" s="1"/>
  <c r="R32" i="1" s="1"/>
  <c r="S32" i="1" s="1"/>
  <c r="AG33" i="1"/>
  <c r="Z28" i="1"/>
  <c r="AA28" i="1" s="1"/>
  <c r="AG22" i="1"/>
  <c r="Z22" i="1"/>
  <c r="AA22" i="1" s="1"/>
  <c r="Z18" i="1"/>
  <c r="AA18" i="1" s="1"/>
  <c r="AG29" i="1"/>
  <c r="Z26" i="1"/>
  <c r="AA26" i="1" s="1"/>
  <c r="AG23" i="1"/>
  <c r="AB19" i="1"/>
  <c r="AF19" i="1" s="1"/>
  <c r="AI19" i="1"/>
  <c r="BH21" i="1"/>
  <c r="W19" i="1"/>
  <c r="U19" i="1" s="1"/>
  <c r="X19" i="1" s="1"/>
  <c r="R19" i="1" s="1"/>
  <c r="S19" i="1" s="1"/>
  <c r="AG19" i="1"/>
  <c r="AB17" i="1"/>
  <c r="AF17" i="1" s="1"/>
  <c r="AI17" i="1"/>
  <c r="AH17" i="1"/>
  <c r="AG18" i="1"/>
  <c r="Z23" i="1"/>
  <c r="AA23" i="1" s="1"/>
  <c r="W23" i="1" s="1"/>
  <c r="U23" i="1" s="1"/>
  <c r="X23" i="1" s="1"/>
  <c r="R23" i="1" s="1"/>
  <c r="S23" i="1" s="1"/>
  <c r="W20" i="1"/>
  <c r="U20" i="1" s="1"/>
  <c r="X20" i="1" s="1"/>
  <c r="R20" i="1" s="1"/>
  <c r="S20" i="1" s="1"/>
  <c r="AG20" i="1"/>
  <c r="Z21" i="1"/>
  <c r="AA21" i="1" s="1"/>
  <c r="Z33" i="1"/>
  <c r="AA33" i="1" s="1"/>
  <c r="W35" i="1"/>
  <c r="U35" i="1" s="1"/>
  <c r="X35" i="1" s="1"/>
  <c r="R35" i="1" s="1"/>
  <c r="S35" i="1" s="1"/>
  <c r="AG35" i="1"/>
  <c r="AB35" i="1"/>
  <c r="AF35" i="1" s="1"/>
  <c r="AI35" i="1"/>
  <c r="AJ35" i="1" s="1"/>
  <c r="Z29" i="1"/>
  <c r="AA29" i="1" s="1"/>
  <c r="Z24" i="1"/>
  <c r="AA24" i="1" s="1"/>
  <c r="AI18" i="1" l="1"/>
  <c r="AB18" i="1"/>
  <c r="AF18" i="1" s="1"/>
  <c r="AH18" i="1"/>
  <c r="AB22" i="1"/>
  <c r="AF22" i="1" s="1"/>
  <c r="AI22" i="1"/>
  <c r="AH22" i="1"/>
  <c r="AB20" i="1"/>
  <c r="AF20" i="1" s="1"/>
  <c r="AI20" i="1"/>
  <c r="AJ20" i="1" s="1"/>
  <c r="AH20" i="1"/>
  <c r="AB33" i="1"/>
  <c r="AF33" i="1" s="1"/>
  <c r="AI33" i="1"/>
  <c r="AH33" i="1"/>
  <c r="AB21" i="1"/>
  <c r="AF21" i="1" s="1"/>
  <c r="AI21" i="1"/>
  <c r="AH21" i="1"/>
  <c r="AJ17" i="1"/>
  <c r="W21" i="1"/>
  <c r="U21" i="1" s="1"/>
  <c r="X21" i="1" s="1"/>
  <c r="R21" i="1" s="1"/>
  <c r="S21" i="1" s="1"/>
  <c r="AI24" i="1"/>
  <c r="AB24" i="1"/>
  <c r="AF24" i="1" s="1"/>
  <c r="AH24" i="1"/>
  <c r="W24" i="1"/>
  <c r="U24" i="1" s="1"/>
  <c r="X24" i="1" s="1"/>
  <c r="R24" i="1" s="1"/>
  <c r="S24" i="1" s="1"/>
  <c r="W22" i="1"/>
  <c r="U22" i="1" s="1"/>
  <c r="X22" i="1" s="1"/>
  <c r="R22" i="1" s="1"/>
  <c r="S22" i="1" s="1"/>
  <c r="W18" i="1"/>
  <c r="U18" i="1" s="1"/>
  <c r="X18" i="1" s="1"/>
  <c r="R18" i="1" s="1"/>
  <c r="S18" i="1" s="1"/>
  <c r="AB29" i="1"/>
  <c r="AF29" i="1" s="1"/>
  <c r="AI29" i="1"/>
  <c r="AJ29" i="1" s="1"/>
  <c r="AH29" i="1"/>
  <c r="AI26" i="1"/>
  <c r="AB26" i="1"/>
  <c r="AF26" i="1" s="1"/>
  <c r="W26" i="1"/>
  <c r="U26" i="1" s="1"/>
  <c r="X26" i="1" s="1"/>
  <c r="R26" i="1" s="1"/>
  <c r="S26" i="1" s="1"/>
  <c r="AH26" i="1"/>
  <c r="AI28" i="1"/>
  <c r="AJ28" i="1" s="1"/>
  <c r="AB28" i="1"/>
  <c r="AF28" i="1" s="1"/>
  <c r="AH28" i="1"/>
  <c r="AI32" i="1"/>
  <c r="AB32" i="1"/>
  <c r="AF32" i="1" s="1"/>
  <c r="AH32" i="1"/>
  <c r="AI27" i="1"/>
  <c r="AB27" i="1"/>
  <c r="AF27" i="1" s="1"/>
  <c r="AH27" i="1"/>
  <c r="AI34" i="1"/>
  <c r="AJ34" i="1" s="1"/>
  <c r="AB34" i="1"/>
  <c r="AF34" i="1" s="1"/>
  <c r="AH34" i="1"/>
  <c r="W34" i="1"/>
  <c r="U34" i="1" s="1"/>
  <c r="X34" i="1" s="1"/>
  <c r="R34" i="1" s="1"/>
  <c r="S34" i="1" s="1"/>
  <c r="W29" i="1"/>
  <c r="U29" i="1" s="1"/>
  <c r="X29" i="1" s="1"/>
  <c r="R29" i="1" s="1"/>
  <c r="S29" i="1" s="1"/>
  <c r="AB23" i="1"/>
  <c r="AF23" i="1" s="1"/>
  <c r="AI23" i="1"/>
  <c r="AH23" i="1"/>
  <c r="AJ19" i="1"/>
  <c r="W33" i="1"/>
  <c r="U33" i="1" s="1"/>
  <c r="X33" i="1" s="1"/>
  <c r="R33" i="1" s="1"/>
  <c r="S33" i="1" s="1"/>
  <c r="W27" i="1"/>
  <c r="U27" i="1" s="1"/>
  <c r="X27" i="1" s="1"/>
  <c r="R27" i="1" s="1"/>
  <c r="S27" i="1" s="1"/>
  <c r="AJ21" i="1" l="1"/>
  <c r="AJ22" i="1"/>
  <c r="AJ23" i="1"/>
  <c r="AJ27" i="1"/>
  <c r="AJ26" i="1"/>
  <c r="AJ33" i="1"/>
  <c r="AJ32" i="1"/>
  <c r="AJ24" i="1"/>
  <c r="AJ18" i="1"/>
</calcChain>
</file>

<file path=xl/sharedStrings.xml><?xml version="1.0" encoding="utf-8"?>
<sst xmlns="http://schemas.openxmlformats.org/spreadsheetml/2006/main" count="698" uniqueCount="282">
  <si>
    <t>File opened</t>
  </si>
  <si>
    <t>2020-02-25 09:29:13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</si>
  <si>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</si>
  <si>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</si>
  <si>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</si>
  <si>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</si>
  <si>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</si>
  <si>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</si>
  <si>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</si>
  <si>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</si>
  <si>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</si>
  <si>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</si>
  <si>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</si>
  <si>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{"co2azero": "0.926417", "co2aspanconc1": "2488", "h2obspan2": "0", "h2obspan1": "1.00315", "tazero": "-0.144751", "oxygen": "21", "h2oaspanconc1": "12.18", "co2bspan2": "-0.0333406", "h2oaspan1": "1.00539", "h2obspanconc2": "0", "tbzero": "-0.0746956", "h2oaspan2a": "0.0719734", "h2obspan2a": "0.0725379", "h2obzero": "1.05718", "h2oaspan2b": "0.0723615", "h2obspanconc1": "12.18", "h2oazero": "1.04577", "h2oaspan2": "0", "co2aspan1": "1.00127", "ssb_ref": "36084.5", "flowbzero": "0.30558", "chamberpressurezero": "2.65346", "ssa_ref": "34010.6", "co2bspan1": "1.00109", "co2aspan2b": "0.293384", "flowazero": "0.30544", "h2oaspanconc2": "0", "h2obspan2b": "0.0727663", "flowmeterzero": "0.998881", "co2bspan2b": "0.294103", "co2aspanconc2": "301.4", "co2bspan2a": "0.296716", "co2aspan2a": "0.295951", "co2bzero": "0.928899", "co2aspan2": "-0.0336155", "co2bspanconc1": "2488", "co2bspanconc2": "301.4"}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</si>
  <si>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</si>
  <si>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</si>
  <si>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</si>
  <si>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</si>
  <si>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</si>
  <si>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</si>
  <si>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</si>
  <si>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</si>
  <si>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</si>
  <si>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09:29:13</t>
  </si>
  <si>
    <t>Stability Definition:	CO2_r (Meas): Per=20	Tleaf (Meas): Std&lt;0.2 Per=20	Qamb_in (Meas): Std&lt;1 Per=20	A (GasEx): Std&lt;0.2 Per=20</t>
  </si>
  <si>
    <t>09:31:04</t>
  </si>
  <si>
    <t>Stability Definition:	CO2_r (Meas): Per=20	Qamb_in (Meas): Std&lt;1 Per=20	A (GasEx): Std&lt;0.2 Per=20</t>
  </si>
  <si>
    <t>09:31:20</t>
  </si>
  <si>
    <t>Stability Definition:	CO2_r (Meas): Per=20	Qamb_in (Meas): Std&lt;1 Per=20	A (GasEx): Std&lt;0.15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</si>
  <si>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</si>
  <si>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</si>
  <si>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</si>
  <si>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</si>
  <si>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</si>
  <si>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</si>
  <si>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</si>
  <si>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</si>
  <si>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</si>
  <si>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</si>
  <si>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</si>
  <si>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</si>
  <si>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</si>
  <si>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</si>
  <si>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</si>
  <si>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</si>
  <si>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</si>
  <si>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</si>
  <si>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</si>
  <si>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</si>
  <si>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</si>
  <si>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</si>
  <si>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</si>
  <si>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</si>
  <si>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</si>
  <si>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</si>
  <si>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</si>
  <si>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</si>
  <si>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</si>
  <si>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</si>
  <si>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</si>
  <si>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</si>
  <si>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</si>
  <si>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</si>
  <si>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</si>
  <si>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</si>
  <si>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</si>
  <si>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</si>
  <si>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</si>
  <si>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</si>
  <si>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</si>
  <si>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</si>
  <si>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</si>
  <si>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2.09633 80.0573 387.297 635.184 861.674 1086.32 1265.38 1380.4</t>
  </si>
  <si>
    <t>Fs_true</t>
  </si>
  <si>
    <t>-0.171428 100.427 402.452 601.451 800.464 1000.46 1200.05 1400.44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</si>
  <si>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</si>
  <si>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</si>
  <si>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</si>
  <si>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</si>
  <si>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</si>
  <si>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</si>
  <si>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</si>
  <si>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</si>
  <si>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</si>
  <si>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</si>
  <si>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</si>
  <si>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</si>
  <si>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</si>
  <si>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</si>
  <si>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</si>
  <si>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</si>
  <si>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</si>
  <si>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</si>
  <si>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</si>
  <si>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</si>
  <si>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</si>
  <si>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</si>
  <si>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</si>
  <si>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</si>
  <si>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</si>
  <si>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</si>
  <si>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</si>
  <si>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</si>
  <si>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</si>
  <si>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</si>
  <si>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</si>
  <si>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</si>
  <si>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</si>
  <si>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</si>
  <si>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</si>
  <si>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</si>
  <si>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</si>
  <si>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</si>
  <si>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</si>
  <si>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</si>
  <si>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</si>
  <si>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</si>
  <si>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</si>
  <si>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</si>
  <si>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</si>
  <si>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</si>
  <si>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</si>
  <si>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</si>
  <si>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</si>
  <si>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</si>
  <si>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</si>
  <si>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</si>
  <si>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</si>
  <si>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</si>
  <si>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</si>
  <si>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</si>
  <si>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</si>
  <si>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</si>
  <si>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</si>
  <si>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</si>
  <si>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</si>
  <si>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</si>
  <si>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</si>
  <si>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</si>
  <si>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</si>
  <si>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</si>
  <si>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</si>
  <si>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</si>
  <si>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</si>
  <si>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</si>
  <si>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</si>
  <si>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</si>
  <si>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</si>
  <si>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</si>
  <si>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</si>
  <si>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</si>
  <si>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</si>
  <si>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</si>
  <si>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</si>
  <si>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</si>
  <si>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</si>
  <si>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</si>
  <si>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</si>
  <si>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</si>
  <si>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</si>
  <si>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</si>
  <si>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</si>
  <si>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</si>
  <si>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</si>
  <si>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</si>
  <si>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</si>
  <si>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</si>
  <si>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</si>
  <si>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</si>
  <si>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</si>
  <si>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</si>
  <si>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</si>
  <si>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</si>
  <si>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</si>
  <si>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</si>
  <si>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</si>
  <si>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</si>
  <si>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</si>
  <si>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</si>
  <si>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</si>
  <si>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</si>
  <si>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</si>
  <si>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</si>
  <si>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</si>
  <si>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</si>
  <si>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</si>
  <si>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</si>
  <si>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</si>
  <si>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</si>
  <si>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</si>
  <si>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</si>
  <si>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</si>
  <si>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</si>
  <si>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</si>
  <si>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</si>
  <si>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</si>
  <si>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</si>
  <si>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</si>
  <si>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</si>
  <si>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</si>
  <si>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</si>
  <si>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</si>
  <si>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</si>
  <si>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</si>
  <si>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</si>
  <si>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</si>
  <si>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</si>
  <si>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</si>
  <si>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</si>
  <si>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</si>
  <si>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</si>
  <si>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</si>
  <si>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</si>
  <si>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</si>
  <si>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</si>
  <si>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</si>
  <si>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</si>
  <si>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</si>
  <si>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</si>
  <si>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</si>
  <si>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</si>
  <si>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</si>
  <si>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</si>
  <si>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</si>
  <si>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</si>
  <si>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</si>
  <si>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</si>
  <si>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</si>
  <si>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</si>
  <si>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</si>
  <si>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</si>
  <si>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</si>
  <si>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</si>
  <si>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</si>
  <si>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20200225 09:32:15</t>
  </si>
  <si>
    <t>09:32:15</t>
  </si>
  <si>
    <t>Lindsey</t>
  </si>
  <si>
    <t>20200225</t>
  </si>
  <si>
    <t>jl</t>
  </si>
  <si>
    <t>UNKNOW</t>
  </si>
  <si>
    <t>BNL17741</t>
  </si>
  <si>
    <t>Mature</t>
  </si>
  <si>
    <t>Jacaranda cupcia</t>
  </si>
  <si>
    <t>Sun</t>
  </si>
  <si>
    <t>-</t>
  </si>
  <si>
    <t>0: Broadleaf</t>
  </si>
  <si>
    <t>20200225 09:33:50</t>
  </si>
  <si>
    <t>09:33:50</t>
  </si>
  <si>
    <t>20200225 09:35:26</t>
  </si>
  <si>
    <t>09:35:26</t>
  </si>
  <si>
    <t>20200225 09:36:56</t>
  </si>
  <si>
    <t>09:36:56</t>
  </si>
  <si>
    <t>20200225 09:38:28</t>
  </si>
  <si>
    <t>09:38:28</t>
  </si>
  <si>
    <t>20200225 09:39:38</t>
  </si>
  <si>
    <t>09:39:38</t>
  </si>
  <si>
    <t>20200225 09:40:54</t>
  </si>
  <si>
    <t>09:40:54</t>
  </si>
  <si>
    <t>20200225 09:42:08</t>
  </si>
  <si>
    <t>09:42:08</t>
  </si>
  <si>
    <t>20200225 09:43:51</t>
  </si>
  <si>
    <t>09:43:51</t>
  </si>
  <si>
    <t>20200225 09:45:16</t>
  </si>
  <si>
    <t>09:45:16</t>
  </si>
  <si>
    <t>20200225 09:46:45</t>
  </si>
  <si>
    <t>09:46:45</t>
  </si>
  <si>
    <t>20200225 09:48:35</t>
  </si>
  <si>
    <t>09:48:35</t>
  </si>
  <si>
    <t>20200225 09:50:00</t>
  </si>
  <si>
    <t>09:50:00</t>
  </si>
  <si>
    <t>20200225 09:51:38</t>
  </si>
  <si>
    <t>09:51:38</t>
  </si>
  <si>
    <t>20200225 09:53:04</t>
  </si>
  <si>
    <t>09:53:04</t>
  </si>
  <si>
    <t>20200225 09:54:38</t>
  </si>
  <si>
    <t>09:54:38</t>
  </si>
  <si>
    <t>20200225 09:56:36</t>
  </si>
  <si>
    <t>09:56:36</t>
  </si>
  <si>
    <t>20200225 09:58:17</t>
  </si>
  <si>
    <t>09:58:17</t>
  </si>
  <si>
    <t>20200225 10:00:06</t>
  </si>
  <si>
    <t>10:00:06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</si>
</sst>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topLeftCell="L13" workbookViewId="0"/>
  </sheetViews>
  <sheetFormatPr defaultRowHeight="14.5" x14ac:dyDescent="0.35"/>
  <sheetData>
    <row r="2" spans="1:133" x14ac:dyDescent="0.35">
      <c r="A2" t="s">
        <v>29</v>
      </c>
      <c r="B2" t="s">
        <v>30</v>
      </c>
      <c r="C2" t="s">
        <v>31</v>
      </c>
      <c r="D2" t="s">
        <v>32</v>
      </c>
    </row>
    <row r="3" spans="1:133" x14ac:dyDescent="0.35">
      <c r="B3">
        <v>4</v>
      </c>
      <c r="C3">
        <v>21</v>
      </c>
      <c r="D3" t="s">
        <v>33</v>
      </c>
    </row>
    <row r="4" spans="1:133" x14ac:dyDescent="0.35">
      <c r="A4" t="s">
        <v>34</v>
      </c>
      <c r="B4" t="s">
        <v>35</v>
      </c>
    </row>
    <row r="5" spans="1:133" x14ac:dyDescent="0.35">
      <c r="B5">
        <v>2</v>
      </c>
    </row>
    <row r="6" spans="1:133" x14ac:dyDescent="0.35">
      <c r="A6" t="s">
        <v>36</v>
      </c>
      <c r="B6" t="s">
        <v>37</v>
      </c>
      <c r="C6" t="s">
        <v>38</v>
      </c>
      <c r="D6" t="s">
        <v>39</v>
      </c>
      <c r="E6" t="s">
        <v>40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41</v>
      </c>
      <c r="B8" t="s">
        <v>42</v>
      </c>
      <c r="C8" t="s">
        <v>44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P8" t="s">
        <v>58</v>
      </c>
      <c r="Q8" t="s">
        <v>59</v>
      </c>
    </row>
    <row r="9" spans="1:133" x14ac:dyDescent="0.35">
      <c r="B9" t="s">
        <v>43</v>
      </c>
      <c r="C9" t="s">
        <v>45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73</v>
      </c>
      <c r="H12" t="s">
        <v>75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72</v>
      </c>
      <c r="G13" t="s">
        <v>74</v>
      </c>
      <c r="H13">
        <v>0</v>
      </c>
    </row>
    <row r="14" spans="1:133" x14ac:dyDescent="0.35">
      <c r="A14" t="s">
        <v>76</v>
      </c>
      <c r="B14" t="s">
        <v>76</v>
      </c>
      <c r="C14" t="s">
        <v>76</v>
      </c>
      <c r="D14" t="s">
        <v>76</v>
      </c>
      <c r="E14" t="s">
        <v>76</v>
      </c>
      <c r="F14" t="s">
        <v>77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78</v>
      </c>
      <c r="AM14" t="s">
        <v>78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  <c r="AZ14" t="s">
        <v>80</v>
      </c>
      <c r="BA14" t="s">
        <v>80</v>
      </c>
      <c r="BB14" t="s">
        <v>80</v>
      </c>
      <c r="BC14" t="s">
        <v>80</v>
      </c>
      <c r="BD14" t="s">
        <v>80</v>
      </c>
      <c r="BE14" t="s">
        <v>80</v>
      </c>
      <c r="BF14" t="s">
        <v>80</v>
      </c>
      <c r="BG14" t="s">
        <v>80</v>
      </c>
      <c r="BH14" t="s">
        <v>80</v>
      </c>
      <c r="BI14" t="s">
        <v>80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81</v>
      </c>
      <c r="BR14" t="s">
        <v>81</v>
      </c>
      <c r="BS14" t="s">
        <v>81</v>
      </c>
      <c r="BT14" t="s">
        <v>81</v>
      </c>
      <c r="BU14" t="s">
        <v>34</v>
      </c>
      <c r="BV14" t="s">
        <v>34</v>
      </c>
      <c r="BW14" t="s">
        <v>34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85</v>
      </c>
      <c r="DQ14" t="s">
        <v>85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</row>
    <row r="15" spans="1:133" x14ac:dyDescent="0.35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79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130</v>
      </c>
      <c r="AU15" t="s">
        <v>131</v>
      </c>
      <c r="AV15" t="s">
        <v>132</v>
      </c>
      <c r="AW15" t="s">
        <v>133</v>
      </c>
      <c r="AX15" t="s">
        <v>134</v>
      </c>
      <c r="AY15" t="s">
        <v>135</v>
      </c>
      <c r="AZ15" t="s">
        <v>136</v>
      </c>
      <c r="BA15" t="s">
        <v>137</v>
      </c>
      <c r="BB15" t="s">
        <v>138</v>
      </c>
      <c r="BC15" t="s">
        <v>139</v>
      </c>
      <c r="BD15" t="s">
        <v>140</v>
      </c>
      <c r="BE15" t="s">
        <v>141</v>
      </c>
      <c r="BF15" t="s">
        <v>142</v>
      </c>
      <c r="BG15" t="s">
        <v>143</v>
      </c>
      <c r="BH15" t="s">
        <v>144</v>
      </c>
      <c r="BI15" t="s">
        <v>145</v>
      </c>
      <c r="BJ15" t="s">
        <v>146</v>
      </c>
      <c r="BK15" t="s">
        <v>147</v>
      </c>
      <c r="BL15" t="s">
        <v>148</v>
      </c>
      <c r="BM15" t="s">
        <v>149</v>
      </c>
      <c r="BN15" t="s">
        <v>150</v>
      </c>
      <c r="BO15" t="s">
        <v>151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99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167</v>
      </c>
      <c r="CG15" t="s">
        <v>168</v>
      </c>
      <c r="CH15" t="s">
        <v>169</v>
      </c>
      <c r="CI15" t="s">
        <v>170</v>
      </c>
      <c r="CJ15" t="s">
        <v>171</v>
      </c>
      <c r="CK15" t="s">
        <v>172</v>
      </c>
      <c r="CL15" t="s">
        <v>173</v>
      </c>
      <c r="CM15" t="s">
        <v>174</v>
      </c>
      <c r="CN15" t="s">
        <v>175</v>
      </c>
      <c r="CO15" t="s">
        <v>176</v>
      </c>
      <c r="CP15" t="s">
        <v>177</v>
      </c>
      <c r="CQ15" t="s">
        <v>178</v>
      </c>
      <c r="CR15" t="s">
        <v>179</v>
      </c>
      <c r="CS15" t="s">
        <v>180</v>
      </c>
      <c r="CT15" t="s">
        <v>181</v>
      </c>
      <c r="CU15" t="s">
        <v>182</v>
      </c>
      <c r="CV15" t="s">
        <v>183</v>
      </c>
      <c r="CW15" t="s">
        <v>184</v>
      </c>
      <c r="CX15" t="s">
        <v>185</v>
      </c>
      <c r="CY15" t="s">
        <v>186</v>
      </c>
      <c r="CZ15" t="s">
        <v>187</v>
      </c>
      <c r="DA15" t="s">
        <v>188</v>
      </c>
      <c r="DB15" t="s">
        <v>189</v>
      </c>
      <c r="DC15" t="s">
        <v>190</v>
      </c>
      <c r="DD15" t="s">
        <v>191</v>
      </c>
      <c r="DE15" t="s">
        <v>192</v>
      </c>
      <c r="DF15" t="s">
        <v>193</v>
      </c>
      <c r="DG15" t="s">
        <v>194</v>
      </c>
      <c r="DH15" t="s">
        <v>195</v>
      </c>
      <c r="DI15" t="s">
        <v>196</v>
      </c>
      <c r="DJ15" t="s">
        <v>197</v>
      </c>
      <c r="DK15" t="s">
        <v>198</v>
      </c>
      <c r="DL15" t="s">
        <v>199</v>
      </c>
      <c r="DM15" t="s">
        <v>200</v>
      </c>
      <c r="DN15" t="s">
        <v>201</v>
      </c>
      <c r="DO15" t="s">
        <v>202</v>
      </c>
      <c r="DP15" t="s">
        <v>203</v>
      </c>
      <c r="DQ15" t="s">
        <v>204</v>
      </c>
      <c r="DR15" t="s">
        <v>205</v>
      </c>
      <c r="DS15" t="s">
        <v>206</v>
      </c>
      <c r="DT15" t="s">
        <v>207</v>
      </c>
      <c r="DU15" t="s">
        <v>208</v>
      </c>
      <c r="DV15" t="s">
        <v>209</v>
      </c>
      <c r="DW15" t="s">
        <v>210</v>
      </c>
      <c r="DX15" t="s">
        <v>211</v>
      </c>
      <c r="DY15" t="s">
        <v>212</v>
      </c>
      <c r="DZ15" t="s">
        <v>213</v>
      </c>
      <c r="EA15" t="s">
        <v>214</v>
      </c>
      <c r="EB15" t="s">
        <v>215</v>
      </c>
      <c r="EC15" t="s">
        <v>216</v>
      </c>
    </row>
    <row r="16" spans="1:133" x14ac:dyDescent="0.35">
      <c r="B16" t="s">
        <v>217</v>
      </c>
      <c r="C16" t="s">
        <v>217</v>
      </c>
      <c r="N16" t="s">
        <v>217</v>
      </c>
      <c r="O16" t="s">
        <v>218</v>
      </c>
      <c r="P16" t="s">
        <v>219</v>
      </c>
      <c r="Q16" t="s">
        <v>220</v>
      </c>
      <c r="R16" t="s">
        <v>220</v>
      </c>
      <c r="S16" t="s">
        <v>165</v>
      </c>
      <c r="T16" t="s">
        <v>165</v>
      </c>
      <c r="U16" t="s">
        <v>218</v>
      </c>
      <c r="V16" t="s">
        <v>218</v>
      </c>
      <c r="W16" t="s">
        <v>218</v>
      </c>
      <c r="X16" t="s">
        <v>218</v>
      </c>
      <c r="Y16" t="s">
        <v>221</v>
      </c>
      <c r="Z16" t="s">
        <v>222</v>
      </c>
      <c r="AA16" t="s">
        <v>222</v>
      </c>
      <c r="AB16" t="s">
        <v>223</v>
      </c>
      <c r="AC16" t="s">
        <v>224</v>
      </c>
      <c r="AD16" t="s">
        <v>223</v>
      </c>
      <c r="AE16" t="s">
        <v>223</v>
      </c>
      <c r="AF16" t="s">
        <v>223</v>
      </c>
      <c r="AG16" t="s">
        <v>221</v>
      </c>
      <c r="AH16" t="s">
        <v>221</v>
      </c>
      <c r="AI16" t="s">
        <v>221</v>
      </c>
      <c r="AJ16" t="s">
        <v>221</v>
      </c>
      <c r="AN16" t="s">
        <v>225</v>
      </c>
      <c r="AO16" t="s">
        <v>224</v>
      </c>
      <c r="AQ16" t="s">
        <v>224</v>
      </c>
      <c r="AR16" t="s">
        <v>225</v>
      </c>
      <c r="AX16" t="s">
        <v>219</v>
      </c>
      <c r="BD16" t="s">
        <v>219</v>
      </c>
      <c r="BE16" t="s">
        <v>219</v>
      </c>
      <c r="BF16" t="s">
        <v>219</v>
      </c>
      <c r="BH16" t="s">
        <v>226</v>
      </c>
      <c r="BQ16" t="s">
        <v>219</v>
      </c>
      <c r="BR16" t="s">
        <v>219</v>
      </c>
      <c r="BT16" t="s">
        <v>227</v>
      </c>
      <c r="BU16" t="s">
        <v>228</v>
      </c>
      <c r="BX16" t="s">
        <v>217</v>
      </c>
      <c r="BY16" t="s">
        <v>220</v>
      </c>
      <c r="BZ16" t="s">
        <v>220</v>
      </c>
      <c r="CA16" t="s">
        <v>229</v>
      </c>
      <c r="CB16" t="s">
        <v>229</v>
      </c>
      <c r="CC16" t="s">
        <v>225</v>
      </c>
      <c r="CD16" t="s">
        <v>223</v>
      </c>
      <c r="CE16" t="s">
        <v>223</v>
      </c>
      <c r="CF16" t="s">
        <v>222</v>
      </c>
      <c r="CG16" t="s">
        <v>222</v>
      </c>
      <c r="CH16" t="s">
        <v>222</v>
      </c>
      <c r="CI16" t="s">
        <v>222</v>
      </c>
      <c r="CJ16" t="s">
        <v>222</v>
      </c>
      <c r="CK16" t="s">
        <v>230</v>
      </c>
      <c r="CL16" t="s">
        <v>219</v>
      </c>
      <c r="CM16" t="s">
        <v>219</v>
      </c>
      <c r="CN16" t="s">
        <v>219</v>
      </c>
      <c r="CS16" t="s">
        <v>219</v>
      </c>
      <c r="CV16" t="s">
        <v>222</v>
      </c>
      <c r="CW16" t="s">
        <v>222</v>
      </c>
      <c r="CX16" t="s">
        <v>222</v>
      </c>
      <c r="CY16" t="s">
        <v>222</v>
      </c>
      <c r="CZ16" t="s">
        <v>222</v>
      </c>
      <c r="DA16" t="s">
        <v>219</v>
      </c>
      <c r="DB16" t="s">
        <v>219</v>
      </c>
      <c r="DC16" t="s">
        <v>219</v>
      </c>
      <c r="DD16" t="s">
        <v>217</v>
      </c>
      <c r="DF16" t="s">
        <v>231</v>
      </c>
      <c r="DG16" t="s">
        <v>231</v>
      </c>
      <c r="DI16" t="s">
        <v>217</v>
      </c>
      <c r="DJ16" t="s">
        <v>224</v>
      </c>
      <c r="DK16" t="s">
        <v>224</v>
      </c>
      <c r="DL16" t="s">
        <v>232</v>
      </c>
      <c r="DM16" t="s">
        <v>233</v>
      </c>
      <c r="DO16" t="s">
        <v>225</v>
      </c>
      <c r="DP16" t="s">
        <v>225</v>
      </c>
      <c r="DQ16" t="s">
        <v>222</v>
      </c>
      <c r="DR16" t="s">
        <v>222</v>
      </c>
      <c r="DS16" t="s">
        <v>222</v>
      </c>
      <c r="DT16" t="s">
        <v>222</v>
      </c>
      <c r="DU16" t="s">
        <v>222</v>
      </c>
      <c r="DV16" t="s">
        <v>224</v>
      </c>
      <c r="DW16" t="s">
        <v>224</v>
      </c>
      <c r="DX16" t="s">
        <v>224</v>
      </c>
      <c r="DY16" t="s">
        <v>222</v>
      </c>
      <c r="DZ16" t="s">
        <v>220</v>
      </c>
      <c r="EA16" t="s">
        <v>229</v>
      </c>
      <c r="EB16" t="s">
        <v>224</v>
      </c>
      <c r="EC16" t="s">
        <v>224</v>
      </c>
    </row>
    <row r="17" spans="1:133" x14ac:dyDescent="0.35">
      <c r="A17">
        <v>1</v>
      </c>
      <c r="B17">
        <v>1582641135.5</v>
      </c>
      <c r="C17">
        <v>0</v>
      </c>
      <c r="D17" t="s">
        <v>234</v>
      </c>
      <c r="E17" t="s">
        <v>235</v>
      </c>
      <c r="F17" t="s">
        <v>236</v>
      </c>
      <c r="G17" t="s">
        <v>237</v>
      </c>
      <c r="H17" t="s">
        <v>238</v>
      </c>
      <c r="I17" t="s">
        <v>239</v>
      </c>
      <c r="J17" t="s">
        <v>240</v>
      </c>
      <c r="K17" t="s">
        <v>241</v>
      </c>
      <c r="L17" t="s">
        <v>242</v>
      </c>
      <c r="M17" t="s">
        <v>243</v>
      </c>
      <c r="N17">
        <v>1582641127.5</v>
      </c>
      <c r="O17">
        <f t="shared" ref="O17:O35" si="0">CC17*AP17*(CA17-CB17)/(100*BU17*(1000-AP17*CA17))</f>
        <v>1.4101236224891951E-3</v>
      </c>
      <c r="P17">
        <f t="shared" ref="P17:P35" si="1">CC17*AP17*(BZ17-BY17*(1000-AP17*CB17)/(1000-AP17*CA17))/(100*BU17)</f>
        <v>9.460638615556519</v>
      </c>
      <c r="Q17">
        <f t="shared" ref="Q17:Q35" si="2">BY17 - IF(AP17&gt;1, P17*BU17*100/(AR17*CK17), 0)</f>
        <v>390.00503225806398</v>
      </c>
      <c r="R17">
        <f t="shared" ref="R17:R35" si="3">((X17-O17/2)*Q17-P17)/(X17+O17/2)</f>
        <v>226.7812861806463</v>
      </c>
      <c r="S17">
        <f t="shared" ref="S17:S35" si="4">R17*(CD17+CE17)/1000</f>
        <v>22.644410147300121</v>
      </c>
      <c r="T17">
        <f t="shared" ref="T17:T35" si="5">(BY17 - IF(AP17&gt;1, P17*BU17*100/(AR17*CK17), 0))*(CD17+CE17)/1000</f>
        <v>38.942516195660843</v>
      </c>
      <c r="U17">
        <f t="shared" ref="U17:U35" si="6">2/((1/W17-1/V17)+SIGN(W17)*SQRT((1/W17-1/V17)*(1/W17-1/V17) + 4*BV17/((BV17+1)*(BV17+1))*(2*1/W17*1/V17-1/V17*1/V17)))</f>
        <v>9.9022884113930759E-2</v>
      </c>
      <c r="V17">
        <f t="shared" ref="V17:V35" si="7">AM17+AL17*BU17+AK17*BU17*BU17</f>
        <v>2.2558168249381412</v>
      </c>
      <c r="W17">
        <f t="shared" ref="W17:W35" si="8">O17*(1000-(1000*0.61365*EXP(17.502*AA17/(240.97+AA17))/(CD17+CE17)+CA17)/2)/(1000*0.61365*EXP(17.502*AA17/(240.97+AA17))/(CD17+CE17)-CA17)</f>
        <v>9.6669901935860753E-2</v>
      </c>
      <c r="X17">
        <f t="shared" ref="X17:X35" si="9">1/((BV17+1)/(U17/1.6)+1/(V17/1.37)) + BV17/((BV17+1)/(U17/1.6) + BV17/(V17/1.37))</f>
        <v>6.0625437978199102E-2</v>
      </c>
      <c r="Y17">
        <f t="shared" ref="Y17:Y35" si="10">(BR17*BT17)</f>
        <v>289.49940774678987</v>
      </c>
      <c r="Z17">
        <f t="shared" ref="Z17:Z35" si="11">(CF17+(Y17+2*0.95*0.0000000567*(((CF17+$B$7)+273)^4-(CF17+273)^4)-44100*O17)/(1.84*29.3*V17+8*0.95*0.0000000567*(CF17+273)^3))</f>
        <v>31.836472725676014</v>
      </c>
      <c r="AA17">
        <f t="shared" ref="AA17:AA35" si="12">($C$7*CG17+$D$7*CH17+$E$7*Z17)</f>
        <v>29.998370967741899</v>
      </c>
      <c r="AB17">
        <f t="shared" ref="AB17:AB35" si="13">0.61365*EXP(17.502*AA17/(240.97+AA17))</f>
        <v>4.2600511372071965</v>
      </c>
      <c r="AC17">
        <f t="shared" ref="AC17:AC35" si="14">(AD17/AE17*100)</f>
        <v>66.503017489179101</v>
      </c>
      <c r="AD17">
        <f t="shared" ref="AD17:AD35" si="15">CA17*(CD17+CE17)/1000</f>
        <v>2.855416874907128</v>
      </c>
      <c r="AE17">
        <f t="shared" ref="AE17:AE35" si="16">0.61365*EXP(17.502*CF17/(240.97+CF17))</f>
        <v>4.2936651338741747</v>
      </c>
      <c r="AF17">
        <f t="shared" ref="AF17:AF35" si="17">(AB17-CA17*(CD17+CE17)/1000)</f>
        <v>1.4046342623000685</v>
      </c>
      <c r="AG17">
        <f t="shared" ref="AG17:AG35" si="18">(-O17*44100)</f>
        <v>-62.186451751773504</v>
      </c>
      <c r="AH17">
        <f t="shared" ref="AH17:AH35" si="19">2*29.3*V17*0.92*(CF17-AA17)</f>
        <v>16.649175183584394</v>
      </c>
      <c r="AI17">
        <f t="shared" ref="AI17:AI35" si="20">2*0.95*0.0000000567*(((CF17+$B$7)+273)^4-(AA17+273)^4)</f>
        <v>1.6421593666269698</v>
      </c>
      <c r="AJ17">
        <f t="shared" ref="AJ17:AJ35" si="21">Y17+AI17+AG17+AH17</f>
        <v>245.60429054522771</v>
      </c>
      <c r="AK17">
        <v>-4.1340528096146099E-2</v>
      </c>
      <c r="AL17">
        <v>4.6408364417095199E-2</v>
      </c>
      <c r="AM17">
        <v>3.4656256498968299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52169.57613560406</v>
      </c>
      <c r="AS17" t="s">
        <v>244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244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1513.1711612903264</v>
      </c>
      <c r="BE17">
        <f t="shared" ref="BE17:BE35" si="29">P17</f>
        <v>9.460638615556519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6.2521933126779587E-3</v>
      </c>
      <c r="BI17" t="e">
        <f t="shared" ref="BI17:BI35" si="33">(AU17-BA17)/BA17</f>
        <v>#DIV/0!</v>
      </c>
      <c r="BJ17" t="s">
        <v>244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1799.98032258065</v>
      </c>
      <c r="BR17">
        <f t="shared" ref="BR17:BR35" si="40">BQ17*BS17</f>
        <v>1513.1711612903264</v>
      </c>
      <c r="BS17">
        <f t="shared" ref="BS17:BS35" si="41">($B$11*$D$9+$C$11*$D$9+$F$11*((DA17+CS17)/MAX(DA17+CS17+DB17, 0.1)*$I$9+DB17/MAX(DA17+CS17+DB17, 0.1)*$J$9))/($B$11+$C$11+$F$11)</f>
        <v>0.84065983517024101</v>
      </c>
      <c r="BT17">
        <f t="shared" ref="BT17:BT35" si="42">($B$11*$K$9+$C$11*$K$9+$F$11*((DA17+CS17)/MAX(DA17+CS17+DB17, 0.1)*$P$9+DB17/MAX(DA17+CS17+DB17, 0.1)*$Q$9))/($B$11+$C$11+$F$11)</f>
        <v>0.19131967034048222</v>
      </c>
      <c r="BU17">
        <v>6</v>
      </c>
      <c r="BV17">
        <v>0.5</v>
      </c>
      <c r="BW17" t="s">
        <v>245</v>
      </c>
      <c r="BX17">
        <v>1582641127.5</v>
      </c>
      <c r="BY17">
        <v>390.00503225806398</v>
      </c>
      <c r="BZ17">
        <v>400.01525806451599</v>
      </c>
      <c r="CA17">
        <v>28.5966870967742</v>
      </c>
      <c r="CB17">
        <v>27.226938709677398</v>
      </c>
      <c r="CC17">
        <v>600.02206451612903</v>
      </c>
      <c r="CD17">
        <v>99.651329032258104</v>
      </c>
      <c r="CE17">
        <v>0.19998819354838701</v>
      </c>
      <c r="CF17">
        <v>30.135270967741899</v>
      </c>
      <c r="CG17">
        <v>29.998370967741899</v>
      </c>
      <c r="CH17">
        <v>999.9</v>
      </c>
      <c r="CI17">
        <v>0</v>
      </c>
      <c r="CJ17">
        <v>0</v>
      </c>
      <c r="CK17">
        <v>10004.3516129032</v>
      </c>
      <c r="CL17">
        <v>0</v>
      </c>
      <c r="CM17">
        <v>10.008818064516101</v>
      </c>
      <c r="CN17">
        <v>1799.98032258065</v>
      </c>
      <c r="CO17">
        <v>0.97800448387096806</v>
      </c>
      <c r="CP17">
        <v>2.1995506451612901E-2</v>
      </c>
      <c r="CQ17">
        <v>0</v>
      </c>
      <c r="CR17">
        <v>2.85845967741936</v>
      </c>
      <c r="CS17">
        <v>0</v>
      </c>
      <c r="CT17">
        <v>10118.538709677399</v>
      </c>
      <c r="CU17">
        <v>16724.558064516099</v>
      </c>
      <c r="CV17">
        <v>42.811999999999998</v>
      </c>
      <c r="CW17">
        <v>45.054000000000002</v>
      </c>
      <c r="CX17">
        <v>43.8444838709677</v>
      </c>
      <c r="CY17">
        <v>43.191064516129003</v>
      </c>
      <c r="CZ17">
        <v>42.651000000000003</v>
      </c>
      <c r="DA17">
        <v>1760.39064516129</v>
      </c>
      <c r="DB17">
        <v>39.5896774193548</v>
      </c>
      <c r="DC17">
        <v>0</v>
      </c>
      <c r="DD17">
        <v>1953.0999999046301</v>
      </c>
      <c r="DE17">
        <v>2.7718269230769201</v>
      </c>
      <c r="DF17">
        <v>-0.37591456624617398</v>
      </c>
      <c r="DG17">
        <v>114.700854685591</v>
      </c>
      <c r="DH17">
        <v>10119.146153846201</v>
      </c>
      <c r="DI17">
        <v>15</v>
      </c>
      <c r="DJ17">
        <v>100</v>
      </c>
      <c r="DK17">
        <v>100</v>
      </c>
      <c r="DL17">
        <v>3.1139999999999999</v>
      </c>
      <c r="DM17">
        <v>0.38</v>
      </c>
      <c r="DN17">
        <v>2</v>
      </c>
      <c r="DO17">
        <v>649.9</v>
      </c>
      <c r="DP17">
        <v>358.27699999999999</v>
      </c>
      <c r="DQ17">
        <v>28.944400000000002</v>
      </c>
      <c r="DR17">
        <v>29.435400000000001</v>
      </c>
      <c r="DS17">
        <v>30.0001</v>
      </c>
      <c r="DT17">
        <v>29.361599999999999</v>
      </c>
      <c r="DU17">
        <v>29.398700000000002</v>
      </c>
      <c r="DV17">
        <v>20.859100000000002</v>
      </c>
      <c r="DW17">
        <v>22.958200000000001</v>
      </c>
      <c r="DX17">
        <v>100</v>
      </c>
      <c r="DY17">
        <v>28.965399999999999</v>
      </c>
      <c r="DZ17">
        <v>400</v>
      </c>
      <c r="EA17">
        <v>27.1022</v>
      </c>
      <c r="EB17">
        <v>100.312</v>
      </c>
      <c r="EC17">
        <v>101.099</v>
      </c>
    </row>
    <row r="18" spans="1:133" x14ac:dyDescent="0.35">
      <c r="A18">
        <v>2</v>
      </c>
      <c r="B18">
        <v>1582641230.5</v>
      </c>
      <c r="C18">
        <v>95</v>
      </c>
      <c r="D18" t="s">
        <v>246</v>
      </c>
      <c r="E18" t="s">
        <v>247</v>
      </c>
      <c r="F18" t="s">
        <v>236</v>
      </c>
      <c r="G18" t="s">
        <v>237</v>
      </c>
      <c r="H18" t="s">
        <v>238</v>
      </c>
      <c r="I18" t="s">
        <v>239</v>
      </c>
      <c r="J18" t="s">
        <v>240</v>
      </c>
      <c r="K18" t="s">
        <v>241</v>
      </c>
      <c r="L18" t="s">
        <v>242</v>
      </c>
      <c r="M18" t="s">
        <v>243</v>
      </c>
      <c r="N18">
        <v>1582641222.5</v>
      </c>
      <c r="O18">
        <f t="shared" si="0"/>
        <v>1.4369924387055166E-3</v>
      </c>
      <c r="P18">
        <f t="shared" si="1"/>
        <v>9.4162904653061492</v>
      </c>
      <c r="Q18">
        <f t="shared" si="2"/>
        <v>390.05048387096798</v>
      </c>
      <c r="R18">
        <f t="shared" si="3"/>
        <v>230.20409861883442</v>
      </c>
      <c r="S18">
        <f t="shared" si="4"/>
        <v>22.986331293680909</v>
      </c>
      <c r="T18">
        <f t="shared" si="5"/>
        <v>38.947306747843726</v>
      </c>
      <c r="U18">
        <f t="shared" si="6"/>
        <v>0.10081039388810351</v>
      </c>
      <c r="V18">
        <f t="shared" si="7"/>
        <v>2.2545047432048566</v>
      </c>
      <c r="W18">
        <f t="shared" si="8"/>
        <v>9.8371440024723505E-2</v>
      </c>
      <c r="X18">
        <f t="shared" si="9"/>
        <v>6.1696365684501236E-2</v>
      </c>
      <c r="Y18">
        <f t="shared" si="10"/>
        <v>289.50647544044062</v>
      </c>
      <c r="Z18">
        <f t="shared" si="11"/>
        <v>31.883825625567944</v>
      </c>
      <c r="AA18">
        <f t="shared" si="12"/>
        <v>30.0373451612903</v>
      </c>
      <c r="AB18">
        <f t="shared" si="13"/>
        <v>4.2695973055172862</v>
      </c>
      <c r="AC18">
        <f t="shared" si="14"/>
        <v>66.469928592494426</v>
      </c>
      <c r="AD18">
        <f t="shared" si="15"/>
        <v>2.8630740365029457</v>
      </c>
      <c r="AE18">
        <f t="shared" si="16"/>
        <v>4.307322269075275</v>
      </c>
      <c r="AF18">
        <f t="shared" si="17"/>
        <v>1.4065232690143405</v>
      </c>
      <c r="AG18">
        <f t="shared" si="18"/>
        <v>-63.371366546913279</v>
      </c>
      <c r="AH18">
        <f t="shared" si="19"/>
        <v>18.630474513255997</v>
      </c>
      <c r="AI18">
        <f t="shared" si="20"/>
        <v>1.8395090267544096</v>
      </c>
      <c r="AJ18">
        <f t="shared" si="21"/>
        <v>246.60509243353772</v>
      </c>
      <c r="AK18">
        <v>-4.1305131476015201E-2</v>
      </c>
      <c r="AL18">
        <v>4.6368628610083999E-2</v>
      </c>
      <c r="AM18">
        <v>3.4632777046809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52117.229057042605</v>
      </c>
      <c r="AS18" t="s">
        <v>244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244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1513.2085350581908</v>
      </c>
      <c r="BE18">
        <f t="shared" si="29"/>
        <v>9.4162904653061492</v>
      </c>
      <c r="BF18" t="e">
        <f t="shared" si="30"/>
        <v>#DIV/0!</v>
      </c>
      <c r="BG18" t="e">
        <f t="shared" si="31"/>
        <v>#DIV/0!</v>
      </c>
      <c r="BH18">
        <f t="shared" si="32"/>
        <v>6.2227315318070442E-3</v>
      </c>
      <c r="BI18" t="e">
        <f t="shared" si="33"/>
        <v>#DIV/0!</v>
      </c>
      <c r="BJ18" t="s">
        <v>244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1800.0248387096799</v>
      </c>
      <c r="BR18">
        <f t="shared" si="40"/>
        <v>1513.2085350581908</v>
      </c>
      <c r="BS18">
        <f t="shared" si="41"/>
        <v>0.84065980786293537</v>
      </c>
      <c r="BT18">
        <f t="shared" si="42"/>
        <v>0.19131961572587058</v>
      </c>
      <c r="BU18">
        <v>6</v>
      </c>
      <c r="BV18">
        <v>0.5</v>
      </c>
      <c r="BW18" t="s">
        <v>245</v>
      </c>
      <c r="BX18">
        <v>1582641222.5</v>
      </c>
      <c r="BY18">
        <v>390.05048387096798</v>
      </c>
      <c r="BZ18">
        <v>400.026935483871</v>
      </c>
      <c r="CA18">
        <v>28.6731870967742</v>
      </c>
      <c r="CB18">
        <v>27.277445161290299</v>
      </c>
      <c r="CC18">
        <v>600.02035483870998</v>
      </c>
      <c r="CD18">
        <v>99.651964516128999</v>
      </c>
      <c r="CE18">
        <v>0.199999161290323</v>
      </c>
      <c r="CF18">
        <v>30.1906258064516</v>
      </c>
      <c r="CG18">
        <v>30.0373451612903</v>
      </c>
      <c r="CH18">
        <v>999.9</v>
      </c>
      <c r="CI18">
        <v>0</v>
      </c>
      <c r="CJ18">
        <v>0</v>
      </c>
      <c r="CK18">
        <v>9995.7219354838708</v>
      </c>
      <c r="CL18">
        <v>0</v>
      </c>
      <c r="CM18">
        <v>39.512409677419399</v>
      </c>
      <c r="CN18">
        <v>1800.0248387096799</v>
      </c>
      <c r="CO18">
        <v>0.97800554838709697</v>
      </c>
      <c r="CP18">
        <v>2.1994470967741899E-2</v>
      </c>
      <c r="CQ18">
        <v>0</v>
      </c>
      <c r="CR18">
        <v>2.6591048387096801</v>
      </c>
      <c r="CS18">
        <v>0</v>
      </c>
      <c r="CT18">
        <v>10216.664516129</v>
      </c>
      <c r="CU18">
        <v>16724.970967741901</v>
      </c>
      <c r="CV18">
        <v>42.8546774193548</v>
      </c>
      <c r="CW18">
        <v>45.015999999999998</v>
      </c>
      <c r="CX18">
        <v>43.862516129032201</v>
      </c>
      <c r="CY18">
        <v>43.140999999999998</v>
      </c>
      <c r="CZ18">
        <v>42.661000000000001</v>
      </c>
      <c r="DA18">
        <v>1760.4364516129001</v>
      </c>
      <c r="DB18">
        <v>39.589032258064499</v>
      </c>
      <c r="DC18">
        <v>0</v>
      </c>
      <c r="DD18">
        <v>2048.5</v>
      </c>
      <c r="DE18">
        <v>2.6884519230769199</v>
      </c>
      <c r="DF18">
        <v>-0.11204273764018501</v>
      </c>
      <c r="DG18">
        <v>-19.7196582138859</v>
      </c>
      <c r="DH18">
        <v>10216.484615384599</v>
      </c>
      <c r="DI18">
        <v>15</v>
      </c>
      <c r="DJ18">
        <v>100</v>
      </c>
      <c r="DK18">
        <v>100</v>
      </c>
      <c r="DL18">
        <v>3.129</v>
      </c>
      <c r="DM18">
        <v>0.38800000000000001</v>
      </c>
      <c r="DN18">
        <v>2</v>
      </c>
      <c r="DO18">
        <v>650.14800000000002</v>
      </c>
      <c r="DP18">
        <v>358.31299999999999</v>
      </c>
      <c r="DQ18">
        <v>28.964300000000001</v>
      </c>
      <c r="DR18">
        <v>29.409199999999998</v>
      </c>
      <c r="DS18">
        <v>30</v>
      </c>
      <c r="DT18">
        <v>29.352499999999999</v>
      </c>
      <c r="DU18">
        <v>29.390999999999998</v>
      </c>
      <c r="DV18">
        <v>20.860299999999999</v>
      </c>
      <c r="DW18">
        <v>22.385899999999999</v>
      </c>
      <c r="DX18">
        <v>100</v>
      </c>
      <c r="DY18">
        <v>28.928699999999999</v>
      </c>
      <c r="DZ18">
        <v>400</v>
      </c>
      <c r="EA18">
        <v>27.267499999999998</v>
      </c>
      <c r="EB18">
        <v>100.318</v>
      </c>
      <c r="EC18">
        <v>101.1</v>
      </c>
    </row>
    <row r="19" spans="1:133" x14ac:dyDescent="0.35">
      <c r="A19">
        <v>3</v>
      </c>
      <c r="B19">
        <v>1582641326.5</v>
      </c>
      <c r="C19">
        <v>191</v>
      </c>
      <c r="D19" t="s">
        <v>248</v>
      </c>
      <c r="E19" t="s">
        <v>249</v>
      </c>
      <c r="F19" t="s">
        <v>236</v>
      </c>
      <c r="G19" t="s">
        <v>237</v>
      </c>
      <c r="H19" t="s">
        <v>238</v>
      </c>
      <c r="I19" t="s">
        <v>239</v>
      </c>
      <c r="J19" t="s">
        <v>240</v>
      </c>
      <c r="K19" t="s">
        <v>241</v>
      </c>
      <c r="L19" t="s">
        <v>242</v>
      </c>
      <c r="M19" t="s">
        <v>243</v>
      </c>
      <c r="N19">
        <v>1582641318.5</v>
      </c>
      <c r="O19">
        <f t="shared" si="0"/>
        <v>1.5432257233448789E-3</v>
      </c>
      <c r="P19">
        <f t="shared" si="1"/>
        <v>6.5959163139238655</v>
      </c>
      <c r="Q19">
        <f t="shared" si="2"/>
        <v>292.97609677419302</v>
      </c>
      <c r="R19">
        <f t="shared" si="3"/>
        <v>189.35965959961194</v>
      </c>
      <c r="S19">
        <f t="shared" si="4"/>
        <v>18.907459036016693</v>
      </c>
      <c r="T19">
        <f t="shared" si="5"/>
        <v>29.253503940611587</v>
      </c>
      <c r="U19">
        <f t="shared" si="6"/>
        <v>0.11009215736051058</v>
      </c>
      <c r="V19">
        <f t="shared" si="7"/>
        <v>2.2553739751915725</v>
      </c>
      <c r="W19">
        <f t="shared" si="8"/>
        <v>0.10719146056879178</v>
      </c>
      <c r="X19">
        <f t="shared" si="9"/>
        <v>6.7248913176256059E-2</v>
      </c>
      <c r="Y19">
        <f t="shared" si="10"/>
        <v>289.50624106447782</v>
      </c>
      <c r="Z19">
        <f t="shared" si="11"/>
        <v>31.791044999128992</v>
      </c>
      <c r="AA19">
        <f t="shared" si="12"/>
        <v>29.997767741935501</v>
      </c>
      <c r="AB19">
        <f t="shared" si="13"/>
        <v>4.2599035320185337</v>
      </c>
      <c r="AC19">
        <f t="shared" si="14"/>
        <v>66.936657887288021</v>
      </c>
      <c r="AD19">
        <f t="shared" si="15"/>
        <v>2.8737311240642769</v>
      </c>
      <c r="AE19">
        <f t="shared" si="16"/>
        <v>4.2932097519766206</v>
      </c>
      <c r="AF19">
        <f t="shared" si="17"/>
        <v>1.3861724079542568</v>
      </c>
      <c r="AG19">
        <f t="shared" si="18"/>
        <v>-68.056254399509157</v>
      </c>
      <c r="AH19">
        <f t="shared" si="19"/>
        <v>16.494505402502348</v>
      </c>
      <c r="AI19">
        <f t="shared" si="20"/>
        <v>1.6272035117796229</v>
      </c>
      <c r="AJ19">
        <f t="shared" si="21"/>
        <v>239.57169557925062</v>
      </c>
      <c r="AK19">
        <v>-4.1328579043495899E-2</v>
      </c>
      <c r="AL19">
        <v>4.6394950558700798E-2</v>
      </c>
      <c r="AM19">
        <v>3.4648331174052198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52155.392242021437</v>
      </c>
      <c r="AS19" t="s">
        <v>244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244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1513.2037838709682</v>
      </c>
      <c r="BE19">
        <f t="shared" si="29"/>
        <v>6.5959163139238655</v>
      </c>
      <c r="BF19" t="e">
        <f t="shared" si="30"/>
        <v>#DIV/0!</v>
      </c>
      <c r="BG19" t="e">
        <f t="shared" si="31"/>
        <v>#DIV/0!</v>
      </c>
      <c r="BH19">
        <f t="shared" si="32"/>
        <v>4.3589081551532148E-3</v>
      </c>
      <c r="BI19" t="e">
        <f t="shared" si="33"/>
        <v>#DIV/0!</v>
      </c>
      <c r="BJ19" t="s">
        <v>244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1800.01870967742</v>
      </c>
      <c r="BR19">
        <f t="shared" si="40"/>
        <v>1513.2037838709682</v>
      </c>
      <c r="BS19">
        <f t="shared" si="41"/>
        <v>0.84066003077387363</v>
      </c>
      <c r="BT19">
        <f t="shared" si="42"/>
        <v>0.19132006154774736</v>
      </c>
      <c r="BU19">
        <v>6</v>
      </c>
      <c r="BV19">
        <v>0.5</v>
      </c>
      <c r="BW19" t="s">
        <v>245</v>
      </c>
      <c r="BX19">
        <v>1582641318.5</v>
      </c>
      <c r="BY19">
        <v>292.97609677419302</v>
      </c>
      <c r="BZ19">
        <v>300.024</v>
      </c>
      <c r="CA19">
        <v>28.780638709677401</v>
      </c>
      <c r="CB19">
        <v>27.281858064516101</v>
      </c>
      <c r="CC19">
        <v>600.01203225806501</v>
      </c>
      <c r="CD19">
        <v>99.649454838709701</v>
      </c>
      <c r="CE19">
        <v>0.20000135483871001</v>
      </c>
      <c r="CF19">
        <v>30.133422580645199</v>
      </c>
      <c r="CG19">
        <v>29.997767741935501</v>
      </c>
      <c r="CH19">
        <v>999.9</v>
      </c>
      <c r="CI19">
        <v>0</v>
      </c>
      <c r="CJ19">
        <v>0</v>
      </c>
      <c r="CK19">
        <v>10001.648064516099</v>
      </c>
      <c r="CL19">
        <v>0</v>
      </c>
      <c r="CM19">
        <v>60.002603225806503</v>
      </c>
      <c r="CN19">
        <v>1800.01870967742</v>
      </c>
      <c r="CO19">
        <v>0.97799825806451601</v>
      </c>
      <c r="CP19">
        <v>2.2001677419354802E-2</v>
      </c>
      <c r="CQ19">
        <v>0</v>
      </c>
      <c r="CR19">
        <v>2.6240080645161301</v>
      </c>
      <c r="CS19">
        <v>0</v>
      </c>
      <c r="CT19">
        <v>10301.341935483901</v>
      </c>
      <c r="CU19">
        <v>16724.9064516129</v>
      </c>
      <c r="CV19">
        <v>42.983741935483899</v>
      </c>
      <c r="CW19">
        <v>45.125</v>
      </c>
      <c r="CX19">
        <v>44.25</v>
      </c>
      <c r="CY19">
        <v>43.186999999999998</v>
      </c>
      <c r="CZ19">
        <v>42.75</v>
      </c>
      <c r="DA19">
        <v>1760.4164516128999</v>
      </c>
      <c r="DB19">
        <v>39.6022580645161</v>
      </c>
      <c r="DC19">
        <v>0</v>
      </c>
      <c r="DD19">
        <v>2144.5</v>
      </c>
      <c r="DE19">
        <v>2.6001538461538498</v>
      </c>
      <c r="DF19">
        <v>0.54900854807249799</v>
      </c>
      <c r="DG19">
        <v>223.78461503633699</v>
      </c>
      <c r="DH19">
        <v>10302.603846153799</v>
      </c>
      <c r="DI19">
        <v>15</v>
      </c>
      <c r="DJ19">
        <v>100</v>
      </c>
      <c r="DK19">
        <v>100</v>
      </c>
      <c r="DL19">
        <v>2.7810000000000001</v>
      </c>
      <c r="DM19">
        <v>0.4</v>
      </c>
      <c r="DN19">
        <v>2</v>
      </c>
      <c r="DO19">
        <v>650.32100000000003</v>
      </c>
      <c r="DP19">
        <v>357.72899999999998</v>
      </c>
      <c r="DQ19">
        <v>28.969799999999999</v>
      </c>
      <c r="DR19">
        <v>29.4</v>
      </c>
      <c r="DS19">
        <v>30.0001</v>
      </c>
      <c r="DT19">
        <v>29.3489</v>
      </c>
      <c r="DU19">
        <v>29.3886</v>
      </c>
      <c r="DV19">
        <v>16.552499999999998</v>
      </c>
      <c r="DW19">
        <v>23.428799999999999</v>
      </c>
      <c r="DX19">
        <v>100</v>
      </c>
      <c r="DY19">
        <v>28.976900000000001</v>
      </c>
      <c r="DZ19">
        <v>300</v>
      </c>
      <c r="EA19">
        <v>27.119199999999999</v>
      </c>
      <c r="EB19">
        <v>100.322</v>
      </c>
      <c r="EC19">
        <v>101.104</v>
      </c>
    </row>
    <row r="20" spans="1:133" x14ac:dyDescent="0.35">
      <c r="A20">
        <v>4</v>
      </c>
      <c r="B20">
        <v>1582641416.5</v>
      </c>
      <c r="C20">
        <v>281</v>
      </c>
      <c r="D20" t="s">
        <v>250</v>
      </c>
      <c r="E20" t="s">
        <v>251</v>
      </c>
      <c r="F20" t="s">
        <v>236</v>
      </c>
      <c r="G20" t="s">
        <v>237</v>
      </c>
      <c r="H20" t="s">
        <v>238</v>
      </c>
      <c r="I20" t="s">
        <v>239</v>
      </c>
      <c r="J20" t="s">
        <v>240</v>
      </c>
      <c r="K20" t="s">
        <v>241</v>
      </c>
      <c r="L20" t="s">
        <v>242</v>
      </c>
      <c r="M20" t="s">
        <v>243</v>
      </c>
      <c r="N20">
        <v>1582641408.5</v>
      </c>
      <c r="O20">
        <f t="shared" si="0"/>
        <v>1.5198786595621819E-3</v>
      </c>
      <c r="P20">
        <f t="shared" si="1"/>
        <v>4.6280854649556389</v>
      </c>
      <c r="Q20">
        <f t="shared" si="2"/>
        <v>220.037451612903</v>
      </c>
      <c r="R20">
        <f t="shared" si="3"/>
        <v>146.24667055282347</v>
      </c>
      <c r="S20">
        <f t="shared" si="4"/>
        <v>14.602150498014561</v>
      </c>
      <c r="T20">
        <f t="shared" si="5"/>
        <v>21.969867563519553</v>
      </c>
      <c r="U20">
        <f t="shared" si="6"/>
        <v>0.10882437688866264</v>
      </c>
      <c r="V20">
        <f t="shared" si="7"/>
        <v>2.2544755987380491</v>
      </c>
      <c r="W20">
        <f t="shared" si="8"/>
        <v>0.10598807760134339</v>
      </c>
      <c r="X20">
        <f t="shared" si="9"/>
        <v>6.6491221596759562E-2</v>
      </c>
      <c r="Y20">
        <f t="shared" si="10"/>
        <v>289.49891227238783</v>
      </c>
      <c r="Z20">
        <f t="shared" si="11"/>
        <v>31.776199801594078</v>
      </c>
      <c r="AA20">
        <f t="shared" si="12"/>
        <v>29.981090322580599</v>
      </c>
      <c r="AB20">
        <f t="shared" si="13"/>
        <v>4.2558244473386928</v>
      </c>
      <c r="AC20">
        <f t="shared" si="14"/>
        <v>67.058742646735524</v>
      </c>
      <c r="AD20">
        <f t="shared" si="15"/>
        <v>2.8751526355560131</v>
      </c>
      <c r="AE20">
        <f t="shared" si="16"/>
        <v>4.2875134875437126</v>
      </c>
      <c r="AF20">
        <f t="shared" si="17"/>
        <v>1.3806718117826797</v>
      </c>
      <c r="AG20">
        <f t="shared" si="18"/>
        <v>-67.026648886692215</v>
      </c>
      <c r="AH20">
        <f t="shared" si="19"/>
        <v>15.703000796390597</v>
      </c>
      <c r="AI20">
        <f t="shared" si="20"/>
        <v>1.549432534183901</v>
      </c>
      <c r="AJ20">
        <f t="shared" si="21"/>
        <v>239.7246967162701</v>
      </c>
      <c r="AK20">
        <v>-4.1304345445315298E-2</v>
      </c>
      <c r="AL20">
        <v>4.6367746221763297E-2</v>
      </c>
      <c r="AM20">
        <v>3.46322555743882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52129.965234744581</v>
      </c>
      <c r="AS20" t="s">
        <v>244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244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1513.1652967741963</v>
      </c>
      <c r="BE20">
        <f t="shared" si="29"/>
        <v>4.6280854649556389</v>
      </c>
      <c r="BF20" t="e">
        <f t="shared" si="30"/>
        <v>#DIV/0!</v>
      </c>
      <c r="BG20" t="e">
        <f t="shared" si="31"/>
        <v>#DIV/0!</v>
      </c>
      <c r="BH20">
        <f t="shared" si="32"/>
        <v>3.058545867276964E-3</v>
      </c>
      <c r="BI20" t="e">
        <f t="shared" si="33"/>
        <v>#DIV/0!</v>
      </c>
      <c r="BJ20" t="s">
        <v>244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1799.9729032258099</v>
      </c>
      <c r="BR20">
        <f t="shared" si="40"/>
        <v>1513.1652967741963</v>
      </c>
      <c r="BS20">
        <f t="shared" si="41"/>
        <v>0.84066004219418355</v>
      </c>
      <c r="BT20">
        <f t="shared" si="42"/>
        <v>0.19132008438836712</v>
      </c>
      <c r="BU20">
        <v>6</v>
      </c>
      <c r="BV20">
        <v>0.5</v>
      </c>
      <c r="BW20" t="s">
        <v>245</v>
      </c>
      <c r="BX20">
        <v>1582641408.5</v>
      </c>
      <c r="BY20">
        <v>220.037451612903</v>
      </c>
      <c r="BZ20">
        <v>224.99983870967699</v>
      </c>
      <c r="CA20">
        <v>28.795861290322598</v>
      </c>
      <c r="CB20">
        <v>27.319787096774199</v>
      </c>
      <c r="CC20">
        <v>600.01554838709706</v>
      </c>
      <c r="CD20">
        <v>99.646067741935497</v>
      </c>
      <c r="CE20">
        <v>0.199969387096774</v>
      </c>
      <c r="CF20">
        <v>30.110287096774201</v>
      </c>
      <c r="CG20">
        <v>29.981090322580599</v>
      </c>
      <c r="CH20">
        <v>999.9</v>
      </c>
      <c r="CI20">
        <v>0</v>
      </c>
      <c r="CJ20">
        <v>0</v>
      </c>
      <c r="CK20">
        <v>9996.1232258064501</v>
      </c>
      <c r="CL20">
        <v>0</v>
      </c>
      <c r="CM20">
        <v>69.446899999999999</v>
      </c>
      <c r="CN20">
        <v>1799.9729032258099</v>
      </c>
      <c r="CO20">
        <v>0.97799883870967697</v>
      </c>
      <c r="CP20">
        <v>2.2001054838709701E-2</v>
      </c>
      <c r="CQ20">
        <v>0</v>
      </c>
      <c r="CR20">
        <v>2.6509919354838698</v>
      </c>
      <c r="CS20">
        <v>0</v>
      </c>
      <c r="CT20">
        <v>10382.0451612903</v>
      </c>
      <c r="CU20">
        <v>16724.4774193548</v>
      </c>
      <c r="CV20">
        <v>43.061999999999998</v>
      </c>
      <c r="CW20">
        <v>45.253999999999998</v>
      </c>
      <c r="CX20">
        <v>44.311999999999998</v>
      </c>
      <c r="CY20">
        <v>43.316064516129003</v>
      </c>
      <c r="CZ20">
        <v>42.816064516129003</v>
      </c>
      <c r="DA20">
        <v>1760.3709677419399</v>
      </c>
      <c r="DB20">
        <v>39.601935483870903</v>
      </c>
      <c r="DC20">
        <v>0</v>
      </c>
      <c r="DD20">
        <v>2234.5</v>
      </c>
      <c r="DE20">
        <v>2.6515961538461501</v>
      </c>
      <c r="DF20">
        <v>1.2708205235355601</v>
      </c>
      <c r="DG20">
        <v>28.078632392556401</v>
      </c>
      <c r="DH20">
        <v>10382.234615384599</v>
      </c>
      <c r="DI20">
        <v>15</v>
      </c>
      <c r="DJ20">
        <v>100</v>
      </c>
      <c r="DK20">
        <v>100</v>
      </c>
      <c r="DL20">
        <v>2.4609999999999999</v>
      </c>
      <c r="DM20">
        <v>0.39200000000000002</v>
      </c>
      <c r="DN20">
        <v>2</v>
      </c>
      <c r="DO20">
        <v>650.226</v>
      </c>
      <c r="DP20">
        <v>357.08699999999999</v>
      </c>
      <c r="DQ20">
        <v>28.8216</v>
      </c>
      <c r="DR20">
        <v>29.427399999999999</v>
      </c>
      <c r="DS20">
        <v>30.0002</v>
      </c>
      <c r="DT20">
        <v>29.371700000000001</v>
      </c>
      <c r="DU20">
        <v>29.4146</v>
      </c>
      <c r="DV20">
        <v>13.1929</v>
      </c>
      <c r="DW20">
        <v>23.608000000000001</v>
      </c>
      <c r="DX20">
        <v>100</v>
      </c>
      <c r="DY20">
        <v>28.816800000000001</v>
      </c>
      <c r="DZ20">
        <v>225</v>
      </c>
      <c r="EA20">
        <v>27.103300000000001</v>
      </c>
      <c r="EB20">
        <v>100.325</v>
      </c>
      <c r="EC20">
        <v>101.102</v>
      </c>
    </row>
    <row r="21" spans="1:133" x14ac:dyDescent="0.35">
      <c r="A21">
        <v>5</v>
      </c>
      <c r="B21">
        <v>1582641508.5</v>
      </c>
      <c r="C21">
        <v>373</v>
      </c>
      <c r="D21" t="s">
        <v>252</v>
      </c>
      <c r="E21" t="s">
        <v>253</v>
      </c>
      <c r="F21" t="s">
        <v>236</v>
      </c>
      <c r="G21" t="s">
        <v>237</v>
      </c>
      <c r="H21" t="s">
        <v>238</v>
      </c>
      <c r="I21" t="s">
        <v>239</v>
      </c>
      <c r="J21" t="s">
        <v>240</v>
      </c>
      <c r="K21" t="s">
        <v>241</v>
      </c>
      <c r="L21" t="s">
        <v>242</v>
      </c>
      <c r="M21" t="s">
        <v>243</v>
      </c>
      <c r="N21">
        <v>1582641500.5</v>
      </c>
      <c r="O21">
        <f t="shared" si="0"/>
        <v>1.5703789452222526E-3</v>
      </c>
      <c r="P21">
        <f t="shared" si="1"/>
        <v>2.5679482677124708</v>
      </c>
      <c r="Q21">
        <f t="shared" si="2"/>
        <v>147.22345161290301</v>
      </c>
      <c r="R21">
        <f t="shared" si="3"/>
        <v>107.01664418158104</v>
      </c>
      <c r="S21">
        <f t="shared" si="4"/>
        <v>10.684453103881868</v>
      </c>
      <c r="T21">
        <f t="shared" si="5"/>
        <v>14.698667451024575</v>
      </c>
      <c r="U21">
        <f t="shared" si="6"/>
        <v>0.11274827100235314</v>
      </c>
      <c r="V21">
        <f t="shared" si="7"/>
        <v>2.2548962690805121</v>
      </c>
      <c r="W21">
        <f t="shared" si="8"/>
        <v>0.10970737568782667</v>
      </c>
      <c r="X21">
        <f t="shared" si="9"/>
        <v>6.8833490924970639E-2</v>
      </c>
      <c r="Y21">
        <f t="shared" si="10"/>
        <v>289.50347780379218</v>
      </c>
      <c r="Z21">
        <f t="shared" si="11"/>
        <v>31.736494624633593</v>
      </c>
      <c r="AA21">
        <f t="shared" si="12"/>
        <v>29.985974193548401</v>
      </c>
      <c r="AB21">
        <f t="shared" si="13"/>
        <v>4.2570186274495008</v>
      </c>
      <c r="AC21">
        <f t="shared" si="14"/>
        <v>67.235742185215457</v>
      </c>
      <c r="AD21">
        <f t="shared" si="15"/>
        <v>2.8789687938665516</v>
      </c>
      <c r="AE21">
        <f t="shared" si="16"/>
        <v>4.2819023041878621</v>
      </c>
      <c r="AF21">
        <f t="shared" si="17"/>
        <v>1.3780498335829492</v>
      </c>
      <c r="AG21">
        <f t="shared" si="18"/>
        <v>-69.253711484301334</v>
      </c>
      <c r="AH21">
        <f t="shared" si="19"/>
        <v>12.338553569066155</v>
      </c>
      <c r="AI21">
        <f t="shared" si="20"/>
        <v>1.2171236013566116</v>
      </c>
      <c r="AJ21">
        <f t="shared" si="21"/>
        <v>233.80544348991361</v>
      </c>
      <c r="AK21">
        <v>-4.1315691884332997E-2</v>
      </c>
      <c r="AL21">
        <v>4.6380483593563303E-2</v>
      </c>
      <c r="AM21">
        <v>3.46397827535512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52147.478854224908</v>
      </c>
      <c r="AS21" t="s">
        <v>244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244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1513.1847780583753</v>
      </c>
      <c r="BE21">
        <f t="shared" si="29"/>
        <v>2.5679482677124708</v>
      </c>
      <c r="BF21" t="e">
        <f t="shared" si="30"/>
        <v>#DIV/0!</v>
      </c>
      <c r="BG21" t="e">
        <f t="shared" si="31"/>
        <v>#DIV/0!</v>
      </c>
      <c r="BH21">
        <f t="shared" si="32"/>
        <v>1.6970487047903711E-3</v>
      </c>
      <c r="BI21" t="e">
        <f t="shared" si="33"/>
        <v>#DIV/0!</v>
      </c>
      <c r="BJ21" t="s">
        <v>244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1799.99548387097</v>
      </c>
      <c r="BR21">
        <f t="shared" si="40"/>
        <v>1513.1847780583753</v>
      </c>
      <c r="BS21">
        <f t="shared" si="41"/>
        <v>0.84066031921602624</v>
      </c>
      <c r="BT21">
        <f t="shared" si="42"/>
        <v>0.1913206384320526</v>
      </c>
      <c r="BU21">
        <v>6</v>
      </c>
      <c r="BV21">
        <v>0.5</v>
      </c>
      <c r="BW21" t="s">
        <v>245</v>
      </c>
      <c r="BX21">
        <v>1582641500.5</v>
      </c>
      <c r="BY21">
        <v>147.22345161290301</v>
      </c>
      <c r="BZ21">
        <v>150.022516129032</v>
      </c>
      <c r="CA21">
        <v>28.836064516128999</v>
      </c>
      <c r="CB21">
        <v>27.311012903225802</v>
      </c>
      <c r="CC21">
        <v>600.01722580645196</v>
      </c>
      <c r="CD21">
        <v>99.639170967741904</v>
      </c>
      <c r="CE21">
        <v>0.20000064516129001</v>
      </c>
      <c r="CF21">
        <v>30.087470967741901</v>
      </c>
      <c r="CG21">
        <v>29.985974193548401</v>
      </c>
      <c r="CH21">
        <v>999.9</v>
      </c>
      <c r="CI21">
        <v>0</v>
      </c>
      <c r="CJ21">
        <v>0</v>
      </c>
      <c r="CK21">
        <v>9999.5612903225792</v>
      </c>
      <c r="CL21">
        <v>0</v>
      </c>
      <c r="CM21">
        <v>108.172587096774</v>
      </c>
      <c r="CN21">
        <v>1799.99548387097</v>
      </c>
      <c r="CO21">
        <v>0.97799100000000005</v>
      </c>
      <c r="CP21">
        <v>2.2008699999999999E-2</v>
      </c>
      <c r="CQ21">
        <v>0</v>
      </c>
      <c r="CR21">
        <v>2.71287096774194</v>
      </c>
      <c r="CS21">
        <v>0</v>
      </c>
      <c r="CT21">
        <v>10520.835483871</v>
      </c>
      <c r="CU21">
        <v>16724.658064516101</v>
      </c>
      <c r="CV21">
        <v>43.197161290322597</v>
      </c>
      <c r="CW21">
        <v>45.5</v>
      </c>
      <c r="CX21">
        <v>44.441064516129003</v>
      </c>
      <c r="CY21">
        <v>43.570129032258002</v>
      </c>
      <c r="CZ21">
        <v>42.975612903225802</v>
      </c>
      <c r="DA21">
        <v>1760.3754838709699</v>
      </c>
      <c r="DB21">
        <v>39.6190322580645</v>
      </c>
      <c r="DC21">
        <v>0</v>
      </c>
      <c r="DD21">
        <v>2326.2999999523199</v>
      </c>
      <c r="DE21">
        <v>2.6973461538461501</v>
      </c>
      <c r="DF21">
        <v>1.7224444260726599</v>
      </c>
      <c r="DG21">
        <v>-218.55384559536199</v>
      </c>
      <c r="DH21">
        <v>10520.811538461499</v>
      </c>
      <c r="DI21">
        <v>15</v>
      </c>
      <c r="DJ21">
        <v>100</v>
      </c>
      <c r="DK21">
        <v>100</v>
      </c>
      <c r="DL21">
        <v>2.2080000000000002</v>
      </c>
      <c r="DM21">
        <v>0.39</v>
      </c>
      <c r="DN21">
        <v>2</v>
      </c>
      <c r="DO21">
        <v>650.15</v>
      </c>
      <c r="DP21">
        <v>356.09899999999999</v>
      </c>
      <c r="DQ21">
        <v>28.682700000000001</v>
      </c>
      <c r="DR21">
        <v>29.507899999999999</v>
      </c>
      <c r="DS21">
        <v>30.000599999999999</v>
      </c>
      <c r="DT21">
        <v>29.4331</v>
      </c>
      <c r="DU21">
        <v>29.476299999999998</v>
      </c>
      <c r="DV21">
        <v>9.7230899999999991</v>
      </c>
      <c r="DW21">
        <v>24.151499999999999</v>
      </c>
      <c r="DX21">
        <v>100</v>
      </c>
      <c r="DY21">
        <v>28.680499999999999</v>
      </c>
      <c r="DZ21">
        <v>150</v>
      </c>
      <c r="EA21">
        <v>27.1404</v>
      </c>
      <c r="EB21">
        <v>100.309</v>
      </c>
      <c r="EC21">
        <v>101.086</v>
      </c>
    </row>
    <row r="22" spans="1:133" x14ac:dyDescent="0.35">
      <c r="A22">
        <v>6</v>
      </c>
      <c r="B22">
        <v>1582641578</v>
      </c>
      <c r="C22">
        <v>442.5</v>
      </c>
      <c r="D22" t="s">
        <v>254</v>
      </c>
      <c r="E22" t="s">
        <v>255</v>
      </c>
      <c r="F22" t="s">
        <v>236</v>
      </c>
      <c r="G22" t="s">
        <v>237</v>
      </c>
      <c r="H22" t="s">
        <v>238</v>
      </c>
      <c r="I22" t="s">
        <v>239</v>
      </c>
      <c r="J22" t="s">
        <v>240</v>
      </c>
      <c r="K22" t="s">
        <v>241</v>
      </c>
      <c r="L22" t="s">
        <v>242</v>
      </c>
      <c r="M22" t="s">
        <v>243</v>
      </c>
      <c r="N22">
        <v>1582641553.2258101</v>
      </c>
      <c r="O22">
        <f t="shared" si="0"/>
        <v>1.2246242983288262E-3</v>
      </c>
      <c r="P22">
        <f t="shared" si="1"/>
        <v>0.18541369034381064</v>
      </c>
      <c r="Q22">
        <f t="shared" si="2"/>
        <v>99.636290322580706</v>
      </c>
      <c r="R22">
        <f t="shared" si="3"/>
        <v>93.778402975699592</v>
      </c>
      <c r="S22">
        <f t="shared" si="4"/>
        <v>9.3628048606728385</v>
      </c>
      <c r="T22">
        <f t="shared" si="5"/>
        <v>9.9476544036839787</v>
      </c>
      <c r="U22">
        <f t="shared" si="6"/>
        <v>8.446746703344854E-2</v>
      </c>
      <c r="V22">
        <f t="shared" si="7"/>
        <v>2.2548836080796226</v>
      </c>
      <c r="W22">
        <f t="shared" si="8"/>
        <v>8.2748214481757842E-2</v>
      </c>
      <c r="X22">
        <f t="shared" si="9"/>
        <v>5.1869187453567306E-2</v>
      </c>
      <c r="Y22">
        <f t="shared" si="10"/>
        <v>289.49983187324818</v>
      </c>
      <c r="Z22">
        <f t="shared" si="11"/>
        <v>31.859629743731034</v>
      </c>
      <c r="AA22">
        <f t="shared" si="12"/>
        <v>30.000425806451599</v>
      </c>
      <c r="AB22">
        <f t="shared" si="13"/>
        <v>4.2605539755005379</v>
      </c>
      <c r="AC22">
        <f t="shared" si="14"/>
        <v>66.186224240471404</v>
      </c>
      <c r="AD22">
        <f t="shared" si="15"/>
        <v>2.835494954008341</v>
      </c>
      <c r="AE22">
        <f t="shared" si="16"/>
        <v>4.2841165008994411</v>
      </c>
      <c r="AF22">
        <f t="shared" si="17"/>
        <v>1.425059021492197</v>
      </c>
      <c r="AG22">
        <f t="shared" si="18"/>
        <v>-54.005931556301235</v>
      </c>
      <c r="AH22">
        <f t="shared" si="19"/>
        <v>11.676541704855319</v>
      </c>
      <c r="AI22">
        <f t="shared" si="20"/>
        <v>1.1519603528257627</v>
      </c>
      <c r="AJ22">
        <f t="shared" si="21"/>
        <v>248.32240237462804</v>
      </c>
      <c r="AK22">
        <v>-4.1315350360144498E-2</v>
      </c>
      <c r="AL22">
        <v>4.6380100202742497E-2</v>
      </c>
      <c r="AM22">
        <v>3.4639556198283699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52145.530558608603</v>
      </c>
      <c r="AS22" t="s">
        <v>244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244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1513.1679791230338</v>
      </c>
      <c r="BE22">
        <f t="shared" si="29"/>
        <v>0.18541369034381064</v>
      </c>
      <c r="BF22" t="e">
        <f t="shared" si="30"/>
        <v>#DIV/0!</v>
      </c>
      <c r="BG22" t="e">
        <f t="shared" si="31"/>
        <v>#DIV/0!</v>
      </c>
      <c r="BH22">
        <f t="shared" si="32"/>
        <v>1.2253344830312119E-4</v>
      </c>
      <c r="BI22" t="e">
        <f t="shared" si="33"/>
        <v>#DIV/0!</v>
      </c>
      <c r="BJ22" t="s">
        <v>244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1799.97580645161</v>
      </c>
      <c r="BR22">
        <f t="shared" si="40"/>
        <v>1513.1679791230338</v>
      </c>
      <c r="BS22">
        <f t="shared" si="41"/>
        <v>0.84066017648649616</v>
      </c>
      <c r="BT22">
        <f t="shared" si="42"/>
        <v>0.19132035297299224</v>
      </c>
      <c r="BU22">
        <v>6</v>
      </c>
      <c r="BV22">
        <v>0.5</v>
      </c>
      <c r="BW22" t="s">
        <v>245</v>
      </c>
      <c r="BX22">
        <v>1582641553.2258101</v>
      </c>
      <c r="BY22">
        <v>99.636290322580706</v>
      </c>
      <c r="BZ22">
        <v>99.943712903225801</v>
      </c>
      <c r="CA22">
        <v>28.400483870967701</v>
      </c>
      <c r="CB22">
        <v>27.210670967741901</v>
      </c>
      <c r="CC22">
        <v>600.01587096774199</v>
      </c>
      <c r="CD22">
        <v>99.639858064516105</v>
      </c>
      <c r="CE22">
        <v>0.199812516129032</v>
      </c>
      <c r="CF22">
        <v>30.096477419354802</v>
      </c>
      <c r="CG22">
        <v>30.000425806451599</v>
      </c>
      <c r="CH22">
        <v>999.9</v>
      </c>
      <c r="CI22">
        <v>0</v>
      </c>
      <c r="CJ22">
        <v>0</v>
      </c>
      <c r="CK22">
        <v>9999.4096774193495</v>
      </c>
      <c r="CL22">
        <v>0</v>
      </c>
      <c r="CM22">
        <v>47.676251612903201</v>
      </c>
      <c r="CN22">
        <v>1799.97580645161</v>
      </c>
      <c r="CO22">
        <v>0.97799164516129</v>
      </c>
      <c r="CP22">
        <v>2.2008070967741902E-2</v>
      </c>
      <c r="CQ22">
        <v>0</v>
      </c>
      <c r="CR22">
        <v>2.6433870967741901</v>
      </c>
      <c r="CS22">
        <v>0</v>
      </c>
      <c r="CT22">
        <v>10461.0451612903</v>
      </c>
      <c r="CU22">
        <v>16724.490322580601</v>
      </c>
      <c r="CV22">
        <v>43.253999999999998</v>
      </c>
      <c r="CW22">
        <v>45.590451612903202</v>
      </c>
      <c r="CX22">
        <v>44.445451612903199</v>
      </c>
      <c r="CY22">
        <v>43.705290322580602</v>
      </c>
      <c r="CZ22">
        <v>43.04</v>
      </c>
      <c r="DA22">
        <v>1760.3632258064499</v>
      </c>
      <c r="DB22">
        <v>39.61</v>
      </c>
      <c r="DC22">
        <v>0</v>
      </c>
      <c r="DD22">
        <v>2395.9000000953702</v>
      </c>
      <c r="DE22">
        <v>2.69819230769231</v>
      </c>
      <c r="DF22">
        <v>-0.74136753897591101</v>
      </c>
      <c r="DG22">
        <v>98.311111082360199</v>
      </c>
      <c r="DH22">
        <v>10482.246153846199</v>
      </c>
      <c r="DI22">
        <v>15</v>
      </c>
      <c r="DJ22">
        <v>100</v>
      </c>
      <c r="DK22">
        <v>100</v>
      </c>
      <c r="DL22">
        <v>2.0910000000000002</v>
      </c>
      <c r="DM22">
        <v>0.39</v>
      </c>
      <c r="DN22">
        <v>2</v>
      </c>
      <c r="DO22">
        <v>634.04</v>
      </c>
      <c r="DP22">
        <v>353.17500000000001</v>
      </c>
      <c r="DQ22">
        <v>28.766200000000001</v>
      </c>
      <c r="DR22">
        <v>29.58</v>
      </c>
      <c r="DS22">
        <v>30.001100000000001</v>
      </c>
      <c r="DT22">
        <v>29.512599999999999</v>
      </c>
      <c r="DU22">
        <v>29.551600000000001</v>
      </c>
      <c r="DV22">
        <v>7.3848799999999999</v>
      </c>
      <c r="DW22">
        <v>23.908799999999999</v>
      </c>
      <c r="DX22">
        <v>100</v>
      </c>
      <c r="DY22">
        <v>28.715399999999999</v>
      </c>
      <c r="DZ22">
        <v>100</v>
      </c>
      <c r="EA22">
        <v>27.1066</v>
      </c>
      <c r="EB22">
        <v>100.298</v>
      </c>
      <c r="EC22">
        <v>101.065</v>
      </c>
    </row>
    <row r="23" spans="1:133" x14ac:dyDescent="0.35">
      <c r="A23">
        <v>7</v>
      </c>
      <c r="B23">
        <v>1582641654.0999999</v>
      </c>
      <c r="C23">
        <v>518.59999990463302</v>
      </c>
      <c r="D23" t="s">
        <v>256</v>
      </c>
      <c r="E23" t="s">
        <v>257</v>
      </c>
      <c r="F23" t="s">
        <v>236</v>
      </c>
      <c r="G23" t="s">
        <v>237</v>
      </c>
      <c r="H23" t="s">
        <v>238</v>
      </c>
      <c r="I23" t="s">
        <v>239</v>
      </c>
      <c r="J23" t="s">
        <v>240</v>
      </c>
      <c r="K23" t="s">
        <v>241</v>
      </c>
      <c r="L23" t="s">
        <v>242</v>
      </c>
      <c r="M23" t="s">
        <v>243</v>
      </c>
      <c r="N23">
        <v>1582641626.0999999</v>
      </c>
      <c r="O23">
        <f t="shared" si="0"/>
        <v>1.3009276415506764E-3</v>
      </c>
      <c r="P23">
        <f t="shared" si="1"/>
        <v>1.5132808256765868E-2</v>
      </c>
      <c r="Q23">
        <f t="shared" si="2"/>
        <v>74.852648387096806</v>
      </c>
      <c r="R23">
        <f t="shared" si="3"/>
        <v>72.815117867231265</v>
      </c>
      <c r="S23">
        <f t="shared" si="4"/>
        <v>7.2696891413196196</v>
      </c>
      <c r="T23">
        <f t="shared" si="5"/>
        <v>7.4731113691375022</v>
      </c>
      <c r="U23">
        <f t="shared" si="6"/>
        <v>8.8946150524181936E-2</v>
      </c>
      <c r="V23">
        <f t="shared" si="7"/>
        <v>2.2543538180564386</v>
      </c>
      <c r="W23">
        <f t="shared" si="8"/>
        <v>8.7041523376676075E-2</v>
      </c>
      <c r="X23">
        <f t="shared" si="9"/>
        <v>5.4568678415306798E-2</v>
      </c>
      <c r="Y23">
        <f t="shared" si="10"/>
        <v>289.49947118113641</v>
      </c>
      <c r="Z23">
        <f t="shared" si="11"/>
        <v>31.841063106181767</v>
      </c>
      <c r="AA23">
        <f t="shared" si="12"/>
        <v>29.983080645161301</v>
      </c>
      <c r="AB23">
        <f t="shared" si="13"/>
        <v>4.2563110759779255</v>
      </c>
      <c r="AC23">
        <f t="shared" si="14"/>
        <v>65.730653584942075</v>
      </c>
      <c r="AD23">
        <f t="shared" si="15"/>
        <v>2.8169910049862383</v>
      </c>
      <c r="AE23">
        <f t="shared" si="16"/>
        <v>4.2856579865677302</v>
      </c>
      <c r="AF23">
        <f t="shared" si="17"/>
        <v>1.4393200709916871</v>
      </c>
      <c r="AG23">
        <f t="shared" si="18"/>
        <v>-57.370908992384827</v>
      </c>
      <c r="AH23">
        <f t="shared" si="19"/>
        <v>14.543633154373163</v>
      </c>
      <c r="AI23">
        <f t="shared" si="20"/>
        <v>1.4350745173707176</v>
      </c>
      <c r="AJ23">
        <f t="shared" si="21"/>
        <v>248.10726986049545</v>
      </c>
      <c r="AK23">
        <v>-4.1301061101779502E-2</v>
      </c>
      <c r="AL23">
        <v>4.6364059258420097E-2</v>
      </c>
      <c r="AM23">
        <v>3.4630076621699799</v>
      </c>
      <c r="AN23">
        <v>5</v>
      </c>
      <c r="AO23">
        <v>1</v>
      </c>
      <c r="AP23">
        <f t="shared" si="22"/>
        <v>1</v>
      </c>
      <c r="AQ23">
        <f t="shared" si="23"/>
        <v>0</v>
      </c>
      <c r="AR23">
        <f t="shared" si="24"/>
        <v>52127.111545639738</v>
      </c>
      <c r="AS23" t="s">
        <v>244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244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1513.1658387096761</v>
      </c>
      <c r="BE23">
        <f t="shared" si="29"/>
        <v>1.5132808256765868E-2</v>
      </c>
      <c r="BF23" t="e">
        <f t="shared" si="30"/>
        <v>#DIV/0!</v>
      </c>
      <c r="BG23" t="e">
        <f t="shared" si="31"/>
        <v>#DIV/0!</v>
      </c>
      <c r="BH23">
        <f t="shared" si="32"/>
        <v>1.0000759909878806E-5</v>
      </c>
      <c r="BI23" t="e">
        <f t="shared" si="33"/>
        <v>#DIV/0!</v>
      </c>
      <c r="BJ23" t="s">
        <v>244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1799.97322580645</v>
      </c>
      <c r="BR23">
        <f t="shared" si="40"/>
        <v>1513.1658387096761</v>
      </c>
      <c r="BS23">
        <f t="shared" si="41"/>
        <v>0.8406601926157683</v>
      </c>
      <c r="BT23">
        <f t="shared" si="42"/>
        <v>0.1913203852315366</v>
      </c>
      <c r="BU23">
        <v>6</v>
      </c>
      <c r="BV23">
        <v>0.5</v>
      </c>
      <c r="BW23" t="s">
        <v>245</v>
      </c>
      <c r="BX23">
        <v>1582641626.0999999</v>
      </c>
      <c r="BY23">
        <v>74.852648387096806</v>
      </c>
      <c r="BZ23">
        <v>74.965158064516103</v>
      </c>
      <c r="CA23">
        <v>28.215722580645199</v>
      </c>
      <c r="CB23">
        <v>26.951512903225801</v>
      </c>
      <c r="CC23">
        <v>600.00538709677403</v>
      </c>
      <c r="CD23">
        <v>99.637883870967798</v>
      </c>
      <c r="CE23">
        <v>0.19975087096774199</v>
      </c>
      <c r="CF23">
        <v>30.102745161290301</v>
      </c>
      <c r="CG23">
        <v>29.983080645161301</v>
      </c>
      <c r="CH23">
        <v>999.9</v>
      </c>
      <c r="CI23">
        <v>0</v>
      </c>
      <c r="CJ23">
        <v>0</v>
      </c>
      <c r="CK23">
        <v>9996.1493548387098</v>
      </c>
      <c r="CL23">
        <v>0</v>
      </c>
      <c r="CM23">
        <v>23.9444870967742</v>
      </c>
      <c r="CN23">
        <v>1799.97322580645</v>
      </c>
      <c r="CO23">
        <v>0.97799216129032296</v>
      </c>
      <c r="CP23">
        <v>2.2007567741935501E-2</v>
      </c>
      <c r="CQ23">
        <v>0</v>
      </c>
      <c r="CR23">
        <v>2.8234193548387099</v>
      </c>
      <c r="CS23">
        <v>0</v>
      </c>
      <c r="CT23">
        <v>10455.6483870968</v>
      </c>
      <c r="CU23">
        <v>16724.461290322601</v>
      </c>
      <c r="CV23">
        <v>43.322258064516099</v>
      </c>
      <c r="CW23">
        <v>45.691064516129003</v>
      </c>
      <c r="CX23">
        <v>44.378806451612903</v>
      </c>
      <c r="CY23">
        <v>43.804064516129003</v>
      </c>
      <c r="CZ23">
        <v>43.122838709677403</v>
      </c>
      <c r="DA23">
        <v>1760.3622580645199</v>
      </c>
      <c r="DB23">
        <v>39.610967741935497</v>
      </c>
      <c r="DC23">
        <v>0</v>
      </c>
      <c r="DD23">
        <v>2472.0999999046298</v>
      </c>
      <c r="DE23">
        <v>2.641375</v>
      </c>
      <c r="DF23">
        <v>0.64636751153150196</v>
      </c>
      <c r="DG23">
        <v>398.14017064056202</v>
      </c>
      <c r="DH23">
        <v>10461.0307692308</v>
      </c>
      <c r="DI23">
        <v>15</v>
      </c>
      <c r="DJ23">
        <v>100</v>
      </c>
      <c r="DK23">
        <v>100</v>
      </c>
      <c r="DL23">
        <v>2.0619999999999998</v>
      </c>
      <c r="DM23">
        <v>0.377</v>
      </c>
      <c r="DN23">
        <v>2</v>
      </c>
      <c r="DO23">
        <v>627.62199999999996</v>
      </c>
      <c r="DP23">
        <v>351.83199999999999</v>
      </c>
      <c r="DQ23">
        <v>28.793399999999998</v>
      </c>
      <c r="DR23">
        <v>29.6585</v>
      </c>
      <c r="DS23">
        <v>30.000499999999999</v>
      </c>
      <c r="DT23">
        <v>29.583500000000001</v>
      </c>
      <c r="DU23">
        <v>29.620899999999999</v>
      </c>
      <c r="DV23">
        <v>6.2177600000000002</v>
      </c>
      <c r="DW23">
        <v>24.133600000000001</v>
      </c>
      <c r="DX23">
        <v>100</v>
      </c>
      <c r="DY23">
        <v>28.8095</v>
      </c>
      <c r="DZ23">
        <v>75</v>
      </c>
      <c r="EA23">
        <v>27.1157</v>
      </c>
      <c r="EB23">
        <v>100.285</v>
      </c>
      <c r="EC23">
        <v>101.05</v>
      </c>
    </row>
    <row r="24" spans="1:133" x14ac:dyDescent="0.35">
      <c r="A24">
        <v>8</v>
      </c>
      <c r="B24">
        <v>1582641728.5999999</v>
      </c>
      <c r="C24">
        <v>593.09999990463302</v>
      </c>
      <c r="D24" t="s">
        <v>258</v>
      </c>
      <c r="E24" t="s">
        <v>259</v>
      </c>
      <c r="F24" t="s">
        <v>236</v>
      </c>
      <c r="G24" t="s">
        <v>237</v>
      </c>
      <c r="H24" t="s">
        <v>238</v>
      </c>
      <c r="I24" t="s">
        <v>239</v>
      </c>
      <c r="J24" t="s">
        <v>240</v>
      </c>
      <c r="K24" t="s">
        <v>241</v>
      </c>
      <c r="L24" t="s">
        <v>242</v>
      </c>
      <c r="M24" t="s">
        <v>243</v>
      </c>
      <c r="N24">
        <v>1582641705.1161301</v>
      </c>
      <c r="O24">
        <f t="shared" si="0"/>
        <v>1.3749538572716594E-3</v>
      </c>
      <c r="P24">
        <f t="shared" si="1"/>
        <v>-0.39556742979146764</v>
      </c>
      <c r="Q24">
        <f t="shared" si="2"/>
        <v>50.322264516129003</v>
      </c>
      <c r="R24">
        <f t="shared" si="3"/>
        <v>55.939345786570861</v>
      </c>
      <c r="S24">
        <f t="shared" si="4"/>
        <v>5.585065568614147</v>
      </c>
      <c r="T24">
        <f t="shared" si="5"/>
        <v>5.024248012410558</v>
      </c>
      <c r="U24">
        <f t="shared" si="6"/>
        <v>9.3679248678321697E-2</v>
      </c>
      <c r="V24">
        <f t="shared" si="7"/>
        <v>2.2553864725632793</v>
      </c>
      <c r="W24">
        <f t="shared" si="8"/>
        <v>9.15700595982048E-2</v>
      </c>
      <c r="X24">
        <f t="shared" si="9"/>
        <v>5.7416834256218623E-2</v>
      </c>
      <c r="Y24">
        <f t="shared" si="10"/>
        <v>289.50386540859733</v>
      </c>
      <c r="Z24">
        <f t="shared" si="11"/>
        <v>31.861587747854891</v>
      </c>
      <c r="AA24">
        <f t="shared" si="12"/>
        <v>30.006900000000002</v>
      </c>
      <c r="AB24">
        <f t="shared" si="13"/>
        <v>4.2621386095916565</v>
      </c>
      <c r="AC24">
        <f t="shared" si="14"/>
        <v>65.538337113887081</v>
      </c>
      <c r="AD24">
        <f t="shared" si="15"/>
        <v>2.8161283481168113</v>
      </c>
      <c r="AE24">
        <f t="shared" si="16"/>
        <v>4.2969176090372532</v>
      </c>
      <c r="AF24">
        <f t="shared" si="17"/>
        <v>1.4460102614748451</v>
      </c>
      <c r="AG24">
        <f t="shared" si="18"/>
        <v>-60.635465105680183</v>
      </c>
      <c r="AH24">
        <f t="shared" si="19"/>
        <v>17.2135608687135</v>
      </c>
      <c r="AI24">
        <f t="shared" si="20"/>
        <v>1.6983330411148023</v>
      </c>
      <c r="AJ24">
        <f t="shared" si="21"/>
        <v>247.78029421274545</v>
      </c>
      <c r="AK24">
        <v>-4.1328916220570999E-2</v>
      </c>
      <c r="AL24">
        <v>4.63953290695059E-2</v>
      </c>
      <c r="AM24">
        <v>3.4648554820867998</v>
      </c>
      <c r="AN24">
        <v>3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52153.046040622939</v>
      </c>
      <c r="AS24" t="s">
        <v>244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244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1513.1888806451611</v>
      </c>
      <c r="BE24">
        <f t="shared" si="29"/>
        <v>-0.39556742979146764</v>
      </c>
      <c r="BF24" t="e">
        <f t="shared" si="30"/>
        <v>#DIV/0!</v>
      </c>
      <c r="BG24" t="e">
        <f t="shared" si="31"/>
        <v>#DIV/0!</v>
      </c>
      <c r="BH24">
        <f t="shared" si="32"/>
        <v>-2.6141312221565762E-4</v>
      </c>
      <c r="BI24" t="e">
        <f t="shared" si="33"/>
        <v>#DIV/0!</v>
      </c>
      <c r="BJ24" t="s">
        <v>244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1800.0006451612901</v>
      </c>
      <c r="BR24">
        <f t="shared" si="40"/>
        <v>1513.1888806451611</v>
      </c>
      <c r="BS24">
        <f t="shared" si="41"/>
        <v>0.84066018793541653</v>
      </c>
      <c r="BT24">
        <f t="shared" si="42"/>
        <v>0.19132037587083303</v>
      </c>
      <c r="BU24">
        <v>6</v>
      </c>
      <c r="BV24">
        <v>0.5</v>
      </c>
      <c r="BW24" t="s">
        <v>245</v>
      </c>
      <c r="BX24">
        <v>1582641705.1161301</v>
      </c>
      <c r="BY24">
        <v>50.322264516129003</v>
      </c>
      <c r="BZ24">
        <v>49.995896774193596</v>
      </c>
      <c r="CA24">
        <v>28.206003225806398</v>
      </c>
      <c r="CB24">
        <v>26.869867741935501</v>
      </c>
      <c r="CC24">
        <v>600.01635483870996</v>
      </c>
      <c r="CD24">
        <v>99.641712903225795</v>
      </c>
      <c r="CE24">
        <v>0.19974019354838701</v>
      </c>
      <c r="CF24">
        <v>30.148467741935502</v>
      </c>
      <c r="CG24">
        <v>30.006900000000002</v>
      </c>
      <c r="CH24">
        <v>999.9</v>
      </c>
      <c r="CI24">
        <v>0</v>
      </c>
      <c r="CJ24">
        <v>0</v>
      </c>
      <c r="CK24">
        <v>10002.5067741935</v>
      </c>
      <c r="CL24">
        <v>0</v>
      </c>
      <c r="CM24">
        <v>36.929035483870997</v>
      </c>
      <c r="CN24">
        <v>1800.0006451612901</v>
      </c>
      <c r="CO24">
        <v>0.97799254838709704</v>
      </c>
      <c r="CP24">
        <v>2.2007190322580601E-2</v>
      </c>
      <c r="CQ24">
        <v>0</v>
      </c>
      <c r="CR24">
        <v>2.6797338709677399</v>
      </c>
      <c r="CS24">
        <v>0</v>
      </c>
      <c r="CT24">
        <v>10597.6225806452</v>
      </c>
      <c r="CU24">
        <v>16724.712903225802</v>
      </c>
      <c r="CV24">
        <v>43.401000000000003</v>
      </c>
      <c r="CW24">
        <v>45.741870967741903</v>
      </c>
      <c r="CX24">
        <v>44.401000000000003</v>
      </c>
      <c r="CY24">
        <v>43.866870967741903</v>
      </c>
      <c r="CZ24">
        <v>43.185032258064503</v>
      </c>
      <c r="DA24">
        <v>1760.38935483871</v>
      </c>
      <c r="DB24">
        <v>39.611290322580601</v>
      </c>
      <c r="DC24">
        <v>0</v>
      </c>
      <c r="DD24">
        <v>2546.5</v>
      </c>
      <c r="DE24">
        <v>2.5974711538461501</v>
      </c>
      <c r="DF24">
        <v>1.18277776072114</v>
      </c>
      <c r="DG24">
        <v>55.535041883538803</v>
      </c>
      <c r="DH24">
        <v>10599.3923076923</v>
      </c>
      <c r="DI24">
        <v>15</v>
      </c>
      <c r="DJ24">
        <v>100</v>
      </c>
      <c r="DK24">
        <v>100</v>
      </c>
      <c r="DL24">
        <v>2.016</v>
      </c>
      <c r="DM24">
        <v>0.36899999999999999</v>
      </c>
      <c r="DN24">
        <v>2</v>
      </c>
      <c r="DO24">
        <v>629.66200000000003</v>
      </c>
      <c r="DP24">
        <v>351.565</v>
      </c>
      <c r="DQ24">
        <v>28.7088</v>
      </c>
      <c r="DR24">
        <v>29.7241</v>
      </c>
      <c r="DS24">
        <v>30.000299999999999</v>
      </c>
      <c r="DT24">
        <v>29.646000000000001</v>
      </c>
      <c r="DU24">
        <v>29.683399999999999</v>
      </c>
      <c r="DV24">
        <v>5.0689500000000001</v>
      </c>
      <c r="DW24">
        <v>25.031099999999999</v>
      </c>
      <c r="DX24">
        <v>100</v>
      </c>
      <c r="DY24">
        <v>28.711099999999998</v>
      </c>
      <c r="DZ24">
        <v>50</v>
      </c>
      <c r="EA24">
        <v>27.028099999999998</v>
      </c>
      <c r="EB24">
        <v>100.271</v>
      </c>
      <c r="EC24">
        <v>101.036</v>
      </c>
    </row>
    <row r="25" spans="1:133" x14ac:dyDescent="0.35">
      <c r="A25">
        <v>9</v>
      </c>
      <c r="B25">
        <v>1582641831.5999999</v>
      </c>
      <c r="C25">
        <v>696.09999990463302</v>
      </c>
      <c r="D25" t="s">
        <v>260</v>
      </c>
      <c r="E25" t="s">
        <v>261</v>
      </c>
      <c r="F25" t="s">
        <v>236</v>
      </c>
      <c r="G25" t="s">
        <v>237</v>
      </c>
      <c r="H25" t="s">
        <v>238</v>
      </c>
      <c r="I25" t="s">
        <v>239</v>
      </c>
      <c r="J25" t="s">
        <v>240</v>
      </c>
      <c r="K25" t="s">
        <v>241</v>
      </c>
      <c r="L25" t="s">
        <v>242</v>
      </c>
      <c r="M25" t="s">
        <v>243</v>
      </c>
      <c r="N25">
        <v>1582641823.5999999</v>
      </c>
      <c r="O25">
        <f t="shared" si="0"/>
        <v>1.9893500163474177E-3</v>
      </c>
      <c r="P25">
        <f t="shared" si="1"/>
        <v>10.103548833478133</v>
      </c>
      <c r="Q25">
        <f t="shared" si="2"/>
        <v>389.161838709677</v>
      </c>
      <c r="R25">
        <f t="shared" si="3"/>
        <v>264.01716471502493</v>
      </c>
      <c r="S25">
        <f t="shared" si="4"/>
        <v>26.360757342536196</v>
      </c>
      <c r="T25">
        <f t="shared" si="5"/>
        <v>38.855810031419516</v>
      </c>
      <c r="U25">
        <f t="shared" si="6"/>
        <v>0.14157964787102051</v>
      </c>
      <c r="V25">
        <f t="shared" si="7"/>
        <v>2.2546395636107168</v>
      </c>
      <c r="W25">
        <f t="shared" si="8"/>
        <v>0.13681952123275898</v>
      </c>
      <c r="X25">
        <f t="shared" si="9"/>
        <v>8.5926546618420419E-2</v>
      </c>
      <c r="Y25">
        <f t="shared" si="10"/>
        <v>289.50556148366223</v>
      </c>
      <c r="Z25">
        <f t="shared" si="11"/>
        <v>31.717425720062018</v>
      </c>
      <c r="AA25">
        <f t="shared" si="12"/>
        <v>30.0423516129032</v>
      </c>
      <c r="AB25">
        <f t="shared" si="13"/>
        <v>4.2708249139892356</v>
      </c>
      <c r="AC25">
        <f t="shared" si="14"/>
        <v>66.592554260250779</v>
      </c>
      <c r="AD25">
        <f t="shared" si="15"/>
        <v>2.8710058288391211</v>
      </c>
      <c r="AE25">
        <f t="shared" si="16"/>
        <v>4.3113015572565745</v>
      </c>
      <c r="AF25">
        <f t="shared" si="17"/>
        <v>1.3998190851501144</v>
      </c>
      <c r="AG25">
        <f t="shared" si="18"/>
        <v>-87.730335720921119</v>
      </c>
      <c r="AH25">
        <f t="shared" si="19"/>
        <v>19.980033039303869</v>
      </c>
      <c r="AI25">
        <f t="shared" si="20"/>
        <v>1.972847897516756</v>
      </c>
      <c r="AJ25">
        <f t="shared" si="21"/>
        <v>223.72810669956175</v>
      </c>
      <c r="AK25">
        <v>-4.1308767723091097E-2</v>
      </c>
      <c r="AL25">
        <v>4.6372710615979397E-2</v>
      </c>
      <c r="AM25">
        <v>3.46351893794612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52118.710352889946</v>
      </c>
      <c r="AS25" t="s">
        <v>244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244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1513.1980645161323</v>
      </c>
      <c r="BE25">
        <f t="shared" si="29"/>
        <v>10.103548833478133</v>
      </c>
      <c r="BF25" t="e">
        <f t="shared" si="30"/>
        <v>#DIV/0!</v>
      </c>
      <c r="BG25" t="e">
        <f t="shared" si="31"/>
        <v>#DIV/0!</v>
      </c>
      <c r="BH25">
        <f t="shared" si="32"/>
        <v>6.6769506718268859E-3</v>
      </c>
      <c r="BI25" t="e">
        <f t="shared" si="33"/>
        <v>#DIV/0!</v>
      </c>
      <c r="BJ25" t="s">
        <v>244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1800.0116129032299</v>
      </c>
      <c r="BR25">
        <f t="shared" si="40"/>
        <v>1513.1980645161323</v>
      </c>
      <c r="BS25">
        <f t="shared" si="41"/>
        <v>0.84066016778386365</v>
      </c>
      <c r="BT25">
        <f t="shared" si="42"/>
        <v>0.19132033556772751</v>
      </c>
      <c r="BU25">
        <v>6</v>
      </c>
      <c r="BV25">
        <v>0.5</v>
      </c>
      <c r="BW25" t="s">
        <v>245</v>
      </c>
      <c r="BX25">
        <v>1582641823.5999999</v>
      </c>
      <c r="BY25">
        <v>389.161838709677</v>
      </c>
      <c r="BZ25">
        <v>400.039193548387</v>
      </c>
      <c r="CA25">
        <v>28.754667741935499</v>
      </c>
      <c r="CB25">
        <v>26.8225870967742</v>
      </c>
      <c r="CC25">
        <v>600.02058064516098</v>
      </c>
      <c r="CD25">
        <v>99.644838709677401</v>
      </c>
      <c r="CE25">
        <v>0.20002316129032299</v>
      </c>
      <c r="CF25">
        <v>30.206725806451601</v>
      </c>
      <c r="CG25">
        <v>30.0423516129032</v>
      </c>
      <c r="CH25">
        <v>999.9</v>
      </c>
      <c r="CI25">
        <v>0</v>
      </c>
      <c r="CJ25">
        <v>0</v>
      </c>
      <c r="CK25">
        <v>9997.3167741935504</v>
      </c>
      <c r="CL25">
        <v>0</v>
      </c>
      <c r="CM25">
        <v>13.315816129032299</v>
      </c>
      <c r="CN25">
        <v>1800.0116129032299</v>
      </c>
      <c r="CO25">
        <v>0.97799461290322598</v>
      </c>
      <c r="CP25">
        <v>2.2005177419354802E-2</v>
      </c>
      <c r="CQ25">
        <v>0</v>
      </c>
      <c r="CR25">
        <v>2.6551693548387099</v>
      </c>
      <c r="CS25">
        <v>0</v>
      </c>
      <c r="CT25">
        <v>10080.4548387097</v>
      </c>
      <c r="CU25">
        <v>16724.822580645199</v>
      </c>
      <c r="CV25">
        <v>43.495935483871001</v>
      </c>
      <c r="CW25">
        <v>45.78</v>
      </c>
      <c r="CX25">
        <v>44.392935483871</v>
      </c>
      <c r="CY25">
        <v>43.936999999999998</v>
      </c>
      <c r="CZ25">
        <v>43.265999999999998</v>
      </c>
      <c r="DA25">
        <v>1760.4012903225801</v>
      </c>
      <c r="DB25">
        <v>39.610322580645096</v>
      </c>
      <c r="DC25">
        <v>0</v>
      </c>
      <c r="DD25">
        <v>2649.7000000476801</v>
      </c>
      <c r="DE25">
        <v>2.6320288461538501</v>
      </c>
      <c r="DF25">
        <v>-0.40582049188865299</v>
      </c>
      <c r="DG25">
        <v>-71.600000062936502</v>
      </c>
      <c r="DH25">
        <v>10079.9807692308</v>
      </c>
      <c r="DI25">
        <v>15</v>
      </c>
      <c r="DJ25">
        <v>100</v>
      </c>
      <c r="DK25">
        <v>100</v>
      </c>
      <c r="DL25">
        <v>3.0939999999999999</v>
      </c>
      <c r="DM25">
        <v>0.36799999999999999</v>
      </c>
      <c r="DN25">
        <v>2</v>
      </c>
      <c r="DO25">
        <v>649.98299999999995</v>
      </c>
      <c r="DP25">
        <v>353.89699999999999</v>
      </c>
      <c r="DQ25">
        <v>28.7148</v>
      </c>
      <c r="DR25">
        <v>29.824200000000001</v>
      </c>
      <c r="DS25">
        <v>30.000599999999999</v>
      </c>
      <c r="DT25">
        <v>29.7197</v>
      </c>
      <c r="DU25">
        <v>29.7605</v>
      </c>
      <c r="DV25">
        <v>20.838000000000001</v>
      </c>
      <c r="DW25">
        <v>26.334</v>
      </c>
      <c r="DX25">
        <v>99.257999999999996</v>
      </c>
      <c r="DY25">
        <v>28.687100000000001</v>
      </c>
      <c r="DZ25">
        <v>400</v>
      </c>
      <c r="EA25">
        <v>26.884399999999999</v>
      </c>
      <c r="EB25">
        <v>100.259</v>
      </c>
      <c r="EC25">
        <v>101.01900000000001</v>
      </c>
    </row>
    <row r="26" spans="1:133" x14ac:dyDescent="0.35">
      <c r="A26">
        <v>10</v>
      </c>
      <c r="B26">
        <v>1582641916.5999999</v>
      </c>
      <c r="C26">
        <v>781.09999990463302</v>
      </c>
      <c r="D26" t="s">
        <v>262</v>
      </c>
      <c r="E26" t="s">
        <v>263</v>
      </c>
      <c r="F26" t="s">
        <v>236</v>
      </c>
      <c r="G26" t="s">
        <v>237</v>
      </c>
      <c r="H26" t="s">
        <v>238</v>
      </c>
      <c r="I26" t="s">
        <v>239</v>
      </c>
      <c r="J26" t="s">
        <v>240</v>
      </c>
      <c r="K26" t="s">
        <v>241</v>
      </c>
      <c r="L26" t="s">
        <v>242</v>
      </c>
      <c r="M26" t="s">
        <v>243</v>
      </c>
      <c r="N26">
        <v>1582641908.5999999</v>
      </c>
      <c r="O26">
        <f t="shared" si="0"/>
        <v>1.9581831957006103E-3</v>
      </c>
      <c r="P26">
        <f t="shared" si="1"/>
        <v>10.283565682571775</v>
      </c>
      <c r="Q26">
        <f t="shared" si="2"/>
        <v>388.99845161290301</v>
      </c>
      <c r="R26">
        <f t="shared" si="3"/>
        <v>261.97310724874467</v>
      </c>
      <c r="S26">
        <f t="shared" si="4"/>
        <v>26.156339440766288</v>
      </c>
      <c r="T26">
        <f t="shared" si="5"/>
        <v>38.839007748450285</v>
      </c>
      <c r="U26">
        <f t="shared" si="6"/>
        <v>0.14166132666659784</v>
      </c>
      <c r="V26">
        <f t="shared" si="7"/>
        <v>2.2543702577510212</v>
      </c>
      <c r="W26">
        <f t="shared" si="8"/>
        <v>0.13689525690566354</v>
      </c>
      <c r="X26">
        <f t="shared" si="9"/>
        <v>8.5974389764175221E-2</v>
      </c>
      <c r="Y26">
        <f t="shared" si="10"/>
        <v>289.50499516417403</v>
      </c>
      <c r="Z26">
        <f t="shared" si="11"/>
        <v>31.653339763036151</v>
      </c>
      <c r="AA26">
        <f t="shared" si="12"/>
        <v>29.9763129032258</v>
      </c>
      <c r="AB26">
        <f t="shared" si="13"/>
        <v>4.2546565787360997</v>
      </c>
      <c r="AC26">
        <f t="shared" si="14"/>
        <v>67.029096091542968</v>
      </c>
      <c r="AD26">
        <f t="shared" si="15"/>
        <v>2.8774791689018988</v>
      </c>
      <c r="AE26">
        <f t="shared" si="16"/>
        <v>4.2928807587858095</v>
      </c>
      <c r="AF26">
        <f t="shared" si="17"/>
        <v>1.3771774098342009</v>
      </c>
      <c r="AG26">
        <f t="shared" si="18"/>
        <v>-86.355878930396912</v>
      </c>
      <c r="AH26">
        <f t="shared" si="19"/>
        <v>18.932423080096072</v>
      </c>
      <c r="AI26">
        <f t="shared" si="20"/>
        <v>1.8683279597971496</v>
      </c>
      <c r="AJ26">
        <f t="shared" si="21"/>
        <v>223.94986727367038</v>
      </c>
      <c r="AK26">
        <v>-4.1301504459929798E-2</v>
      </c>
      <c r="AL26">
        <v>4.6364556966784001E-2</v>
      </c>
      <c r="AM26">
        <v>3.4630370765077898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52122.724001026749</v>
      </c>
      <c r="AS26" t="s">
        <v>244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244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1513.1950838709686</v>
      </c>
      <c r="BE26">
        <f t="shared" si="29"/>
        <v>10.283565682571775</v>
      </c>
      <c r="BF26" t="e">
        <f t="shared" si="30"/>
        <v>#DIV/0!</v>
      </c>
      <c r="BG26" t="e">
        <f t="shared" si="31"/>
        <v>#DIV/0!</v>
      </c>
      <c r="BH26">
        <f t="shared" si="32"/>
        <v>6.7959285568553055E-3</v>
      </c>
      <c r="BI26" t="e">
        <f t="shared" si="33"/>
        <v>#DIV/0!</v>
      </c>
      <c r="BJ26" t="s">
        <v>244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1800.0080645161299</v>
      </c>
      <c r="BR26">
        <f t="shared" si="40"/>
        <v>1513.1950838709686</v>
      </c>
      <c r="BS26">
        <f t="shared" si="41"/>
        <v>0.84066016908526398</v>
      </c>
      <c r="BT26">
        <f t="shared" si="42"/>
        <v>0.1913203381705279</v>
      </c>
      <c r="BU26">
        <v>6</v>
      </c>
      <c r="BV26">
        <v>0.5</v>
      </c>
      <c r="BW26" t="s">
        <v>245</v>
      </c>
      <c r="BX26">
        <v>1582641908.5999999</v>
      </c>
      <c r="BY26">
        <v>388.99845161290301</v>
      </c>
      <c r="BZ26">
        <v>400.04348387096798</v>
      </c>
      <c r="CA26">
        <v>28.819864516129002</v>
      </c>
      <c r="CB26">
        <v>26.918161290322601</v>
      </c>
      <c r="CC26">
        <v>600.01432258064494</v>
      </c>
      <c r="CD26">
        <v>99.643577419354799</v>
      </c>
      <c r="CE26">
        <v>0.20002758064516099</v>
      </c>
      <c r="CF26">
        <v>30.1320870967742</v>
      </c>
      <c r="CG26">
        <v>29.9763129032258</v>
      </c>
      <c r="CH26">
        <v>999.9</v>
      </c>
      <c r="CI26">
        <v>0</v>
      </c>
      <c r="CJ26">
        <v>0</v>
      </c>
      <c r="CK26">
        <v>9995.6854838709696</v>
      </c>
      <c r="CL26">
        <v>0</v>
      </c>
      <c r="CM26">
        <v>15.539983870967699</v>
      </c>
      <c r="CN26">
        <v>1800.0080645161299</v>
      </c>
      <c r="CO26">
        <v>0.97799474193548397</v>
      </c>
      <c r="CP26">
        <v>2.2005051612903202E-2</v>
      </c>
      <c r="CQ26">
        <v>0</v>
      </c>
      <c r="CR26">
        <v>2.5619838709677398</v>
      </c>
      <c r="CS26">
        <v>0</v>
      </c>
      <c r="CT26">
        <v>10052.0032258065</v>
      </c>
      <c r="CU26">
        <v>16724.7903225806</v>
      </c>
      <c r="CV26">
        <v>43.554000000000002</v>
      </c>
      <c r="CW26">
        <v>45.811999999999998</v>
      </c>
      <c r="CX26">
        <v>44.618774193548397</v>
      </c>
      <c r="CY26">
        <v>43.973580645161299</v>
      </c>
      <c r="CZ26">
        <v>43.311999999999998</v>
      </c>
      <c r="DA26">
        <v>1760.3977419354801</v>
      </c>
      <c r="DB26">
        <v>39.610322580645096</v>
      </c>
      <c r="DC26">
        <v>0</v>
      </c>
      <c r="DD26">
        <v>2734.2999999523199</v>
      </c>
      <c r="DE26">
        <v>2.5582403846153801</v>
      </c>
      <c r="DF26">
        <v>-0.37231626163057602</v>
      </c>
      <c r="DG26">
        <v>-15.811965807009701</v>
      </c>
      <c r="DH26">
        <v>10051.865384615399</v>
      </c>
      <c r="DI26">
        <v>15</v>
      </c>
      <c r="DJ26">
        <v>100</v>
      </c>
      <c r="DK26">
        <v>100</v>
      </c>
      <c r="DL26">
        <v>3.0539999999999998</v>
      </c>
      <c r="DM26">
        <v>0.36899999999999999</v>
      </c>
      <c r="DN26">
        <v>2</v>
      </c>
      <c r="DO26">
        <v>650.12300000000005</v>
      </c>
      <c r="DP26">
        <v>353.25099999999998</v>
      </c>
      <c r="DQ26">
        <v>28.879799999999999</v>
      </c>
      <c r="DR26">
        <v>29.9009</v>
      </c>
      <c r="DS26">
        <v>30.000399999999999</v>
      </c>
      <c r="DT26">
        <v>29.792300000000001</v>
      </c>
      <c r="DU26">
        <v>29.8308</v>
      </c>
      <c r="DV26">
        <v>20.8245</v>
      </c>
      <c r="DW26">
        <v>27.133500000000002</v>
      </c>
      <c r="DX26">
        <v>98.511700000000005</v>
      </c>
      <c r="DY26">
        <v>28.884899999999998</v>
      </c>
      <c r="DZ26">
        <v>400</v>
      </c>
      <c r="EA26">
        <v>26.7608</v>
      </c>
      <c r="EB26">
        <v>100.249</v>
      </c>
      <c r="EC26">
        <v>101.006</v>
      </c>
    </row>
    <row r="27" spans="1:133" x14ac:dyDescent="0.35">
      <c r="A27">
        <v>11</v>
      </c>
      <c r="B27">
        <v>1582642005.5999999</v>
      </c>
      <c r="C27">
        <v>870.09999990463302</v>
      </c>
      <c r="D27" t="s">
        <v>264</v>
      </c>
      <c r="E27" t="s">
        <v>265</v>
      </c>
      <c r="F27" t="s">
        <v>236</v>
      </c>
      <c r="G27" t="s">
        <v>237</v>
      </c>
      <c r="H27" t="s">
        <v>238</v>
      </c>
      <c r="I27" t="s">
        <v>239</v>
      </c>
      <c r="J27" t="s">
        <v>240</v>
      </c>
      <c r="K27" t="s">
        <v>241</v>
      </c>
      <c r="L27" t="s">
        <v>242</v>
      </c>
      <c r="M27" t="s">
        <v>243</v>
      </c>
      <c r="N27">
        <v>1582641997.5999999</v>
      </c>
      <c r="O27">
        <f t="shared" si="0"/>
        <v>1.7711203532960887E-3</v>
      </c>
      <c r="P27">
        <f t="shared" si="1"/>
        <v>10.192507069534011</v>
      </c>
      <c r="Q27">
        <f t="shared" si="2"/>
        <v>389.16951612903199</v>
      </c>
      <c r="R27">
        <f t="shared" si="3"/>
        <v>250.46093458824183</v>
      </c>
      <c r="S27">
        <f t="shared" si="4"/>
        <v>25.007760703643314</v>
      </c>
      <c r="T27">
        <f t="shared" si="5"/>
        <v>38.857389670398447</v>
      </c>
      <c r="U27">
        <f t="shared" si="6"/>
        <v>0.12743145724275243</v>
      </c>
      <c r="V27">
        <f t="shared" si="7"/>
        <v>2.2561831489299866</v>
      </c>
      <c r="W27">
        <f t="shared" si="8"/>
        <v>0.12356372860864233</v>
      </c>
      <c r="X27">
        <f t="shared" si="9"/>
        <v>7.7565051887555914E-2</v>
      </c>
      <c r="Y27">
        <f t="shared" si="10"/>
        <v>289.5029691818433</v>
      </c>
      <c r="Z27">
        <f t="shared" si="11"/>
        <v>31.698125382993943</v>
      </c>
      <c r="AA27">
        <f t="shared" si="12"/>
        <v>29.963025806451601</v>
      </c>
      <c r="AB27">
        <f t="shared" si="13"/>
        <v>4.2514099373507896</v>
      </c>
      <c r="AC27">
        <f t="shared" si="14"/>
        <v>66.945626205964189</v>
      </c>
      <c r="AD27">
        <f t="shared" si="15"/>
        <v>2.8712849248068415</v>
      </c>
      <c r="AE27">
        <f t="shared" si="16"/>
        <v>4.2889806064000018</v>
      </c>
      <c r="AF27">
        <f t="shared" si="17"/>
        <v>1.3801250125439481</v>
      </c>
      <c r="AG27">
        <f t="shared" si="18"/>
        <v>-78.106407580357512</v>
      </c>
      <c r="AH27">
        <f t="shared" si="19"/>
        <v>18.637281600317372</v>
      </c>
      <c r="AI27">
        <f t="shared" si="20"/>
        <v>1.8374594485862474</v>
      </c>
      <c r="AJ27">
        <f t="shared" si="21"/>
        <v>231.8713026503894</v>
      </c>
      <c r="AK27">
        <v>-4.1350413931635098E-2</v>
      </c>
      <c r="AL27">
        <v>4.6419462133478299E-2</v>
      </c>
      <c r="AM27">
        <v>3.4662812776679801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52184.721198554689</v>
      </c>
      <c r="AS27" t="s">
        <v>244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244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1513.1845064516149</v>
      </c>
      <c r="BE27">
        <f t="shared" si="29"/>
        <v>10.192507069534011</v>
      </c>
      <c r="BF27" t="e">
        <f t="shared" si="30"/>
        <v>#DIV/0!</v>
      </c>
      <c r="BG27" t="e">
        <f t="shared" si="31"/>
        <v>#DIV/0!</v>
      </c>
      <c r="BH27">
        <f t="shared" si="32"/>
        <v>6.7357992538763312E-3</v>
      </c>
      <c r="BI27" t="e">
        <f t="shared" si="33"/>
        <v>#DIV/0!</v>
      </c>
      <c r="BJ27" t="s">
        <v>244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1799.99548387097</v>
      </c>
      <c r="BR27">
        <f t="shared" si="40"/>
        <v>1513.1845064516149</v>
      </c>
      <c r="BS27">
        <f t="shared" si="41"/>
        <v>0.84066016832300294</v>
      </c>
      <c r="BT27">
        <f t="shared" si="42"/>
        <v>0.19132033664600592</v>
      </c>
      <c r="BU27">
        <v>6</v>
      </c>
      <c r="BV27">
        <v>0.5</v>
      </c>
      <c r="BW27" t="s">
        <v>245</v>
      </c>
      <c r="BX27">
        <v>1582641997.5999999</v>
      </c>
      <c r="BY27">
        <v>389.16951612903199</v>
      </c>
      <c r="BZ27">
        <v>400.05109677419398</v>
      </c>
      <c r="CA27">
        <v>28.7568612903226</v>
      </c>
      <c r="CB27">
        <v>27.036703225806502</v>
      </c>
      <c r="CC27">
        <v>600.01061290322605</v>
      </c>
      <c r="CD27">
        <v>99.646980645161307</v>
      </c>
      <c r="CE27">
        <v>0.19997051612903199</v>
      </c>
      <c r="CF27">
        <v>30.1162483870968</v>
      </c>
      <c r="CG27">
        <v>29.963025806451601</v>
      </c>
      <c r="CH27">
        <v>999.9</v>
      </c>
      <c r="CI27">
        <v>0</v>
      </c>
      <c r="CJ27">
        <v>0</v>
      </c>
      <c r="CK27">
        <v>10007.180645161299</v>
      </c>
      <c r="CL27">
        <v>0</v>
      </c>
      <c r="CM27">
        <v>36.243312903225799</v>
      </c>
      <c r="CN27">
        <v>1799.99548387097</v>
      </c>
      <c r="CO27">
        <v>0.97799499999999995</v>
      </c>
      <c r="CP27">
        <v>2.2004800000000001E-2</v>
      </c>
      <c r="CQ27">
        <v>0</v>
      </c>
      <c r="CR27">
        <v>2.73995967741936</v>
      </c>
      <c r="CS27">
        <v>0</v>
      </c>
      <c r="CT27">
        <v>10070.8548387097</v>
      </c>
      <c r="CU27">
        <v>16724.677419354801</v>
      </c>
      <c r="CV27">
        <v>43.6046774193548</v>
      </c>
      <c r="CW27">
        <v>45.8546774193548</v>
      </c>
      <c r="CX27">
        <v>44.473612903225799</v>
      </c>
      <c r="CY27">
        <v>44</v>
      </c>
      <c r="CZ27">
        <v>43.383000000000003</v>
      </c>
      <c r="DA27">
        <v>1760.3854838709699</v>
      </c>
      <c r="DB27">
        <v>39.61</v>
      </c>
      <c r="DC27">
        <v>0</v>
      </c>
      <c r="DD27">
        <v>2823.7000000476801</v>
      </c>
      <c r="DE27">
        <v>2.7241442307692298</v>
      </c>
      <c r="DF27">
        <v>-0.72729059640889104</v>
      </c>
      <c r="DG27">
        <v>-25.955555384276899</v>
      </c>
      <c r="DH27">
        <v>10070.692307692299</v>
      </c>
      <c r="DI27">
        <v>15</v>
      </c>
      <c r="DJ27">
        <v>100</v>
      </c>
      <c r="DK27">
        <v>100</v>
      </c>
      <c r="DL27">
        <v>2.984</v>
      </c>
      <c r="DM27">
        <v>0.36699999999999999</v>
      </c>
      <c r="DN27">
        <v>2</v>
      </c>
      <c r="DO27">
        <v>649.995</v>
      </c>
      <c r="DP27">
        <v>352.72399999999999</v>
      </c>
      <c r="DQ27">
        <v>28.682700000000001</v>
      </c>
      <c r="DR27">
        <v>29.965499999999999</v>
      </c>
      <c r="DS27">
        <v>30.000399999999999</v>
      </c>
      <c r="DT27">
        <v>29.8583</v>
      </c>
      <c r="DU27">
        <v>29.895900000000001</v>
      </c>
      <c r="DV27">
        <v>20.824200000000001</v>
      </c>
      <c r="DW27">
        <v>26.764700000000001</v>
      </c>
      <c r="DX27">
        <v>98.134500000000003</v>
      </c>
      <c r="DY27">
        <v>28.699300000000001</v>
      </c>
      <c r="DZ27">
        <v>400</v>
      </c>
      <c r="EA27">
        <v>26.952500000000001</v>
      </c>
      <c r="EB27">
        <v>100.238</v>
      </c>
      <c r="EC27">
        <v>100.983</v>
      </c>
    </row>
    <row r="28" spans="1:133" x14ac:dyDescent="0.35">
      <c r="A28">
        <v>12</v>
      </c>
      <c r="B28">
        <v>1582642115.5999999</v>
      </c>
      <c r="C28">
        <v>980.09999990463302</v>
      </c>
      <c r="D28" t="s">
        <v>266</v>
      </c>
      <c r="E28" t="s">
        <v>267</v>
      </c>
      <c r="F28" t="s">
        <v>236</v>
      </c>
      <c r="G28" t="s">
        <v>237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>
        <v>1582642107.5999999</v>
      </c>
      <c r="O28">
        <f t="shared" si="0"/>
        <v>1.5593788721299533E-3</v>
      </c>
      <c r="P28">
        <f t="shared" si="1"/>
        <v>11.675868388107556</v>
      </c>
      <c r="Q28">
        <f t="shared" si="2"/>
        <v>462.60048387096799</v>
      </c>
      <c r="R28">
        <f t="shared" si="3"/>
        <v>280.71718825984738</v>
      </c>
      <c r="S28">
        <f t="shared" si="4"/>
        <v>28.02911381688817</v>
      </c>
      <c r="T28">
        <f t="shared" si="5"/>
        <v>46.189838586458748</v>
      </c>
      <c r="U28">
        <f t="shared" si="6"/>
        <v>0.11031266258113198</v>
      </c>
      <c r="V28">
        <f t="shared" si="7"/>
        <v>2.2556002717414021</v>
      </c>
      <c r="W28">
        <f t="shared" si="8"/>
        <v>0.10740078382675471</v>
      </c>
      <c r="X28">
        <f t="shared" si="9"/>
        <v>6.7380708511634468E-2</v>
      </c>
      <c r="Y28">
        <f t="shared" si="10"/>
        <v>289.50307214902273</v>
      </c>
      <c r="Z28">
        <f t="shared" si="11"/>
        <v>31.807061388419807</v>
      </c>
      <c r="AA28">
        <f t="shared" si="12"/>
        <v>29.9987580645161</v>
      </c>
      <c r="AB28">
        <f t="shared" si="13"/>
        <v>4.260145859462245</v>
      </c>
      <c r="AC28">
        <f t="shared" si="14"/>
        <v>66.584025177121958</v>
      </c>
      <c r="AD28">
        <f t="shared" si="15"/>
        <v>2.8621294859744006</v>
      </c>
      <c r="AE28">
        <f t="shared" si="16"/>
        <v>4.2985227738346747</v>
      </c>
      <c r="AF28">
        <f t="shared" si="17"/>
        <v>1.3980163734878444</v>
      </c>
      <c r="AG28">
        <f t="shared" si="18"/>
        <v>-68.768608260930932</v>
      </c>
      <c r="AH28">
        <f t="shared" si="19"/>
        <v>18.996886217281922</v>
      </c>
      <c r="AI28">
        <f t="shared" si="20"/>
        <v>1.8740876149392183</v>
      </c>
      <c r="AJ28">
        <f t="shared" si="21"/>
        <v>241.60543772031295</v>
      </c>
      <c r="AK28">
        <v>-4.1334684751398398E-2</v>
      </c>
      <c r="AL28">
        <v>4.6401804750710797E-2</v>
      </c>
      <c r="AM28">
        <v>3.4652380942874799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52159.047336470336</v>
      </c>
      <c r="AS28" t="s">
        <v>244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244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1513.1850483870983</v>
      </c>
      <c r="BE28">
        <f t="shared" si="29"/>
        <v>11.675868388107556</v>
      </c>
      <c r="BF28" t="e">
        <f t="shared" si="30"/>
        <v>#DIV/0!</v>
      </c>
      <c r="BG28" t="e">
        <f t="shared" si="31"/>
        <v>#DIV/0!</v>
      </c>
      <c r="BH28">
        <f t="shared" si="32"/>
        <v>7.7160875998298073E-3</v>
      </c>
      <c r="BI28" t="e">
        <f t="shared" si="33"/>
        <v>#DIV/0!</v>
      </c>
      <c r="BJ28" t="s">
        <v>244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1799.9961290322599</v>
      </c>
      <c r="BR28">
        <f t="shared" si="40"/>
        <v>1513.1850483870983</v>
      </c>
      <c r="BS28">
        <f t="shared" si="41"/>
        <v>0.840660168086383</v>
      </c>
      <c r="BT28">
        <f t="shared" si="42"/>
        <v>0.19132033617276595</v>
      </c>
      <c r="BU28">
        <v>6</v>
      </c>
      <c r="BV28">
        <v>0.5</v>
      </c>
      <c r="BW28" t="s">
        <v>245</v>
      </c>
      <c r="BX28">
        <v>1582642107.5999999</v>
      </c>
      <c r="BY28">
        <v>462.60048387096799</v>
      </c>
      <c r="BZ28">
        <v>474.99738709677399</v>
      </c>
      <c r="CA28">
        <v>28.6648</v>
      </c>
      <c r="CB28">
        <v>27.1501612903226</v>
      </c>
      <c r="CC28">
        <v>600.01619354838704</v>
      </c>
      <c r="CD28">
        <v>99.6482483870968</v>
      </c>
      <c r="CE28">
        <v>0.199979612903226</v>
      </c>
      <c r="CF28">
        <v>30.1549774193548</v>
      </c>
      <c r="CG28">
        <v>29.9987580645161</v>
      </c>
      <c r="CH28">
        <v>999.9</v>
      </c>
      <c r="CI28">
        <v>0</v>
      </c>
      <c r="CJ28">
        <v>0</v>
      </c>
      <c r="CK28">
        <v>10003.2467741935</v>
      </c>
      <c r="CL28">
        <v>0</v>
      </c>
      <c r="CM28">
        <v>90.975996774193504</v>
      </c>
      <c r="CN28">
        <v>1799.9961290322599</v>
      </c>
      <c r="CO28">
        <v>0.97799512903225805</v>
      </c>
      <c r="CP28">
        <v>2.2004674193548401E-2</v>
      </c>
      <c r="CQ28">
        <v>0</v>
      </c>
      <c r="CR28">
        <v>2.57379032258065</v>
      </c>
      <c r="CS28">
        <v>0</v>
      </c>
      <c r="CT28">
        <v>10099.822580645199</v>
      </c>
      <c r="CU28">
        <v>16724.664516129</v>
      </c>
      <c r="CV28">
        <v>43.667000000000002</v>
      </c>
      <c r="CW28">
        <v>45.963419354838699</v>
      </c>
      <c r="CX28">
        <v>44.656967741935503</v>
      </c>
      <c r="CY28">
        <v>44</v>
      </c>
      <c r="CZ28">
        <v>43.412999999999997</v>
      </c>
      <c r="DA28">
        <v>1760.38612903226</v>
      </c>
      <c r="DB28">
        <v>39.61</v>
      </c>
      <c r="DC28">
        <v>0</v>
      </c>
      <c r="DD28">
        <v>2933.5</v>
      </c>
      <c r="DE28">
        <v>2.5833750000000002</v>
      </c>
      <c r="DF28">
        <v>-0.38552992693580301</v>
      </c>
      <c r="DG28">
        <v>-3.02564105816995</v>
      </c>
      <c r="DH28">
        <v>10100.0346153846</v>
      </c>
      <c r="DI28">
        <v>15</v>
      </c>
      <c r="DJ28">
        <v>100</v>
      </c>
      <c r="DK28">
        <v>100</v>
      </c>
      <c r="DL28">
        <v>3.3620000000000001</v>
      </c>
      <c r="DM28">
        <v>0.36299999999999999</v>
      </c>
      <c r="DN28">
        <v>2</v>
      </c>
      <c r="DO28">
        <v>650.08900000000006</v>
      </c>
      <c r="DP28">
        <v>351.779</v>
      </c>
      <c r="DQ28">
        <v>28.706900000000001</v>
      </c>
      <c r="DR28">
        <v>30.021899999999999</v>
      </c>
      <c r="DS28">
        <v>30.0002</v>
      </c>
      <c r="DT28">
        <v>29.9252</v>
      </c>
      <c r="DU28">
        <v>29.964600000000001</v>
      </c>
      <c r="DV28">
        <v>23.9221</v>
      </c>
      <c r="DW28">
        <v>27.020700000000001</v>
      </c>
      <c r="DX28">
        <v>97.019900000000007</v>
      </c>
      <c r="DY28">
        <v>28.7044</v>
      </c>
      <c r="DZ28">
        <v>475</v>
      </c>
      <c r="EA28">
        <v>27.049600000000002</v>
      </c>
      <c r="EB28">
        <v>100.22799999999999</v>
      </c>
      <c r="EC28">
        <v>100.97499999999999</v>
      </c>
    </row>
    <row r="29" spans="1:133" x14ac:dyDescent="0.35">
      <c r="A29">
        <v>13</v>
      </c>
      <c r="B29">
        <v>1582642200.5999999</v>
      </c>
      <c r="C29">
        <v>1065.0999999046301</v>
      </c>
      <c r="D29" t="s">
        <v>268</v>
      </c>
      <c r="E29" t="s">
        <v>269</v>
      </c>
      <c r="F29" t="s">
        <v>236</v>
      </c>
      <c r="G29" t="s">
        <v>237</v>
      </c>
      <c r="H29" t="s">
        <v>238</v>
      </c>
      <c r="I29" t="s">
        <v>239</v>
      </c>
      <c r="J29" t="s">
        <v>240</v>
      </c>
      <c r="K29" t="s">
        <v>241</v>
      </c>
      <c r="L29" t="s">
        <v>242</v>
      </c>
      <c r="M29" t="s">
        <v>243</v>
      </c>
      <c r="N29">
        <v>1582642192.5999999</v>
      </c>
      <c r="O29">
        <f t="shared" si="0"/>
        <v>1.4871301613489651E-3</v>
      </c>
      <c r="P29">
        <f t="shared" si="1"/>
        <v>13.307654619225618</v>
      </c>
      <c r="Q29">
        <f t="shared" si="2"/>
        <v>560.871806451613</v>
      </c>
      <c r="R29">
        <f t="shared" si="3"/>
        <v>344.86612935162105</v>
      </c>
      <c r="S29">
        <f t="shared" si="4"/>
        <v>34.435956650768325</v>
      </c>
      <c r="T29">
        <f t="shared" si="5"/>
        <v>56.004795976682892</v>
      </c>
      <c r="U29">
        <f t="shared" si="6"/>
        <v>0.10587029390126577</v>
      </c>
      <c r="V29">
        <f t="shared" si="7"/>
        <v>2.2547322404310037</v>
      </c>
      <c r="W29">
        <f t="shared" si="8"/>
        <v>0.1031841400258668</v>
      </c>
      <c r="X29">
        <f t="shared" si="9"/>
        <v>6.4725751231339307E-2</v>
      </c>
      <c r="Y29">
        <f t="shared" si="10"/>
        <v>289.50693341825638</v>
      </c>
      <c r="Z29">
        <f t="shared" si="11"/>
        <v>31.818817506749539</v>
      </c>
      <c r="AA29">
        <f t="shared" si="12"/>
        <v>29.998258064516101</v>
      </c>
      <c r="AB29">
        <f t="shared" si="13"/>
        <v>4.2600235102285566</v>
      </c>
      <c r="AC29">
        <f t="shared" si="14"/>
        <v>66.869398294616104</v>
      </c>
      <c r="AD29">
        <f t="shared" si="15"/>
        <v>2.8722983148100467</v>
      </c>
      <c r="AE29">
        <f t="shared" si="16"/>
        <v>4.2953853153503037</v>
      </c>
      <c r="AF29">
        <f t="shared" si="17"/>
        <v>1.3877251954185099</v>
      </c>
      <c r="AG29">
        <f t="shared" si="18"/>
        <v>-65.582440115489362</v>
      </c>
      <c r="AH29">
        <f t="shared" si="19"/>
        <v>17.503441695127638</v>
      </c>
      <c r="AI29">
        <f t="shared" si="20"/>
        <v>1.7273074738368901</v>
      </c>
      <c r="AJ29">
        <f t="shared" si="21"/>
        <v>243.15524247173155</v>
      </c>
      <c r="AK29">
        <v>-4.1311267428362601E-2</v>
      </c>
      <c r="AL29">
        <v>4.6375516754132901E-2</v>
      </c>
      <c r="AM29">
        <v>3.4636847673272602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52132.997645161347</v>
      </c>
      <c r="AS29" t="s">
        <v>244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244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1513.2053709677375</v>
      </c>
      <c r="BE29">
        <f t="shared" si="29"/>
        <v>13.307654619225618</v>
      </c>
      <c r="BF29" t="e">
        <f t="shared" si="30"/>
        <v>#DIV/0!</v>
      </c>
      <c r="BG29" t="e">
        <f t="shared" si="31"/>
        <v>#DIV/0!</v>
      </c>
      <c r="BH29">
        <f t="shared" si="32"/>
        <v>8.7943479943604734E-3</v>
      </c>
      <c r="BI29" t="e">
        <f t="shared" si="33"/>
        <v>#DIV/0!</v>
      </c>
      <c r="BJ29" t="s">
        <v>244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1800.0203225806399</v>
      </c>
      <c r="BR29">
        <f t="shared" si="40"/>
        <v>1513.2053709677375</v>
      </c>
      <c r="BS29">
        <f t="shared" si="41"/>
        <v>0.84066015921325621</v>
      </c>
      <c r="BT29">
        <f t="shared" si="42"/>
        <v>0.1913203184265124</v>
      </c>
      <c r="BU29">
        <v>6</v>
      </c>
      <c r="BV29">
        <v>0.5</v>
      </c>
      <c r="BW29" t="s">
        <v>245</v>
      </c>
      <c r="BX29">
        <v>1582642192.5999999</v>
      </c>
      <c r="BY29">
        <v>560.871806451613</v>
      </c>
      <c r="BZ29">
        <v>575.01322580645103</v>
      </c>
      <c r="CA29">
        <v>28.765235483870999</v>
      </c>
      <c r="CB29">
        <v>27.320916129032302</v>
      </c>
      <c r="CC29">
        <v>600.01377419354799</v>
      </c>
      <c r="CD29">
        <v>99.653109677419394</v>
      </c>
      <c r="CE29">
        <v>0.200003516129032</v>
      </c>
      <c r="CF29">
        <v>30.142251612903198</v>
      </c>
      <c r="CG29">
        <v>29.998258064516101</v>
      </c>
      <c r="CH29">
        <v>999.9</v>
      </c>
      <c r="CI29">
        <v>0</v>
      </c>
      <c r="CJ29">
        <v>0</v>
      </c>
      <c r="CK29">
        <v>9997.0919354838697</v>
      </c>
      <c r="CL29">
        <v>0</v>
      </c>
      <c r="CM29">
        <v>67.978961290322601</v>
      </c>
      <c r="CN29">
        <v>1800.0203225806399</v>
      </c>
      <c r="CO29">
        <v>0.97799564516129001</v>
      </c>
      <c r="CP29">
        <v>2.20041709677419E-2</v>
      </c>
      <c r="CQ29">
        <v>0</v>
      </c>
      <c r="CR29">
        <v>2.6864354838709699</v>
      </c>
      <c r="CS29">
        <v>0</v>
      </c>
      <c r="CT29">
        <v>10162.819354838701</v>
      </c>
      <c r="CU29">
        <v>16724.890322580599</v>
      </c>
      <c r="CV29">
        <v>43.768000000000001</v>
      </c>
      <c r="CW29">
        <v>46.120935483871001</v>
      </c>
      <c r="CX29">
        <v>45.061999999999998</v>
      </c>
      <c r="CY29">
        <v>44.151000000000003</v>
      </c>
      <c r="CZ29">
        <v>43.5</v>
      </c>
      <c r="DA29">
        <v>1760.41032258064</v>
      </c>
      <c r="DB29">
        <v>39.61</v>
      </c>
      <c r="DC29">
        <v>0</v>
      </c>
      <c r="DD29">
        <v>3018.7000000476801</v>
      </c>
      <c r="DE29">
        <v>2.6461826923076899</v>
      </c>
      <c r="DF29">
        <v>-0.35194016537832401</v>
      </c>
      <c r="DG29">
        <v>74.314530190281005</v>
      </c>
      <c r="DH29">
        <v>10163.234615384599</v>
      </c>
      <c r="DI29">
        <v>15</v>
      </c>
      <c r="DJ29">
        <v>100</v>
      </c>
      <c r="DK29">
        <v>100</v>
      </c>
      <c r="DL29">
        <v>3.6989999999999998</v>
      </c>
      <c r="DM29">
        <v>0.373</v>
      </c>
      <c r="DN29">
        <v>2</v>
      </c>
      <c r="DO29">
        <v>649.96100000000001</v>
      </c>
      <c r="DP29">
        <v>351.483</v>
      </c>
      <c r="DQ29">
        <v>28.7209</v>
      </c>
      <c r="DR29">
        <v>30.069900000000001</v>
      </c>
      <c r="DS29">
        <v>30.000399999999999</v>
      </c>
      <c r="DT29">
        <v>29.9772</v>
      </c>
      <c r="DU29">
        <v>30.017800000000001</v>
      </c>
      <c r="DV29">
        <v>27.924499999999998</v>
      </c>
      <c r="DW29">
        <v>26.993099999999998</v>
      </c>
      <c r="DX29">
        <v>96.268299999999996</v>
      </c>
      <c r="DY29">
        <v>28.6999</v>
      </c>
      <c r="DZ29">
        <v>575</v>
      </c>
      <c r="EA29">
        <v>27.172999999999998</v>
      </c>
      <c r="EB29">
        <v>100.221</v>
      </c>
      <c r="EC29">
        <v>100.97</v>
      </c>
    </row>
    <row r="30" spans="1:133" x14ac:dyDescent="0.35">
      <c r="A30">
        <v>14</v>
      </c>
      <c r="B30">
        <v>1582642298.5999999</v>
      </c>
      <c r="C30">
        <v>1163.0999999046301</v>
      </c>
      <c r="D30" t="s">
        <v>270</v>
      </c>
      <c r="E30" t="s">
        <v>271</v>
      </c>
      <c r="F30" t="s">
        <v>236</v>
      </c>
      <c r="G30" t="s">
        <v>237</v>
      </c>
      <c r="H30" t="s">
        <v>238</v>
      </c>
      <c r="I30" t="s">
        <v>239</v>
      </c>
      <c r="J30" t="s">
        <v>240</v>
      </c>
      <c r="K30" t="s">
        <v>241</v>
      </c>
      <c r="L30" t="s">
        <v>242</v>
      </c>
      <c r="M30" t="s">
        <v>243</v>
      </c>
      <c r="N30">
        <v>1582642290.5999999</v>
      </c>
      <c r="O30">
        <f t="shared" si="0"/>
        <v>1.3962620989979638E-3</v>
      </c>
      <c r="P30">
        <f t="shared" si="1"/>
        <v>14.480492878534648</v>
      </c>
      <c r="Q30">
        <f t="shared" si="2"/>
        <v>659.60851612903195</v>
      </c>
      <c r="R30">
        <f t="shared" si="3"/>
        <v>407.70147670552001</v>
      </c>
      <c r="S30">
        <f t="shared" si="4"/>
        <v>40.710477744980786</v>
      </c>
      <c r="T30">
        <f t="shared" si="5"/>
        <v>65.864313353141171</v>
      </c>
      <c r="U30">
        <f t="shared" si="6"/>
        <v>9.8717851312687718E-2</v>
      </c>
      <c r="V30">
        <f t="shared" si="7"/>
        <v>2.2538394665289503</v>
      </c>
      <c r="W30">
        <f t="shared" si="8"/>
        <v>9.6377159382743757E-2</v>
      </c>
      <c r="X30">
        <f t="shared" si="9"/>
        <v>6.0441403935422876E-2</v>
      </c>
      <c r="Y30">
        <f t="shared" si="10"/>
        <v>289.50157912491886</v>
      </c>
      <c r="Z30">
        <f t="shared" si="11"/>
        <v>31.833916230857223</v>
      </c>
      <c r="AA30">
        <f t="shared" si="12"/>
        <v>30.016332258064502</v>
      </c>
      <c r="AB30">
        <f t="shared" si="13"/>
        <v>4.2644481836110026</v>
      </c>
      <c r="AC30">
        <f t="shared" si="14"/>
        <v>66.863638454607155</v>
      </c>
      <c r="AD30">
        <f t="shared" si="15"/>
        <v>2.8694970406487381</v>
      </c>
      <c r="AE30">
        <f t="shared" si="16"/>
        <v>4.2915658001423331</v>
      </c>
      <c r="AF30">
        <f t="shared" si="17"/>
        <v>1.3949511429622645</v>
      </c>
      <c r="AG30">
        <f t="shared" si="18"/>
        <v>-61.575158565810206</v>
      </c>
      <c r="AH30">
        <f t="shared" si="19"/>
        <v>13.416552684951572</v>
      </c>
      <c r="AI30">
        <f t="shared" si="20"/>
        <v>1.3245386997757471</v>
      </c>
      <c r="AJ30">
        <f t="shared" si="21"/>
        <v>242.66751194383599</v>
      </c>
      <c r="AK30">
        <v>-4.1287191164064402E-2</v>
      </c>
      <c r="AL30">
        <v>4.6348489038261498E-2</v>
      </c>
      <c r="AM30">
        <v>3.4620874142056999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52106.527353100762</v>
      </c>
      <c r="AS30" t="s">
        <v>244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244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1513.1771903225822</v>
      </c>
      <c r="BE30">
        <f t="shared" si="29"/>
        <v>14.480492878534648</v>
      </c>
      <c r="BF30" t="e">
        <f t="shared" si="30"/>
        <v>#DIV/0!</v>
      </c>
      <c r="BG30" t="e">
        <f t="shared" si="31"/>
        <v>#DIV/0!</v>
      </c>
      <c r="BH30">
        <f t="shared" si="32"/>
        <v>9.5695950025837129E-3</v>
      </c>
      <c r="BI30" t="e">
        <f t="shared" si="33"/>
        <v>#DIV/0!</v>
      </c>
      <c r="BJ30" t="s">
        <v>244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1799.98677419355</v>
      </c>
      <c r="BR30">
        <f t="shared" si="40"/>
        <v>1513.1771903225822</v>
      </c>
      <c r="BS30">
        <f t="shared" si="41"/>
        <v>0.84066017151738937</v>
      </c>
      <c r="BT30">
        <f t="shared" si="42"/>
        <v>0.1913203430347786</v>
      </c>
      <c r="BU30">
        <v>6</v>
      </c>
      <c r="BV30">
        <v>0.5</v>
      </c>
      <c r="BW30" t="s">
        <v>245</v>
      </c>
      <c r="BX30">
        <v>1582642290.5999999</v>
      </c>
      <c r="BY30">
        <v>659.60851612903195</v>
      </c>
      <c r="BZ30">
        <v>675.00967741935494</v>
      </c>
      <c r="CA30">
        <v>28.7370290322581</v>
      </c>
      <c r="CB30">
        <v>27.380919354838699</v>
      </c>
      <c r="CC30">
        <v>600.01238709677398</v>
      </c>
      <c r="CD30">
        <v>99.653619354838696</v>
      </c>
      <c r="CE30">
        <v>0.200023741935484</v>
      </c>
      <c r="CF30">
        <v>30.1267483870968</v>
      </c>
      <c r="CG30">
        <v>30.016332258064502</v>
      </c>
      <c r="CH30">
        <v>999.9</v>
      </c>
      <c r="CI30">
        <v>0</v>
      </c>
      <c r="CJ30">
        <v>0</v>
      </c>
      <c r="CK30">
        <v>9991.21451612903</v>
      </c>
      <c r="CL30">
        <v>0</v>
      </c>
      <c r="CM30">
        <v>102.135438709677</v>
      </c>
      <c r="CN30">
        <v>1799.98677419355</v>
      </c>
      <c r="CO30">
        <v>0.97799551612903202</v>
      </c>
      <c r="CP30">
        <v>2.2004296774193601E-2</v>
      </c>
      <c r="CQ30">
        <v>0</v>
      </c>
      <c r="CR30">
        <v>2.57258064516129</v>
      </c>
      <c r="CS30">
        <v>0</v>
      </c>
      <c r="CT30">
        <v>10246.416129032301</v>
      </c>
      <c r="CU30">
        <v>16724.5935483871</v>
      </c>
      <c r="CV30">
        <v>43.812129032257999</v>
      </c>
      <c r="CW30">
        <v>46.162999999999997</v>
      </c>
      <c r="CX30">
        <v>44.8929032258064</v>
      </c>
      <c r="CY30">
        <v>44.225612903225802</v>
      </c>
      <c r="CZ30">
        <v>43.555999999999997</v>
      </c>
      <c r="DA30">
        <v>1760.3767741935501</v>
      </c>
      <c r="DB30">
        <v>39.61</v>
      </c>
      <c r="DC30">
        <v>0</v>
      </c>
      <c r="DD30">
        <v>3116.5</v>
      </c>
      <c r="DE30">
        <v>2.5883557692307702</v>
      </c>
      <c r="DF30">
        <v>-0.80498288638184601</v>
      </c>
      <c r="DG30">
        <v>-189.19316179011901</v>
      </c>
      <c r="DH30">
        <v>10244.634615384601</v>
      </c>
      <c r="DI30">
        <v>15</v>
      </c>
      <c r="DJ30">
        <v>100</v>
      </c>
      <c r="DK30">
        <v>100</v>
      </c>
      <c r="DL30">
        <v>3.6970000000000001</v>
      </c>
      <c r="DM30">
        <v>0.378</v>
      </c>
      <c r="DN30">
        <v>2</v>
      </c>
      <c r="DO30">
        <v>649.83399999999995</v>
      </c>
      <c r="DP30">
        <v>351.03199999999998</v>
      </c>
      <c r="DQ30">
        <v>28.402100000000001</v>
      </c>
      <c r="DR30">
        <v>30.132999999999999</v>
      </c>
      <c r="DS30">
        <v>30.000299999999999</v>
      </c>
      <c r="DT30">
        <v>30.041799999999999</v>
      </c>
      <c r="DU30">
        <v>30.084299999999999</v>
      </c>
      <c r="DV30">
        <v>31.821899999999999</v>
      </c>
      <c r="DW30">
        <v>27.0183</v>
      </c>
      <c r="DX30">
        <v>95.523399999999995</v>
      </c>
      <c r="DY30">
        <v>28.4071</v>
      </c>
      <c r="DZ30">
        <v>675</v>
      </c>
      <c r="EA30">
        <v>27.312999999999999</v>
      </c>
      <c r="EB30">
        <v>100.209</v>
      </c>
      <c r="EC30">
        <v>100.959</v>
      </c>
    </row>
    <row r="31" spans="1:133" x14ac:dyDescent="0.35">
      <c r="A31">
        <v>15</v>
      </c>
      <c r="B31">
        <v>1582642384.5999999</v>
      </c>
      <c r="C31">
        <v>1249.0999999046301</v>
      </c>
      <c r="D31" t="s">
        <v>272</v>
      </c>
      <c r="E31" t="s">
        <v>273</v>
      </c>
      <c r="F31" t="s">
        <v>236</v>
      </c>
      <c r="G31" t="s">
        <v>237</v>
      </c>
      <c r="H31" t="s">
        <v>238</v>
      </c>
      <c r="I31" t="s">
        <v>239</v>
      </c>
      <c r="J31" t="s">
        <v>240</v>
      </c>
      <c r="K31" t="s">
        <v>241</v>
      </c>
      <c r="L31" t="s">
        <v>242</v>
      </c>
      <c r="M31" t="s">
        <v>243</v>
      </c>
      <c r="N31">
        <v>1582642376.5999999</v>
      </c>
      <c r="O31">
        <f t="shared" si="0"/>
        <v>1.3441019909520011E-3</v>
      </c>
      <c r="P31">
        <f t="shared" si="1"/>
        <v>15.167989013576284</v>
      </c>
      <c r="Q31">
        <f t="shared" si="2"/>
        <v>783.82858064516097</v>
      </c>
      <c r="R31">
        <f t="shared" si="3"/>
        <v>509.06956709163768</v>
      </c>
      <c r="S31">
        <f t="shared" si="4"/>
        <v>50.835578899228331</v>
      </c>
      <c r="T31">
        <f t="shared" si="5"/>
        <v>78.272955664003561</v>
      </c>
      <c r="U31">
        <f t="shared" si="6"/>
        <v>9.5260758228494252E-2</v>
      </c>
      <c r="V31">
        <f t="shared" si="7"/>
        <v>2.2553116896712408</v>
      </c>
      <c r="W31">
        <f t="shared" si="8"/>
        <v>9.308057489644922E-2</v>
      </c>
      <c r="X31">
        <f t="shared" si="9"/>
        <v>5.8367084280159104E-2</v>
      </c>
      <c r="Y31">
        <f t="shared" si="10"/>
        <v>289.50255731312512</v>
      </c>
      <c r="Z31">
        <f t="shared" si="11"/>
        <v>31.802600911014412</v>
      </c>
      <c r="AA31">
        <f t="shared" si="12"/>
        <v>29.978454838709698</v>
      </c>
      <c r="AB31">
        <f t="shared" si="13"/>
        <v>4.2551801530716808</v>
      </c>
      <c r="AC31">
        <f t="shared" si="14"/>
        <v>66.931917407351335</v>
      </c>
      <c r="AD31">
        <f t="shared" si="15"/>
        <v>2.8645904332453562</v>
      </c>
      <c r="AE31">
        <f t="shared" si="16"/>
        <v>4.2798571207982894</v>
      </c>
      <c r="AF31">
        <f t="shared" si="17"/>
        <v>1.3905897198263246</v>
      </c>
      <c r="AG31">
        <f t="shared" si="18"/>
        <v>-59.274897800983247</v>
      </c>
      <c r="AH31">
        <f t="shared" si="19"/>
        <v>12.243163794968924</v>
      </c>
      <c r="AI31">
        <f t="shared" si="20"/>
        <v>1.2073968363723757</v>
      </c>
      <c r="AJ31">
        <f t="shared" si="21"/>
        <v>243.67822014348317</v>
      </c>
      <c r="AK31">
        <v>-4.1326898615552297E-2</v>
      </c>
      <c r="AL31">
        <v>4.6393064131120501E-2</v>
      </c>
      <c r="AM31">
        <v>3.4647216550444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52162.918762928064</v>
      </c>
      <c r="AS31" t="s">
        <v>244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244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1513.1823387096804</v>
      </c>
      <c r="BE31">
        <f t="shared" si="29"/>
        <v>15.167989013576284</v>
      </c>
      <c r="BF31" t="e">
        <f t="shared" si="30"/>
        <v>#DIV/0!</v>
      </c>
      <c r="BG31" t="e">
        <f t="shared" si="31"/>
        <v>#DIV/0!</v>
      </c>
      <c r="BH31">
        <f t="shared" si="32"/>
        <v>1.0023900375754001E-2</v>
      </c>
      <c r="BI31" t="e">
        <f t="shared" si="33"/>
        <v>#DIV/0!</v>
      </c>
      <c r="BJ31" t="s">
        <v>244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1799.9929032258101</v>
      </c>
      <c r="BR31">
        <f t="shared" si="40"/>
        <v>1513.1823387096804</v>
      </c>
      <c r="BS31">
        <f t="shared" si="41"/>
        <v>0.8406601692694845</v>
      </c>
      <c r="BT31">
        <f t="shared" si="42"/>
        <v>0.19132033853896915</v>
      </c>
      <c r="BU31">
        <v>6</v>
      </c>
      <c r="BV31">
        <v>0.5</v>
      </c>
      <c r="BW31" t="s">
        <v>245</v>
      </c>
      <c r="BX31">
        <v>1582642376.5999999</v>
      </c>
      <c r="BY31">
        <v>783.82858064516097</v>
      </c>
      <c r="BZ31">
        <v>800.04967741935502</v>
      </c>
      <c r="CA31">
        <v>28.686125806451599</v>
      </c>
      <c r="CB31">
        <v>27.380616129032301</v>
      </c>
      <c r="CC31">
        <v>600.01619354838704</v>
      </c>
      <c r="CD31">
        <v>99.659780645161305</v>
      </c>
      <c r="CE31">
        <v>0.20000706451612901</v>
      </c>
      <c r="CF31">
        <v>30.079148387096801</v>
      </c>
      <c r="CG31">
        <v>29.978454838709698</v>
      </c>
      <c r="CH31">
        <v>999.9</v>
      </c>
      <c r="CI31">
        <v>0</v>
      </c>
      <c r="CJ31">
        <v>0</v>
      </c>
      <c r="CK31">
        <v>10000.2051612903</v>
      </c>
      <c r="CL31">
        <v>0</v>
      </c>
      <c r="CM31">
        <v>45.430309677419402</v>
      </c>
      <c r="CN31">
        <v>1799.9929032258101</v>
      </c>
      <c r="CO31">
        <v>0.97799499999999995</v>
      </c>
      <c r="CP31">
        <v>2.2004800000000001E-2</v>
      </c>
      <c r="CQ31">
        <v>0</v>
      </c>
      <c r="CR31">
        <v>2.7722500000000001</v>
      </c>
      <c r="CS31">
        <v>0</v>
      </c>
      <c r="CT31">
        <v>10260.6193548387</v>
      </c>
      <c r="CU31">
        <v>16724.6677419355</v>
      </c>
      <c r="CV31">
        <v>43.816129032257997</v>
      </c>
      <c r="CW31">
        <v>46.174999999999997</v>
      </c>
      <c r="CX31">
        <v>44.878870967741904</v>
      </c>
      <c r="CY31">
        <v>44.245935483871001</v>
      </c>
      <c r="CZ31">
        <v>43.561999999999998</v>
      </c>
      <c r="DA31">
        <v>1760.38290322581</v>
      </c>
      <c r="DB31">
        <v>39.61</v>
      </c>
      <c r="DC31">
        <v>0</v>
      </c>
      <c r="DD31">
        <v>3202.2999999523199</v>
      </c>
      <c r="DE31">
        <v>2.7404423076923101</v>
      </c>
      <c r="DF31">
        <v>0.208034191246004</v>
      </c>
      <c r="DG31">
        <v>139.88034164787101</v>
      </c>
      <c r="DH31">
        <v>10261.549999999999</v>
      </c>
      <c r="DI31">
        <v>15</v>
      </c>
      <c r="DJ31">
        <v>100</v>
      </c>
      <c r="DK31">
        <v>100</v>
      </c>
      <c r="DL31">
        <v>4.05</v>
      </c>
      <c r="DM31">
        <v>0.38600000000000001</v>
      </c>
      <c r="DN31">
        <v>2</v>
      </c>
      <c r="DO31">
        <v>649.98699999999997</v>
      </c>
      <c r="DP31">
        <v>350.82400000000001</v>
      </c>
      <c r="DQ31">
        <v>28.709099999999999</v>
      </c>
      <c r="DR31">
        <v>30.200299999999999</v>
      </c>
      <c r="DS31">
        <v>30.0002</v>
      </c>
      <c r="DT31">
        <v>30.107199999999999</v>
      </c>
      <c r="DU31">
        <v>30.150300000000001</v>
      </c>
      <c r="DV31">
        <v>36.563600000000001</v>
      </c>
      <c r="DW31">
        <v>27.525600000000001</v>
      </c>
      <c r="DX31">
        <v>94.779600000000002</v>
      </c>
      <c r="DY31">
        <v>28.7239</v>
      </c>
      <c r="DZ31">
        <v>800</v>
      </c>
      <c r="EA31">
        <v>27.2895</v>
      </c>
      <c r="EB31">
        <v>100.205</v>
      </c>
      <c r="EC31">
        <v>100.94</v>
      </c>
    </row>
    <row r="32" spans="1:133" x14ac:dyDescent="0.35">
      <c r="A32">
        <v>16</v>
      </c>
      <c r="B32">
        <v>1582642478.5999999</v>
      </c>
      <c r="C32">
        <v>1343.0999999046301</v>
      </c>
      <c r="D32" t="s">
        <v>274</v>
      </c>
      <c r="E32" t="s">
        <v>275</v>
      </c>
      <c r="F32" t="s">
        <v>236</v>
      </c>
      <c r="G32" t="s">
        <v>237</v>
      </c>
      <c r="H32" t="s">
        <v>238</v>
      </c>
      <c r="I32" t="s">
        <v>239</v>
      </c>
      <c r="J32" t="s">
        <v>240</v>
      </c>
      <c r="K32" t="s">
        <v>241</v>
      </c>
      <c r="L32" t="s">
        <v>242</v>
      </c>
      <c r="M32" t="s">
        <v>243</v>
      </c>
      <c r="N32">
        <v>1582642470.5999999</v>
      </c>
      <c r="O32">
        <f t="shared" si="0"/>
        <v>1.1526074218712729E-3</v>
      </c>
      <c r="P32">
        <f t="shared" si="1"/>
        <v>15.581873617450531</v>
      </c>
      <c r="Q32">
        <f t="shared" si="2"/>
        <v>983.23093548387101</v>
      </c>
      <c r="R32">
        <f t="shared" si="3"/>
        <v>648.15383704966166</v>
      </c>
      <c r="S32">
        <f t="shared" si="4"/>
        <v>64.725934272907438</v>
      </c>
      <c r="T32">
        <f t="shared" si="5"/>
        <v>98.18740130414777</v>
      </c>
      <c r="U32">
        <f t="shared" si="6"/>
        <v>8.0226467235191404E-2</v>
      </c>
      <c r="V32">
        <f t="shared" si="7"/>
        <v>2.2550602289250419</v>
      </c>
      <c r="W32">
        <f t="shared" si="8"/>
        <v>7.8673932422301571E-2</v>
      </c>
      <c r="X32">
        <f t="shared" si="9"/>
        <v>4.9308194421617602E-2</v>
      </c>
      <c r="Y32">
        <f t="shared" si="10"/>
        <v>289.50312363261185</v>
      </c>
      <c r="Z32">
        <f t="shared" si="11"/>
        <v>31.929747646919978</v>
      </c>
      <c r="AA32">
        <f t="shared" si="12"/>
        <v>30.046261290322601</v>
      </c>
      <c r="AB32">
        <f t="shared" si="13"/>
        <v>4.2717838015078105</v>
      </c>
      <c r="AC32">
        <f t="shared" si="14"/>
        <v>66.603792653692082</v>
      </c>
      <c r="AD32">
        <f t="shared" si="15"/>
        <v>2.861011323607094</v>
      </c>
      <c r="AE32">
        <f t="shared" si="16"/>
        <v>4.2955681795524567</v>
      </c>
      <c r="AF32">
        <f t="shared" si="17"/>
        <v>1.4107724779007165</v>
      </c>
      <c r="AG32">
        <f t="shared" si="18"/>
        <v>-50.829987304523137</v>
      </c>
      <c r="AH32">
        <f t="shared" si="19"/>
        <v>11.760205610844368</v>
      </c>
      <c r="AI32">
        <f t="shared" si="20"/>
        <v>1.1606538137485709</v>
      </c>
      <c r="AJ32">
        <f t="shared" si="21"/>
        <v>251.59399575268165</v>
      </c>
      <c r="AK32">
        <v>-4.1320114777006499E-2</v>
      </c>
      <c r="AL32">
        <v>4.6385448678055899E-2</v>
      </c>
      <c r="AM32">
        <v>3.4642716688289399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52143.768877063849</v>
      </c>
      <c r="AS32" t="s">
        <v>244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244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1513.1853193548361</v>
      </c>
      <c r="BE32">
        <f t="shared" si="29"/>
        <v>15.581873617450531</v>
      </c>
      <c r="BF32" t="e">
        <f t="shared" si="30"/>
        <v>#DIV/0!</v>
      </c>
      <c r="BG32" t="e">
        <f t="shared" si="31"/>
        <v>#DIV/0!</v>
      </c>
      <c r="BH32">
        <f t="shared" si="32"/>
        <v>1.0297399411787872E-2</v>
      </c>
      <c r="BI32" t="e">
        <f t="shared" si="33"/>
        <v>#DIV/0!</v>
      </c>
      <c r="BJ32" t="s">
        <v>244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1799.9964516129</v>
      </c>
      <c r="BR32">
        <f t="shared" si="40"/>
        <v>1513.1853193548361</v>
      </c>
      <c r="BS32">
        <f t="shared" si="41"/>
        <v>0.84066016796807308</v>
      </c>
      <c r="BT32">
        <f t="shared" si="42"/>
        <v>0.19132033593614614</v>
      </c>
      <c r="BU32">
        <v>6</v>
      </c>
      <c r="BV32">
        <v>0.5</v>
      </c>
      <c r="BW32" t="s">
        <v>245</v>
      </c>
      <c r="BX32">
        <v>1582642470.5999999</v>
      </c>
      <c r="BY32">
        <v>983.23093548387101</v>
      </c>
      <c r="BZ32">
        <v>999.94558064516104</v>
      </c>
      <c r="CA32">
        <v>28.649651612903199</v>
      </c>
      <c r="CB32">
        <v>27.530100000000001</v>
      </c>
      <c r="CC32">
        <v>600.01822580645205</v>
      </c>
      <c r="CD32">
        <v>99.661990322580607</v>
      </c>
      <c r="CE32">
        <v>0.200003193548387</v>
      </c>
      <c r="CF32">
        <v>30.1429935483871</v>
      </c>
      <c r="CG32">
        <v>30.046261290322601</v>
      </c>
      <c r="CH32">
        <v>999.9</v>
      </c>
      <c r="CI32">
        <v>0</v>
      </c>
      <c r="CJ32">
        <v>0</v>
      </c>
      <c r="CK32">
        <v>9998.3419354838697</v>
      </c>
      <c r="CL32">
        <v>0</v>
      </c>
      <c r="CM32">
        <v>14.9552580645161</v>
      </c>
      <c r="CN32">
        <v>1799.9964516129</v>
      </c>
      <c r="CO32">
        <v>0.97799538709677403</v>
      </c>
      <c r="CP32">
        <v>2.2004422580645201E-2</v>
      </c>
      <c r="CQ32">
        <v>0</v>
      </c>
      <c r="CR32">
        <v>2.61238709677419</v>
      </c>
      <c r="CS32">
        <v>0</v>
      </c>
      <c r="CT32">
        <v>10246.416129032301</v>
      </c>
      <c r="CU32">
        <v>16724.690322580602</v>
      </c>
      <c r="CV32">
        <v>43.836387096774203</v>
      </c>
      <c r="CW32">
        <v>46.125</v>
      </c>
      <c r="CX32">
        <v>44.886741935483798</v>
      </c>
      <c r="CY32">
        <v>44.219516129032201</v>
      </c>
      <c r="CZ32">
        <v>43.561999999999998</v>
      </c>
      <c r="DA32">
        <v>1760.3864516128999</v>
      </c>
      <c r="DB32">
        <v>39.61</v>
      </c>
      <c r="DC32">
        <v>0</v>
      </c>
      <c r="DD32">
        <v>3296.5</v>
      </c>
      <c r="DE32">
        <v>2.56481730769231</v>
      </c>
      <c r="DF32">
        <v>1.04840172036502</v>
      </c>
      <c r="DG32">
        <v>-22.553846124086501</v>
      </c>
      <c r="DH32">
        <v>10246.157692307699</v>
      </c>
      <c r="DI32">
        <v>15</v>
      </c>
      <c r="DJ32">
        <v>100</v>
      </c>
      <c r="DK32">
        <v>100</v>
      </c>
      <c r="DL32">
        <v>4.3250000000000002</v>
      </c>
      <c r="DM32">
        <v>0.378</v>
      </c>
      <c r="DN32">
        <v>2</v>
      </c>
      <c r="DO32">
        <v>649.81200000000001</v>
      </c>
      <c r="DP32">
        <v>350.94499999999999</v>
      </c>
      <c r="DQ32">
        <v>28.263300000000001</v>
      </c>
      <c r="DR32">
        <v>30.263100000000001</v>
      </c>
      <c r="DS32">
        <v>30.000399999999999</v>
      </c>
      <c r="DT32">
        <v>30.174700000000001</v>
      </c>
      <c r="DU32">
        <v>30.218599999999999</v>
      </c>
      <c r="DV32">
        <v>43.912799999999997</v>
      </c>
      <c r="DW32">
        <v>26.3459</v>
      </c>
      <c r="DX32">
        <v>94.020099999999999</v>
      </c>
      <c r="DY32">
        <v>28.257100000000001</v>
      </c>
      <c r="DZ32">
        <v>1000</v>
      </c>
      <c r="EA32">
        <v>27.6906</v>
      </c>
      <c r="EB32">
        <v>100.19499999999999</v>
      </c>
      <c r="EC32">
        <v>100.922</v>
      </c>
    </row>
    <row r="33" spans="1:133" x14ac:dyDescent="0.35">
      <c r="A33">
        <v>17</v>
      </c>
      <c r="B33">
        <v>1582642596.5999999</v>
      </c>
      <c r="C33">
        <v>1461.0999999046301</v>
      </c>
      <c r="D33" t="s">
        <v>276</v>
      </c>
      <c r="E33" t="s">
        <v>277</v>
      </c>
      <c r="F33" t="s">
        <v>236</v>
      </c>
      <c r="G33" t="s">
        <v>237</v>
      </c>
      <c r="H33" t="s">
        <v>238</v>
      </c>
      <c r="I33" t="s">
        <v>239</v>
      </c>
      <c r="J33" t="s">
        <v>240</v>
      </c>
      <c r="K33" t="s">
        <v>241</v>
      </c>
      <c r="L33" t="s">
        <v>242</v>
      </c>
      <c r="M33" t="s">
        <v>243</v>
      </c>
      <c r="N33">
        <v>1582642588.5999999</v>
      </c>
      <c r="O33">
        <f t="shared" si="0"/>
        <v>1.1214099797158975E-3</v>
      </c>
      <c r="P33">
        <f t="shared" si="1"/>
        <v>13.860341838845756</v>
      </c>
      <c r="Q33">
        <f t="shared" si="2"/>
        <v>1384.6290322580601</v>
      </c>
      <c r="R33">
        <f t="shared" si="3"/>
        <v>1066.4491546003885</v>
      </c>
      <c r="S33">
        <f t="shared" si="4"/>
        <v>106.50042656428025</v>
      </c>
      <c r="T33">
        <f t="shared" si="5"/>
        <v>138.27530542140696</v>
      </c>
      <c r="U33">
        <f t="shared" si="6"/>
        <v>7.7865841046406287E-2</v>
      </c>
      <c r="V33">
        <f t="shared" si="7"/>
        <v>2.255018246075307</v>
      </c>
      <c r="W33">
        <f t="shared" si="8"/>
        <v>7.640240243911732E-2</v>
      </c>
      <c r="X33">
        <f t="shared" si="9"/>
        <v>4.7880694784665764E-2</v>
      </c>
      <c r="Y33">
        <f t="shared" si="10"/>
        <v>289.50157912491886</v>
      </c>
      <c r="Z33">
        <f t="shared" si="11"/>
        <v>31.859028057610939</v>
      </c>
      <c r="AA33">
        <f t="shared" si="12"/>
        <v>30.019793548387099</v>
      </c>
      <c r="AB33">
        <f t="shared" si="13"/>
        <v>4.2652959854862775</v>
      </c>
      <c r="AC33">
        <f t="shared" si="14"/>
        <v>66.698135486320027</v>
      </c>
      <c r="AD33">
        <f t="shared" si="15"/>
        <v>2.8517474920284349</v>
      </c>
      <c r="AE33">
        <f t="shared" si="16"/>
        <v>4.2756030153396667</v>
      </c>
      <c r="AF33">
        <f t="shared" si="17"/>
        <v>1.4135484934578426</v>
      </c>
      <c r="AG33">
        <f t="shared" si="18"/>
        <v>-49.454180105471075</v>
      </c>
      <c r="AH33">
        <f t="shared" si="19"/>
        <v>5.1099685296170891</v>
      </c>
      <c r="AI33">
        <f t="shared" si="20"/>
        <v>0.50406057233873269</v>
      </c>
      <c r="AJ33">
        <f t="shared" si="21"/>
        <v>245.66142812140362</v>
      </c>
      <c r="AK33">
        <v>-4.1318982242339902E-2</v>
      </c>
      <c r="AL33">
        <v>4.6384177308677201E-2</v>
      </c>
      <c r="AM33">
        <v>3.4641965429474801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52156.416721651418</v>
      </c>
      <c r="AS33" t="s">
        <v>244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244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1513.1771903225822</v>
      </c>
      <c r="BE33">
        <f t="shared" si="29"/>
        <v>13.860341838845756</v>
      </c>
      <c r="BF33" t="e">
        <f t="shared" si="30"/>
        <v>#DIV/0!</v>
      </c>
      <c r="BG33" t="e">
        <f t="shared" si="31"/>
        <v>#DIV/0!</v>
      </c>
      <c r="BH33">
        <f t="shared" si="32"/>
        <v>9.1597612807598431E-3</v>
      </c>
      <c r="BI33" t="e">
        <f t="shared" si="33"/>
        <v>#DIV/0!</v>
      </c>
      <c r="BJ33" t="s">
        <v>244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1799.98677419355</v>
      </c>
      <c r="BR33">
        <f t="shared" si="40"/>
        <v>1513.1771903225822</v>
      </c>
      <c r="BS33">
        <f t="shared" si="41"/>
        <v>0.84066017151738937</v>
      </c>
      <c r="BT33">
        <f t="shared" si="42"/>
        <v>0.1913203430347786</v>
      </c>
      <c r="BU33">
        <v>6</v>
      </c>
      <c r="BV33">
        <v>0.5</v>
      </c>
      <c r="BW33" t="s">
        <v>245</v>
      </c>
      <c r="BX33">
        <v>1582642588.5999999</v>
      </c>
      <c r="BY33">
        <v>1384.6290322580601</v>
      </c>
      <c r="BZ33">
        <v>1400.0416129032301</v>
      </c>
      <c r="CA33">
        <v>28.556164516129002</v>
      </c>
      <c r="CB33">
        <v>27.466812903225801</v>
      </c>
      <c r="CC33">
        <v>600.01938709677404</v>
      </c>
      <c r="CD33">
        <v>99.664500000000004</v>
      </c>
      <c r="CE33">
        <v>0.20001403225806499</v>
      </c>
      <c r="CF33">
        <v>30.061825806451601</v>
      </c>
      <c r="CG33">
        <v>30.019793548387099</v>
      </c>
      <c r="CH33">
        <v>999.9</v>
      </c>
      <c r="CI33">
        <v>0</v>
      </c>
      <c r="CJ33">
        <v>0</v>
      </c>
      <c r="CK33">
        <v>9997.8161290322605</v>
      </c>
      <c r="CL33">
        <v>0</v>
      </c>
      <c r="CM33">
        <v>11.280892580645199</v>
      </c>
      <c r="CN33">
        <v>1799.98677419355</v>
      </c>
      <c r="CO33">
        <v>0.97799525806451604</v>
      </c>
      <c r="CP33">
        <v>2.2004548387096801E-2</v>
      </c>
      <c r="CQ33">
        <v>0</v>
      </c>
      <c r="CR33">
        <v>2.6985161290322601</v>
      </c>
      <c r="CS33">
        <v>0</v>
      </c>
      <c r="CT33">
        <v>10338.1870967742</v>
      </c>
      <c r="CU33">
        <v>16724.587096774201</v>
      </c>
      <c r="CV33">
        <v>43.899000000000001</v>
      </c>
      <c r="CW33">
        <v>46.183</v>
      </c>
      <c r="CX33">
        <v>44.868870967741898</v>
      </c>
      <c r="CY33">
        <v>44.25</v>
      </c>
      <c r="CZ33">
        <v>43.6046774193548</v>
      </c>
      <c r="DA33">
        <v>1760.3767741935501</v>
      </c>
      <c r="DB33">
        <v>39.61</v>
      </c>
      <c r="DC33">
        <v>0</v>
      </c>
      <c r="DD33">
        <v>3414.7000000476801</v>
      </c>
      <c r="DE33">
        <v>2.7105096153846202</v>
      </c>
      <c r="DF33">
        <v>-0.216128209051415</v>
      </c>
      <c r="DG33">
        <v>-14.4239316044587</v>
      </c>
      <c r="DH33">
        <v>10338.4115384615</v>
      </c>
      <c r="DI33">
        <v>15</v>
      </c>
      <c r="DJ33">
        <v>100</v>
      </c>
      <c r="DK33">
        <v>100</v>
      </c>
      <c r="DL33">
        <v>5.1820000000000004</v>
      </c>
      <c r="DM33">
        <v>0.38900000000000001</v>
      </c>
      <c r="DN33">
        <v>2</v>
      </c>
      <c r="DO33">
        <v>650.29399999999998</v>
      </c>
      <c r="DP33">
        <v>350.90100000000001</v>
      </c>
      <c r="DQ33">
        <v>28.481999999999999</v>
      </c>
      <c r="DR33">
        <v>30.343499999999999</v>
      </c>
      <c r="DS33">
        <v>30.0001</v>
      </c>
      <c r="DT33">
        <v>30.249099999999999</v>
      </c>
      <c r="DU33">
        <v>30.291399999999999</v>
      </c>
      <c r="DV33">
        <v>57.8401</v>
      </c>
      <c r="DW33">
        <v>27.849</v>
      </c>
      <c r="DX33">
        <v>92.527100000000004</v>
      </c>
      <c r="DY33">
        <v>28.4757</v>
      </c>
      <c r="DZ33">
        <v>1400</v>
      </c>
      <c r="EA33">
        <v>27.4392</v>
      </c>
      <c r="EB33">
        <v>100.181</v>
      </c>
      <c r="EC33">
        <v>100.911</v>
      </c>
    </row>
    <row r="34" spans="1:133" x14ac:dyDescent="0.35">
      <c r="A34">
        <v>18</v>
      </c>
      <c r="B34">
        <v>1582642697.5999999</v>
      </c>
      <c r="C34">
        <v>1562.0999999046301</v>
      </c>
      <c r="D34" t="s">
        <v>278</v>
      </c>
      <c r="E34" t="s">
        <v>279</v>
      </c>
      <c r="F34" t="s">
        <v>236</v>
      </c>
      <c r="G34" t="s">
        <v>237</v>
      </c>
      <c r="H34" t="s">
        <v>238</v>
      </c>
      <c r="I34" t="s">
        <v>239</v>
      </c>
      <c r="J34" t="s">
        <v>240</v>
      </c>
      <c r="K34" t="s">
        <v>241</v>
      </c>
      <c r="L34" t="s">
        <v>242</v>
      </c>
      <c r="M34" t="s">
        <v>243</v>
      </c>
      <c r="N34">
        <v>1582642689.5999999</v>
      </c>
      <c r="O34">
        <f t="shared" si="0"/>
        <v>1.0166205783568372E-3</v>
      </c>
      <c r="P34">
        <f t="shared" si="1"/>
        <v>12.679861918047628</v>
      </c>
      <c r="Q34">
        <f t="shared" si="2"/>
        <v>1785.57</v>
      </c>
      <c r="R34">
        <f t="shared" si="3"/>
        <v>1458.3400914355223</v>
      </c>
      <c r="S34">
        <f t="shared" si="4"/>
        <v>145.63521913631689</v>
      </c>
      <c r="T34">
        <f t="shared" si="5"/>
        <v>178.31360446057556</v>
      </c>
      <c r="U34">
        <f t="shared" si="6"/>
        <v>7.1110673841284819E-2</v>
      </c>
      <c r="V34">
        <f t="shared" si="7"/>
        <v>2.2550196898496968</v>
      </c>
      <c r="W34">
        <f t="shared" si="8"/>
        <v>6.988799096935501E-2</v>
      </c>
      <c r="X34">
        <f t="shared" si="9"/>
        <v>4.3788096441284362E-2</v>
      </c>
      <c r="Y34">
        <f t="shared" si="10"/>
        <v>289.50569781210174</v>
      </c>
      <c r="Z34">
        <f t="shared" si="11"/>
        <v>31.853927462658604</v>
      </c>
      <c r="AA34">
        <f t="shared" si="12"/>
        <v>29.994061290322598</v>
      </c>
      <c r="AB34">
        <f t="shared" si="13"/>
        <v>4.2589966867330737</v>
      </c>
      <c r="AC34">
        <f t="shared" si="14"/>
        <v>66.999653919439879</v>
      </c>
      <c r="AD34">
        <f t="shared" si="15"/>
        <v>2.8581009907748838</v>
      </c>
      <c r="AE34">
        <f t="shared" si="16"/>
        <v>4.2658444090046395</v>
      </c>
      <c r="AF34">
        <f t="shared" si="17"/>
        <v>1.40089569595819</v>
      </c>
      <c r="AG34">
        <f t="shared" si="18"/>
        <v>-44.832967505536523</v>
      </c>
      <c r="AH34">
        <f t="shared" si="19"/>
        <v>3.4005038748111946</v>
      </c>
      <c r="AI34">
        <f t="shared" si="20"/>
        <v>0.33532553813703564</v>
      </c>
      <c r="AJ34">
        <f t="shared" si="21"/>
        <v>248.40855971951348</v>
      </c>
      <c r="AK34">
        <v>-4.1319021189462103E-2</v>
      </c>
      <c r="AL34">
        <v>4.6384221030233798E-2</v>
      </c>
      <c r="AM34">
        <v>3.4641991264889298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52163.296022418734</v>
      </c>
      <c r="AS34" t="s">
        <v>244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244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1513.1988677419342</v>
      </c>
      <c r="BE34">
        <f t="shared" si="29"/>
        <v>12.679861918047628</v>
      </c>
      <c r="BF34" t="e">
        <f t="shared" si="30"/>
        <v>#DIV/0!</v>
      </c>
      <c r="BG34" t="e">
        <f t="shared" si="31"/>
        <v>#DIV/0!</v>
      </c>
      <c r="BH34">
        <f t="shared" si="32"/>
        <v>8.3795079340556917E-3</v>
      </c>
      <c r="BI34" t="e">
        <f t="shared" si="33"/>
        <v>#DIV/0!</v>
      </c>
      <c r="BJ34" t="s">
        <v>244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1800.0125806451599</v>
      </c>
      <c r="BR34">
        <f t="shared" si="40"/>
        <v>1513.1988677419342</v>
      </c>
      <c r="BS34">
        <f t="shared" si="41"/>
        <v>0.84066016205263072</v>
      </c>
      <c r="BT34">
        <f t="shared" si="42"/>
        <v>0.19132032410526162</v>
      </c>
      <c r="BU34">
        <v>6</v>
      </c>
      <c r="BV34">
        <v>0.5</v>
      </c>
      <c r="BW34" t="s">
        <v>245</v>
      </c>
      <c r="BX34">
        <v>1582642689.5999999</v>
      </c>
      <c r="BY34">
        <v>1785.57</v>
      </c>
      <c r="BZ34">
        <v>1800.0648387096801</v>
      </c>
      <c r="CA34">
        <v>28.620022580645202</v>
      </c>
      <c r="CB34">
        <v>27.6325161290323</v>
      </c>
      <c r="CC34">
        <v>600.01119354838704</v>
      </c>
      <c r="CD34">
        <v>99.663696774193596</v>
      </c>
      <c r="CE34">
        <v>0.199990709677419</v>
      </c>
      <c r="CF34">
        <v>30.022032258064499</v>
      </c>
      <c r="CG34">
        <v>29.994061290322598</v>
      </c>
      <c r="CH34">
        <v>999.9</v>
      </c>
      <c r="CI34">
        <v>0</v>
      </c>
      <c r="CJ34">
        <v>0</v>
      </c>
      <c r="CK34">
        <v>9997.9061290322607</v>
      </c>
      <c r="CL34">
        <v>0</v>
      </c>
      <c r="CM34">
        <v>9.8298148387096802</v>
      </c>
      <c r="CN34">
        <v>1800.0125806451599</v>
      </c>
      <c r="CO34">
        <v>0.97799551612903202</v>
      </c>
      <c r="CP34">
        <v>2.2004296774193601E-2</v>
      </c>
      <c r="CQ34">
        <v>0</v>
      </c>
      <c r="CR34">
        <v>2.6643064516128998</v>
      </c>
      <c r="CS34">
        <v>0</v>
      </c>
      <c r="CT34">
        <v>10348.874193548399</v>
      </c>
      <c r="CU34">
        <v>16724.825806451601</v>
      </c>
      <c r="CV34">
        <v>43.918999999999997</v>
      </c>
      <c r="CW34">
        <v>46.186999999999998</v>
      </c>
      <c r="CX34">
        <v>44.8223870967742</v>
      </c>
      <c r="CY34">
        <v>44.25</v>
      </c>
      <c r="CZ34">
        <v>43.628999999999998</v>
      </c>
      <c r="DA34">
        <v>1760.40258064516</v>
      </c>
      <c r="DB34">
        <v>39.61</v>
      </c>
      <c r="DC34">
        <v>0</v>
      </c>
      <c r="DD34">
        <v>3515.5</v>
      </c>
      <c r="DE34">
        <v>2.6551153846153799</v>
      </c>
      <c r="DF34">
        <v>-0.42982906279869798</v>
      </c>
      <c r="DG34">
        <v>-85.370940041684705</v>
      </c>
      <c r="DH34">
        <v>10348.1423076923</v>
      </c>
      <c r="DI34">
        <v>15</v>
      </c>
      <c r="DJ34">
        <v>100</v>
      </c>
      <c r="DK34">
        <v>100</v>
      </c>
      <c r="DL34">
        <v>5.6589999999999998</v>
      </c>
      <c r="DM34">
        <v>0.377</v>
      </c>
      <c r="DN34">
        <v>2</v>
      </c>
      <c r="DO34">
        <v>650.04200000000003</v>
      </c>
      <c r="DP34">
        <v>351.32499999999999</v>
      </c>
      <c r="DQ34">
        <v>28.470400000000001</v>
      </c>
      <c r="DR34">
        <v>30.382899999999999</v>
      </c>
      <c r="DS34">
        <v>30.0002</v>
      </c>
      <c r="DT34">
        <v>30.293600000000001</v>
      </c>
      <c r="DU34">
        <v>30.334599999999998</v>
      </c>
      <c r="DV34">
        <v>70.900700000000001</v>
      </c>
      <c r="DW34">
        <v>27.570900000000002</v>
      </c>
      <c r="DX34">
        <v>91.780199999999994</v>
      </c>
      <c r="DY34">
        <v>28.471800000000002</v>
      </c>
      <c r="DZ34">
        <v>1800</v>
      </c>
      <c r="EA34">
        <v>27.7361</v>
      </c>
      <c r="EB34">
        <v>100.176</v>
      </c>
      <c r="EC34">
        <v>100.90600000000001</v>
      </c>
    </row>
    <row r="35" spans="1:133" x14ac:dyDescent="0.35">
      <c r="A35">
        <v>19</v>
      </c>
      <c r="B35">
        <v>1582642806.5999999</v>
      </c>
      <c r="C35">
        <v>1671.0999999046301</v>
      </c>
      <c r="D35" t="s">
        <v>280</v>
      </c>
      <c r="E35" t="s">
        <v>281</v>
      </c>
      <c r="F35" t="s">
        <v>236</v>
      </c>
      <c r="G35" t="s">
        <v>237</v>
      </c>
      <c r="H35" t="s">
        <v>238</v>
      </c>
      <c r="I35" t="s">
        <v>239</v>
      </c>
      <c r="J35" t="s">
        <v>240</v>
      </c>
      <c r="K35" t="s">
        <v>241</v>
      </c>
      <c r="L35" t="s">
        <v>242</v>
      </c>
      <c r="M35" t="s">
        <v>243</v>
      </c>
      <c r="N35">
        <v>1582642798.5999999</v>
      </c>
      <c r="O35">
        <f t="shared" si="0"/>
        <v>1.0240575352272868E-3</v>
      </c>
      <c r="P35">
        <f t="shared" si="1"/>
        <v>6.286727408906585</v>
      </c>
      <c r="Q35">
        <f t="shared" si="2"/>
        <v>393.32967741935499</v>
      </c>
      <c r="R35">
        <f t="shared" si="3"/>
        <v>244.43117658132508</v>
      </c>
      <c r="S35">
        <f t="shared" si="4"/>
        <v>24.41013950053539</v>
      </c>
      <c r="T35">
        <f t="shared" si="5"/>
        <v>39.279900501205496</v>
      </c>
      <c r="U35">
        <f t="shared" si="6"/>
        <v>7.2143301938478399E-2</v>
      </c>
      <c r="V35">
        <f t="shared" si="7"/>
        <v>2.2557936134338101</v>
      </c>
      <c r="W35">
        <f t="shared" si="8"/>
        <v>7.088561320677117E-2</v>
      </c>
      <c r="X35">
        <f t="shared" si="9"/>
        <v>4.4414680307672323E-2</v>
      </c>
      <c r="Y35">
        <f t="shared" si="10"/>
        <v>289.50188802645744</v>
      </c>
      <c r="Z35">
        <f t="shared" si="11"/>
        <v>31.789620135783903</v>
      </c>
      <c r="AA35">
        <f t="shared" si="12"/>
        <v>29.983990322580599</v>
      </c>
      <c r="AB35">
        <f t="shared" si="13"/>
        <v>4.2565335058622891</v>
      </c>
      <c r="AC35">
        <f t="shared" si="14"/>
        <v>67.404688749126549</v>
      </c>
      <c r="AD35">
        <f t="shared" si="15"/>
        <v>2.8652635381480867</v>
      </c>
      <c r="AE35">
        <f t="shared" si="16"/>
        <v>4.2508371321352856</v>
      </c>
      <c r="AF35">
        <f t="shared" si="17"/>
        <v>1.3912699677142024</v>
      </c>
      <c r="AG35">
        <f t="shared" si="18"/>
        <v>-45.160937303523347</v>
      </c>
      <c r="AH35">
        <f t="shared" si="19"/>
        <v>-2.8347911582095167</v>
      </c>
      <c r="AI35">
        <f t="shared" si="20"/>
        <v>-0.27934560273158282</v>
      </c>
      <c r="AJ35">
        <f t="shared" si="21"/>
        <v>241.22681396199295</v>
      </c>
      <c r="AK35">
        <v>-4.1339901746050199E-2</v>
      </c>
      <c r="AL35">
        <v>4.6407661284241203E-2</v>
      </c>
      <c r="AM35">
        <v>3.4655841085861701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52199.176842680667</v>
      </c>
      <c r="AS35" t="s">
        <v>244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244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1513.1788161290328</v>
      </c>
      <c r="BE35">
        <f t="shared" si="29"/>
        <v>6.286727408906585</v>
      </c>
      <c r="BF35" t="e">
        <f t="shared" si="30"/>
        <v>#DIV/0!</v>
      </c>
      <c r="BG35" t="e">
        <f t="shared" si="31"/>
        <v>#DIV/0!</v>
      </c>
      <c r="BH35">
        <f t="shared" si="32"/>
        <v>4.1546493658886239E-3</v>
      </c>
      <c r="BI35" t="e">
        <f t="shared" si="33"/>
        <v>#DIV/0!</v>
      </c>
      <c r="BJ35" t="s">
        <v>244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1799.98870967742</v>
      </c>
      <c r="BR35">
        <f t="shared" si="40"/>
        <v>1513.1788161290328</v>
      </c>
      <c r="BS35">
        <f t="shared" si="41"/>
        <v>0.84066017080752298</v>
      </c>
      <c r="BT35">
        <f t="shared" si="42"/>
        <v>0.19132034161504599</v>
      </c>
      <c r="BU35">
        <v>6</v>
      </c>
      <c r="BV35">
        <v>0.5</v>
      </c>
      <c r="BW35" t="s">
        <v>245</v>
      </c>
      <c r="BX35">
        <v>1582642798.5999999</v>
      </c>
      <c r="BY35">
        <v>393.32967741935499</v>
      </c>
      <c r="BZ35">
        <v>400.01890322580601</v>
      </c>
      <c r="CA35">
        <v>28.6913451612903</v>
      </c>
      <c r="CB35">
        <v>27.696712903225801</v>
      </c>
      <c r="CC35">
        <v>600.02635483870995</v>
      </c>
      <c r="CD35">
        <v>99.665074193548406</v>
      </c>
      <c r="CE35">
        <v>0.200007838709677</v>
      </c>
      <c r="CF35">
        <v>29.9606806451613</v>
      </c>
      <c r="CG35">
        <v>29.983990322580599</v>
      </c>
      <c r="CH35">
        <v>999.9</v>
      </c>
      <c r="CI35">
        <v>0</v>
      </c>
      <c r="CJ35">
        <v>0</v>
      </c>
      <c r="CK35">
        <v>10002.820322580599</v>
      </c>
      <c r="CL35">
        <v>0</v>
      </c>
      <c r="CM35">
        <v>11.5632951612903</v>
      </c>
      <c r="CN35">
        <v>1799.98870967742</v>
      </c>
      <c r="CO35">
        <v>0.97799448387096799</v>
      </c>
      <c r="CP35">
        <v>2.2005303225806499E-2</v>
      </c>
      <c r="CQ35">
        <v>0</v>
      </c>
      <c r="CR35">
        <v>2.53387096774193</v>
      </c>
      <c r="CS35">
        <v>0</v>
      </c>
      <c r="CT35">
        <v>10287.9290322581</v>
      </c>
      <c r="CU35">
        <v>16724.609677419401</v>
      </c>
      <c r="CV35">
        <v>43.936999999999998</v>
      </c>
      <c r="CW35">
        <v>46.183</v>
      </c>
      <c r="CX35">
        <v>45.017870967741899</v>
      </c>
      <c r="CY35">
        <v>44.25</v>
      </c>
      <c r="CZ35">
        <v>43.649000000000001</v>
      </c>
      <c r="DA35">
        <v>1760.3787096774199</v>
      </c>
      <c r="DB35">
        <v>39.61</v>
      </c>
      <c r="DC35">
        <v>0</v>
      </c>
      <c r="DD35">
        <v>3624.7000000476801</v>
      </c>
      <c r="DE35">
        <v>2.5516923076923099</v>
      </c>
      <c r="DF35">
        <v>-1.5076581297006</v>
      </c>
      <c r="DG35">
        <v>-227.28888904066</v>
      </c>
      <c r="DH35">
        <v>10284.907692307699</v>
      </c>
      <c r="DI35">
        <v>15</v>
      </c>
      <c r="DJ35">
        <v>100</v>
      </c>
      <c r="DK35">
        <v>100</v>
      </c>
      <c r="DL35">
        <v>2.7650000000000001</v>
      </c>
      <c r="DM35">
        <v>0.38800000000000001</v>
      </c>
      <c r="DN35">
        <v>2</v>
      </c>
      <c r="DO35">
        <v>649.73599999999999</v>
      </c>
      <c r="DP35">
        <v>347.87099999999998</v>
      </c>
      <c r="DQ35">
        <v>28.583300000000001</v>
      </c>
      <c r="DR35">
        <v>30.409300000000002</v>
      </c>
      <c r="DS35">
        <v>30.0001</v>
      </c>
      <c r="DT35">
        <v>30.327999999999999</v>
      </c>
      <c r="DU35">
        <v>30.3689</v>
      </c>
      <c r="DV35">
        <v>20.803899999999999</v>
      </c>
      <c r="DW35">
        <v>28.030100000000001</v>
      </c>
      <c r="DX35">
        <v>90.285200000000003</v>
      </c>
      <c r="DY35">
        <v>28.578399999999998</v>
      </c>
      <c r="DZ35">
        <v>400</v>
      </c>
      <c r="EA35">
        <v>27.600999999999999</v>
      </c>
      <c r="EB35">
        <v>100.175</v>
      </c>
      <c r="EC35">
        <v>100.893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  <row r="15" spans="1:2" x14ac:dyDescent="0.35">
      <c r="A15" t="s">
        <v>25</v>
      </c>
      <c r="B15" t="s">
        <v>26</v>
      </c>
    </row>
    <row r="16" spans="1:2" x14ac:dyDescent="0.3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2020-02-25T10:00:42Z</dcterms:created>
  <dcterms:modified xsi:type="dcterms:W3CDTF">2020-04-06T15:12:02Z</dcterms:modified>
</cp:coreProperties>
</file>