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DA325030-2EC1-42D9-AEDE-80A9A4A1AB3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16-08-04-bern2-kat-tobacco-t3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AA3" i="1"/>
  <c r="CG3" i="1" s="1"/>
  <c r="AC3" i="1"/>
  <c r="AD3" i="1"/>
  <c r="AE3" i="1"/>
  <c r="AM3" i="1"/>
  <c r="AO3" i="1" s="1"/>
  <c r="BL3" i="1"/>
  <c r="BM3" i="1" s="1"/>
  <c r="BN3" i="1"/>
  <c r="BO3" i="1"/>
  <c r="BP3" i="1"/>
  <c r="BU3" i="1"/>
  <c r="BV3" i="1" s="1"/>
  <c r="BX3" i="1"/>
  <c r="CF3" i="1"/>
  <c r="T3" i="1" s="1"/>
  <c r="CH3" i="1"/>
  <c r="U3" i="1" s="1"/>
  <c r="CI3" i="1"/>
  <c r="CJ3" i="1"/>
  <c r="V4" i="1"/>
  <c r="AA4" i="1"/>
  <c r="CG4" i="1" s="1"/>
  <c r="AC4" i="1"/>
  <c r="AD4" i="1"/>
  <c r="AE4" i="1"/>
  <c r="AM4" i="1"/>
  <c r="AO4" i="1" s="1"/>
  <c r="BL4" i="1"/>
  <c r="J4" i="1" s="1"/>
  <c r="BN4" i="1"/>
  <c r="BO4" i="1"/>
  <c r="BP4" i="1"/>
  <c r="BU4" i="1"/>
  <c r="BV4" i="1" s="1"/>
  <c r="BX4" i="1"/>
  <c r="CF4" i="1"/>
  <c r="T4" i="1" s="1"/>
  <c r="CH4" i="1"/>
  <c r="U4" i="1" s="1"/>
  <c r="CI4" i="1"/>
  <c r="CJ4" i="1"/>
  <c r="V5" i="1"/>
  <c r="AA5" i="1"/>
  <c r="CG5" i="1" s="1"/>
  <c r="AC5" i="1"/>
  <c r="AD5" i="1"/>
  <c r="AE5" i="1"/>
  <c r="AM5" i="1"/>
  <c r="AO5" i="1" s="1"/>
  <c r="BL5" i="1"/>
  <c r="BN5" i="1"/>
  <c r="BO5" i="1"/>
  <c r="BP5" i="1"/>
  <c r="BU5" i="1"/>
  <c r="BV5" i="1" s="1"/>
  <c r="BX5" i="1"/>
  <c r="CF5" i="1"/>
  <c r="T5" i="1" s="1"/>
  <c r="CH5" i="1"/>
  <c r="U5" i="1" s="1"/>
  <c r="CI5" i="1"/>
  <c r="CJ5" i="1"/>
  <c r="V6" i="1"/>
  <c r="AA6" i="1"/>
  <c r="CG6" i="1" s="1"/>
  <c r="AC6" i="1"/>
  <c r="AD6" i="1"/>
  <c r="AE6" i="1"/>
  <c r="AM6" i="1"/>
  <c r="AO6" i="1" s="1"/>
  <c r="BL6" i="1"/>
  <c r="BN6" i="1"/>
  <c r="BO6" i="1"/>
  <c r="BP6" i="1"/>
  <c r="BU6" i="1"/>
  <c r="BV6" i="1" s="1"/>
  <c r="BX6" i="1"/>
  <c r="CF6" i="1"/>
  <c r="T6" i="1" s="1"/>
  <c r="CH6" i="1"/>
  <c r="U6" i="1" s="1"/>
  <c r="CI6" i="1"/>
  <c r="CJ6" i="1"/>
  <c r="V7" i="1"/>
  <c r="AA7" i="1"/>
  <c r="CG7" i="1" s="1"/>
  <c r="AC7" i="1"/>
  <c r="AD7" i="1"/>
  <c r="AE7" i="1"/>
  <c r="AM7" i="1"/>
  <c r="AO7" i="1" s="1"/>
  <c r="BL7" i="1"/>
  <c r="BN7" i="1"/>
  <c r="BO7" i="1"/>
  <c r="BP7" i="1"/>
  <c r="BU7" i="1"/>
  <c r="BV7" i="1" s="1"/>
  <c r="BX7" i="1"/>
  <c r="CF7" i="1"/>
  <c r="T7" i="1" s="1"/>
  <c r="CH7" i="1"/>
  <c r="U7" i="1" s="1"/>
  <c r="CI7" i="1"/>
  <c r="CJ7" i="1"/>
  <c r="V8" i="1"/>
  <c r="AA8" i="1"/>
  <c r="CG8" i="1" s="1"/>
  <c r="AC8" i="1"/>
  <c r="AD8" i="1"/>
  <c r="AE8" i="1"/>
  <c r="AM8" i="1"/>
  <c r="AO8" i="1" s="1"/>
  <c r="BL8" i="1"/>
  <c r="J8" i="1" s="1"/>
  <c r="BN8" i="1"/>
  <c r="BO8" i="1"/>
  <c r="BP8" i="1"/>
  <c r="BU8" i="1"/>
  <c r="BV8" i="1" s="1"/>
  <c r="BX8" i="1"/>
  <c r="CF8" i="1"/>
  <c r="T8" i="1" s="1"/>
  <c r="CH8" i="1"/>
  <c r="U8" i="1" s="1"/>
  <c r="CI8" i="1"/>
  <c r="CJ8" i="1"/>
  <c r="V9" i="1"/>
  <c r="AA9" i="1"/>
  <c r="CG9" i="1" s="1"/>
  <c r="AC9" i="1"/>
  <c r="AD9" i="1"/>
  <c r="AE9" i="1"/>
  <c r="AM9" i="1"/>
  <c r="AO9" i="1" s="1"/>
  <c r="BL9" i="1"/>
  <c r="BM9" i="1" s="1"/>
  <c r="AI9" i="1" s="1"/>
  <c r="BN9" i="1"/>
  <c r="BO9" i="1"/>
  <c r="BP9" i="1"/>
  <c r="BU9" i="1"/>
  <c r="BV9" i="1" s="1"/>
  <c r="BX9" i="1"/>
  <c r="CF9" i="1"/>
  <c r="T9" i="1" s="1"/>
  <c r="CH9" i="1"/>
  <c r="U9" i="1" s="1"/>
  <c r="CI9" i="1"/>
  <c r="CJ9" i="1"/>
  <c r="V10" i="1"/>
  <c r="AA10" i="1"/>
  <c r="CG10" i="1" s="1"/>
  <c r="AC10" i="1"/>
  <c r="AD10" i="1"/>
  <c r="AE10" i="1"/>
  <c r="AM10" i="1"/>
  <c r="AO10" i="1" s="1"/>
  <c r="BL10" i="1"/>
  <c r="J10" i="1" s="1"/>
  <c r="BN10" i="1"/>
  <c r="BO10" i="1"/>
  <c r="BP10" i="1"/>
  <c r="BU10" i="1"/>
  <c r="BV10" i="1" s="1"/>
  <c r="BX10" i="1"/>
  <c r="CF10" i="1"/>
  <c r="T10" i="1" s="1"/>
  <c r="CH10" i="1"/>
  <c r="U10" i="1" s="1"/>
  <c r="CI10" i="1"/>
  <c r="CJ10" i="1"/>
  <c r="V11" i="1"/>
  <c r="AA11" i="1"/>
  <c r="CG11" i="1" s="1"/>
  <c r="AC11" i="1"/>
  <c r="AD11" i="1"/>
  <c r="AE11" i="1"/>
  <c r="AM11" i="1"/>
  <c r="AO11" i="1" s="1"/>
  <c r="BL11" i="1"/>
  <c r="J11" i="1" s="1"/>
  <c r="BN11" i="1"/>
  <c r="BO11" i="1"/>
  <c r="BP11" i="1"/>
  <c r="BU11" i="1"/>
  <c r="BV11" i="1" s="1"/>
  <c r="BX11" i="1"/>
  <c r="CF11" i="1"/>
  <c r="T11" i="1" s="1"/>
  <c r="CH11" i="1"/>
  <c r="U11" i="1" s="1"/>
  <c r="CI11" i="1"/>
  <c r="CJ11" i="1"/>
  <c r="V12" i="1"/>
  <c r="AA12" i="1"/>
  <c r="CG12" i="1" s="1"/>
  <c r="AC12" i="1"/>
  <c r="AD12" i="1"/>
  <c r="AE12" i="1"/>
  <c r="AM12" i="1"/>
  <c r="AO12" i="1" s="1"/>
  <c r="BL12" i="1"/>
  <c r="J12" i="1" s="1"/>
  <c r="BN12" i="1"/>
  <c r="BO12" i="1"/>
  <c r="BP12" i="1"/>
  <c r="BU12" i="1"/>
  <c r="BV12" i="1" s="1"/>
  <c r="BX12" i="1"/>
  <c r="CF12" i="1"/>
  <c r="T12" i="1" s="1"/>
  <c r="CH12" i="1"/>
  <c r="U12" i="1" s="1"/>
  <c r="CI12" i="1"/>
  <c r="CJ12" i="1"/>
  <c r="V13" i="1"/>
  <c r="AA13" i="1"/>
  <c r="CG13" i="1" s="1"/>
  <c r="AC13" i="1"/>
  <c r="AD13" i="1"/>
  <c r="AE13" i="1"/>
  <c r="AM13" i="1"/>
  <c r="AO13" i="1" s="1"/>
  <c r="BL13" i="1"/>
  <c r="BM13" i="1" s="1"/>
  <c r="AI13" i="1" s="1"/>
  <c r="BN13" i="1"/>
  <c r="BO13" i="1"/>
  <c r="BP13" i="1"/>
  <c r="BU13" i="1"/>
  <c r="BV13" i="1" s="1"/>
  <c r="BX13" i="1"/>
  <c r="CF13" i="1"/>
  <c r="T13" i="1" s="1"/>
  <c r="CH13" i="1"/>
  <c r="U13" i="1" s="1"/>
  <c r="CI13" i="1"/>
  <c r="CJ13" i="1"/>
  <c r="V14" i="1"/>
  <c r="AA14" i="1"/>
  <c r="CG14" i="1" s="1"/>
  <c r="AC14" i="1"/>
  <c r="AD14" i="1"/>
  <c r="AE14" i="1"/>
  <c r="AM14" i="1"/>
  <c r="AO14" i="1" s="1"/>
  <c r="BL14" i="1"/>
  <c r="J14" i="1" s="1"/>
  <c r="BN14" i="1"/>
  <c r="BO14" i="1"/>
  <c r="BP14" i="1"/>
  <c r="BU14" i="1"/>
  <c r="BV14" i="1" s="1"/>
  <c r="BX14" i="1"/>
  <c r="CF14" i="1"/>
  <c r="T14" i="1" s="1"/>
  <c r="CH14" i="1"/>
  <c r="U14" i="1" s="1"/>
  <c r="CI14" i="1"/>
  <c r="CJ14" i="1"/>
  <c r="V15" i="1"/>
  <c r="AA15" i="1"/>
  <c r="CG15" i="1" s="1"/>
  <c r="AC15" i="1"/>
  <c r="AD15" i="1"/>
  <c r="AE15" i="1"/>
  <c r="AM15" i="1"/>
  <c r="AO15" i="1" s="1"/>
  <c r="BL15" i="1"/>
  <c r="J15" i="1" s="1"/>
  <c r="BN15" i="1"/>
  <c r="BO15" i="1"/>
  <c r="BP15" i="1"/>
  <c r="BU15" i="1"/>
  <c r="BV15" i="1" s="1"/>
  <c r="BX15" i="1"/>
  <c r="CF15" i="1"/>
  <c r="T15" i="1" s="1"/>
  <c r="CH15" i="1"/>
  <c r="U15" i="1" s="1"/>
  <c r="CI15" i="1"/>
  <c r="CJ15" i="1"/>
  <c r="V16" i="1"/>
  <c r="AA16" i="1"/>
  <c r="CG16" i="1" s="1"/>
  <c r="AC16" i="1"/>
  <c r="AD16" i="1"/>
  <c r="AE16" i="1"/>
  <c r="AM16" i="1"/>
  <c r="AO16" i="1" s="1"/>
  <c r="BL16" i="1"/>
  <c r="J16" i="1" s="1"/>
  <c r="BN16" i="1"/>
  <c r="BO16" i="1"/>
  <c r="BP16" i="1"/>
  <c r="BU16" i="1"/>
  <c r="BV16" i="1" s="1"/>
  <c r="BX16" i="1"/>
  <c r="CF16" i="1"/>
  <c r="T16" i="1" s="1"/>
  <c r="CH16" i="1"/>
  <c r="U16" i="1" s="1"/>
  <c r="CI16" i="1"/>
  <c r="CJ16" i="1"/>
  <c r="V17" i="1"/>
  <c r="AA17" i="1"/>
  <c r="CG17" i="1" s="1"/>
  <c r="AC17" i="1"/>
  <c r="AD17" i="1"/>
  <c r="AE17" i="1"/>
  <c r="AM17" i="1"/>
  <c r="AO17" i="1" s="1"/>
  <c r="BL17" i="1"/>
  <c r="J17" i="1" s="1"/>
  <c r="BN17" i="1"/>
  <c r="BO17" i="1"/>
  <c r="BP17" i="1"/>
  <c r="BU17" i="1"/>
  <c r="BV17" i="1" s="1"/>
  <c r="BX17" i="1"/>
  <c r="CF17" i="1"/>
  <c r="T17" i="1" s="1"/>
  <c r="CH17" i="1"/>
  <c r="U17" i="1" s="1"/>
  <c r="CI17" i="1"/>
  <c r="CJ17" i="1"/>
  <c r="V18" i="1"/>
  <c r="AA18" i="1"/>
  <c r="CG18" i="1" s="1"/>
  <c r="AC18" i="1"/>
  <c r="AD18" i="1"/>
  <c r="AE18" i="1"/>
  <c r="AM18" i="1"/>
  <c r="AO18" i="1" s="1"/>
  <c r="BL18" i="1"/>
  <c r="J18" i="1" s="1"/>
  <c r="BN18" i="1"/>
  <c r="BO18" i="1"/>
  <c r="BP18" i="1"/>
  <c r="BU18" i="1"/>
  <c r="BV18" i="1" s="1"/>
  <c r="BX18" i="1"/>
  <c r="CF18" i="1"/>
  <c r="T18" i="1" s="1"/>
  <c r="CH18" i="1"/>
  <c r="U18" i="1" s="1"/>
  <c r="CI18" i="1"/>
  <c r="CJ18" i="1"/>
  <c r="V19" i="1"/>
  <c r="AA19" i="1"/>
  <c r="AC19" i="1"/>
  <c r="AD19" i="1"/>
  <c r="AE19" i="1"/>
  <c r="AM19" i="1"/>
  <c r="AO19" i="1" s="1"/>
  <c r="BL19" i="1"/>
  <c r="J19" i="1" s="1"/>
  <c r="BN19" i="1"/>
  <c r="BO19" i="1"/>
  <c r="BP19" i="1"/>
  <c r="BU19" i="1"/>
  <c r="BV19" i="1" s="1"/>
  <c r="BX19" i="1"/>
  <c r="CF19" i="1"/>
  <c r="T19" i="1" s="1"/>
  <c r="CH19" i="1"/>
  <c r="U19" i="1" s="1"/>
  <c r="CI19" i="1"/>
  <c r="CJ19" i="1"/>
  <c r="V20" i="1"/>
  <c r="AA20" i="1"/>
  <c r="CG20" i="1" s="1"/>
  <c r="AC20" i="1"/>
  <c r="AD20" i="1"/>
  <c r="AE20" i="1"/>
  <c r="AM20" i="1"/>
  <c r="AO20" i="1" s="1"/>
  <c r="BL20" i="1"/>
  <c r="J20" i="1" s="1"/>
  <c r="BN20" i="1"/>
  <c r="BO20" i="1"/>
  <c r="BP20" i="1"/>
  <c r="BU20" i="1"/>
  <c r="BV20" i="1" s="1"/>
  <c r="BX20" i="1"/>
  <c r="CF20" i="1"/>
  <c r="T20" i="1" s="1"/>
  <c r="CH20" i="1"/>
  <c r="U20" i="1" s="1"/>
  <c r="CI20" i="1"/>
  <c r="CJ20" i="1"/>
  <c r="V21" i="1"/>
  <c r="AA21" i="1"/>
  <c r="CG21" i="1" s="1"/>
  <c r="AC21" i="1"/>
  <c r="AD21" i="1"/>
  <c r="AE21" i="1"/>
  <c r="AM21" i="1"/>
  <c r="AO21" i="1" s="1"/>
  <c r="BL21" i="1"/>
  <c r="J21" i="1" s="1"/>
  <c r="BN21" i="1"/>
  <c r="BO21" i="1"/>
  <c r="BP21" i="1"/>
  <c r="BU21" i="1"/>
  <c r="BV21" i="1" s="1"/>
  <c r="BX21" i="1"/>
  <c r="CF21" i="1"/>
  <c r="T21" i="1" s="1"/>
  <c r="CH21" i="1"/>
  <c r="U21" i="1" s="1"/>
  <c r="CI21" i="1"/>
  <c r="CJ21" i="1"/>
  <c r="V22" i="1"/>
  <c r="AA22" i="1"/>
  <c r="CG22" i="1" s="1"/>
  <c r="AC22" i="1"/>
  <c r="AD22" i="1"/>
  <c r="AE22" i="1"/>
  <c r="AM22" i="1"/>
  <c r="AO22" i="1" s="1"/>
  <c r="BL22" i="1"/>
  <c r="J22" i="1" s="1"/>
  <c r="BN22" i="1"/>
  <c r="BO22" i="1"/>
  <c r="BP22" i="1"/>
  <c r="BU22" i="1"/>
  <c r="BV22" i="1" s="1"/>
  <c r="BX22" i="1"/>
  <c r="CF22" i="1"/>
  <c r="T22" i="1" s="1"/>
  <c r="CH22" i="1"/>
  <c r="U22" i="1" s="1"/>
  <c r="CI22" i="1"/>
  <c r="CJ22" i="1"/>
  <c r="V23" i="1"/>
  <c r="AA23" i="1"/>
  <c r="CG23" i="1" s="1"/>
  <c r="AC23" i="1"/>
  <c r="AD23" i="1"/>
  <c r="AE23" i="1"/>
  <c r="AM23" i="1"/>
  <c r="AO23" i="1" s="1"/>
  <c r="BL23" i="1"/>
  <c r="BM23" i="1" s="1"/>
  <c r="BN23" i="1"/>
  <c r="BO23" i="1"/>
  <c r="BP23" i="1"/>
  <c r="BU23" i="1"/>
  <c r="BV23" i="1" s="1"/>
  <c r="BX23" i="1"/>
  <c r="CF23" i="1"/>
  <c r="T23" i="1" s="1"/>
  <c r="CH23" i="1"/>
  <c r="U23" i="1" s="1"/>
  <c r="CI23" i="1"/>
  <c r="CJ23" i="1"/>
  <c r="V24" i="1"/>
  <c r="AA24" i="1"/>
  <c r="CG24" i="1" s="1"/>
  <c r="AC24" i="1"/>
  <c r="AD24" i="1"/>
  <c r="AE24" i="1"/>
  <c r="AM24" i="1"/>
  <c r="AO24" i="1" s="1"/>
  <c r="BL24" i="1"/>
  <c r="J24" i="1" s="1"/>
  <c r="BN24" i="1"/>
  <c r="BO24" i="1"/>
  <c r="BP24" i="1"/>
  <c r="BU24" i="1"/>
  <c r="BV24" i="1" s="1"/>
  <c r="BX24" i="1"/>
  <c r="CF24" i="1"/>
  <c r="T24" i="1" s="1"/>
  <c r="CH24" i="1"/>
  <c r="U24" i="1" s="1"/>
  <c r="CI24" i="1"/>
  <c r="CJ24" i="1"/>
  <c r="V25" i="1"/>
  <c r="AA25" i="1"/>
  <c r="CG25" i="1" s="1"/>
  <c r="AC25" i="1"/>
  <c r="AD25" i="1"/>
  <c r="AE25" i="1"/>
  <c r="AM25" i="1"/>
  <c r="AO25" i="1" s="1"/>
  <c r="BL25" i="1"/>
  <c r="BM25" i="1" s="1"/>
  <c r="BN25" i="1"/>
  <c r="BO25" i="1"/>
  <c r="BP25" i="1"/>
  <c r="BU25" i="1"/>
  <c r="BV25" i="1" s="1"/>
  <c r="BX25" i="1"/>
  <c r="CF25" i="1"/>
  <c r="T25" i="1" s="1"/>
  <c r="CH25" i="1"/>
  <c r="U25" i="1" s="1"/>
  <c r="CI25" i="1"/>
  <c r="CJ25" i="1"/>
  <c r="V26" i="1"/>
  <c r="AA26" i="1"/>
  <c r="CG26" i="1" s="1"/>
  <c r="AC26" i="1"/>
  <c r="AD26" i="1"/>
  <c r="AE26" i="1"/>
  <c r="AM26" i="1"/>
  <c r="AO26" i="1" s="1"/>
  <c r="BL26" i="1"/>
  <c r="J26" i="1" s="1"/>
  <c r="BN26" i="1"/>
  <c r="BO26" i="1"/>
  <c r="BP26" i="1"/>
  <c r="BU26" i="1"/>
  <c r="BV26" i="1" s="1"/>
  <c r="BX26" i="1"/>
  <c r="CF26" i="1"/>
  <c r="T26" i="1" s="1"/>
  <c r="CH26" i="1"/>
  <c r="U26" i="1" s="1"/>
  <c r="CI26" i="1"/>
  <c r="CJ26" i="1"/>
  <c r="V27" i="1"/>
  <c r="AA27" i="1"/>
  <c r="CG27" i="1" s="1"/>
  <c r="AC27" i="1"/>
  <c r="AD27" i="1"/>
  <c r="AE27" i="1"/>
  <c r="AM27" i="1"/>
  <c r="AO27" i="1" s="1"/>
  <c r="BL27" i="1"/>
  <c r="BM27" i="1" s="1"/>
  <c r="BN27" i="1"/>
  <c r="BO27" i="1"/>
  <c r="BP27" i="1"/>
  <c r="BU27" i="1"/>
  <c r="BV27" i="1" s="1"/>
  <c r="BX27" i="1"/>
  <c r="CF27" i="1"/>
  <c r="T27" i="1" s="1"/>
  <c r="CH27" i="1"/>
  <c r="U27" i="1" s="1"/>
  <c r="CI27" i="1"/>
  <c r="CJ27" i="1"/>
  <c r="V28" i="1"/>
  <c r="AA28" i="1"/>
  <c r="CG28" i="1" s="1"/>
  <c r="AC28" i="1"/>
  <c r="AD28" i="1"/>
  <c r="AE28" i="1"/>
  <c r="AM28" i="1"/>
  <c r="AO28" i="1" s="1"/>
  <c r="BL28" i="1"/>
  <c r="J28" i="1" s="1"/>
  <c r="BN28" i="1"/>
  <c r="BO28" i="1"/>
  <c r="BP28" i="1"/>
  <c r="BU28" i="1"/>
  <c r="BV28" i="1" s="1"/>
  <c r="BX28" i="1"/>
  <c r="CF28" i="1"/>
  <c r="T28" i="1" s="1"/>
  <c r="CH28" i="1"/>
  <c r="U28" i="1" s="1"/>
  <c r="CI28" i="1"/>
  <c r="CJ28" i="1"/>
  <c r="V29" i="1"/>
  <c r="AA29" i="1"/>
  <c r="CG29" i="1" s="1"/>
  <c r="AC29" i="1"/>
  <c r="AD29" i="1"/>
  <c r="AE29" i="1"/>
  <c r="AM29" i="1"/>
  <c r="AO29" i="1" s="1"/>
  <c r="BL29" i="1"/>
  <c r="BM29" i="1" s="1"/>
  <c r="BN29" i="1"/>
  <c r="BO29" i="1"/>
  <c r="BP29" i="1"/>
  <c r="BU29" i="1"/>
  <c r="BV29" i="1" s="1"/>
  <c r="BX29" i="1"/>
  <c r="CF29" i="1"/>
  <c r="T29" i="1" s="1"/>
  <c r="CH29" i="1"/>
  <c r="U29" i="1" s="1"/>
  <c r="CI29" i="1"/>
  <c r="CJ29" i="1"/>
  <c r="V30" i="1"/>
  <c r="AA30" i="1"/>
  <c r="CG30" i="1" s="1"/>
  <c r="AC30" i="1"/>
  <c r="AD30" i="1"/>
  <c r="AE30" i="1"/>
  <c r="AM30" i="1"/>
  <c r="AO30" i="1" s="1"/>
  <c r="BL30" i="1"/>
  <c r="J30" i="1" s="1"/>
  <c r="BN30" i="1"/>
  <c r="BO30" i="1"/>
  <c r="BP30" i="1"/>
  <c r="BU30" i="1"/>
  <c r="BV30" i="1" s="1"/>
  <c r="BX30" i="1"/>
  <c r="CF30" i="1"/>
  <c r="T30" i="1" s="1"/>
  <c r="CH30" i="1"/>
  <c r="U30" i="1" s="1"/>
  <c r="CI30" i="1"/>
  <c r="CJ30" i="1"/>
  <c r="V31" i="1"/>
  <c r="AA31" i="1"/>
  <c r="CG31" i="1" s="1"/>
  <c r="AC31" i="1"/>
  <c r="AD31" i="1"/>
  <c r="AE31" i="1"/>
  <c r="AM31" i="1"/>
  <c r="AO31" i="1" s="1"/>
  <c r="BL31" i="1"/>
  <c r="BM31" i="1" s="1"/>
  <c r="BN31" i="1"/>
  <c r="BO31" i="1"/>
  <c r="BP31" i="1"/>
  <c r="BU31" i="1"/>
  <c r="BV31" i="1" s="1"/>
  <c r="BX31" i="1"/>
  <c r="CF31" i="1"/>
  <c r="T31" i="1" s="1"/>
  <c r="CH31" i="1"/>
  <c r="U31" i="1" s="1"/>
  <c r="CI31" i="1"/>
  <c r="CJ31" i="1"/>
  <c r="V32" i="1"/>
  <c r="AA32" i="1"/>
  <c r="CG32" i="1" s="1"/>
  <c r="AC32" i="1"/>
  <c r="AD32" i="1"/>
  <c r="AE32" i="1"/>
  <c r="AM32" i="1"/>
  <c r="AO32" i="1" s="1"/>
  <c r="BL32" i="1"/>
  <c r="J32" i="1" s="1"/>
  <c r="BN32" i="1"/>
  <c r="BO32" i="1"/>
  <c r="BP32" i="1"/>
  <c r="BU32" i="1"/>
  <c r="BV32" i="1" s="1"/>
  <c r="BX32" i="1"/>
  <c r="CF32" i="1"/>
  <c r="T32" i="1" s="1"/>
  <c r="CH32" i="1"/>
  <c r="U32" i="1" s="1"/>
  <c r="CI32" i="1"/>
  <c r="CJ32" i="1"/>
  <c r="V33" i="1"/>
  <c r="AA33" i="1"/>
  <c r="CG33" i="1" s="1"/>
  <c r="AC33" i="1"/>
  <c r="AD33" i="1"/>
  <c r="AE33" i="1"/>
  <c r="AM33" i="1"/>
  <c r="AO33" i="1" s="1"/>
  <c r="BL33" i="1"/>
  <c r="BM33" i="1" s="1"/>
  <c r="BN33" i="1"/>
  <c r="BO33" i="1"/>
  <c r="BP33" i="1"/>
  <c r="BU33" i="1"/>
  <c r="BV33" i="1" s="1"/>
  <c r="BX33" i="1"/>
  <c r="CF33" i="1"/>
  <c r="T33" i="1" s="1"/>
  <c r="CH33" i="1"/>
  <c r="U33" i="1" s="1"/>
  <c r="CI33" i="1"/>
  <c r="CJ33" i="1"/>
  <c r="V34" i="1"/>
  <c r="AA34" i="1"/>
  <c r="CG34" i="1" s="1"/>
  <c r="AC34" i="1"/>
  <c r="AD34" i="1"/>
  <c r="AE34" i="1"/>
  <c r="AM34" i="1"/>
  <c r="AO34" i="1" s="1"/>
  <c r="BL34" i="1"/>
  <c r="J34" i="1" s="1"/>
  <c r="BN34" i="1"/>
  <c r="BO34" i="1"/>
  <c r="BP34" i="1"/>
  <c r="BU34" i="1"/>
  <c r="BV34" i="1" s="1"/>
  <c r="BX34" i="1"/>
  <c r="CF34" i="1"/>
  <c r="T34" i="1" s="1"/>
  <c r="CH34" i="1"/>
  <c r="U34" i="1" s="1"/>
  <c r="CI34" i="1"/>
  <c r="CJ34" i="1"/>
  <c r="V35" i="1"/>
  <c r="AA35" i="1"/>
  <c r="CG35" i="1" s="1"/>
  <c r="AC35" i="1"/>
  <c r="AD35" i="1"/>
  <c r="AE35" i="1"/>
  <c r="AM35" i="1"/>
  <c r="AO35" i="1" s="1"/>
  <c r="BL35" i="1"/>
  <c r="J35" i="1" s="1"/>
  <c r="BN35" i="1"/>
  <c r="BO35" i="1"/>
  <c r="BP35" i="1"/>
  <c r="BU35" i="1"/>
  <c r="BV35" i="1" s="1"/>
  <c r="BX35" i="1"/>
  <c r="CF35" i="1"/>
  <c r="T35" i="1" s="1"/>
  <c r="CH35" i="1"/>
  <c r="U35" i="1" s="1"/>
  <c r="CI35" i="1"/>
  <c r="CJ35" i="1"/>
  <c r="V36" i="1"/>
  <c r="AA36" i="1"/>
  <c r="CG36" i="1" s="1"/>
  <c r="AC36" i="1"/>
  <c r="AD36" i="1"/>
  <c r="AE36" i="1"/>
  <c r="AM36" i="1"/>
  <c r="AO36" i="1" s="1"/>
  <c r="BL36" i="1"/>
  <c r="J36" i="1" s="1"/>
  <c r="BN36" i="1"/>
  <c r="BO36" i="1"/>
  <c r="BP36" i="1"/>
  <c r="BU36" i="1"/>
  <c r="BV36" i="1" s="1"/>
  <c r="BX36" i="1"/>
  <c r="CF36" i="1"/>
  <c r="T36" i="1" s="1"/>
  <c r="CH36" i="1"/>
  <c r="U36" i="1" s="1"/>
  <c r="CI36" i="1"/>
  <c r="CJ36" i="1"/>
  <c r="V37" i="1"/>
  <c r="AA37" i="1"/>
  <c r="CG37" i="1" s="1"/>
  <c r="AC37" i="1"/>
  <c r="AD37" i="1"/>
  <c r="AE37" i="1"/>
  <c r="AM37" i="1"/>
  <c r="AO37" i="1" s="1"/>
  <c r="BL37" i="1"/>
  <c r="J37" i="1" s="1"/>
  <c r="BN37" i="1"/>
  <c r="BO37" i="1"/>
  <c r="BP37" i="1"/>
  <c r="BU37" i="1"/>
  <c r="BV37" i="1" s="1"/>
  <c r="BX37" i="1"/>
  <c r="CF37" i="1"/>
  <c r="T37" i="1" s="1"/>
  <c r="CH37" i="1"/>
  <c r="U37" i="1" s="1"/>
  <c r="CI37" i="1"/>
  <c r="CJ37" i="1"/>
  <c r="V38" i="1"/>
  <c r="AA38" i="1"/>
  <c r="CG38" i="1" s="1"/>
  <c r="AC38" i="1"/>
  <c r="AD38" i="1"/>
  <c r="AE38" i="1"/>
  <c r="AM38" i="1"/>
  <c r="AO38" i="1" s="1"/>
  <c r="BL38" i="1"/>
  <c r="J38" i="1" s="1"/>
  <c r="BN38" i="1"/>
  <c r="BO38" i="1"/>
  <c r="BP38" i="1"/>
  <c r="BU38" i="1"/>
  <c r="BV38" i="1" s="1"/>
  <c r="BX38" i="1"/>
  <c r="CF38" i="1"/>
  <c r="T38" i="1" s="1"/>
  <c r="CH38" i="1"/>
  <c r="U38" i="1" s="1"/>
  <c r="CI38" i="1"/>
  <c r="CJ38" i="1"/>
  <c r="V39" i="1"/>
  <c r="AA39" i="1"/>
  <c r="CG39" i="1" s="1"/>
  <c r="AC39" i="1"/>
  <c r="AD39" i="1"/>
  <c r="AE39" i="1"/>
  <c r="AM39" i="1"/>
  <c r="AO39" i="1" s="1"/>
  <c r="BL39" i="1"/>
  <c r="J39" i="1" s="1"/>
  <c r="BN39" i="1"/>
  <c r="BO39" i="1"/>
  <c r="BP39" i="1"/>
  <c r="BU39" i="1"/>
  <c r="BV39" i="1" s="1"/>
  <c r="BX39" i="1"/>
  <c r="CF39" i="1"/>
  <c r="T39" i="1" s="1"/>
  <c r="CH39" i="1"/>
  <c r="U39" i="1" s="1"/>
  <c r="CI39" i="1"/>
  <c r="CJ39" i="1"/>
  <c r="V40" i="1"/>
  <c r="AA40" i="1"/>
  <c r="CG40" i="1" s="1"/>
  <c r="AC40" i="1"/>
  <c r="AD40" i="1"/>
  <c r="AE40" i="1"/>
  <c r="AM40" i="1"/>
  <c r="AO40" i="1" s="1"/>
  <c r="BL40" i="1"/>
  <c r="BN40" i="1"/>
  <c r="BO40" i="1"/>
  <c r="BP40" i="1"/>
  <c r="BU40" i="1"/>
  <c r="BV40" i="1" s="1"/>
  <c r="BX40" i="1"/>
  <c r="CF40" i="1"/>
  <c r="T40" i="1" s="1"/>
  <c r="CH40" i="1"/>
  <c r="U40" i="1" s="1"/>
  <c r="CI40" i="1"/>
  <c r="CJ40" i="1"/>
  <c r="V41" i="1"/>
  <c r="AA41" i="1"/>
  <c r="CG41" i="1" s="1"/>
  <c r="AC41" i="1"/>
  <c r="AD41" i="1"/>
  <c r="AE41" i="1"/>
  <c r="AM41" i="1"/>
  <c r="AO41" i="1" s="1"/>
  <c r="BL41" i="1"/>
  <c r="J41" i="1" s="1"/>
  <c r="BN41" i="1"/>
  <c r="BO41" i="1"/>
  <c r="BP41" i="1"/>
  <c r="BU41" i="1"/>
  <c r="BV41" i="1" s="1"/>
  <c r="BX41" i="1"/>
  <c r="CF41" i="1"/>
  <c r="T41" i="1" s="1"/>
  <c r="CH41" i="1"/>
  <c r="U41" i="1" s="1"/>
  <c r="CI41" i="1"/>
  <c r="CJ41" i="1"/>
  <c r="V42" i="1"/>
  <c r="AA42" i="1"/>
  <c r="CG42" i="1" s="1"/>
  <c r="AC42" i="1"/>
  <c r="AD42" i="1"/>
  <c r="AE42" i="1"/>
  <c r="AM42" i="1"/>
  <c r="AO42" i="1" s="1"/>
  <c r="BL42" i="1"/>
  <c r="BM42" i="1" s="1"/>
  <c r="AI42" i="1" s="1"/>
  <c r="BN42" i="1"/>
  <c r="BO42" i="1"/>
  <c r="BP42" i="1"/>
  <c r="BU42" i="1"/>
  <c r="BV42" i="1" s="1"/>
  <c r="BX42" i="1"/>
  <c r="CF42" i="1"/>
  <c r="T42" i="1" s="1"/>
  <c r="CH42" i="1"/>
  <c r="U42" i="1" s="1"/>
  <c r="CI42" i="1"/>
  <c r="CJ42" i="1"/>
  <c r="V43" i="1"/>
  <c r="AA43" i="1"/>
  <c r="CG43" i="1" s="1"/>
  <c r="AC43" i="1"/>
  <c r="AD43" i="1"/>
  <c r="AE43" i="1"/>
  <c r="AM43" i="1"/>
  <c r="AO43" i="1" s="1"/>
  <c r="BL43" i="1"/>
  <c r="J43" i="1" s="1"/>
  <c r="BN43" i="1"/>
  <c r="BO43" i="1"/>
  <c r="BP43" i="1"/>
  <c r="BU43" i="1"/>
  <c r="BV43" i="1" s="1"/>
  <c r="BX43" i="1"/>
  <c r="CF43" i="1"/>
  <c r="T43" i="1" s="1"/>
  <c r="CH43" i="1"/>
  <c r="U43" i="1" s="1"/>
  <c r="CI43" i="1"/>
  <c r="CJ43" i="1"/>
  <c r="V44" i="1"/>
  <c r="AA44" i="1"/>
  <c r="AC44" i="1"/>
  <c r="AD44" i="1"/>
  <c r="AE44" i="1"/>
  <c r="AM44" i="1"/>
  <c r="AO44" i="1" s="1"/>
  <c r="BL44" i="1"/>
  <c r="BN44" i="1"/>
  <c r="BO44" i="1"/>
  <c r="BP44" i="1"/>
  <c r="BU44" i="1"/>
  <c r="BV44" i="1" s="1"/>
  <c r="BX44" i="1"/>
  <c r="CF44" i="1"/>
  <c r="T44" i="1" s="1"/>
  <c r="CH44" i="1"/>
  <c r="U44" i="1" s="1"/>
  <c r="CI44" i="1"/>
  <c r="CJ44" i="1"/>
  <c r="V45" i="1"/>
  <c r="AA45" i="1"/>
  <c r="CG45" i="1" s="1"/>
  <c r="AC45" i="1"/>
  <c r="AD45" i="1"/>
  <c r="AE45" i="1"/>
  <c r="AM45" i="1"/>
  <c r="AO45" i="1" s="1"/>
  <c r="BL45" i="1"/>
  <c r="J45" i="1" s="1"/>
  <c r="BN45" i="1"/>
  <c r="BO45" i="1"/>
  <c r="BP45" i="1"/>
  <c r="BU45" i="1"/>
  <c r="BV45" i="1" s="1"/>
  <c r="BX45" i="1"/>
  <c r="CF45" i="1"/>
  <c r="T45" i="1" s="1"/>
  <c r="CH45" i="1"/>
  <c r="U45" i="1" s="1"/>
  <c r="CI45" i="1"/>
  <c r="CJ45" i="1"/>
  <c r="V46" i="1"/>
  <c r="AA46" i="1"/>
  <c r="AC46" i="1"/>
  <c r="AD46" i="1"/>
  <c r="AE46" i="1"/>
  <c r="AM46" i="1"/>
  <c r="AO46" i="1" s="1"/>
  <c r="BL46" i="1"/>
  <c r="J46" i="1" s="1"/>
  <c r="BN46" i="1"/>
  <c r="BO46" i="1"/>
  <c r="BP46" i="1"/>
  <c r="BU46" i="1"/>
  <c r="BV46" i="1" s="1"/>
  <c r="BX46" i="1"/>
  <c r="CF46" i="1"/>
  <c r="T46" i="1" s="1"/>
  <c r="CH46" i="1"/>
  <c r="U46" i="1" s="1"/>
  <c r="CI46" i="1"/>
  <c r="CJ46" i="1"/>
  <c r="V47" i="1"/>
  <c r="AA47" i="1"/>
  <c r="CG47" i="1" s="1"/>
  <c r="AC47" i="1"/>
  <c r="AD47" i="1"/>
  <c r="AE47" i="1"/>
  <c r="AM47" i="1"/>
  <c r="AO47" i="1" s="1"/>
  <c r="BL47" i="1"/>
  <c r="BM47" i="1" s="1"/>
  <c r="AI47" i="1" s="1"/>
  <c r="BN47" i="1"/>
  <c r="BO47" i="1"/>
  <c r="BP47" i="1"/>
  <c r="BU47" i="1"/>
  <c r="BV47" i="1" s="1"/>
  <c r="BX47" i="1"/>
  <c r="CF47" i="1"/>
  <c r="T47" i="1" s="1"/>
  <c r="CH47" i="1"/>
  <c r="U47" i="1" s="1"/>
  <c r="CI47" i="1"/>
  <c r="CJ47" i="1"/>
  <c r="V48" i="1"/>
  <c r="AA48" i="1"/>
  <c r="CG48" i="1" s="1"/>
  <c r="AC48" i="1"/>
  <c r="AD48" i="1"/>
  <c r="AE48" i="1"/>
  <c r="AM48" i="1"/>
  <c r="AO48" i="1" s="1"/>
  <c r="BL48" i="1"/>
  <c r="BM48" i="1" s="1"/>
  <c r="AI48" i="1" s="1"/>
  <c r="BN48" i="1"/>
  <c r="BO48" i="1"/>
  <c r="BP48" i="1"/>
  <c r="BU48" i="1"/>
  <c r="BV48" i="1" s="1"/>
  <c r="BX48" i="1"/>
  <c r="CF48" i="1"/>
  <c r="T48" i="1" s="1"/>
  <c r="CH48" i="1"/>
  <c r="U48" i="1" s="1"/>
  <c r="CI48" i="1"/>
  <c r="CJ48" i="1"/>
  <c r="V49" i="1"/>
  <c r="AA49" i="1"/>
  <c r="AC49" i="1"/>
  <c r="AD49" i="1"/>
  <c r="AE49" i="1"/>
  <c r="AM49" i="1"/>
  <c r="AO49" i="1" s="1"/>
  <c r="BL49" i="1"/>
  <c r="J49" i="1" s="1"/>
  <c r="BN49" i="1"/>
  <c r="BO49" i="1"/>
  <c r="BP49" i="1"/>
  <c r="BU49" i="1"/>
  <c r="BV49" i="1" s="1"/>
  <c r="BX49" i="1"/>
  <c r="CF49" i="1"/>
  <c r="T49" i="1" s="1"/>
  <c r="CH49" i="1"/>
  <c r="U49" i="1" s="1"/>
  <c r="CI49" i="1"/>
  <c r="CJ49" i="1"/>
  <c r="V50" i="1"/>
  <c r="AA50" i="1"/>
  <c r="CG50" i="1" s="1"/>
  <c r="AC50" i="1"/>
  <c r="AD50" i="1"/>
  <c r="AE50" i="1"/>
  <c r="AM50" i="1"/>
  <c r="AO50" i="1" s="1"/>
  <c r="BL50" i="1"/>
  <c r="J50" i="1" s="1"/>
  <c r="BN50" i="1"/>
  <c r="BO50" i="1"/>
  <c r="BP50" i="1"/>
  <c r="BU50" i="1"/>
  <c r="BV50" i="1" s="1"/>
  <c r="BX50" i="1"/>
  <c r="CF50" i="1"/>
  <c r="T50" i="1" s="1"/>
  <c r="CH50" i="1"/>
  <c r="U50" i="1" s="1"/>
  <c r="CI50" i="1"/>
  <c r="CJ50" i="1"/>
  <c r="V51" i="1"/>
  <c r="AA51" i="1"/>
  <c r="CG51" i="1" s="1"/>
  <c r="AC51" i="1"/>
  <c r="AD51" i="1"/>
  <c r="AE51" i="1"/>
  <c r="AM51" i="1"/>
  <c r="AO51" i="1" s="1"/>
  <c r="BL51" i="1"/>
  <c r="J51" i="1" s="1"/>
  <c r="BN51" i="1"/>
  <c r="BO51" i="1"/>
  <c r="BP51" i="1"/>
  <c r="BU51" i="1"/>
  <c r="BV51" i="1" s="1"/>
  <c r="BX51" i="1"/>
  <c r="CF51" i="1"/>
  <c r="T51" i="1" s="1"/>
  <c r="CH51" i="1"/>
  <c r="U51" i="1" s="1"/>
  <c r="CI51" i="1"/>
  <c r="CJ51" i="1"/>
  <c r="V52" i="1"/>
  <c r="AA52" i="1"/>
  <c r="CG52" i="1" s="1"/>
  <c r="AC52" i="1"/>
  <c r="AD52" i="1"/>
  <c r="AE52" i="1"/>
  <c r="AM52" i="1"/>
  <c r="AO52" i="1" s="1"/>
  <c r="BL52" i="1"/>
  <c r="J52" i="1" s="1"/>
  <c r="BN52" i="1"/>
  <c r="BO52" i="1"/>
  <c r="BP52" i="1"/>
  <c r="BU52" i="1"/>
  <c r="BV52" i="1" s="1"/>
  <c r="BX52" i="1"/>
  <c r="CF52" i="1"/>
  <c r="T52" i="1" s="1"/>
  <c r="CH52" i="1"/>
  <c r="U52" i="1" s="1"/>
  <c r="CI52" i="1"/>
  <c r="CJ52" i="1"/>
  <c r="V53" i="1"/>
  <c r="AA53" i="1"/>
  <c r="CG53" i="1" s="1"/>
  <c r="AC53" i="1"/>
  <c r="AD53" i="1"/>
  <c r="AE53" i="1"/>
  <c r="AM53" i="1"/>
  <c r="AO53" i="1" s="1"/>
  <c r="BL53" i="1"/>
  <c r="J53" i="1" s="1"/>
  <c r="BN53" i="1"/>
  <c r="BO53" i="1"/>
  <c r="BP53" i="1"/>
  <c r="BU53" i="1"/>
  <c r="BV53" i="1" s="1"/>
  <c r="BX53" i="1"/>
  <c r="CF53" i="1"/>
  <c r="T53" i="1" s="1"/>
  <c r="CH53" i="1"/>
  <c r="U53" i="1" s="1"/>
  <c r="CI53" i="1"/>
  <c r="CJ53" i="1"/>
  <c r="V54" i="1"/>
  <c r="AA54" i="1"/>
  <c r="CG54" i="1" s="1"/>
  <c r="AC54" i="1"/>
  <c r="AD54" i="1"/>
  <c r="AE54" i="1"/>
  <c r="AM54" i="1"/>
  <c r="AO54" i="1" s="1"/>
  <c r="BL54" i="1"/>
  <c r="J54" i="1" s="1"/>
  <c r="BN54" i="1"/>
  <c r="BO54" i="1"/>
  <c r="BP54" i="1"/>
  <c r="BU54" i="1"/>
  <c r="BV54" i="1" s="1"/>
  <c r="BX54" i="1"/>
  <c r="CF54" i="1"/>
  <c r="T54" i="1" s="1"/>
  <c r="CH54" i="1"/>
  <c r="U54" i="1" s="1"/>
  <c r="CI54" i="1"/>
  <c r="CJ54" i="1"/>
  <c r="V55" i="1"/>
  <c r="AA55" i="1"/>
  <c r="AC55" i="1"/>
  <c r="AD55" i="1"/>
  <c r="AE55" i="1"/>
  <c r="AM55" i="1"/>
  <c r="AO55" i="1" s="1"/>
  <c r="BL55" i="1"/>
  <c r="J55" i="1" s="1"/>
  <c r="BN55" i="1"/>
  <c r="BO55" i="1"/>
  <c r="BP55" i="1"/>
  <c r="BU55" i="1"/>
  <c r="BV55" i="1" s="1"/>
  <c r="BX55" i="1"/>
  <c r="CF55" i="1"/>
  <c r="T55" i="1" s="1"/>
  <c r="CH55" i="1"/>
  <c r="U55" i="1" s="1"/>
  <c r="CI55" i="1"/>
  <c r="CJ55" i="1"/>
  <c r="V56" i="1"/>
  <c r="AA56" i="1"/>
  <c r="CG56" i="1" s="1"/>
  <c r="AC56" i="1"/>
  <c r="AD56" i="1"/>
  <c r="AE56" i="1"/>
  <c r="AM56" i="1"/>
  <c r="AO56" i="1" s="1"/>
  <c r="BL56" i="1"/>
  <c r="J56" i="1" s="1"/>
  <c r="BN56" i="1"/>
  <c r="BO56" i="1"/>
  <c r="BP56" i="1"/>
  <c r="BU56" i="1"/>
  <c r="BV56" i="1" s="1"/>
  <c r="BX56" i="1"/>
  <c r="CF56" i="1"/>
  <c r="T56" i="1" s="1"/>
  <c r="CH56" i="1"/>
  <c r="U56" i="1" s="1"/>
  <c r="CI56" i="1"/>
  <c r="CJ56" i="1"/>
  <c r="V57" i="1"/>
  <c r="AA57" i="1"/>
  <c r="CG57" i="1" s="1"/>
  <c r="AC57" i="1"/>
  <c r="AD57" i="1"/>
  <c r="AE57" i="1"/>
  <c r="AM57" i="1"/>
  <c r="AO57" i="1" s="1"/>
  <c r="BL57" i="1"/>
  <c r="J57" i="1" s="1"/>
  <c r="BN57" i="1"/>
  <c r="BO57" i="1"/>
  <c r="BP57" i="1"/>
  <c r="BU57" i="1"/>
  <c r="BV57" i="1" s="1"/>
  <c r="BX57" i="1"/>
  <c r="CF57" i="1"/>
  <c r="T57" i="1" s="1"/>
  <c r="CH57" i="1"/>
  <c r="U57" i="1" s="1"/>
  <c r="CI57" i="1"/>
  <c r="CJ57" i="1"/>
  <c r="V58" i="1"/>
  <c r="AA58" i="1"/>
  <c r="CG58" i="1" s="1"/>
  <c r="AC58" i="1"/>
  <c r="AD58" i="1"/>
  <c r="AE58" i="1"/>
  <c r="AM58" i="1"/>
  <c r="AO58" i="1" s="1"/>
  <c r="BL58" i="1"/>
  <c r="J58" i="1" s="1"/>
  <c r="BN58" i="1"/>
  <c r="BO58" i="1"/>
  <c r="BP58" i="1"/>
  <c r="BU58" i="1"/>
  <c r="BV58" i="1" s="1"/>
  <c r="BX58" i="1"/>
  <c r="CF58" i="1"/>
  <c r="T58" i="1" s="1"/>
  <c r="CH58" i="1"/>
  <c r="U58" i="1" s="1"/>
  <c r="CI58" i="1"/>
  <c r="CJ58" i="1"/>
  <c r="V59" i="1"/>
  <c r="AA59" i="1"/>
  <c r="AC59" i="1"/>
  <c r="AD59" i="1"/>
  <c r="AE59" i="1"/>
  <c r="AM59" i="1"/>
  <c r="AO59" i="1" s="1"/>
  <c r="BL59" i="1"/>
  <c r="J59" i="1" s="1"/>
  <c r="BN59" i="1"/>
  <c r="BO59" i="1"/>
  <c r="BP59" i="1"/>
  <c r="BU59" i="1"/>
  <c r="BV59" i="1" s="1"/>
  <c r="BX59" i="1"/>
  <c r="CF59" i="1"/>
  <c r="T59" i="1" s="1"/>
  <c r="CH59" i="1"/>
  <c r="U59" i="1" s="1"/>
  <c r="CI59" i="1"/>
  <c r="CJ59" i="1"/>
  <c r="V60" i="1"/>
  <c r="AA60" i="1"/>
  <c r="CG60" i="1" s="1"/>
  <c r="AC60" i="1"/>
  <c r="AD60" i="1"/>
  <c r="AE60" i="1"/>
  <c r="AM60" i="1"/>
  <c r="AO60" i="1" s="1"/>
  <c r="BL60" i="1"/>
  <c r="BM60" i="1" s="1"/>
  <c r="BN60" i="1"/>
  <c r="BO60" i="1"/>
  <c r="BP60" i="1"/>
  <c r="BU60" i="1"/>
  <c r="BV60" i="1" s="1"/>
  <c r="BX60" i="1"/>
  <c r="CF60" i="1"/>
  <c r="T60" i="1" s="1"/>
  <c r="CH60" i="1"/>
  <c r="U60" i="1" s="1"/>
  <c r="CI60" i="1"/>
  <c r="CJ60" i="1"/>
  <c r="V61" i="1"/>
  <c r="AA61" i="1"/>
  <c r="AC61" i="1"/>
  <c r="AD61" i="1"/>
  <c r="AE61" i="1"/>
  <c r="AM61" i="1"/>
  <c r="AO61" i="1" s="1"/>
  <c r="BL61" i="1"/>
  <c r="J61" i="1" s="1"/>
  <c r="BN61" i="1"/>
  <c r="BO61" i="1"/>
  <c r="BP61" i="1"/>
  <c r="BU61" i="1"/>
  <c r="BV61" i="1" s="1"/>
  <c r="BX61" i="1"/>
  <c r="CF61" i="1"/>
  <c r="T61" i="1" s="1"/>
  <c r="CH61" i="1"/>
  <c r="U61" i="1" s="1"/>
  <c r="CI61" i="1"/>
  <c r="CJ61" i="1"/>
  <c r="V62" i="1"/>
  <c r="AA62" i="1"/>
  <c r="CG62" i="1" s="1"/>
  <c r="AC62" i="1"/>
  <c r="AD62" i="1"/>
  <c r="AE62" i="1"/>
  <c r="AM62" i="1"/>
  <c r="AO62" i="1" s="1"/>
  <c r="BL62" i="1"/>
  <c r="BM62" i="1" s="1"/>
  <c r="BN62" i="1"/>
  <c r="BO62" i="1"/>
  <c r="BP62" i="1"/>
  <c r="BU62" i="1"/>
  <c r="BV62" i="1" s="1"/>
  <c r="BX62" i="1"/>
  <c r="CF62" i="1"/>
  <c r="T62" i="1" s="1"/>
  <c r="CH62" i="1"/>
  <c r="U62" i="1" s="1"/>
  <c r="CI62" i="1"/>
  <c r="CJ62" i="1"/>
  <c r="V63" i="1"/>
  <c r="AA63" i="1"/>
  <c r="AC63" i="1"/>
  <c r="AD63" i="1"/>
  <c r="AE63" i="1"/>
  <c r="AM63" i="1"/>
  <c r="AO63" i="1" s="1"/>
  <c r="BL63" i="1"/>
  <c r="J63" i="1" s="1"/>
  <c r="BN63" i="1"/>
  <c r="BO63" i="1"/>
  <c r="BP63" i="1"/>
  <c r="BU63" i="1"/>
  <c r="BV63" i="1" s="1"/>
  <c r="BX63" i="1"/>
  <c r="CF63" i="1"/>
  <c r="T63" i="1" s="1"/>
  <c r="CH63" i="1"/>
  <c r="U63" i="1" s="1"/>
  <c r="CI63" i="1"/>
  <c r="CJ63" i="1"/>
  <c r="V64" i="1"/>
  <c r="AA64" i="1"/>
  <c r="CG64" i="1" s="1"/>
  <c r="AC64" i="1"/>
  <c r="AD64" i="1"/>
  <c r="AE64" i="1"/>
  <c r="AM64" i="1"/>
  <c r="AO64" i="1" s="1"/>
  <c r="BL64" i="1"/>
  <c r="BM64" i="1" s="1"/>
  <c r="BN64" i="1"/>
  <c r="BO64" i="1"/>
  <c r="BP64" i="1"/>
  <c r="BU64" i="1"/>
  <c r="BV64" i="1" s="1"/>
  <c r="BX64" i="1"/>
  <c r="CF64" i="1"/>
  <c r="T64" i="1" s="1"/>
  <c r="CH64" i="1"/>
  <c r="U64" i="1" s="1"/>
  <c r="CI64" i="1"/>
  <c r="CJ64" i="1"/>
  <c r="V65" i="1"/>
  <c r="AA65" i="1"/>
  <c r="AC65" i="1"/>
  <c r="AD65" i="1"/>
  <c r="AE65" i="1"/>
  <c r="AM65" i="1"/>
  <c r="AO65" i="1" s="1"/>
  <c r="BL65" i="1"/>
  <c r="J65" i="1" s="1"/>
  <c r="BN65" i="1"/>
  <c r="BO65" i="1"/>
  <c r="BP65" i="1"/>
  <c r="BU65" i="1"/>
  <c r="BV65" i="1" s="1"/>
  <c r="BX65" i="1"/>
  <c r="CF65" i="1"/>
  <c r="T65" i="1" s="1"/>
  <c r="CH65" i="1"/>
  <c r="U65" i="1" s="1"/>
  <c r="CI65" i="1"/>
  <c r="CJ65" i="1"/>
  <c r="V66" i="1"/>
  <c r="AA66" i="1"/>
  <c r="CG66" i="1" s="1"/>
  <c r="AC66" i="1"/>
  <c r="AD66" i="1"/>
  <c r="AE66" i="1"/>
  <c r="AM66" i="1"/>
  <c r="AO66" i="1" s="1"/>
  <c r="BL66" i="1"/>
  <c r="BM66" i="1" s="1"/>
  <c r="BN66" i="1"/>
  <c r="BO66" i="1"/>
  <c r="BP66" i="1"/>
  <c r="BU66" i="1"/>
  <c r="BV66" i="1" s="1"/>
  <c r="BX66" i="1"/>
  <c r="CF66" i="1"/>
  <c r="T66" i="1" s="1"/>
  <c r="CH66" i="1"/>
  <c r="U66" i="1" s="1"/>
  <c r="CI66" i="1"/>
  <c r="CJ66" i="1"/>
  <c r="V67" i="1"/>
  <c r="AA67" i="1"/>
  <c r="CG67" i="1" s="1"/>
  <c r="AC67" i="1"/>
  <c r="AD67" i="1"/>
  <c r="AE67" i="1"/>
  <c r="AM67" i="1"/>
  <c r="AO67" i="1" s="1"/>
  <c r="BL67" i="1"/>
  <c r="J67" i="1" s="1"/>
  <c r="BN67" i="1"/>
  <c r="BO67" i="1"/>
  <c r="BP67" i="1"/>
  <c r="BU67" i="1"/>
  <c r="BV67" i="1" s="1"/>
  <c r="BX67" i="1"/>
  <c r="CF67" i="1"/>
  <c r="T67" i="1" s="1"/>
  <c r="CH67" i="1"/>
  <c r="U67" i="1" s="1"/>
  <c r="CI67" i="1"/>
  <c r="CJ67" i="1"/>
  <c r="V68" i="1"/>
  <c r="AA68" i="1"/>
  <c r="CG68" i="1" s="1"/>
  <c r="AC68" i="1"/>
  <c r="AD68" i="1"/>
  <c r="AE68" i="1"/>
  <c r="AM68" i="1"/>
  <c r="AO68" i="1" s="1"/>
  <c r="BL68" i="1"/>
  <c r="BM68" i="1" s="1"/>
  <c r="BN68" i="1"/>
  <c r="BO68" i="1"/>
  <c r="BP68" i="1"/>
  <c r="BU68" i="1"/>
  <c r="BV68" i="1" s="1"/>
  <c r="BX68" i="1"/>
  <c r="CF68" i="1"/>
  <c r="T68" i="1" s="1"/>
  <c r="CH68" i="1"/>
  <c r="U68" i="1" s="1"/>
  <c r="CI68" i="1"/>
  <c r="CJ68" i="1"/>
  <c r="AH56" i="1" l="1"/>
  <c r="AH25" i="1"/>
  <c r="AH23" i="1"/>
  <c r="BM19" i="1"/>
  <c r="AI19" i="1" s="1"/>
  <c r="AH11" i="1"/>
  <c r="AH61" i="1"/>
  <c r="BY46" i="1"/>
  <c r="AH21" i="1"/>
  <c r="AH29" i="1"/>
  <c r="AH3" i="1"/>
  <c r="AH31" i="1"/>
  <c r="AH41" i="1"/>
  <c r="AH27" i="1"/>
  <c r="AH9" i="1"/>
  <c r="AB11" i="1"/>
  <c r="BY57" i="1"/>
  <c r="BM57" i="1"/>
  <c r="AI57" i="1" s="1"/>
  <c r="CD41" i="1"/>
  <c r="BY35" i="1"/>
  <c r="BY8" i="1"/>
  <c r="BM8" i="1"/>
  <c r="AI8" i="1" s="1"/>
  <c r="AH4" i="1"/>
  <c r="BY66" i="1"/>
  <c r="BY65" i="1"/>
  <c r="AH62" i="1"/>
  <c r="BY31" i="1"/>
  <c r="BY27" i="1"/>
  <c r="BY23" i="1"/>
  <c r="AH13" i="1"/>
  <c r="J60" i="1"/>
  <c r="AB60" i="1" s="1"/>
  <c r="AH33" i="1"/>
  <c r="AH63" i="1"/>
  <c r="AH55" i="1"/>
  <c r="J48" i="1"/>
  <c r="AB48" i="1" s="1"/>
  <c r="BM46" i="1"/>
  <c r="AI46" i="1" s="1"/>
  <c r="BM35" i="1"/>
  <c r="AI35" i="1" s="1"/>
  <c r="AH15" i="1"/>
  <c r="AH65" i="1"/>
  <c r="J62" i="1"/>
  <c r="CD62" i="1" s="1"/>
  <c r="AH59" i="1"/>
  <c r="BY49" i="1"/>
  <c r="BM49" i="1"/>
  <c r="AI49" i="1" s="1"/>
  <c r="BY47" i="1"/>
  <c r="AB39" i="1"/>
  <c r="AH32" i="1"/>
  <c r="AH24" i="1"/>
  <c r="BM15" i="1"/>
  <c r="AI15" i="1" s="1"/>
  <c r="BM10" i="1"/>
  <c r="AI10" i="1" s="1"/>
  <c r="AH5" i="1"/>
  <c r="AB41" i="1"/>
  <c r="AH37" i="1"/>
  <c r="AH44" i="1"/>
  <c r="BM43" i="1"/>
  <c r="AI43" i="1" s="1"/>
  <c r="BM41" i="1"/>
  <c r="AI41" i="1" s="1"/>
  <c r="AH39" i="1"/>
  <c r="AH28" i="1"/>
  <c r="BM20" i="1"/>
  <c r="AI20" i="1" s="1"/>
  <c r="AH19" i="1"/>
  <c r="BY16" i="1"/>
  <c r="BM16" i="1"/>
  <c r="AI16" i="1" s="1"/>
  <c r="BY9" i="1"/>
  <c r="AH60" i="1"/>
  <c r="BY56" i="1"/>
  <c r="BY53" i="1"/>
  <c r="AH52" i="1"/>
  <c r="BY51" i="1"/>
  <c r="BY45" i="1"/>
  <c r="BM45" i="1"/>
  <c r="AI45" i="1" s="1"/>
  <c r="BY42" i="1"/>
  <c r="BY41" i="1"/>
  <c r="AH36" i="1"/>
  <c r="BY17" i="1"/>
  <c r="AH17" i="1"/>
  <c r="AH16" i="1"/>
  <c r="BY15" i="1"/>
  <c r="J9" i="1"/>
  <c r="AB9" i="1" s="1"/>
  <c r="AH8" i="1"/>
  <c r="BY7" i="1"/>
  <c r="AH58" i="1"/>
  <c r="BY55" i="1"/>
  <c r="BY52" i="1"/>
  <c r="BY50" i="1"/>
  <c r="BY48" i="1"/>
  <c r="BY43" i="1"/>
  <c r="AB43" i="1"/>
  <c r="BY39" i="1"/>
  <c r="BY37" i="1"/>
  <c r="BY34" i="1"/>
  <c r="BY30" i="1"/>
  <c r="BY26" i="1"/>
  <c r="BY22" i="1"/>
  <c r="BY12" i="1"/>
  <c r="AH12" i="1"/>
  <c r="BY11" i="1"/>
  <c r="BY3" i="1"/>
  <c r="BY68" i="1"/>
  <c r="AH64" i="1"/>
  <c r="AH57" i="1"/>
  <c r="BY54" i="1"/>
  <c r="AH53" i="1"/>
  <c r="AH51" i="1"/>
  <c r="BM50" i="1"/>
  <c r="BQ50" i="1" s="1"/>
  <c r="AK50" i="1" s="1"/>
  <c r="BR50" i="1" s="1"/>
  <c r="AH40" i="1"/>
  <c r="BM39" i="1"/>
  <c r="AI39" i="1" s="1"/>
  <c r="BM37" i="1"/>
  <c r="AI37" i="1" s="1"/>
  <c r="AH35" i="1"/>
  <c r="BY13" i="1"/>
  <c r="BM12" i="1"/>
  <c r="AI12" i="1" s="1"/>
  <c r="BM11" i="1"/>
  <c r="AI11" i="1" s="1"/>
  <c r="BY4" i="1"/>
  <c r="BQ47" i="1"/>
  <c r="AK47" i="1" s="1"/>
  <c r="BR47" i="1" s="1"/>
  <c r="AJ47" i="1" s="1"/>
  <c r="BQ48" i="1"/>
  <c r="AK48" i="1" s="1"/>
  <c r="BR48" i="1" s="1"/>
  <c r="AJ48" i="1" s="1"/>
  <c r="BQ68" i="1"/>
  <c r="AK68" i="1" s="1"/>
  <c r="BR68" i="1" s="1"/>
  <c r="BS68" i="1" s="1"/>
  <c r="BT68" i="1" s="1"/>
  <c r="BW68" i="1" s="1"/>
  <c r="K68" i="1" s="1"/>
  <c r="BZ68" i="1" s="1"/>
  <c r="AH67" i="1"/>
  <c r="AH66" i="1"/>
  <c r="BY64" i="1"/>
  <c r="BY63" i="1"/>
  <c r="BY62" i="1"/>
  <c r="BY61" i="1"/>
  <c r="BY60" i="1"/>
  <c r="BY59" i="1"/>
  <c r="BY58" i="1"/>
  <c r="CG55" i="1"/>
  <c r="AB55" i="1" s="1"/>
  <c r="BM55" i="1"/>
  <c r="AI55" i="1" s="1"/>
  <c r="AH54" i="1"/>
  <c r="AB45" i="1"/>
  <c r="AH45" i="1"/>
  <c r="BY20" i="1"/>
  <c r="J13" i="1"/>
  <c r="AB13" i="1" s="1"/>
  <c r="BM65" i="1"/>
  <c r="AI65" i="1" s="1"/>
  <c r="J64" i="1"/>
  <c r="AB64" i="1" s="1"/>
  <c r="CG63" i="1"/>
  <c r="AB63" i="1" s="1"/>
  <c r="BM63" i="1"/>
  <c r="AI63" i="1" s="1"/>
  <c r="CG61" i="1"/>
  <c r="AB61" i="1" s="1"/>
  <c r="BM61" i="1"/>
  <c r="AI61" i="1" s="1"/>
  <c r="CG59" i="1"/>
  <c r="AB59" i="1" s="1"/>
  <c r="BM59" i="1"/>
  <c r="AI59" i="1" s="1"/>
  <c r="BM53" i="1"/>
  <c r="AI53" i="1" s="1"/>
  <c r="AH49" i="1"/>
  <c r="AH47" i="1"/>
  <c r="J47" i="1"/>
  <c r="AB47" i="1" s="1"/>
  <c r="AH46" i="1"/>
  <c r="CG46" i="1"/>
  <c r="AB46" i="1" s="1"/>
  <c r="AH68" i="1"/>
  <c r="BY67" i="1"/>
  <c r="BM67" i="1"/>
  <c r="AI67" i="1" s="1"/>
  <c r="J66" i="1"/>
  <c r="AB66" i="1" s="1"/>
  <c r="CG65" i="1"/>
  <c r="AB65" i="1" s="1"/>
  <c r="BM51" i="1"/>
  <c r="AI51" i="1" s="1"/>
  <c r="BM44" i="1"/>
  <c r="AI44" i="1" s="1"/>
  <c r="J44" i="1"/>
  <c r="CD44" i="1" s="1"/>
  <c r="BY40" i="1"/>
  <c r="AH38" i="1"/>
  <c r="BY36" i="1"/>
  <c r="BQ31" i="1"/>
  <c r="AK31" i="1" s="1"/>
  <c r="BR31" i="1" s="1"/>
  <c r="AJ31" i="1" s="1"/>
  <c r="BY29" i="1"/>
  <c r="BY28" i="1"/>
  <c r="BQ27" i="1"/>
  <c r="AK27" i="1" s="1"/>
  <c r="BR27" i="1" s="1"/>
  <c r="AJ27" i="1" s="1"/>
  <c r="BY25" i="1"/>
  <c r="BY24" i="1"/>
  <c r="BQ23" i="1"/>
  <c r="AK23" i="1" s="1"/>
  <c r="BR23" i="1" s="1"/>
  <c r="AJ23" i="1" s="1"/>
  <c r="BY21" i="1"/>
  <c r="BY19" i="1"/>
  <c r="BY18" i="1"/>
  <c r="BY14" i="1"/>
  <c r="BQ13" i="1"/>
  <c r="AK13" i="1" s="1"/>
  <c r="BR13" i="1" s="1"/>
  <c r="AJ13" i="1" s="1"/>
  <c r="BY10" i="1"/>
  <c r="BQ9" i="1"/>
  <c r="AK9" i="1" s="1"/>
  <c r="BR9" i="1" s="1"/>
  <c r="BS9" i="1" s="1"/>
  <c r="BT9" i="1" s="1"/>
  <c r="BW9" i="1" s="1"/>
  <c r="K9" i="1" s="1"/>
  <c r="BZ9" i="1" s="1"/>
  <c r="BY5" i="1"/>
  <c r="BQ3" i="1"/>
  <c r="AK3" i="1" s="1"/>
  <c r="BR3" i="1" s="1"/>
  <c r="AJ3" i="1" s="1"/>
  <c r="BY44" i="1"/>
  <c r="AH43" i="1"/>
  <c r="BQ42" i="1"/>
  <c r="AK42" i="1" s="1"/>
  <c r="BR42" i="1" s="1"/>
  <c r="BS42" i="1" s="1"/>
  <c r="BT42" i="1" s="1"/>
  <c r="BW42" i="1" s="1"/>
  <c r="K42" i="1" s="1"/>
  <c r="BZ42" i="1" s="1"/>
  <c r="BY38" i="1"/>
  <c r="BY33" i="1"/>
  <c r="BY32" i="1"/>
  <c r="AH30" i="1"/>
  <c r="AH26" i="1"/>
  <c r="AH22" i="1"/>
  <c r="BM17" i="1"/>
  <c r="AI17" i="1" s="1"/>
  <c r="BM14" i="1"/>
  <c r="AI14" i="1" s="1"/>
  <c r="AH14" i="1"/>
  <c r="AH10" i="1"/>
  <c r="AH6" i="1"/>
  <c r="CG44" i="1"/>
  <c r="AH42" i="1"/>
  <c r="CD39" i="1"/>
  <c r="AH34" i="1"/>
  <c r="BQ29" i="1"/>
  <c r="AK29" i="1" s="1"/>
  <c r="BR29" i="1" s="1"/>
  <c r="AJ29" i="1" s="1"/>
  <c r="BQ25" i="1"/>
  <c r="AK25" i="1" s="1"/>
  <c r="BR25" i="1" s="1"/>
  <c r="BS25" i="1" s="1"/>
  <c r="BT25" i="1" s="1"/>
  <c r="BW25" i="1" s="1"/>
  <c r="K25" i="1" s="1"/>
  <c r="BZ25" i="1" s="1"/>
  <c r="BQ19" i="1"/>
  <c r="AK19" i="1" s="1"/>
  <c r="BR19" i="1" s="1"/>
  <c r="BS19" i="1" s="1"/>
  <c r="BT19" i="1" s="1"/>
  <c r="BW19" i="1" s="1"/>
  <c r="K19" i="1" s="1"/>
  <c r="BZ19" i="1" s="1"/>
  <c r="L19" i="1" s="1"/>
  <c r="CD19" i="1"/>
  <c r="AH7" i="1"/>
  <c r="AI64" i="1"/>
  <c r="AI62" i="1"/>
  <c r="AI60" i="1"/>
  <c r="AB58" i="1"/>
  <c r="CD58" i="1"/>
  <c r="AB57" i="1"/>
  <c r="CD57" i="1"/>
  <c r="AB56" i="1"/>
  <c r="CD56" i="1"/>
  <c r="AB50" i="1"/>
  <c r="CD50" i="1"/>
  <c r="AI66" i="1"/>
  <c r="BQ64" i="1"/>
  <c r="AK64" i="1" s="1"/>
  <c r="BR64" i="1" s="1"/>
  <c r="BQ62" i="1"/>
  <c r="AK62" i="1" s="1"/>
  <c r="BR62" i="1" s="1"/>
  <c r="BQ60" i="1"/>
  <c r="AK60" i="1" s="1"/>
  <c r="BR60" i="1" s="1"/>
  <c r="CD55" i="1"/>
  <c r="AB54" i="1"/>
  <c r="CD54" i="1"/>
  <c r="BQ66" i="1"/>
  <c r="AK66" i="1" s="1"/>
  <c r="BR66" i="1" s="1"/>
  <c r="CD65" i="1"/>
  <c r="CD63" i="1"/>
  <c r="CD61" i="1"/>
  <c r="CD59" i="1"/>
  <c r="AB53" i="1"/>
  <c r="CD53" i="1"/>
  <c r="AB52" i="1"/>
  <c r="CD52" i="1"/>
  <c r="AI68" i="1"/>
  <c r="AB67" i="1"/>
  <c r="CD67" i="1"/>
  <c r="AB51" i="1"/>
  <c r="CD51" i="1"/>
  <c r="CD49" i="1"/>
  <c r="J68" i="1"/>
  <c r="BM58" i="1"/>
  <c r="BQ58" i="1" s="1"/>
  <c r="AK58" i="1" s="1"/>
  <c r="BR58" i="1" s="1"/>
  <c r="BM56" i="1"/>
  <c r="BQ56" i="1" s="1"/>
  <c r="AK56" i="1" s="1"/>
  <c r="BR56" i="1" s="1"/>
  <c r="BM54" i="1"/>
  <c r="BM52" i="1"/>
  <c r="BQ52" i="1" s="1"/>
  <c r="AK52" i="1" s="1"/>
  <c r="BR52" i="1" s="1"/>
  <c r="AH50" i="1"/>
  <c r="CG49" i="1"/>
  <c r="AB49" i="1" s="1"/>
  <c r="AH48" i="1"/>
  <c r="CD45" i="1"/>
  <c r="CD43" i="1"/>
  <c r="AB34" i="1"/>
  <c r="CD34" i="1"/>
  <c r="BQ33" i="1"/>
  <c r="AK33" i="1" s="1"/>
  <c r="BR33" i="1" s="1"/>
  <c r="AI31" i="1"/>
  <c r="AB30" i="1"/>
  <c r="CD30" i="1"/>
  <c r="AI27" i="1"/>
  <c r="AB26" i="1"/>
  <c r="CD26" i="1"/>
  <c r="AI23" i="1"/>
  <c r="AB22" i="1"/>
  <c r="CD22" i="1"/>
  <c r="J42" i="1"/>
  <c r="AB36" i="1"/>
  <c r="CD36" i="1"/>
  <c r="AB35" i="1"/>
  <c r="CD35" i="1"/>
  <c r="CD46" i="1"/>
  <c r="J40" i="1"/>
  <c r="BM40" i="1"/>
  <c r="BQ40" i="1" s="1"/>
  <c r="AK40" i="1" s="1"/>
  <c r="BR40" i="1" s="1"/>
  <c r="AB38" i="1"/>
  <c r="CD38" i="1"/>
  <c r="AB37" i="1"/>
  <c r="CD37" i="1"/>
  <c r="AB32" i="1"/>
  <c r="CD32" i="1"/>
  <c r="AI29" i="1"/>
  <c r="AB28" i="1"/>
  <c r="CD28" i="1"/>
  <c r="AI25" i="1"/>
  <c r="AB24" i="1"/>
  <c r="CD24" i="1"/>
  <c r="AB21" i="1"/>
  <c r="CD21" i="1"/>
  <c r="AB20" i="1"/>
  <c r="CD20" i="1"/>
  <c r="AI33" i="1"/>
  <c r="BM38" i="1"/>
  <c r="BQ38" i="1" s="1"/>
  <c r="AK38" i="1" s="1"/>
  <c r="BR38" i="1" s="1"/>
  <c r="BM36" i="1"/>
  <c r="BM34" i="1"/>
  <c r="J33" i="1"/>
  <c r="BM32" i="1"/>
  <c r="BQ32" i="1" s="1"/>
  <c r="AK32" i="1" s="1"/>
  <c r="BR32" i="1" s="1"/>
  <c r="J31" i="1"/>
  <c r="BM30" i="1"/>
  <c r="J29" i="1"/>
  <c r="BM28" i="1"/>
  <c r="BQ28" i="1" s="1"/>
  <c r="AK28" i="1" s="1"/>
  <c r="BR28" i="1" s="1"/>
  <c r="J27" i="1"/>
  <c r="BM26" i="1"/>
  <c r="J25" i="1"/>
  <c r="BM24" i="1"/>
  <c r="BQ24" i="1" s="1"/>
  <c r="AK24" i="1" s="1"/>
  <c r="BR24" i="1" s="1"/>
  <c r="J23" i="1"/>
  <c r="BM22" i="1"/>
  <c r="BQ22" i="1" s="1"/>
  <c r="AK22" i="1" s="1"/>
  <c r="BR22" i="1" s="1"/>
  <c r="BM18" i="1"/>
  <c r="AB15" i="1"/>
  <c r="CD15" i="1"/>
  <c r="AB18" i="1"/>
  <c r="CD18" i="1"/>
  <c r="AB16" i="1"/>
  <c r="CD16" i="1"/>
  <c r="AB12" i="1"/>
  <c r="CD12" i="1"/>
  <c r="AB8" i="1"/>
  <c r="CD8" i="1"/>
  <c r="BM21" i="1"/>
  <c r="BQ21" i="1" s="1"/>
  <c r="AK21" i="1" s="1"/>
  <c r="BR21" i="1" s="1"/>
  <c r="AH20" i="1"/>
  <c r="CG19" i="1"/>
  <c r="AB19" i="1" s="1"/>
  <c r="AH18" i="1"/>
  <c r="AB17" i="1"/>
  <c r="CD17" i="1"/>
  <c r="AB14" i="1"/>
  <c r="CD14" i="1"/>
  <c r="AB10" i="1"/>
  <c r="CD10" i="1"/>
  <c r="AB4" i="1"/>
  <c r="CD4" i="1"/>
  <c r="AI3" i="1"/>
  <c r="J6" i="1"/>
  <c r="BM6" i="1"/>
  <c r="BQ6" i="1" s="1"/>
  <c r="AK6" i="1" s="1"/>
  <c r="BR6" i="1" s="1"/>
  <c r="BM5" i="1"/>
  <c r="J5" i="1"/>
  <c r="CD11" i="1"/>
  <c r="BY6" i="1"/>
  <c r="BM7" i="1"/>
  <c r="BQ7" i="1" s="1"/>
  <c r="AK7" i="1" s="1"/>
  <c r="BR7" i="1" s="1"/>
  <c r="J7" i="1"/>
  <c r="BM4" i="1"/>
  <c r="BQ4" i="1" s="1"/>
  <c r="AK4" i="1" s="1"/>
  <c r="BR4" i="1" s="1"/>
  <c r="J3" i="1"/>
  <c r="CD66" i="1" l="1"/>
  <c r="BQ45" i="1"/>
  <c r="AK45" i="1" s="1"/>
  <c r="BR45" i="1" s="1"/>
  <c r="BS45" i="1" s="1"/>
  <c r="BT45" i="1" s="1"/>
  <c r="BW45" i="1" s="1"/>
  <c r="K45" i="1" s="1"/>
  <c r="BZ45" i="1" s="1"/>
  <c r="L45" i="1" s="1"/>
  <c r="CA45" i="1" s="1"/>
  <c r="L9" i="1"/>
  <c r="CA9" i="1" s="1"/>
  <c r="CD48" i="1"/>
  <c r="CD9" i="1"/>
  <c r="AJ19" i="1"/>
  <c r="BQ41" i="1"/>
  <c r="AK41" i="1" s="1"/>
  <c r="BR41" i="1" s="1"/>
  <c r="AJ41" i="1" s="1"/>
  <c r="BQ39" i="1"/>
  <c r="AK39" i="1" s="1"/>
  <c r="BR39" i="1" s="1"/>
  <c r="AJ39" i="1" s="1"/>
  <c r="AJ25" i="1"/>
  <c r="BQ20" i="1"/>
  <c r="AK20" i="1" s="1"/>
  <c r="BR20" i="1" s="1"/>
  <c r="AJ20" i="1" s="1"/>
  <c r="BS31" i="1"/>
  <c r="BT31" i="1" s="1"/>
  <c r="BW31" i="1" s="1"/>
  <c r="K31" i="1" s="1"/>
  <c r="BZ31" i="1" s="1"/>
  <c r="L31" i="1" s="1"/>
  <c r="CB31" i="1" s="1"/>
  <c r="BQ35" i="1"/>
  <c r="AK35" i="1" s="1"/>
  <c r="BR35" i="1" s="1"/>
  <c r="BS35" i="1" s="1"/>
  <c r="BT35" i="1" s="1"/>
  <c r="BW35" i="1" s="1"/>
  <c r="K35" i="1" s="1"/>
  <c r="BZ35" i="1" s="1"/>
  <c r="L35" i="1" s="1"/>
  <c r="CB35" i="1" s="1"/>
  <c r="BQ57" i="1"/>
  <c r="AK57" i="1" s="1"/>
  <c r="BR57" i="1" s="1"/>
  <c r="AJ57" i="1" s="1"/>
  <c r="AI50" i="1"/>
  <c r="BQ8" i="1"/>
  <c r="AK8" i="1" s="1"/>
  <c r="BR8" i="1" s="1"/>
  <c r="BQ15" i="1"/>
  <c r="AK15" i="1" s="1"/>
  <c r="BR15" i="1" s="1"/>
  <c r="BQ49" i="1"/>
  <c r="AK49" i="1" s="1"/>
  <c r="BR49" i="1" s="1"/>
  <c r="AJ49" i="1" s="1"/>
  <c r="CD60" i="1"/>
  <c r="AB62" i="1"/>
  <c r="BQ46" i="1"/>
  <c r="AK46" i="1" s="1"/>
  <c r="BR46" i="1" s="1"/>
  <c r="AJ9" i="1"/>
  <c r="CD13" i="1"/>
  <c r="BS13" i="1"/>
  <c r="BT13" i="1" s="1"/>
  <c r="BW13" i="1" s="1"/>
  <c r="K13" i="1" s="1"/>
  <c r="BZ13" i="1" s="1"/>
  <c r="L13" i="1" s="1"/>
  <c r="CA13" i="1" s="1"/>
  <c r="L25" i="1"/>
  <c r="CB25" i="1" s="1"/>
  <c r="BQ10" i="1"/>
  <c r="AK10" i="1" s="1"/>
  <c r="BR10" i="1" s="1"/>
  <c r="BQ63" i="1"/>
  <c r="AK63" i="1" s="1"/>
  <c r="BR63" i="1" s="1"/>
  <c r="BS63" i="1" s="1"/>
  <c r="BT63" i="1" s="1"/>
  <c r="BW63" i="1" s="1"/>
  <c r="K63" i="1" s="1"/>
  <c r="BZ63" i="1" s="1"/>
  <c r="L63" i="1" s="1"/>
  <c r="CA63" i="1" s="1"/>
  <c r="BQ16" i="1"/>
  <c r="AK16" i="1" s="1"/>
  <c r="BR16" i="1" s="1"/>
  <c r="BQ43" i="1"/>
  <c r="AK43" i="1" s="1"/>
  <c r="BR43" i="1" s="1"/>
  <c r="AJ50" i="1"/>
  <c r="BS50" i="1"/>
  <c r="BT50" i="1" s="1"/>
  <c r="BW50" i="1" s="1"/>
  <c r="K50" i="1" s="1"/>
  <c r="BZ50" i="1" s="1"/>
  <c r="L50" i="1" s="1"/>
  <c r="CA50" i="1" s="1"/>
  <c r="BS3" i="1"/>
  <c r="BT3" i="1" s="1"/>
  <c r="BW3" i="1" s="1"/>
  <c r="K3" i="1" s="1"/>
  <c r="BZ3" i="1" s="1"/>
  <c r="BS47" i="1"/>
  <c r="BT47" i="1" s="1"/>
  <c r="BW47" i="1" s="1"/>
  <c r="K47" i="1" s="1"/>
  <c r="BZ47" i="1" s="1"/>
  <c r="L47" i="1" s="1"/>
  <c r="CB47" i="1" s="1"/>
  <c r="BS27" i="1"/>
  <c r="BT27" i="1" s="1"/>
  <c r="BW27" i="1" s="1"/>
  <c r="K27" i="1" s="1"/>
  <c r="BZ27" i="1" s="1"/>
  <c r="L27" i="1" s="1"/>
  <c r="CD47" i="1"/>
  <c r="AJ68" i="1"/>
  <c r="CC42" i="1"/>
  <c r="BQ37" i="1"/>
  <c r="AK37" i="1" s="1"/>
  <c r="BR37" i="1" s="1"/>
  <c r="BQ12" i="1"/>
  <c r="AK12" i="1" s="1"/>
  <c r="BR12" i="1" s="1"/>
  <c r="BQ67" i="1"/>
  <c r="AK67" i="1" s="1"/>
  <c r="BR67" i="1" s="1"/>
  <c r="AJ67" i="1" s="1"/>
  <c r="CD64" i="1"/>
  <c r="BQ11" i="1"/>
  <c r="AK11" i="1" s="1"/>
  <c r="BR11" i="1" s="1"/>
  <c r="BQ44" i="1"/>
  <c r="AK44" i="1" s="1"/>
  <c r="BR44" i="1" s="1"/>
  <c r="BS29" i="1"/>
  <c r="BT29" i="1" s="1"/>
  <c r="BW29" i="1" s="1"/>
  <c r="K29" i="1" s="1"/>
  <c r="BZ29" i="1" s="1"/>
  <c r="L29" i="1" s="1"/>
  <c r="BS23" i="1"/>
  <c r="BT23" i="1" s="1"/>
  <c r="BW23" i="1" s="1"/>
  <c r="K23" i="1" s="1"/>
  <c r="BZ23" i="1" s="1"/>
  <c r="L23" i="1" s="1"/>
  <c r="CA23" i="1" s="1"/>
  <c r="AJ42" i="1"/>
  <c r="BQ65" i="1"/>
  <c r="AK65" i="1" s="1"/>
  <c r="BR65" i="1" s="1"/>
  <c r="BS65" i="1" s="1"/>
  <c r="BT65" i="1" s="1"/>
  <c r="BW65" i="1" s="1"/>
  <c r="K65" i="1" s="1"/>
  <c r="BZ65" i="1" s="1"/>
  <c r="L65" i="1" s="1"/>
  <c r="CC68" i="1"/>
  <c r="BS48" i="1"/>
  <c r="BT48" i="1" s="1"/>
  <c r="BW48" i="1" s="1"/>
  <c r="K48" i="1" s="1"/>
  <c r="BZ48" i="1" s="1"/>
  <c r="L48" i="1" s="1"/>
  <c r="CB48" i="1" s="1"/>
  <c r="BQ51" i="1"/>
  <c r="AK51" i="1" s="1"/>
  <c r="BR51" i="1" s="1"/>
  <c r="BQ14" i="1"/>
  <c r="AK14" i="1" s="1"/>
  <c r="BR14" i="1" s="1"/>
  <c r="BQ53" i="1"/>
  <c r="AK53" i="1" s="1"/>
  <c r="BR53" i="1" s="1"/>
  <c r="BQ55" i="1"/>
  <c r="AK55" i="1" s="1"/>
  <c r="BR55" i="1" s="1"/>
  <c r="BQ59" i="1"/>
  <c r="AK59" i="1" s="1"/>
  <c r="BR59" i="1" s="1"/>
  <c r="AB44" i="1"/>
  <c r="BQ17" i="1"/>
  <c r="AK17" i="1" s="1"/>
  <c r="BR17" i="1" s="1"/>
  <c r="BQ61" i="1"/>
  <c r="AK61" i="1" s="1"/>
  <c r="BR61" i="1" s="1"/>
  <c r="BS28" i="1"/>
  <c r="BT28" i="1" s="1"/>
  <c r="BW28" i="1" s="1"/>
  <c r="K28" i="1" s="1"/>
  <c r="BZ28" i="1" s="1"/>
  <c r="L28" i="1" s="1"/>
  <c r="AJ28" i="1"/>
  <c r="BS52" i="1"/>
  <c r="BT52" i="1" s="1"/>
  <c r="BW52" i="1" s="1"/>
  <c r="K52" i="1" s="1"/>
  <c r="BZ52" i="1" s="1"/>
  <c r="L52" i="1" s="1"/>
  <c r="AJ52" i="1"/>
  <c r="BS32" i="1"/>
  <c r="BT32" i="1" s="1"/>
  <c r="BW32" i="1" s="1"/>
  <c r="K32" i="1" s="1"/>
  <c r="BZ32" i="1" s="1"/>
  <c r="L32" i="1" s="1"/>
  <c r="AJ32" i="1"/>
  <c r="BS38" i="1"/>
  <c r="BT38" i="1" s="1"/>
  <c r="BW38" i="1" s="1"/>
  <c r="K38" i="1" s="1"/>
  <c r="BZ38" i="1" s="1"/>
  <c r="L38" i="1" s="1"/>
  <c r="AJ38" i="1"/>
  <c r="BS24" i="1"/>
  <c r="BT24" i="1" s="1"/>
  <c r="BW24" i="1" s="1"/>
  <c r="K24" i="1" s="1"/>
  <c r="BZ24" i="1" s="1"/>
  <c r="L24" i="1" s="1"/>
  <c r="AJ24" i="1"/>
  <c r="BS56" i="1"/>
  <c r="BT56" i="1" s="1"/>
  <c r="BW56" i="1" s="1"/>
  <c r="K56" i="1" s="1"/>
  <c r="BZ56" i="1" s="1"/>
  <c r="L56" i="1" s="1"/>
  <c r="AJ56" i="1"/>
  <c r="AJ7" i="1"/>
  <c r="BS7" i="1"/>
  <c r="BT7" i="1" s="1"/>
  <c r="BW7" i="1" s="1"/>
  <c r="K7" i="1" s="1"/>
  <c r="BZ7" i="1" s="1"/>
  <c r="L7" i="1" s="1"/>
  <c r="BS22" i="1"/>
  <c r="BT22" i="1" s="1"/>
  <c r="BW22" i="1" s="1"/>
  <c r="K22" i="1" s="1"/>
  <c r="BZ22" i="1" s="1"/>
  <c r="L22" i="1" s="1"/>
  <c r="AJ22" i="1"/>
  <c r="BS58" i="1"/>
  <c r="BT58" i="1" s="1"/>
  <c r="BW58" i="1" s="1"/>
  <c r="K58" i="1" s="1"/>
  <c r="BZ58" i="1" s="1"/>
  <c r="L58" i="1" s="1"/>
  <c r="AJ58" i="1"/>
  <c r="AI5" i="1"/>
  <c r="BQ5" i="1"/>
  <c r="AK5" i="1" s="1"/>
  <c r="BR5" i="1" s="1"/>
  <c r="AI6" i="1"/>
  <c r="AI21" i="1"/>
  <c r="AI18" i="1"/>
  <c r="AB25" i="1"/>
  <c r="CD25" i="1"/>
  <c r="AB29" i="1"/>
  <c r="CD29" i="1"/>
  <c r="AB33" i="1"/>
  <c r="CD33" i="1"/>
  <c r="CC19" i="1"/>
  <c r="CE19" i="1" s="1"/>
  <c r="AB42" i="1"/>
  <c r="CD42" i="1"/>
  <c r="AI54" i="1"/>
  <c r="AB68" i="1"/>
  <c r="CD68" i="1"/>
  <c r="BQ54" i="1"/>
  <c r="AK54" i="1" s="1"/>
  <c r="BR54" i="1" s="1"/>
  <c r="AJ66" i="1"/>
  <c r="BS66" i="1"/>
  <c r="BT66" i="1" s="1"/>
  <c r="BW66" i="1" s="1"/>
  <c r="K66" i="1" s="1"/>
  <c r="BZ66" i="1" s="1"/>
  <c r="L66" i="1" s="1"/>
  <c r="AB3" i="1"/>
  <c r="CD3" i="1"/>
  <c r="BS6" i="1"/>
  <c r="BT6" i="1" s="1"/>
  <c r="BW6" i="1" s="1"/>
  <c r="K6" i="1" s="1"/>
  <c r="BZ6" i="1" s="1"/>
  <c r="L6" i="1" s="1"/>
  <c r="AJ6" i="1"/>
  <c r="AI22" i="1"/>
  <c r="AI26" i="1"/>
  <c r="AI30" i="1"/>
  <c r="AI34" i="1"/>
  <c r="CB19" i="1"/>
  <c r="CA19" i="1"/>
  <c r="AJ21" i="1"/>
  <c r="BS21" i="1"/>
  <c r="BT21" i="1" s="1"/>
  <c r="BW21" i="1" s="1"/>
  <c r="K21" i="1" s="1"/>
  <c r="BZ21" i="1" s="1"/>
  <c r="L21" i="1" s="1"/>
  <c r="CC25" i="1"/>
  <c r="BQ34" i="1"/>
  <c r="AK34" i="1" s="1"/>
  <c r="BR34" i="1" s="1"/>
  <c r="L42" i="1"/>
  <c r="AI56" i="1"/>
  <c r="BS60" i="1"/>
  <c r="BT60" i="1" s="1"/>
  <c r="BW60" i="1" s="1"/>
  <c r="K60" i="1" s="1"/>
  <c r="BZ60" i="1" s="1"/>
  <c r="L60" i="1" s="1"/>
  <c r="AJ60" i="1"/>
  <c r="BS62" i="1"/>
  <c r="BT62" i="1" s="1"/>
  <c r="BW62" i="1" s="1"/>
  <c r="K62" i="1" s="1"/>
  <c r="BZ62" i="1" s="1"/>
  <c r="L62" i="1" s="1"/>
  <c r="AJ62" i="1"/>
  <c r="AJ64" i="1"/>
  <c r="BS64" i="1"/>
  <c r="BT64" i="1" s="1"/>
  <c r="BW64" i="1" s="1"/>
  <c r="K64" i="1" s="1"/>
  <c r="BZ64" i="1" s="1"/>
  <c r="L64" i="1" s="1"/>
  <c r="L68" i="1"/>
  <c r="BS4" i="1"/>
  <c r="BT4" i="1" s="1"/>
  <c r="BW4" i="1" s="1"/>
  <c r="K4" i="1" s="1"/>
  <c r="BZ4" i="1" s="1"/>
  <c r="L4" i="1" s="1"/>
  <c r="AJ4" i="1"/>
  <c r="CD6" i="1"/>
  <c r="AB6" i="1"/>
  <c r="AI4" i="1"/>
  <c r="CD7" i="1"/>
  <c r="AB7" i="1"/>
  <c r="AB5" i="1"/>
  <c r="CD5" i="1"/>
  <c r="CC9" i="1"/>
  <c r="AB23" i="1"/>
  <c r="CD23" i="1"/>
  <c r="AB27" i="1"/>
  <c r="CD27" i="1"/>
  <c r="AB31" i="1"/>
  <c r="CD31" i="1"/>
  <c r="AI36" i="1"/>
  <c r="BQ18" i="1"/>
  <c r="AK18" i="1" s="1"/>
  <c r="BR18" i="1" s="1"/>
  <c r="BQ36" i="1"/>
  <c r="AK36" i="1" s="1"/>
  <c r="BR36" i="1" s="1"/>
  <c r="AI40" i="1"/>
  <c r="BQ30" i="1"/>
  <c r="AK30" i="1" s="1"/>
  <c r="BR30" i="1" s="1"/>
  <c r="AI58" i="1"/>
  <c r="AI7" i="1"/>
  <c r="AI24" i="1"/>
  <c r="AI28" i="1"/>
  <c r="AI32" i="1"/>
  <c r="AI38" i="1"/>
  <c r="CA35" i="1"/>
  <c r="BS40" i="1"/>
  <c r="BT40" i="1" s="1"/>
  <c r="BW40" i="1" s="1"/>
  <c r="K40" i="1" s="1"/>
  <c r="BZ40" i="1" s="1"/>
  <c r="L40" i="1" s="1"/>
  <c r="AJ40" i="1"/>
  <c r="AB40" i="1"/>
  <c r="CD40" i="1"/>
  <c r="BQ26" i="1"/>
  <c r="AK26" i="1" s="1"/>
  <c r="BR26" i="1" s="1"/>
  <c r="AJ33" i="1"/>
  <c r="BS33" i="1"/>
  <c r="BT33" i="1" s="1"/>
  <c r="BW33" i="1" s="1"/>
  <c r="K33" i="1" s="1"/>
  <c r="BZ33" i="1" s="1"/>
  <c r="L33" i="1" s="1"/>
  <c r="AI52" i="1"/>
  <c r="BS39" i="1" l="1"/>
  <c r="BT39" i="1" s="1"/>
  <c r="BW39" i="1" s="1"/>
  <c r="K39" i="1" s="1"/>
  <c r="BZ39" i="1" s="1"/>
  <c r="L39" i="1" s="1"/>
  <c r="L3" i="1"/>
  <c r="CB3" i="1" s="1"/>
  <c r="CB13" i="1"/>
  <c r="CA25" i="1"/>
  <c r="CC29" i="1"/>
  <c r="CB50" i="1"/>
  <c r="CB9" i="1"/>
  <c r="CE9" i="1"/>
  <c r="AJ45" i="1"/>
  <c r="CB23" i="1"/>
  <c r="CC45" i="1"/>
  <c r="CE45" i="1" s="1"/>
  <c r="CC66" i="1"/>
  <c r="CE66" i="1" s="1"/>
  <c r="CB63" i="1"/>
  <c r="CC27" i="1"/>
  <c r="CE27" i="1" s="1"/>
  <c r="BS67" i="1"/>
  <c r="BT67" i="1" s="1"/>
  <c r="BW67" i="1" s="1"/>
  <c r="K67" i="1" s="1"/>
  <c r="BZ67" i="1" s="1"/>
  <c r="L67" i="1" s="1"/>
  <c r="CA67" i="1" s="1"/>
  <c r="CC31" i="1"/>
  <c r="CE31" i="1" s="1"/>
  <c r="CC35" i="1"/>
  <c r="CE35" i="1" s="1"/>
  <c r="CE68" i="1"/>
  <c r="BS41" i="1"/>
  <c r="BT41" i="1" s="1"/>
  <c r="BW41" i="1" s="1"/>
  <c r="K41" i="1" s="1"/>
  <c r="BZ41" i="1" s="1"/>
  <c r="L41" i="1" s="1"/>
  <c r="CA41" i="1" s="1"/>
  <c r="CC63" i="1"/>
  <c r="CE63" i="1" s="1"/>
  <c r="CC23" i="1"/>
  <c r="CE23" i="1" s="1"/>
  <c r="BS20" i="1"/>
  <c r="BT20" i="1" s="1"/>
  <c r="BW20" i="1" s="1"/>
  <c r="K20" i="1" s="1"/>
  <c r="BZ20" i="1" s="1"/>
  <c r="L20" i="1" s="1"/>
  <c r="CB20" i="1" s="1"/>
  <c r="CA48" i="1"/>
  <c r="AJ65" i="1"/>
  <c r="CC3" i="1"/>
  <c r="CE3" i="1" s="1"/>
  <c r="BS57" i="1"/>
  <c r="BT57" i="1" s="1"/>
  <c r="BW57" i="1" s="1"/>
  <c r="K57" i="1" s="1"/>
  <c r="BZ57" i="1" s="1"/>
  <c r="L57" i="1" s="1"/>
  <c r="CA57" i="1" s="1"/>
  <c r="BS49" i="1"/>
  <c r="BT49" i="1" s="1"/>
  <c r="BW49" i="1" s="1"/>
  <c r="K49" i="1" s="1"/>
  <c r="BZ49" i="1" s="1"/>
  <c r="L49" i="1" s="1"/>
  <c r="CC24" i="1"/>
  <c r="CE24" i="1" s="1"/>
  <c r="AJ35" i="1"/>
  <c r="CE29" i="1"/>
  <c r="AJ63" i="1"/>
  <c r="CB45" i="1"/>
  <c r="CC32" i="1"/>
  <c r="CE32" i="1" s="1"/>
  <c r="CC58" i="1"/>
  <c r="CE58" i="1" s="1"/>
  <c r="BS8" i="1"/>
  <c r="BT8" i="1" s="1"/>
  <c r="BW8" i="1" s="1"/>
  <c r="K8" i="1" s="1"/>
  <c r="AJ8" i="1"/>
  <c r="AJ15" i="1"/>
  <c r="BS15" i="1"/>
  <c r="BT15" i="1" s="1"/>
  <c r="BW15" i="1" s="1"/>
  <c r="K15" i="1" s="1"/>
  <c r="BZ15" i="1" s="1"/>
  <c r="L15" i="1" s="1"/>
  <c r="CA47" i="1"/>
  <c r="CC60" i="1"/>
  <c r="CE60" i="1" s="1"/>
  <c r="CC13" i="1"/>
  <c r="CE13" i="1" s="1"/>
  <c r="AJ46" i="1"/>
  <c r="BS46" i="1"/>
  <c r="BT46" i="1" s="1"/>
  <c r="BW46" i="1" s="1"/>
  <c r="K46" i="1" s="1"/>
  <c r="AJ10" i="1"/>
  <c r="BS10" i="1"/>
  <c r="BT10" i="1" s="1"/>
  <c r="BW10" i="1" s="1"/>
  <c r="K10" i="1" s="1"/>
  <c r="CC4" i="1"/>
  <c r="CE4" i="1" s="1"/>
  <c r="CA3" i="1"/>
  <c r="CE42" i="1"/>
  <c r="BS16" i="1"/>
  <c r="BT16" i="1" s="1"/>
  <c r="BW16" i="1" s="1"/>
  <c r="K16" i="1" s="1"/>
  <c r="AJ16" i="1"/>
  <c r="CC48" i="1"/>
  <c r="CE48" i="1" s="1"/>
  <c r="CA31" i="1"/>
  <c r="AJ43" i="1"/>
  <c r="BS43" i="1"/>
  <c r="BT43" i="1" s="1"/>
  <c r="BW43" i="1" s="1"/>
  <c r="K43" i="1" s="1"/>
  <c r="AJ11" i="1"/>
  <c r="BS11" i="1"/>
  <c r="BT11" i="1" s="1"/>
  <c r="BW11" i="1" s="1"/>
  <c r="K11" i="1" s="1"/>
  <c r="AJ12" i="1"/>
  <c r="BS12" i="1"/>
  <c r="BT12" i="1" s="1"/>
  <c r="BW12" i="1" s="1"/>
  <c r="K12" i="1" s="1"/>
  <c r="CC52" i="1"/>
  <c r="CE52" i="1" s="1"/>
  <c r="CC28" i="1"/>
  <c r="CE28" i="1" s="1"/>
  <c r="CC56" i="1"/>
  <c r="CE56" i="1" s="1"/>
  <c r="AJ37" i="1"/>
  <c r="BS37" i="1"/>
  <c r="BT37" i="1" s="1"/>
  <c r="BW37" i="1" s="1"/>
  <c r="K37" i="1" s="1"/>
  <c r="CC38" i="1"/>
  <c r="CE38" i="1" s="1"/>
  <c r="CC22" i="1"/>
  <c r="CE22" i="1" s="1"/>
  <c r="CC47" i="1"/>
  <c r="CE47" i="1" s="1"/>
  <c r="CC50" i="1"/>
  <c r="CE50" i="1" s="1"/>
  <c r="AJ61" i="1"/>
  <c r="BS61" i="1"/>
  <c r="BT61" i="1" s="1"/>
  <c r="BW61" i="1" s="1"/>
  <c r="K61" i="1" s="1"/>
  <c r="BZ61" i="1" s="1"/>
  <c r="L61" i="1" s="1"/>
  <c r="BS17" i="1"/>
  <c r="BT17" i="1" s="1"/>
  <c r="BW17" i="1" s="1"/>
  <c r="K17" i="1" s="1"/>
  <c r="BZ17" i="1" s="1"/>
  <c r="L17" i="1" s="1"/>
  <c r="AJ17" i="1"/>
  <c r="BS14" i="1"/>
  <c r="BT14" i="1" s="1"/>
  <c r="BW14" i="1" s="1"/>
  <c r="K14" i="1" s="1"/>
  <c r="AJ14" i="1"/>
  <c r="BS44" i="1"/>
  <c r="BT44" i="1" s="1"/>
  <c r="BW44" i="1" s="1"/>
  <c r="K44" i="1" s="1"/>
  <c r="AJ44" i="1"/>
  <c r="CC64" i="1"/>
  <c r="CE64" i="1" s="1"/>
  <c r="BS59" i="1"/>
  <c r="BT59" i="1" s="1"/>
  <c r="BW59" i="1" s="1"/>
  <c r="K59" i="1" s="1"/>
  <c r="AJ59" i="1"/>
  <c r="BS51" i="1"/>
  <c r="BT51" i="1" s="1"/>
  <c r="BW51" i="1" s="1"/>
  <c r="K51" i="1" s="1"/>
  <c r="BZ51" i="1" s="1"/>
  <c r="L51" i="1" s="1"/>
  <c r="AJ51" i="1"/>
  <c r="BS53" i="1"/>
  <c r="BT53" i="1" s="1"/>
  <c r="BW53" i="1" s="1"/>
  <c r="K53" i="1" s="1"/>
  <c r="BZ53" i="1" s="1"/>
  <c r="L53" i="1" s="1"/>
  <c r="AJ53" i="1"/>
  <c r="CC7" i="1"/>
  <c r="CE7" i="1" s="1"/>
  <c r="CE25" i="1"/>
  <c r="BS55" i="1"/>
  <c r="BT55" i="1" s="1"/>
  <c r="BW55" i="1" s="1"/>
  <c r="K55" i="1" s="1"/>
  <c r="AJ55" i="1"/>
  <c r="BS36" i="1"/>
  <c r="BT36" i="1" s="1"/>
  <c r="BW36" i="1" s="1"/>
  <c r="K36" i="1" s="1"/>
  <c r="BZ36" i="1" s="1"/>
  <c r="L36" i="1" s="1"/>
  <c r="AJ36" i="1"/>
  <c r="CA4" i="1"/>
  <c r="CB4" i="1"/>
  <c r="CA60" i="1"/>
  <c r="CB60" i="1"/>
  <c r="CB27" i="1"/>
  <c r="CA27" i="1"/>
  <c r="CC6" i="1"/>
  <c r="CE6" i="1" s="1"/>
  <c r="BS5" i="1"/>
  <c r="BT5" i="1" s="1"/>
  <c r="BW5" i="1" s="1"/>
  <c r="K5" i="1" s="1"/>
  <c r="BZ5" i="1" s="1"/>
  <c r="L5" i="1" s="1"/>
  <c r="AJ5" i="1"/>
  <c r="CA22" i="1"/>
  <c r="CB22" i="1"/>
  <c r="CA56" i="1"/>
  <c r="CB56" i="1"/>
  <c r="CA38" i="1"/>
  <c r="CB38" i="1"/>
  <c r="BS30" i="1"/>
  <c r="BT30" i="1" s="1"/>
  <c r="BW30" i="1" s="1"/>
  <c r="K30" i="1" s="1"/>
  <c r="BZ30" i="1" s="1"/>
  <c r="L30" i="1" s="1"/>
  <c r="AJ30" i="1"/>
  <c r="CA65" i="1"/>
  <c r="CB65" i="1"/>
  <c r="CB39" i="1"/>
  <c r="CA39" i="1"/>
  <c r="CB21" i="1"/>
  <c r="CA21" i="1"/>
  <c r="CB66" i="1"/>
  <c r="CA66" i="1"/>
  <c r="CA7" i="1"/>
  <c r="CB7" i="1"/>
  <c r="CA52" i="1"/>
  <c r="CB52" i="1"/>
  <c r="CB33" i="1"/>
  <c r="CA33" i="1"/>
  <c r="BS26" i="1"/>
  <c r="BT26" i="1" s="1"/>
  <c r="BW26" i="1" s="1"/>
  <c r="K26" i="1" s="1"/>
  <c r="BZ26" i="1" s="1"/>
  <c r="L26" i="1" s="1"/>
  <c r="AJ26" i="1"/>
  <c r="CC40" i="1"/>
  <c r="CE40" i="1" s="1"/>
  <c r="BS18" i="1"/>
  <c r="BT18" i="1" s="1"/>
  <c r="BW18" i="1" s="1"/>
  <c r="K18" i="1" s="1"/>
  <c r="BZ18" i="1" s="1"/>
  <c r="L18" i="1" s="1"/>
  <c r="AJ18" i="1"/>
  <c r="CA68" i="1"/>
  <c r="CB68" i="1"/>
  <c r="CA62" i="1"/>
  <c r="CB62" i="1"/>
  <c r="BS34" i="1"/>
  <c r="BT34" i="1" s="1"/>
  <c r="BW34" i="1" s="1"/>
  <c r="K34" i="1" s="1"/>
  <c r="BZ34" i="1" s="1"/>
  <c r="L34" i="1" s="1"/>
  <c r="AJ34" i="1"/>
  <c r="CC39" i="1"/>
  <c r="CE39" i="1" s="1"/>
  <c r="CC21" i="1"/>
  <c r="CE21" i="1" s="1"/>
  <c r="CA58" i="1"/>
  <c r="CB58" i="1"/>
  <c r="CA24" i="1"/>
  <c r="CB24" i="1"/>
  <c r="CA32" i="1"/>
  <c r="CB32" i="1"/>
  <c r="CC33" i="1"/>
  <c r="CE33" i="1" s="1"/>
  <c r="CA40" i="1"/>
  <c r="CB40" i="1"/>
  <c r="CB29" i="1"/>
  <c r="CA29" i="1"/>
  <c r="CA64" i="1"/>
  <c r="CB64" i="1"/>
  <c r="CC65" i="1"/>
  <c r="CE65" i="1" s="1"/>
  <c r="CA42" i="1"/>
  <c r="CB42" i="1"/>
  <c r="CA6" i="1"/>
  <c r="CB6" i="1"/>
  <c r="BS54" i="1"/>
  <c r="BT54" i="1" s="1"/>
  <c r="BW54" i="1" s="1"/>
  <c r="K54" i="1" s="1"/>
  <c r="AJ54" i="1"/>
  <c r="CC62" i="1"/>
  <c r="CE62" i="1" s="1"/>
  <c r="CA28" i="1"/>
  <c r="CB28" i="1"/>
  <c r="CB67" i="1" l="1"/>
  <c r="CC67" i="1"/>
  <c r="CE67" i="1" s="1"/>
  <c r="CA20" i="1"/>
  <c r="CB41" i="1"/>
  <c r="CC41" i="1"/>
  <c r="CE41" i="1" s="1"/>
  <c r="CC20" i="1"/>
  <c r="CE20" i="1" s="1"/>
  <c r="CC57" i="1"/>
  <c r="CE57" i="1" s="1"/>
  <c r="CB57" i="1"/>
  <c r="CC49" i="1"/>
  <c r="CE49" i="1" s="1"/>
  <c r="CC15" i="1"/>
  <c r="CE15" i="1" s="1"/>
  <c r="CB49" i="1"/>
  <c r="CA49" i="1"/>
  <c r="BZ8" i="1"/>
  <c r="L8" i="1" s="1"/>
  <c r="CC8" i="1"/>
  <c r="CE8" i="1" s="1"/>
  <c r="CB15" i="1"/>
  <c r="CA15" i="1"/>
  <c r="BZ46" i="1"/>
  <c r="L46" i="1" s="1"/>
  <c r="CC46" i="1"/>
  <c r="CE46" i="1" s="1"/>
  <c r="CC61" i="1"/>
  <c r="CE61" i="1" s="1"/>
  <c r="BZ43" i="1"/>
  <c r="L43" i="1" s="1"/>
  <c r="CC43" i="1"/>
  <c r="CE43" i="1" s="1"/>
  <c r="BZ16" i="1"/>
  <c r="L16" i="1" s="1"/>
  <c r="CC16" i="1"/>
  <c r="CE16" i="1" s="1"/>
  <c r="BZ10" i="1"/>
  <c r="L10" i="1" s="1"/>
  <c r="CC10" i="1"/>
  <c r="CE10" i="1" s="1"/>
  <c r="CC30" i="1"/>
  <c r="CE30" i="1" s="1"/>
  <c r="BZ12" i="1"/>
  <c r="L12" i="1" s="1"/>
  <c r="CC12" i="1"/>
  <c r="CE12" i="1" s="1"/>
  <c r="BZ37" i="1"/>
  <c r="L37" i="1" s="1"/>
  <c r="CC37" i="1"/>
  <c r="CE37" i="1" s="1"/>
  <c r="BZ11" i="1"/>
  <c r="L11" i="1" s="1"/>
  <c r="CC11" i="1"/>
  <c r="CE11" i="1" s="1"/>
  <c r="BZ55" i="1"/>
  <c r="L55" i="1" s="1"/>
  <c r="CC55" i="1"/>
  <c r="CE55" i="1" s="1"/>
  <c r="CC51" i="1"/>
  <c r="CE51" i="1" s="1"/>
  <c r="BZ14" i="1"/>
  <c r="L14" i="1" s="1"/>
  <c r="CC14" i="1"/>
  <c r="CE14" i="1" s="1"/>
  <c r="CB61" i="1"/>
  <c r="CA61" i="1"/>
  <c r="CB17" i="1"/>
  <c r="CA17" i="1"/>
  <c r="CC18" i="1"/>
  <c r="CE18" i="1" s="1"/>
  <c r="CA53" i="1"/>
  <c r="CB53" i="1"/>
  <c r="CC17" i="1"/>
  <c r="CE17" i="1" s="1"/>
  <c r="CB51" i="1"/>
  <c r="CA51" i="1"/>
  <c r="BZ59" i="1"/>
  <c r="L59" i="1" s="1"/>
  <c r="CC59" i="1"/>
  <c r="CE59" i="1" s="1"/>
  <c r="BZ44" i="1"/>
  <c r="L44" i="1" s="1"/>
  <c r="CC44" i="1"/>
  <c r="CE44" i="1" s="1"/>
  <c r="CC53" i="1"/>
  <c r="CE53" i="1" s="1"/>
  <c r="CA18" i="1"/>
  <c r="CB18" i="1"/>
  <c r="CA5" i="1"/>
  <c r="CB5" i="1"/>
  <c r="CA34" i="1"/>
  <c r="CB34" i="1"/>
  <c r="CC36" i="1"/>
  <c r="CE36" i="1" s="1"/>
  <c r="CC5" i="1"/>
  <c r="CE5" i="1" s="1"/>
  <c r="CC34" i="1"/>
  <c r="CE34" i="1" s="1"/>
  <c r="BZ54" i="1"/>
  <c r="L54" i="1" s="1"/>
  <c r="CC54" i="1"/>
  <c r="CE54" i="1" s="1"/>
  <c r="CA26" i="1"/>
  <c r="CB26" i="1"/>
  <c r="CA30" i="1"/>
  <c r="CB30" i="1"/>
  <c r="CA36" i="1"/>
  <c r="CB36" i="1"/>
  <c r="CC26" i="1"/>
  <c r="CE26" i="1" s="1"/>
  <c r="CA8" i="1" l="1"/>
  <c r="CB8" i="1"/>
  <c r="CA46" i="1"/>
  <c r="CB46" i="1"/>
  <c r="CB16" i="1"/>
  <c r="CA16" i="1"/>
  <c r="CA43" i="1"/>
  <c r="CB43" i="1"/>
  <c r="CA10" i="1"/>
  <c r="CB10" i="1"/>
  <c r="CB37" i="1"/>
  <c r="CA37" i="1"/>
  <c r="CA11" i="1"/>
  <c r="CB11" i="1"/>
  <c r="CA12" i="1"/>
  <c r="CB12" i="1"/>
  <c r="CB14" i="1"/>
  <c r="CA14" i="1"/>
  <c r="CA44" i="1"/>
  <c r="CB44" i="1"/>
  <c r="CA59" i="1"/>
  <c r="CB59" i="1"/>
  <c r="CB55" i="1"/>
  <c r="CA55" i="1"/>
  <c r="CA54" i="1"/>
  <c r="CB54" i="1"/>
</calcChain>
</file>

<file path=xl/sharedStrings.xml><?xml version="1.0" encoding="utf-8"?>
<sst xmlns="http://schemas.openxmlformats.org/spreadsheetml/2006/main" count="505" uniqueCount="164">
  <si>
    <t>Obs</t>
  </si>
  <si>
    <t>HHMMSS</t>
  </si>
  <si>
    <t>id</t>
  </si>
  <si>
    <t>ring</t>
  </si>
  <si>
    <t>plot</t>
  </si>
  <si>
    <t>rep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</si>
  <si>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</si>
  <si>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</si>
  <si>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</si>
  <si>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</si>
  <si>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</si>
  <si>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</si>
  <si>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</si>
  <si>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</si>
  <si>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</si>
  <si>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</si>
  <si>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</si>
  <si>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</si>
  <si>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</si>
  <si>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</si>
  <si>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</si>
  <si>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</si>
  <si>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</si>
  <si>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</si>
  <si>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</si>
  <si>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</si>
  <si>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</si>
  <si>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</si>
  <si>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</si>
  <si>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</si>
  <si>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</si>
  <si>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</si>
  <si>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</si>
  <si>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</si>
  <si>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</si>
  <si>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</si>
  <si>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</si>
  <si>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</si>
  <si>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</si>
  <si>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</si>
  <si>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</si>
  <si>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</si>
  <si>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</si>
  <si>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</si>
  <si>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</si>
  <si>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</si>
  <si>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</si>
  <si>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</si>
  <si>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</si>
  <si>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</si>
  <si>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</si>
  <si>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</si>
  <si>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</si>
  <si>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</si>
  <si>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</si>
  <si>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</si>
  <si>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</si>
  <si>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</si>
  <si>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</si>
  <si>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</si>
  <si>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</si>
  <si>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</si>
  <si>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</si>
  <si>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</si>
  <si>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</si>
  <si>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</si>
  <si>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</si>
  <si>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</si>
  <si>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</si>
  <si>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</si>
  <si>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</si>
  <si>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</si>
  <si>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</si>
  <si>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</si>
  <si>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</si>
  <si>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</si>
  <si>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</si>
  <si>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</si>
  <si>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</si>
  <si>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</si>
  <si>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</si>
  <si>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</si>
  <si>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</si>
  <si>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</si>
  <si>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</si>
  <si>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</si>
  <si>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</si>
  <si>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</si>
  <si>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</si>
  <si>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/>
  </si>
  <si>
    <t>0</t>
  </si>
  <si>
    <t>09:17:34</t>
  </si>
  <si>
    <t>09:20:19</t>
  </si>
  <si>
    <t>09:22:41</t>
  </si>
  <si>
    <t>09:25:29</t>
  </si>
  <si>
    <t>09:27:51</t>
  </si>
  <si>
    <t>09:30:17</t>
  </si>
  <si>
    <t>09:33:11</t>
  </si>
  <si>
    <t>09:35:42</t>
  </si>
  <si>
    <t>09:38:07</t>
  </si>
  <si>
    <t>09:41:49</t>
  </si>
  <si>
    <t>09:44:35</t>
  </si>
  <si>
    <t>09:56:23</t>
  </si>
  <si>
    <t>09:58:50</t>
  </si>
  <si>
    <t>10:01:20</t>
  </si>
  <si>
    <t>10:03:43</t>
  </si>
  <si>
    <t>10:06:06</t>
  </si>
  <si>
    <t>10:08:41</t>
  </si>
  <si>
    <t>10:12:24</t>
  </si>
  <si>
    <t>10:16:07</t>
  </si>
  <si>
    <t>10:18:51</t>
  </si>
  <si>
    <t>10:22:14</t>
  </si>
  <si>
    <t>10:24:36</t>
  </si>
  <si>
    <t>10:35:55</t>
  </si>
  <si>
    <t>10:39:38</t>
  </si>
  <si>
    <t>10:43:21</t>
  </si>
  <si>
    <t>10:45:48</t>
  </si>
  <si>
    <t>10:48:14</t>
  </si>
  <si>
    <t>10:51:57</t>
  </si>
  <si>
    <t>10:55:40</t>
  </si>
  <si>
    <t>10:59:15</t>
  </si>
  <si>
    <t>11:01:42</t>
  </si>
  <si>
    <t>11:04:22</t>
  </si>
  <si>
    <t>11:07:00</t>
  </si>
  <si>
    <t>11:17:26</t>
  </si>
  <si>
    <t>11:19:57</t>
  </si>
  <si>
    <t>11:23:39</t>
  </si>
  <si>
    <t>11:27:21</t>
  </si>
  <si>
    <t>11:29:44</t>
  </si>
  <si>
    <t>11:32:09</t>
  </si>
  <si>
    <t>11:35:52</t>
  </si>
  <si>
    <t>11:39:34</t>
  </si>
  <si>
    <t>11:43:16</t>
  </si>
  <si>
    <t>11:46:25</t>
  </si>
  <si>
    <t>11:48:53</t>
  </si>
  <si>
    <t>12:51:00</t>
  </si>
  <si>
    <t>12:54:42</t>
  </si>
  <si>
    <t>12:58:25</t>
  </si>
  <si>
    <t>13:00:48</t>
  </si>
  <si>
    <t>13:03:16</t>
  </si>
  <si>
    <t>13:06:59</t>
  </si>
  <si>
    <t>13:10:42</t>
  </si>
  <si>
    <t>13:13:16</t>
  </si>
  <si>
    <t>13:16:00</t>
  </si>
  <si>
    <t>13:19:13</t>
  </si>
  <si>
    <t>13:21:47</t>
  </si>
  <si>
    <t>13:34:43</t>
  </si>
  <si>
    <t>13:37:13</t>
  </si>
  <si>
    <t>13:39:35</t>
  </si>
  <si>
    <t>13:43:17</t>
  </si>
  <si>
    <t>13:46:59</t>
  </si>
  <si>
    <t>13:50:42</t>
  </si>
  <si>
    <t>13:54:25</t>
  </si>
  <si>
    <t>13:58:08</t>
  </si>
  <si>
    <t>14:01:51</t>
  </si>
  <si>
    <t>14:05:06</t>
  </si>
  <si>
    <t>14:07:44</t>
  </si>
  <si>
    <t>ID</t>
  </si>
  <si>
    <t>T3 Aug 4 SSuDouble Plot2 Leaf4</t>
  </si>
  <si>
    <t>T3 Aug 4 SSuDouble Plot3 Leaf1</t>
  </si>
  <si>
    <t>T3 Aug 4 SSuDouble Plot4 Leaf3</t>
  </si>
  <si>
    <t>T3 Aug 4 SSuSingle Plot4 Leaf1</t>
  </si>
  <si>
    <t>T3 Aug 4 SSuSingle Plot3 Leaf2</t>
  </si>
  <si>
    <t>T3 Aug 4 SSuSingle Plot1 Leaf3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</si>
</sst>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68"/>
  <sheetViews>
    <sheetView tabSelected="1" topLeftCell="A40" workbookViewId="0">
      <selection activeCell="B50" sqref="B50"/>
    </sheetView>
  </sheetViews>
  <sheetFormatPr defaultRowHeight="14.5" x14ac:dyDescent="0.35"/>
  <cols>
    <col min="1" max="1" width="27.90625" customWidth="1"/>
  </cols>
  <sheetData>
    <row r="1" spans="1:88" x14ac:dyDescent="0.35">
      <c r="A1" t="s">
        <v>157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5">
      <c r="B2" s="1" t="s">
        <v>87</v>
      </c>
      <c r="C2" s="1" t="s">
        <v>87</v>
      </c>
      <c r="D2" s="1" t="s">
        <v>87</v>
      </c>
      <c r="E2" s="1" t="s">
        <v>87</v>
      </c>
      <c r="F2" s="1" t="s">
        <v>87</v>
      </c>
      <c r="G2" s="1" t="s">
        <v>87</v>
      </c>
      <c r="H2" s="1" t="s">
        <v>87</v>
      </c>
      <c r="I2" s="1" t="s">
        <v>87</v>
      </c>
      <c r="J2" s="1" t="s">
        <v>88</v>
      </c>
      <c r="K2" s="1" t="s">
        <v>88</v>
      </c>
      <c r="L2" s="1" t="s">
        <v>88</v>
      </c>
      <c r="M2" s="1" t="s">
        <v>87</v>
      </c>
      <c r="N2" s="1" t="s">
        <v>87</v>
      </c>
      <c r="O2" s="1" t="s">
        <v>87</v>
      </c>
      <c r="P2" s="1" t="s">
        <v>87</v>
      </c>
      <c r="Q2" s="1" t="s">
        <v>87</v>
      </c>
      <c r="R2" s="1" t="s">
        <v>87</v>
      </c>
      <c r="S2" s="1" t="s">
        <v>87</v>
      </c>
      <c r="T2" s="1" t="s">
        <v>88</v>
      </c>
      <c r="U2" s="1" t="s">
        <v>88</v>
      </c>
      <c r="V2" s="1" t="s">
        <v>88</v>
      </c>
      <c r="W2" s="1" t="s">
        <v>87</v>
      </c>
      <c r="X2" s="1" t="s">
        <v>87</v>
      </c>
      <c r="Y2" s="1" t="s">
        <v>87</v>
      </c>
      <c r="Z2" s="1" t="s">
        <v>87</v>
      </c>
      <c r="AA2" s="1" t="s">
        <v>88</v>
      </c>
      <c r="AB2" s="1" t="s">
        <v>88</v>
      </c>
      <c r="AC2" s="1" t="s">
        <v>88</v>
      </c>
      <c r="AD2" s="1" t="s">
        <v>88</v>
      </c>
      <c r="AE2" s="1" t="s">
        <v>88</v>
      </c>
      <c r="AF2" s="1" t="s">
        <v>87</v>
      </c>
      <c r="AG2" s="1" t="s">
        <v>87</v>
      </c>
      <c r="AH2" s="1" t="s">
        <v>88</v>
      </c>
      <c r="AI2" s="1" t="s">
        <v>88</v>
      </c>
      <c r="AJ2" s="1" t="s">
        <v>88</v>
      </c>
      <c r="AK2" s="1" t="s">
        <v>88</v>
      </c>
      <c r="AL2" s="1" t="s">
        <v>87</v>
      </c>
      <c r="AM2" s="1" t="s">
        <v>88</v>
      </c>
      <c r="AN2" s="1" t="s">
        <v>87</v>
      </c>
      <c r="AO2" s="1" t="s">
        <v>88</v>
      </c>
      <c r="AP2" s="1" t="s">
        <v>87</v>
      </c>
      <c r="AQ2" s="1" t="s">
        <v>87</v>
      </c>
      <c r="AR2" s="1" t="s">
        <v>87</v>
      </c>
      <c r="AS2" s="1" t="s">
        <v>87</v>
      </c>
      <c r="AT2" s="1" t="s">
        <v>87</v>
      </c>
      <c r="AU2" s="1" t="s">
        <v>87</v>
      </c>
      <c r="AV2" s="1" t="s">
        <v>87</v>
      </c>
      <c r="AW2" s="1" t="s">
        <v>87</v>
      </c>
      <c r="AX2" s="1" t="s">
        <v>87</v>
      </c>
      <c r="AY2" s="1" t="s">
        <v>87</v>
      </c>
      <c r="AZ2" s="1" t="s">
        <v>87</v>
      </c>
      <c r="BA2" s="1" t="s">
        <v>87</v>
      </c>
      <c r="BB2" s="1" t="s">
        <v>87</v>
      </c>
      <c r="BC2" s="1" t="s">
        <v>87</v>
      </c>
      <c r="BD2" s="1" t="s">
        <v>87</v>
      </c>
      <c r="BE2" s="1" t="s">
        <v>87</v>
      </c>
      <c r="BF2" s="1" t="s">
        <v>87</v>
      </c>
      <c r="BG2" s="1" t="s">
        <v>87</v>
      </c>
      <c r="BH2" s="1" t="s">
        <v>87</v>
      </c>
      <c r="BI2" s="1" t="s">
        <v>87</v>
      </c>
      <c r="BJ2" s="1" t="s">
        <v>87</v>
      </c>
      <c r="BK2" s="1" t="s">
        <v>87</v>
      </c>
      <c r="BL2" s="1" t="s">
        <v>88</v>
      </c>
      <c r="BM2" s="1" t="s">
        <v>88</v>
      </c>
      <c r="BN2" s="1" t="s">
        <v>88</v>
      </c>
      <c r="BO2" s="1" t="s">
        <v>88</v>
      </c>
      <c r="BP2" s="1" t="s">
        <v>88</v>
      </c>
      <c r="BQ2" s="1" t="s">
        <v>88</v>
      </c>
      <c r="BR2" s="1" t="s">
        <v>88</v>
      </c>
      <c r="BS2" s="1" t="s">
        <v>88</v>
      </c>
      <c r="BT2" s="1" t="s">
        <v>88</v>
      </c>
      <c r="BU2" s="1" t="s">
        <v>88</v>
      </c>
      <c r="BV2" s="1" t="s">
        <v>88</v>
      </c>
      <c r="BW2" s="1" t="s">
        <v>88</v>
      </c>
      <c r="BX2" s="1" t="s">
        <v>88</v>
      </c>
      <c r="BY2" s="1" t="s">
        <v>88</v>
      </c>
      <c r="BZ2" s="1" t="s">
        <v>88</v>
      </c>
      <c r="CA2" s="1" t="s">
        <v>88</v>
      </c>
      <c r="CB2" s="1" t="s">
        <v>88</v>
      </c>
      <c r="CC2" s="1" t="s">
        <v>88</v>
      </c>
      <c r="CD2" s="1" t="s">
        <v>88</v>
      </c>
      <c r="CE2" s="1" t="s">
        <v>88</v>
      </c>
      <c r="CF2" s="1" t="s">
        <v>88</v>
      </c>
      <c r="CG2" s="1" t="s">
        <v>88</v>
      </c>
      <c r="CH2" s="1" t="s">
        <v>88</v>
      </c>
      <c r="CI2" s="1" t="s">
        <v>88</v>
      </c>
      <c r="CJ2" s="1" t="s">
        <v>88</v>
      </c>
    </row>
    <row r="3" spans="1:88" x14ac:dyDescent="0.35">
      <c r="A3" t="s">
        <v>158</v>
      </c>
      <c r="B3" s="1">
        <v>17</v>
      </c>
      <c r="C3" s="1" t="s">
        <v>91</v>
      </c>
      <c r="D3" s="1" t="s">
        <v>89</v>
      </c>
      <c r="E3" s="1">
        <v>0</v>
      </c>
      <c r="F3" s="1" t="s">
        <v>90</v>
      </c>
      <c r="G3" s="1" t="s">
        <v>89</v>
      </c>
      <c r="H3" s="1">
        <v>2866.0000694692135</v>
      </c>
      <c r="I3" s="1">
        <v>0</v>
      </c>
      <c r="J3">
        <f t="shared" ref="J3:J13" si="0">(AS3-AT3*(1000-AU3)/(1000-AV3))*BL3</f>
        <v>8.5142148477583532</v>
      </c>
      <c r="K3">
        <f t="shared" ref="K3:K13" si="1">IF(BW3&lt;&gt;0,1/(1/BW3-1/AO3),0)</f>
        <v>0.32082677597652781</v>
      </c>
      <c r="L3">
        <f>((BZ3-BM3/2)*AT3-J3)/(BZ3+BM3/2)</f>
        <v>338.19011759714124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t="e">
        <f t="shared" ref="T3:T13" si="2">CF3/P3</f>
        <v>#DIV/0!</v>
      </c>
      <c r="U3" t="e">
        <f t="shared" ref="U3:U13" si="3">CH3/R3</f>
        <v>#DIV/0!</v>
      </c>
      <c r="V3" t="e">
        <f t="shared" ref="V3:V13" si="4">(R3-S3)/R3</f>
        <v>#DIV/0!</v>
      </c>
      <c r="W3" s="1">
        <v>-1</v>
      </c>
      <c r="X3" s="1">
        <v>0.87</v>
      </c>
      <c r="Y3" s="1">
        <v>0.92</v>
      </c>
      <c r="Z3" s="1">
        <v>10.15198802947998</v>
      </c>
      <c r="AA3">
        <f t="shared" ref="AA3:AA13" si="5">(Z3*Y3+(100-Z3)*X3)/100</f>
        <v>0.87507599401474001</v>
      </c>
      <c r="AB3">
        <f t="shared" ref="AB3:AB13" si="6">(J3-W3)/CG3</f>
        <v>6.3982242025865475E-3</v>
      </c>
      <c r="AC3" t="e">
        <f t="shared" ref="AC3:AC13" si="7">(R3-S3)/(R3-Q3)</f>
        <v>#DIV/0!</v>
      </c>
      <c r="AD3" t="e">
        <f t="shared" ref="AD3:AD13" si="8">(P3-R3)/(P3-Q3)</f>
        <v>#DIV/0!</v>
      </c>
      <c r="AE3" t="e">
        <f t="shared" ref="AE3:AE13" si="9">(P3-R3)/R3</f>
        <v>#DIV/0!</v>
      </c>
      <c r="AF3" s="1">
        <v>0</v>
      </c>
      <c r="AG3" s="1">
        <v>0.5</v>
      </c>
      <c r="AH3" t="e">
        <f t="shared" ref="AH3:AH13" si="10">V3*AG3*AA3*AF3</f>
        <v>#DIV/0!</v>
      </c>
      <c r="AI3">
        <f t="shared" ref="AI3:AI13" si="11">BM3*1000</f>
        <v>5.78016295835556</v>
      </c>
      <c r="AJ3">
        <f t="shared" ref="AJ3:AJ13" si="12">(BR3-BX3)</f>
        <v>1.7819332940670711</v>
      </c>
      <c r="AK3">
        <f t="shared" ref="AK3:AK13" si="13">(AQ3+BQ3*I3)</f>
        <v>30.186874389648438</v>
      </c>
      <c r="AL3" s="1">
        <v>2</v>
      </c>
      <c r="AM3">
        <f t="shared" ref="AM3:AM13" si="14">(AL3*BF3+BG3)</f>
        <v>4.644859790802002</v>
      </c>
      <c r="AN3" s="1">
        <v>1</v>
      </c>
      <c r="AO3">
        <f t="shared" ref="AO3:AO13" si="15">AM3*(AN3+1)*(AN3+1)/(AN3*AN3+1)</f>
        <v>9.2897195816040039</v>
      </c>
      <c r="AP3" s="1">
        <v>30.103067398071289</v>
      </c>
      <c r="AQ3" s="1">
        <v>30.186874389648438</v>
      </c>
      <c r="AR3" s="1">
        <v>29.925758361816406</v>
      </c>
      <c r="AS3" s="1">
        <v>399.9190673828125</v>
      </c>
      <c r="AT3" s="1">
        <v>392.75387573242188</v>
      </c>
      <c r="AU3" s="1">
        <v>21.752138137817383</v>
      </c>
      <c r="AV3" s="1">
        <v>25.494590759277344</v>
      </c>
      <c r="AW3" s="1">
        <v>50.255573272705078</v>
      </c>
      <c r="AX3" s="1">
        <v>58.909847259521484</v>
      </c>
      <c r="AY3" s="1">
        <v>301.0218505859375</v>
      </c>
      <c r="AZ3" s="1">
        <v>1699.2908935546875</v>
      </c>
      <c r="BA3" s="1">
        <v>0.25388279557228088</v>
      </c>
      <c r="BB3" s="1">
        <v>99.019523620605469</v>
      </c>
      <c r="BC3" s="1">
        <v>4.8635907173156738</v>
      </c>
      <c r="BD3" s="1">
        <v>-0.32780876755714417</v>
      </c>
      <c r="BE3" s="1">
        <v>0.5</v>
      </c>
      <c r="BF3" s="1">
        <v>-1.355140209197998</v>
      </c>
      <c r="BG3" s="1">
        <v>7.355140209197998</v>
      </c>
      <c r="BH3" s="1">
        <v>1</v>
      </c>
      <c r="BI3" s="1">
        <v>0</v>
      </c>
      <c r="BJ3" s="1">
        <v>0.15999999642372131</v>
      </c>
      <c r="BK3" s="1">
        <v>111115</v>
      </c>
      <c r="BL3">
        <f t="shared" ref="BL3:BL13" si="16">AY3*0.000001/(AL3*0.0001)</f>
        <v>1.5051092529296872</v>
      </c>
      <c r="BM3">
        <f t="shared" ref="BM3:BM13" si="17">(AV3-AU3)/(1000-AV3)*BL3</f>
        <v>5.78016295835556E-3</v>
      </c>
      <c r="BN3">
        <f t="shared" ref="BN3:BN13" si="18">(AQ3+273.15)</f>
        <v>303.33687438964841</v>
      </c>
      <c r="BO3">
        <f t="shared" ref="BO3:BO13" si="19">(AP3+273.15)</f>
        <v>303.25306739807127</v>
      </c>
      <c r="BP3">
        <f t="shared" ref="BP3:BP13" si="20">(AZ3*BH3+BA3*BI3)*BJ3</f>
        <v>271.8865368916122</v>
      </c>
      <c r="BQ3">
        <f t="shared" ref="BQ3:BQ13" si="21">((BP3+0.00000010773*(BO3^4-BN3^4))-BM3*44100)/(AM3*51.4+0.00000043092*BN3^3)</f>
        <v>6.3698139133694959E-2</v>
      </c>
      <c r="BR3">
        <f t="shared" ref="BR3:BR13" si="22">0.61365*EXP(17.502*AK3/(240.97+AK3))</f>
        <v>4.306395525953004</v>
      </c>
      <c r="BS3">
        <f t="shared" ref="BS3:BS13" si="23">BR3*1000/BB3</f>
        <v>43.490368045528193</v>
      </c>
      <c r="BT3">
        <f t="shared" ref="BT3:BT13" si="24">(BS3-AV3)</f>
        <v>17.995777286250849</v>
      </c>
      <c r="BU3">
        <f t="shared" ref="BU3:BU13" si="25">IF(I3,AQ3,(AP3+AQ3)/2)</f>
        <v>30.144970893859863</v>
      </c>
      <c r="BV3">
        <f t="shared" ref="BV3:BV13" si="26">0.61365*EXP(17.502*BU3/(240.97+BU3))</f>
        <v>4.296055567328219</v>
      </c>
      <c r="BW3">
        <f t="shared" ref="BW3:BW13" si="27">IF(BT3&lt;&gt;0,(1000-(BS3+AV3)/2)/BT3*BM3,0)</f>
        <v>0.31011668558688987</v>
      </c>
      <c r="BX3">
        <f t="shared" ref="BX3:BX13" si="28">AV3*BB3/1000</f>
        <v>2.5244622318859329</v>
      </c>
      <c r="BY3">
        <f t="shared" ref="BY3:BY13" si="29">(BV3-BX3)</f>
        <v>1.7715933354422861</v>
      </c>
      <c r="BZ3">
        <f t="shared" ref="BZ3:BZ13" si="30">1/(1.6/K3+1.37/AO3)</f>
        <v>0.19475752602761401</v>
      </c>
      <c r="CA3">
        <f t="shared" ref="CA3:CA13" si="31">L3*BB3*0.001</f>
        <v>33.487424337665473</v>
      </c>
      <c r="CB3">
        <f t="shared" ref="CB3:CB13" si="32">L3/AT3</f>
        <v>0.86107391548071133</v>
      </c>
      <c r="CC3">
        <f t="shared" ref="CC3:CC13" si="33">(1-BM3*BB3/BR3/K3)*100</f>
        <v>58.573676478052697</v>
      </c>
      <c r="CD3">
        <f t="shared" ref="CD3:CD13" si="34">(AT3-J3/(AO3/1.35))</f>
        <v>391.51657357884176</v>
      </c>
      <c r="CE3">
        <f t="shared" ref="CE3:CE13" si="35">J3*CC3/100/CD3</f>
        <v>1.2737873684338496E-2</v>
      </c>
      <c r="CF3">
        <f t="shared" ref="CF3:CF13" si="36">(P3-O3)</f>
        <v>0</v>
      </c>
      <c r="CG3">
        <f t="shared" ref="CG3:CG13" si="37">AZ3*AA3</f>
        <v>1487.0086677975639</v>
      </c>
      <c r="CH3">
        <f t="shared" ref="CH3:CH13" si="38">(R3-Q3)</f>
        <v>0</v>
      </c>
      <c r="CI3" t="e">
        <f t="shared" ref="CI3:CI13" si="39">(R3-S3)/(R3-O3)</f>
        <v>#DIV/0!</v>
      </c>
      <c r="CJ3" t="e">
        <f t="shared" ref="CJ3:CJ13" si="40">(P3-R3)/(P3-O3)</f>
        <v>#DIV/0!</v>
      </c>
    </row>
    <row r="4" spans="1:88" x14ac:dyDescent="0.35">
      <c r="A4" t="s">
        <v>158</v>
      </c>
      <c r="B4" s="1">
        <v>18</v>
      </c>
      <c r="C4" s="1" t="s">
        <v>92</v>
      </c>
      <c r="D4" s="1" t="s">
        <v>89</v>
      </c>
      <c r="E4" s="1">
        <v>0</v>
      </c>
      <c r="F4" s="1" t="s">
        <v>90</v>
      </c>
      <c r="G4" s="1" t="s">
        <v>89</v>
      </c>
      <c r="H4" s="1">
        <v>3031.0000694692135</v>
      </c>
      <c r="I4" s="1">
        <v>0</v>
      </c>
      <c r="J4">
        <f t="shared" si="0"/>
        <v>-0.23950691549572739</v>
      </c>
      <c r="K4">
        <f t="shared" si="1"/>
        <v>0.26143860981532535</v>
      </c>
      <c r="L4">
        <f t="shared" ref="L4:L13" si="41">((BZ4-BM4/2)*AT4-J4)/(BZ4+BM4/2)</f>
        <v>194.78543946137242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t="e">
        <f t="shared" si="2"/>
        <v>#DIV/0!</v>
      </c>
      <c r="U4" t="e">
        <f t="shared" si="3"/>
        <v>#DIV/0!</v>
      </c>
      <c r="V4" t="e">
        <f t="shared" si="4"/>
        <v>#DIV/0!</v>
      </c>
      <c r="W4" s="1">
        <v>-1</v>
      </c>
      <c r="X4" s="1">
        <v>0.87</v>
      </c>
      <c r="Y4" s="1">
        <v>0.92</v>
      </c>
      <c r="Z4" s="1">
        <v>10.15198802947998</v>
      </c>
      <c r="AA4">
        <f t="shared" si="5"/>
        <v>0.87507599401474001</v>
      </c>
      <c r="AB4">
        <f t="shared" si="6"/>
        <v>5.1166704214813572E-4</v>
      </c>
      <c r="AC4" t="e">
        <f t="shared" si="7"/>
        <v>#DIV/0!</v>
      </c>
      <c r="AD4" t="e">
        <f t="shared" si="8"/>
        <v>#DIV/0!</v>
      </c>
      <c r="AE4" t="e">
        <f t="shared" si="9"/>
        <v>#DIV/0!</v>
      </c>
      <c r="AF4" s="1">
        <v>0</v>
      </c>
      <c r="AG4" s="1">
        <v>0.5</v>
      </c>
      <c r="AH4" t="e">
        <f t="shared" si="10"/>
        <v>#DIV/0!</v>
      </c>
      <c r="AI4">
        <f t="shared" si="11"/>
        <v>4.9252495663628322</v>
      </c>
      <c r="AJ4">
        <f t="shared" si="12"/>
        <v>1.851842078704443</v>
      </c>
      <c r="AK4">
        <f t="shared" si="13"/>
        <v>30.304702758789063</v>
      </c>
      <c r="AL4" s="1">
        <v>2</v>
      </c>
      <c r="AM4">
        <f t="shared" si="14"/>
        <v>4.644859790802002</v>
      </c>
      <c r="AN4" s="1">
        <v>1</v>
      </c>
      <c r="AO4">
        <f t="shared" si="15"/>
        <v>9.2897195816040039</v>
      </c>
      <c r="AP4" s="1">
        <v>30.123418807983398</v>
      </c>
      <c r="AQ4" s="1">
        <v>30.304702758789063</v>
      </c>
      <c r="AR4" s="1">
        <v>29.927583694458008</v>
      </c>
      <c r="AS4" s="1">
        <v>199.86109924316406</v>
      </c>
      <c r="AT4" s="1">
        <v>199.36785888671875</v>
      </c>
      <c r="AU4" s="1">
        <v>21.893918991088867</v>
      </c>
      <c r="AV4" s="1">
        <v>25.083978652954102</v>
      </c>
      <c r="AW4" s="1">
        <v>50.523529052734375</v>
      </c>
      <c r="AX4" s="1">
        <v>57.887195587158203</v>
      </c>
      <c r="AY4" s="1">
        <v>301.04168701171875</v>
      </c>
      <c r="AZ4" s="1">
        <v>1698.486328125</v>
      </c>
      <c r="BA4" s="1">
        <v>0.23853051662445068</v>
      </c>
      <c r="BB4" s="1">
        <v>99.017173767089844</v>
      </c>
      <c r="BC4" s="1">
        <v>4.260277271270752</v>
      </c>
      <c r="BD4" s="1">
        <v>-0.30371209979057312</v>
      </c>
      <c r="BE4" s="1">
        <v>1</v>
      </c>
      <c r="BF4" s="1">
        <v>-1.355140209197998</v>
      </c>
      <c r="BG4" s="1">
        <v>7.355140209197998</v>
      </c>
      <c r="BH4" s="1">
        <v>1</v>
      </c>
      <c r="BI4" s="1">
        <v>0</v>
      </c>
      <c r="BJ4" s="1">
        <v>0.15999999642372131</v>
      </c>
      <c r="BK4" s="1">
        <v>111115</v>
      </c>
      <c r="BL4">
        <f t="shared" si="16"/>
        <v>1.5052084350585935</v>
      </c>
      <c r="BM4">
        <f t="shared" si="17"/>
        <v>4.9252495663628321E-3</v>
      </c>
      <c r="BN4">
        <f t="shared" si="18"/>
        <v>303.45470275878904</v>
      </c>
      <c r="BO4">
        <f t="shared" si="19"/>
        <v>303.27341880798338</v>
      </c>
      <c r="BP4">
        <f t="shared" si="20"/>
        <v>271.75780642573955</v>
      </c>
      <c r="BQ4">
        <f t="shared" si="21"/>
        <v>0.20883574135069105</v>
      </c>
      <c r="BR4">
        <f t="shared" si="22"/>
        <v>4.3355867517539712</v>
      </c>
      <c r="BS4">
        <f t="shared" si="23"/>
        <v>43.786209874584223</v>
      </c>
      <c r="BT4">
        <f t="shared" si="24"/>
        <v>18.702231221630122</v>
      </c>
      <c r="BU4">
        <f t="shared" si="25"/>
        <v>30.21406078338623</v>
      </c>
      <c r="BV4">
        <f t="shared" si="26"/>
        <v>4.3131155376427817</v>
      </c>
      <c r="BW4">
        <f t="shared" si="27"/>
        <v>0.25428239427242139</v>
      </c>
      <c r="BX4">
        <f t="shared" si="28"/>
        <v>2.4837446730495283</v>
      </c>
      <c r="BY4">
        <f t="shared" si="29"/>
        <v>1.8293708645932534</v>
      </c>
      <c r="BZ4">
        <f t="shared" si="30"/>
        <v>0.15955430909376378</v>
      </c>
      <c r="CA4">
        <f t="shared" si="31"/>
        <v>19.287103706445674</v>
      </c>
      <c r="CB4">
        <f t="shared" si="32"/>
        <v>0.9770152548613662</v>
      </c>
      <c r="CC4">
        <f t="shared" si="33"/>
        <v>56.974972008810944</v>
      </c>
      <c r="CD4">
        <f t="shared" si="34"/>
        <v>199.40266449447461</v>
      </c>
      <c r="CE4">
        <f t="shared" si="35"/>
        <v>-6.8433888989802543E-4</v>
      </c>
      <c r="CF4">
        <f t="shared" si="36"/>
        <v>0</v>
      </c>
      <c r="CG4">
        <f t="shared" si="37"/>
        <v>1486.3046119044302</v>
      </c>
      <c r="CH4">
        <f t="shared" si="38"/>
        <v>0</v>
      </c>
      <c r="CI4" t="e">
        <f t="shared" si="39"/>
        <v>#DIV/0!</v>
      </c>
      <c r="CJ4" t="e">
        <f t="shared" si="40"/>
        <v>#DIV/0!</v>
      </c>
    </row>
    <row r="5" spans="1:88" x14ac:dyDescent="0.35">
      <c r="A5" t="s">
        <v>158</v>
      </c>
      <c r="B5" s="1">
        <v>19</v>
      </c>
      <c r="C5" s="1" t="s">
        <v>93</v>
      </c>
      <c r="D5" s="1" t="s">
        <v>89</v>
      </c>
      <c r="E5" s="1">
        <v>0</v>
      </c>
      <c r="F5" s="1" t="s">
        <v>90</v>
      </c>
      <c r="G5" s="1" t="s">
        <v>89</v>
      </c>
      <c r="H5" s="1">
        <v>3173.0000694692135</v>
      </c>
      <c r="I5" s="1">
        <v>0</v>
      </c>
      <c r="J5">
        <f t="shared" si="0"/>
        <v>-3.0025489761201754</v>
      </c>
      <c r="K5">
        <f t="shared" si="1"/>
        <v>0.24927641500341657</v>
      </c>
      <c r="L5">
        <f t="shared" si="41"/>
        <v>69.715518599514766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t="e">
        <f t="shared" si="2"/>
        <v>#DIV/0!</v>
      </c>
      <c r="U5" t="e">
        <f t="shared" si="3"/>
        <v>#DIV/0!</v>
      </c>
      <c r="V5" t="e">
        <f t="shared" si="4"/>
        <v>#DIV/0!</v>
      </c>
      <c r="W5" s="1">
        <v>-1</v>
      </c>
      <c r="X5" s="1">
        <v>0.87</v>
      </c>
      <c r="Y5" s="1">
        <v>0.92</v>
      </c>
      <c r="Z5" s="1">
        <v>10.15198802947998</v>
      </c>
      <c r="AA5">
        <f t="shared" si="5"/>
        <v>0.87507599401474001</v>
      </c>
      <c r="AB5">
        <f t="shared" si="6"/>
        <v>-1.3455973783287423E-3</v>
      </c>
      <c r="AC5" t="e">
        <f t="shared" si="7"/>
        <v>#DIV/0!</v>
      </c>
      <c r="AD5" t="e">
        <f t="shared" si="8"/>
        <v>#DIV/0!</v>
      </c>
      <c r="AE5" t="e">
        <f t="shared" si="9"/>
        <v>#DIV/0!</v>
      </c>
      <c r="AF5" s="1">
        <v>0</v>
      </c>
      <c r="AG5" s="1">
        <v>0.5</v>
      </c>
      <c r="AH5" t="e">
        <f t="shared" si="10"/>
        <v>#DIV/0!</v>
      </c>
      <c r="AI5">
        <f t="shared" si="11"/>
        <v>4.7399857061509554</v>
      </c>
      <c r="AJ5">
        <f t="shared" si="12"/>
        <v>1.8664765646303509</v>
      </c>
      <c r="AK5">
        <f t="shared" si="13"/>
        <v>30.39788818359375</v>
      </c>
      <c r="AL5" s="1">
        <v>2</v>
      </c>
      <c r="AM5">
        <f t="shared" si="14"/>
        <v>4.644859790802002</v>
      </c>
      <c r="AN5" s="1">
        <v>1</v>
      </c>
      <c r="AO5">
        <f t="shared" si="15"/>
        <v>9.2897195816040039</v>
      </c>
      <c r="AP5" s="1">
        <v>30.176136016845703</v>
      </c>
      <c r="AQ5" s="1">
        <v>30.39788818359375</v>
      </c>
      <c r="AR5" s="1">
        <v>29.925989151000977</v>
      </c>
      <c r="AS5" s="1">
        <v>50.061729431152344</v>
      </c>
      <c r="AT5" s="1">
        <v>51.893035888671875</v>
      </c>
      <c r="AU5" s="1">
        <v>22.10047721862793</v>
      </c>
      <c r="AV5" s="1">
        <v>25.170183181762695</v>
      </c>
      <c r="AW5" s="1">
        <v>50.846755981445313</v>
      </c>
      <c r="AX5" s="1">
        <v>57.909980773925781</v>
      </c>
      <c r="AY5" s="1">
        <v>301.05029296875</v>
      </c>
      <c r="AZ5" s="1">
        <v>1700.6785888671875</v>
      </c>
      <c r="BA5" s="1">
        <v>0.22747814655303955</v>
      </c>
      <c r="BB5" s="1">
        <v>99.0186767578125</v>
      </c>
      <c r="BC5" s="1">
        <v>3.4802765846252441</v>
      </c>
      <c r="BD5" s="1">
        <v>-0.27432891726493835</v>
      </c>
      <c r="BE5" s="1">
        <v>1</v>
      </c>
      <c r="BF5" s="1">
        <v>-1.355140209197998</v>
      </c>
      <c r="BG5" s="1">
        <v>7.355140209197998</v>
      </c>
      <c r="BH5" s="1">
        <v>1</v>
      </c>
      <c r="BI5" s="1">
        <v>0</v>
      </c>
      <c r="BJ5" s="1">
        <v>0.15999999642372131</v>
      </c>
      <c r="BK5" s="1">
        <v>111115</v>
      </c>
      <c r="BL5">
        <f t="shared" si="16"/>
        <v>1.5052514648437498</v>
      </c>
      <c r="BM5">
        <f t="shared" si="17"/>
        <v>4.7399857061509558E-3</v>
      </c>
      <c r="BN5">
        <f t="shared" si="18"/>
        <v>303.54788818359373</v>
      </c>
      <c r="BO5">
        <f t="shared" si="19"/>
        <v>303.32613601684568</v>
      </c>
      <c r="BP5">
        <f t="shared" si="20"/>
        <v>272.10856813664941</v>
      </c>
      <c r="BQ5">
        <f t="shared" si="21"/>
        <v>0.24085268742319324</v>
      </c>
      <c r="BR5">
        <f t="shared" si="22"/>
        <v>4.3587947970402396</v>
      </c>
      <c r="BS5">
        <f t="shared" si="23"/>
        <v>44.019925732812155</v>
      </c>
      <c r="BT5">
        <f t="shared" si="24"/>
        <v>18.849742551049459</v>
      </c>
      <c r="BU5">
        <f t="shared" si="25"/>
        <v>30.287012100219727</v>
      </c>
      <c r="BV5">
        <f t="shared" si="26"/>
        <v>4.3311930343876028</v>
      </c>
      <c r="BW5">
        <f t="shared" si="27"/>
        <v>0.24276223561817986</v>
      </c>
      <c r="BX5">
        <f t="shared" si="28"/>
        <v>2.4923182324098887</v>
      </c>
      <c r="BY5">
        <f t="shared" si="29"/>
        <v>1.8388748019777141</v>
      </c>
      <c r="BZ5">
        <f t="shared" si="30"/>
        <v>0.15229851054696081</v>
      </c>
      <c r="CA5">
        <f t="shared" si="31"/>
        <v>6.9031384012086185</v>
      </c>
      <c r="CB5">
        <f t="shared" si="32"/>
        <v>1.3434465223633889</v>
      </c>
      <c r="CC5">
        <f t="shared" si="33"/>
        <v>56.80370123059906</v>
      </c>
      <c r="CD5">
        <f t="shared" si="34"/>
        <v>52.32937210766702</v>
      </c>
      <c r="CE5">
        <f t="shared" si="35"/>
        <v>-3.259276542031786E-2</v>
      </c>
      <c r="CF5">
        <f t="shared" si="36"/>
        <v>0</v>
      </c>
      <c r="CG5">
        <f t="shared" si="37"/>
        <v>1488.2230066525394</v>
      </c>
      <c r="CH5">
        <f t="shared" si="38"/>
        <v>0</v>
      </c>
      <c r="CI5" t="e">
        <f t="shared" si="39"/>
        <v>#DIV/0!</v>
      </c>
      <c r="CJ5" t="e">
        <f t="shared" si="40"/>
        <v>#DIV/0!</v>
      </c>
    </row>
    <row r="6" spans="1:88" x14ac:dyDescent="0.35">
      <c r="A6" t="s">
        <v>158</v>
      </c>
      <c r="B6" s="1">
        <v>20</v>
      </c>
      <c r="C6" s="1" t="s">
        <v>94</v>
      </c>
      <c r="D6" s="1" t="s">
        <v>89</v>
      </c>
      <c r="E6" s="1">
        <v>0</v>
      </c>
      <c r="F6" s="1" t="s">
        <v>90</v>
      </c>
      <c r="G6" s="1" t="s">
        <v>89</v>
      </c>
      <c r="H6" s="1">
        <v>3341.0000694692135</v>
      </c>
      <c r="I6" s="1">
        <v>0</v>
      </c>
      <c r="J6">
        <f t="shared" si="0"/>
        <v>-0.30236906147232839</v>
      </c>
      <c r="K6">
        <f t="shared" si="1"/>
        <v>0.25592750828445404</v>
      </c>
      <c r="L6">
        <f t="shared" si="41"/>
        <v>98.613199976236245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t="e">
        <f t="shared" si="2"/>
        <v>#DIV/0!</v>
      </c>
      <c r="U6" t="e">
        <f t="shared" si="3"/>
        <v>#DIV/0!</v>
      </c>
      <c r="V6" t="e">
        <f t="shared" si="4"/>
        <v>#DIV/0!</v>
      </c>
      <c r="W6" s="1">
        <v>-1</v>
      </c>
      <c r="X6" s="1">
        <v>0.87</v>
      </c>
      <c r="Y6" s="1">
        <v>0.92</v>
      </c>
      <c r="Z6" s="1">
        <v>10.15198802947998</v>
      </c>
      <c r="AA6">
        <f t="shared" si="5"/>
        <v>0.87507599401474001</v>
      </c>
      <c r="AB6">
        <f t="shared" si="6"/>
        <v>4.6907793642615741E-4</v>
      </c>
      <c r="AC6" t="e">
        <f t="shared" si="7"/>
        <v>#DIV/0!</v>
      </c>
      <c r="AD6" t="e">
        <f t="shared" si="8"/>
        <v>#DIV/0!</v>
      </c>
      <c r="AE6" t="e">
        <f t="shared" si="9"/>
        <v>#DIV/0!</v>
      </c>
      <c r="AF6" s="1">
        <v>0</v>
      </c>
      <c r="AG6" s="1">
        <v>0.5</v>
      </c>
      <c r="AH6" t="e">
        <f t="shared" si="10"/>
        <v>#DIV/0!</v>
      </c>
      <c r="AI6">
        <f t="shared" si="11"/>
        <v>4.8539004157395498</v>
      </c>
      <c r="AJ6">
        <f t="shared" si="12"/>
        <v>1.86239673675541</v>
      </c>
      <c r="AK6">
        <f t="shared" si="13"/>
        <v>30.513608932495117</v>
      </c>
      <c r="AL6" s="1">
        <v>2</v>
      </c>
      <c r="AM6">
        <f t="shared" si="14"/>
        <v>4.644859790802002</v>
      </c>
      <c r="AN6" s="1">
        <v>1</v>
      </c>
      <c r="AO6">
        <f t="shared" si="15"/>
        <v>9.2897195816040039</v>
      </c>
      <c r="AP6" s="1">
        <v>30.238243103027344</v>
      </c>
      <c r="AQ6" s="1">
        <v>30.513608932495117</v>
      </c>
      <c r="AR6" s="1">
        <v>29.925636291503906</v>
      </c>
      <c r="AS6" s="1">
        <v>99.879936218261719</v>
      </c>
      <c r="AT6" s="1">
        <v>99.759117126464844</v>
      </c>
      <c r="AU6" s="1">
        <v>22.360811233520508</v>
      </c>
      <c r="AV6" s="1">
        <v>25.503412246704102</v>
      </c>
      <c r="AW6" s="1">
        <v>51.263408660888672</v>
      </c>
      <c r="AX6" s="1">
        <v>58.467277526855469</v>
      </c>
      <c r="AY6" s="1">
        <v>301.031494140625</v>
      </c>
      <c r="AZ6" s="1">
        <v>1699.553955078125</v>
      </c>
      <c r="BA6" s="1">
        <v>0.27373608946800232</v>
      </c>
      <c r="BB6" s="1">
        <v>99.020835876464844</v>
      </c>
      <c r="BC6" s="1">
        <v>3.8338875770568848</v>
      </c>
      <c r="BD6" s="1">
        <v>-0.27503073215484619</v>
      </c>
      <c r="BE6" s="1">
        <v>1</v>
      </c>
      <c r="BF6" s="1">
        <v>-1.355140209197998</v>
      </c>
      <c r="BG6" s="1">
        <v>7.355140209197998</v>
      </c>
      <c r="BH6" s="1">
        <v>1</v>
      </c>
      <c r="BI6" s="1">
        <v>0</v>
      </c>
      <c r="BJ6" s="1">
        <v>0.15999999642372131</v>
      </c>
      <c r="BK6" s="1">
        <v>111115</v>
      </c>
      <c r="BL6">
        <f t="shared" si="16"/>
        <v>1.505157470703125</v>
      </c>
      <c r="BM6">
        <f t="shared" si="17"/>
        <v>4.85390041573955E-3</v>
      </c>
      <c r="BN6">
        <f t="shared" si="18"/>
        <v>303.66360893249509</v>
      </c>
      <c r="BO6">
        <f t="shared" si="19"/>
        <v>303.38824310302732</v>
      </c>
      <c r="BP6">
        <f t="shared" si="20"/>
        <v>271.92862673442141</v>
      </c>
      <c r="BQ6">
        <f t="shared" si="21"/>
        <v>0.21750736620344469</v>
      </c>
      <c r="BR6">
        <f t="shared" si="22"/>
        <v>4.3877659351261205</v>
      </c>
      <c r="BS6">
        <f t="shared" si="23"/>
        <v>44.311542073833373</v>
      </c>
      <c r="BT6">
        <f t="shared" si="24"/>
        <v>18.808129827129271</v>
      </c>
      <c r="BU6">
        <f t="shared" si="25"/>
        <v>30.37592601776123</v>
      </c>
      <c r="BV6">
        <f t="shared" si="26"/>
        <v>4.3533153420042998</v>
      </c>
      <c r="BW6">
        <f t="shared" si="27"/>
        <v>0.24906585826954084</v>
      </c>
      <c r="BX6">
        <f t="shared" si="28"/>
        <v>2.5253691983707105</v>
      </c>
      <c r="BY6">
        <f t="shared" si="29"/>
        <v>1.8279461436335893</v>
      </c>
      <c r="BZ6">
        <f t="shared" si="30"/>
        <v>0.15626843068014215</v>
      </c>
      <c r="CA6">
        <f t="shared" si="31"/>
        <v>9.7647614900998967</v>
      </c>
      <c r="CB6">
        <f t="shared" si="32"/>
        <v>0.98851315866422595</v>
      </c>
      <c r="CC6">
        <f t="shared" si="33"/>
        <v>57.198693150471684</v>
      </c>
      <c r="CD6">
        <f t="shared" si="34"/>
        <v>99.803057982741706</v>
      </c>
      <c r="CE6">
        <f t="shared" si="35"/>
        <v>-1.7329243727524414E-3</v>
      </c>
      <c r="CF6">
        <f t="shared" si="36"/>
        <v>0</v>
      </c>
      <c r="CG6">
        <f t="shared" si="37"/>
        <v>1487.238866621673</v>
      </c>
      <c r="CH6">
        <f t="shared" si="38"/>
        <v>0</v>
      </c>
      <c r="CI6" t="e">
        <f t="shared" si="39"/>
        <v>#DIV/0!</v>
      </c>
      <c r="CJ6" t="e">
        <f t="shared" si="40"/>
        <v>#DIV/0!</v>
      </c>
    </row>
    <row r="7" spans="1:88" x14ac:dyDescent="0.35">
      <c r="A7" t="s">
        <v>158</v>
      </c>
      <c r="B7" s="1">
        <v>21</v>
      </c>
      <c r="C7" s="1" t="s">
        <v>95</v>
      </c>
      <c r="D7" s="1" t="s">
        <v>89</v>
      </c>
      <c r="E7" s="1">
        <v>0</v>
      </c>
      <c r="F7" s="1" t="s">
        <v>90</v>
      </c>
      <c r="G7" s="1" t="s">
        <v>89</v>
      </c>
      <c r="H7" s="1">
        <v>3483.0000694692135</v>
      </c>
      <c r="I7" s="1">
        <v>0</v>
      </c>
      <c r="J7">
        <f t="shared" si="0"/>
        <v>4.3329543711106071</v>
      </c>
      <c r="K7">
        <f t="shared" si="1"/>
        <v>0.26802598464522448</v>
      </c>
      <c r="L7">
        <f t="shared" si="41"/>
        <v>261.04559417869501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t="e">
        <f t="shared" si="2"/>
        <v>#DIV/0!</v>
      </c>
      <c r="U7" t="e">
        <f t="shared" si="3"/>
        <v>#DIV/0!</v>
      </c>
      <c r="V7" t="e">
        <f t="shared" si="4"/>
        <v>#DIV/0!</v>
      </c>
      <c r="W7" s="1">
        <v>-1</v>
      </c>
      <c r="X7" s="1">
        <v>0.87</v>
      </c>
      <c r="Y7" s="1">
        <v>0.92</v>
      </c>
      <c r="Z7" s="1">
        <v>10.15198802947998</v>
      </c>
      <c r="AA7">
        <f t="shared" si="5"/>
        <v>0.87507599401474001</v>
      </c>
      <c r="AB7">
        <f t="shared" si="6"/>
        <v>3.5840874917489178E-3</v>
      </c>
      <c r="AC7" t="e">
        <f t="shared" si="7"/>
        <v>#DIV/0!</v>
      </c>
      <c r="AD7" t="e">
        <f t="shared" si="8"/>
        <v>#DIV/0!</v>
      </c>
      <c r="AE7" t="e">
        <f t="shared" si="9"/>
        <v>#DIV/0!</v>
      </c>
      <c r="AF7" s="1">
        <v>0</v>
      </c>
      <c r="AG7" s="1">
        <v>0.5</v>
      </c>
      <c r="AH7" t="e">
        <f t="shared" si="10"/>
        <v>#DIV/0!</v>
      </c>
      <c r="AI7">
        <f t="shared" si="11"/>
        <v>5.0176655215682269</v>
      </c>
      <c r="AJ7">
        <f t="shared" si="12"/>
        <v>1.8403384100155429</v>
      </c>
      <c r="AK7">
        <f t="shared" si="13"/>
        <v>30.531869888305664</v>
      </c>
      <c r="AL7" s="1">
        <v>2</v>
      </c>
      <c r="AM7">
        <f t="shared" si="14"/>
        <v>4.644859790802002</v>
      </c>
      <c r="AN7" s="1">
        <v>1</v>
      </c>
      <c r="AO7">
        <f t="shared" si="15"/>
        <v>9.2897195816040039</v>
      </c>
      <c r="AP7" s="1">
        <v>30.253246307373047</v>
      </c>
      <c r="AQ7" s="1">
        <v>30.531869888305664</v>
      </c>
      <c r="AR7" s="1">
        <v>29.924095153808594</v>
      </c>
      <c r="AS7" s="1">
        <v>299.96664428710938</v>
      </c>
      <c r="AT7" s="1">
        <v>296.10079956054688</v>
      </c>
      <c r="AU7" s="1">
        <v>22.525020599365234</v>
      </c>
      <c r="AV7" s="1">
        <v>25.772760391235352</v>
      </c>
      <c r="AW7" s="1">
        <v>51.596302032470703</v>
      </c>
      <c r="AX7" s="1">
        <v>59.034568786621094</v>
      </c>
      <c r="AY7" s="1">
        <v>301.03067016601563</v>
      </c>
      <c r="AZ7" s="1">
        <v>1700.3702392578125</v>
      </c>
      <c r="BA7" s="1">
        <v>0.33484116196632385</v>
      </c>
      <c r="BB7" s="1">
        <v>99.01983642578125</v>
      </c>
      <c r="BC7" s="1">
        <v>4.5775599479675293</v>
      </c>
      <c r="BD7" s="1">
        <v>-0.3026559054851532</v>
      </c>
      <c r="BE7" s="1">
        <v>1</v>
      </c>
      <c r="BF7" s="1">
        <v>-1.355140209197998</v>
      </c>
      <c r="BG7" s="1">
        <v>7.355140209197998</v>
      </c>
      <c r="BH7" s="1">
        <v>1</v>
      </c>
      <c r="BI7" s="1">
        <v>0</v>
      </c>
      <c r="BJ7" s="1">
        <v>0.15999999642372131</v>
      </c>
      <c r="BK7" s="1">
        <v>111115</v>
      </c>
      <c r="BL7">
        <f t="shared" si="16"/>
        <v>1.5051533508300778</v>
      </c>
      <c r="BM7">
        <f t="shared" si="17"/>
        <v>5.0176655215682271E-3</v>
      </c>
      <c r="BN7">
        <f t="shared" si="18"/>
        <v>303.68186988830564</v>
      </c>
      <c r="BO7">
        <f t="shared" si="19"/>
        <v>303.40324630737302</v>
      </c>
      <c r="BP7">
        <f t="shared" si="20"/>
        <v>272.05923220025215</v>
      </c>
      <c r="BQ7">
        <f t="shared" si="21"/>
        <v>0.18907311407361907</v>
      </c>
      <c r="BR7">
        <f t="shared" si="22"/>
        <v>4.3923529281965212</v>
      </c>
      <c r="BS7">
        <f t="shared" si="23"/>
        <v>44.358313311179216</v>
      </c>
      <c r="BT7">
        <f t="shared" si="24"/>
        <v>18.585552919943865</v>
      </c>
      <c r="BU7">
        <f t="shared" si="25"/>
        <v>30.392558097839355</v>
      </c>
      <c r="BV7">
        <f t="shared" si="26"/>
        <v>4.3574644142688843</v>
      </c>
      <c r="BW7">
        <f t="shared" si="27"/>
        <v>0.26050978451757939</v>
      </c>
      <c r="BX7">
        <f t="shared" si="28"/>
        <v>2.5520145181809784</v>
      </c>
      <c r="BY7">
        <f t="shared" si="29"/>
        <v>1.805449896087906</v>
      </c>
      <c r="BZ7">
        <f t="shared" si="30"/>
        <v>0.16347761862616747</v>
      </c>
      <c r="CA7">
        <f t="shared" si="31"/>
        <v>25.848692035245254</v>
      </c>
      <c r="CB7">
        <f t="shared" si="32"/>
        <v>0.88161056831363349</v>
      </c>
      <c r="CC7">
        <f t="shared" si="33"/>
        <v>57.796372270242038</v>
      </c>
      <c r="CD7">
        <f t="shared" si="34"/>
        <v>295.4711262588271</v>
      </c>
      <c r="CE7">
        <f t="shared" si="35"/>
        <v>8.4755842993372559E-3</v>
      </c>
      <c r="CF7">
        <f t="shared" si="36"/>
        <v>0</v>
      </c>
      <c r="CG7">
        <f t="shared" si="37"/>
        <v>1487.9531773116116</v>
      </c>
      <c r="CH7">
        <f t="shared" si="38"/>
        <v>0</v>
      </c>
      <c r="CI7" t="e">
        <f t="shared" si="39"/>
        <v>#DIV/0!</v>
      </c>
      <c r="CJ7" t="e">
        <f t="shared" si="40"/>
        <v>#DIV/0!</v>
      </c>
    </row>
    <row r="8" spans="1:88" x14ac:dyDescent="0.35">
      <c r="A8" t="s">
        <v>158</v>
      </c>
      <c r="B8" s="1">
        <v>22</v>
      </c>
      <c r="C8" s="1" t="s">
        <v>96</v>
      </c>
      <c r="D8" s="1" t="s">
        <v>89</v>
      </c>
      <c r="E8" s="1">
        <v>0</v>
      </c>
      <c r="F8" s="1" t="s">
        <v>90</v>
      </c>
      <c r="G8" s="1" t="s">
        <v>89</v>
      </c>
      <c r="H8" s="1">
        <v>3629.0000694692135</v>
      </c>
      <c r="I8" s="1">
        <v>0</v>
      </c>
      <c r="J8">
        <f t="shared" si="0"/>
        <v>5.4296937480490968</v>
      </c>
      <c r="K8">
        <f t="shared" si="1"/>
        <v>0.28030301262490576</v>
      </c>
      <c r="L8">
        <f t="shared" si="41"/>
        <v>351.84855497332012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t="e">
        <f t="shared" si="2"/>
        <v>#DIV/0!</v>
      </c>
      <c r="U8" t="e">
        <f t="shared" si="3"/>
        <v>#DIV/0!</v>
      </c>
      <c r="V8" t="e">
        <f t="shared" si="4"/>
        <v>#DIV/0!</v>
      </c>
      <c r="W8" s="1">
        <v>-1</v>
      </c>
      <c r="X8" s="1">
        <v>0.87</v>
      </c>
      <c r="Y8" s="1">
        <v>0.92</v>
      </c>
      <c r="Z8" s="1">
        <v>10.15198802947998</v>
      </c>
      <c r="AA8">
        <f t="shared" si="5"/>
        <v>0.87507599401474001</v>
      </c>
      <c r="AB8">
        <f t="shared" si="6"/>
        <v>4.3223539399821079E-3</v>
      </c>
      <c r="AC8" t="e">
        <f t="shared" si="7"/>
        <v>#DIV/0!</v>
      </c>
      <c r="AD8" t="e">
        <f t="shared" si="8"/>
        <v>#DIV/0!</v>
      </c>
      <c r="AE8" t="e">
        <f t="shared" si="9"/>
        <v>#DIV/0!</v>
      </c>
      <c r="AF8" s="1">
        <v>0</v>
      </c>
      <c r="AG8" s="1">
        <v>0.5</v>
      </c>
      <c r="AH8" t="e">
        <f t="shared" si="10"/>
        <v>#DIV/0!</v>
      </c>
      <c r="AI8">
        <f t="shared" si="11"/>
        <v>5.1603699046785998</v>
      </c>
      <c r="AJ8">
        <f t="shared" si="12"/>
        <v>1.811932538194247</v>
      </c>
      <c r="AK8">
        <f t="shared" si="13"/>
        <v>30.511819839477539</v>
      </c>
      <c r="AL8" s="1">
        <v>2</v>
      </c>
      <c r="AM8">
        <f t="shared" si="14"/>
        <v>4.644859790802002</v>
      </c>
      <c r="AN8" s="1">
        <v>1</v>
      </c>
      <c r="AO8">
        <f t="shared" si="15"/>
        <v>9.2897195816040039</v>
      </c>
      <c r="AP8" s="1">
        <v>30.252717971801758</v>
      </c>
      <c r="AQ8" s="1">
        <v>30.511819839477539</v>
      </c>
      <c r="AR8" s="1">
        <v>29.922567367553711</v>
      </c>
      <c r="AS8" s="1">
        <v>399.88650512695313</v>
      </c>
      <c r="AT8" s="1">
        <v>394.92520141601563</v>
      </c>
      <c r="AU8" s="1">
        <v>22.669517517089844</v>
      </c>
      <c r="AV8" s="1">
        <v>26.008756637573242</v>
      </c>
      <c r="AW8" s="1">
        <v>51.928142547607422</v>
      </c>
      <c r="AX8" s="1">
        <v>59.576854705810547</v>
      </c>
      <c r="AY8" s="1">
        <v>301.03594970703125</v>
      </c>
      <c r="AZ8" s="1">
        <v>1699.9031982421875</v>
      </c>
      <c r="BA8" s="1">
        <v>0.25698831677436829</v>
      </c>
      <c r="BB8" s="1">
        <v>99.019889831542969</v>
      </c>
      <c r="BC8" s="1">
        <v>4.972689151763916</v>
      </c>
      <c r="BD8" s="1">
        <v>-0.31653347611427307</v>
      </c>
      <c r="BE8" s="1">
        <v>1</v>
      </c>
      <c r="BF8" s="1">
        <v>-1.355140209197998</v>
      </c>
      <c r="BG8" s="1">
        <v>7.355140209197998</v>
      </c>
      <c r="BH8" s="1">
        <v>1</v>
      </c>
      <c r="BI8" s="1">
        <v>0</v>
      </c>
      <c r="BJ8" s="1">
        <v>0.15999999642372131</v>
      </c>
      <c r="BK8" s="1">
        <v>111115</v>
      </c>
      <c r="BL8">
        <f t="shared" si="16"/>
        <v>1.5051797485351561</v>
      </c>
      <c r="BM8">
        <f t="shared" si="17"/>
        <v>5.1603699046786E-3</v>
      </c>
      <c r="BN8">
        <f t="shared" si="18"/>
        <v>303.66181983947752</v>
      </c>
      <c r="BO8">
        <f t="shared" si="19"/>
        <v>303.40271797180174</v>
      </c>
      <c r="BP8">
        <f t="shared" si="20"/>
        <v>271.98450563942242</v>
      </c>
      <c r="BQ8">
        <f t="shared" si="21"/>
        <v>0.16462472654906948</v>
      </c>
      <c r="BR8">
        <f t="shared" si="22"/>
        <v>4.3873167551021615</v>
      </c>
      <c r="BS8">
        <f t="shared" si="23"/>
        <v>44.307429169695702</v>
      </c>
      <c r="BT8">
        <f t="shared" si="24"/>
        <v>18.29867253212246</v>
      </c>
      <c r="BU8">
        <f t="shared" si="25"/>
        <v>30.382268905639648</v>
      </c>
      <c r="BV8">
        <f t="shared" si="26"/>
        <v>4.3548972453739188</v>
      </c>
      <c r="BW8">
        <f t="shared" si="27"/>
        <v>0.27209302376511157</v>
      </c>
      <c r="BX8">
        <f t="shared" si="28"/>
        <v>2.5753842169079144</v>
      </c>
      <c r="BY8">
        <f t="shared" si="29"/>
        <v>1.7795130284660043</v>
      </c>
      <c r="BZ8">
        <f t="shared" si="30"/>
        <v>0.17077717892624375</v>
      </c>
      <c r="CA8">
        <f t="shared" si="31"/>
        <v>34.840005150845748</v>
      </c>
      <c r="CB8">
        <f t="shared" si="32"/>
        <v>0.89092454396872378</v>
      </c>
      <c r="CC8">
        <f t="shared" si="33"/>
        <v>58.449474919540378</v>
      </c>
      <c r="CD8">
        <f t="shared" si="34"/>
        <v>394.13614782882428</v>
      </c>
      <c r="CE8">
        <f t="shared" si="35"/>
        <v>8.0521096655466751E-3</v>
      </c>
      <c r="CF8">
        <f t="shared" si="36"/>
        <v>0</v>
      </c>
      <c r="CG8">
        <f t="shared" si="37"/>
        <v>1487.544480930618</v>
      </c>
      <c r="CH8">
        <f t="shared" si="38"/>
        <v>0</v>
      </c>
      <c r="CI8" t="e">
        <f t="shared" si="39"/>
        <v>#DIV/0!</v>
      </c>
      <c r="CJ8" t="e">
        <f t="shared" si="40"/>
        <v>#DIV/0!</v>
      </c>
    </row>
    <row r="9" spans="1:88" x14ac:dyDescent="0.35">
      <c r="A9" t="s">
        <v>158</v>
      </c>
      <c r="B9" s="1">
        <v>23</v>
      </c>
      <c r="C9" s="1" t="s">
        <v>97</v>
      </c>
      <c r="D9" s="1" t="s">
        <v>89</v>
      </c>
      <c r="E9" s="1">
        <v>0</v>
      </c>
      <c r="F9" s="1" t="s">
        <v>90</v>
      </c>
      <c r="G9" s="1" t="s">
        <v>89</v>
      </c>
      <c r="H9" s="1">
        <v>3803.0000694692135</v>
      </c>
      <c r="I9" s="1">
        <v>0</v>
      </c>
      <c r="J9">
        <f t="shared" si="0"/>
        <v>9.9042174238381229</v>
      </c>
      <c r="K9">
        <f t="shared" si="1"/>
        <v>0.28767786553095182</v>
      </c>
      <c r="L9">
        <f t="shared" si="41"/>
        <v>615.06146762295782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t="e">
        <f t="shared" si="2"/>
        <v>#DIV/0!</v>
      </c>
      <c r="U9" t="e">
        <f t="shared" si="3"/>
        <v>#DIV/0!</v>
      </c>
      <c r="V9" t="e">
        <f t="shared" si="4"/>
        <v>#DIV/0!</v>
      </c>
      <c r="W9" s="1">
        <v>-1</v>
      </c>
      <c r="X9" s="1">
        <v>0.87</v>
      </c>
      <c r="Y9" s="1">
        <v>0.92</v>
      </c>
      <c r="Z9" s="1">
        <v>10.15198802947998</v>
      </c>
      <c r="AA9">
        <f t="shared" si="5"/>
        <v>0.87507599401474001</v>
      </c>
      <c r="AB9">
        <f t="shared" si="6"/>
        <v>7.3275982871593443E-3</v>
      </c>
      <c r="AC9" t="e">
        <f t="shared" si="7"/>
        <v>#DIV/0!</v>
      </c>
      <c r="AD9" t="e">
        <f t="shared" si="8"/>
        <v>#DIV/0!</v>
      </c>
      <c r="AE9" t="e">
        <f t="shared" si="9"/>
        <v>#DIV/0!</v>
      </c>
      <c r="AF9" s="1">
        <v>0</v>
      </c>
      <c r="AG9" s="1">
        <v>0.5</v>
      </c>
      <c r="AH9" t="e">
        <f t="shared" si="10"/>
        <v>#DIV/0!</v>
      </c>
      <c r="AI9">
        <f t="shared" si="11"/>
        <v>5.1892819440775257</v>
      </c>
      <c r="AJ9">
        <f t="shared" si="12"/>
        <v>1.7765898669497528</v>
      </c>
      <c r="AK9">
        <f t="shared" si="13"/>
        <v>30.463706970214844</v>
      </c>
      <c r="AL9" s="1">
        <v>2</v>
      </c>
      <c r="AM9">
        <f t="shared" si="14"/>
        <v>4.644859790802002</v>
      </c>
      <c r="AN9" s="1">
        <v>1</v>
      </c>
      <c r="AO9">
        <f t="shared" si="15"/>
        <v>9.2897195816040039</v>
      </c>
      <c r="AP9" s="1">
        <v>30.231063842773438</v>
      </c>
      <c r="AQ9" s="1">
        <v>30.463706970214844</v>
      </c>
      <c r="AR9" s="1">
        <v>29.921596527099609</v>
      </c>
      <c r="AS9" s="1">
        <v>699.9158935546875</v>
      </c>
      <c r="AT9" s="1">
        <v>690.9537353515625</v>
      </c>
      <c r="AU9" s="1">
        <v>22.887414932250977</v>
      </c>
      <c r="AV9" s="1">
        <v>26.244522094726563</v>
      </c>
      <c r="AW9" s="1">
        <v>52.490364074707031</v>
      </c>
      <c r="AX9" s="1">
        <v>60.190315246582031</v>
      </c>
      <c r="AY9" s="1">
        <v>301.0384521484375</v>
      </c>
      <c r="AZ9" s="1">
        <v>1700.5408935546875</v>
      </c>
      <c r="BA9" s="1">
        <v>0.26364555954933167</v>
      </c>
      <c r="BB9" s="1">
        <v>99.017326354980469</v>
      </c>
      <c r="BC9" s="1">
        <v>5.5236902236938477</v>
      </c>
      <c r="BD9" s="1">
        <v>-0.33786651492118835</v>
      </c>
      <c r="BE9" s="1">
        <v>1</v>
      </c>
      <c r="BF9" s="1">
        <v>-1.355140209197998</v>
      </c>
      <c r="BG9" s="1">
        <v>7.355140209197998</v>
      </c>
      <c r="BH9" s="1">
        <v>1</v>
      </c>
      <c r="BI9" s="1">
        <v>0</v>
      </c>
      <c r="BJ9" s="1">
        <v>0.15999999642372131</v>
      </c>
      <c r="BK9" s="1">
        <v>111115</v>
      </c>
      <c r="BL9">
        <f t="shared" si="16"/>
        <v>1.5051922607421875</v>
      </c>
      <c r="BM9">
        <f t="shared" si="17"/>
        <v>5.1892819440775258E-3</v>
      </c>
      <c r="BN9">
        <f t="shared" si="18"/>
        <v>303.61370697021482</v>
      </c>
      <c r="BO9">
        <f t="shared" si="19"/>
        <v>303.38106384277341</v>
      </c>
      <c r="BP9">
        <f t="shared" si="20"/>
        <v>272.08653688714185</v>
      </c>
      <c r="BQ9">
        <f t="shared" si="21"/>
        <v>0.16122675013519988</v>
      </c>
      <c r="BR9">
        <f t="shared" si="22"/>
        <v>4.3752522762337884</v>
      </c>
      <c r="BS9">
        <f t="shared" si="23"/>
        <v>44.186734153458765</v>
      </c>
      <c r="BT9">
        <f t="shared" si="24"/>
        <v>17.942212058732203</v>
      </c>
      <c r="BU9">
        <f t="shared" si="25"/>
        <v>30.347385406494141</v>
      </c>
      <c r="BV9">
        <f t="shared" si="26"/>
        <v>4.3462035648007316</v>
      </c>
      <c r="BW9">
        <f t="shared" si="27"/>
        <v>0.27903683807299651</v>
      </c>
      <c r="BX9">
        <f t="shared" si="28"/>
        <v>2.5986624092840356</v>
      </c>
      <c r="BY9">
        <f t="shared" si="29"/>
        <v>1.747541155516696</v>
      </c>
      <c r="BZ9">
        <f t="shared" si="30"/>
        <v>0.17515431251991823</v>
      </c>
      <c r="CA9">
        <f t="shared" si="31"/>
        <v>60.90174206799567</v>
      </c>
      <c r="CB9">
        <f t="shared" si="32"/>
        <v>0.89016302561850957</v>
      </c>
      <c r="CC9">
        <f t="shared" si="33"/>
        <v>59.176624126781583</v>
      </c>
      <c r="CD9">
        <f t="shared" si="34"/>
        <v>689.51443533774307</v>
      </c>
      <c r="CE9">
        <f t="shared" si="35"/>
        <v>8.5001578171935242E-3</v>
      </c>
      <c r="CF9">
        <f t="shared" si="36"/>
        <v>0</v>
      </c>
      <c r="CG9">
        <f t="shared" si="37"/>
        <v>1488.1025127900823</v>
      </c>
      <c r="CH9">
        <f t="shared" si="38"/>
        <v>0</v>
      </c>
      <c r="CI9" t="e">
        <f t="shared" si="39"/>
        <v>#DIV/0!</v>
      </c>
      <c r="CJ9" t="e">
        <f t="shared" si="40"/>
        <v>#DIV/0!</v>
      </c>
    </row>
    <row r="10" spans="1:88" x14ac:dyDescent="0.35">
      <c r="A10" t="s">
        <v>158</v>
      </c>
      <c r="B10" s="1">
        <v>24</v>
      </c>
      <c r="C10" s="1" t="s">
        <v>98</v>
      </c>
      <c r="D10" s="1" t="s">
        <v>89</v>
      </c>
      <c r="E10" s="1">
        <v>0</v>
      </c>
      <c r="F10" s="1" t="s">
        <v>90</v>
      </c>
      <c r="G10" s="1" t="s">
        <v>89</v>
      </c>
      <c r="H10" s="1">
        <v>3954.0000694692135</v>
      </c>
      <c r="I10" s="1">
        <v>0</v>
      </c>
      <c r="J10">
        <f t="shared" si="0"/>
        <v>12.344901848649339</v>
      </c>
      <c r="K10">
        <f t="shared" si="1"/>
        <v>0.27663052496772184</v>
      </c>
      <c r="L10">
        <f t="shared" si="41"/>
        <v>887.5334376928505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t="e">
        <f t="shared" si="2"/>
        <v>#DIV/0!</v>
      </c>
      <c r="U10" t="e">
        <f t="shared" si="3"/>
        <v>#DIV/0!</v>
      </c>
      <c r="V10" t="e">
        <f t="shared" si="4"/>
        <v>#DIV/0!</v>
      </c>
      <c r="W10" s="1">
        <v>-1</v>
      </c>
      <c r="X10" s="1">
        <v>0.87</v>
      </c>
      <c r="Y10" s="1">
        <v>0.92</v>
      </c>
      <c r="Z10" s="1">
        <v>10.15198802947998</v>
      </c>
      <c r="AA10">
        <f t="shared" si="5"/>
        <v>0.87507599401474001</v>
      </c>
      <c r="AB10">
        <f t="shared" si="6"/>
        <v>8.9685182006424644E-3</v>
      </c>
      <c r="AC10" t="e">
        <f t="shared" si="7"/>
        <v>#DIV/0!</v>
      </c>
      <c r="AD10" t="e">
        <f t="shared" si="8"/>
        <v>#DIV/0!</v>
      </c>
      <c r="AE10" t="e">
        <f t="shared" si="9"/>
        <v>#DIV/0!</v>
      </c>
      <c r="AF10" s="1">
        <v>0</v>
      </c>
      <c r="AG10" s="1">
        <v>0.5</v>
      </c>
      <c r="AH10" t="e">
        <f t="shared" si="10"/>
        <v>#DIV/0!</v>
      </c>
      <c r="AI10">
        <f t="shared" si="11"/>
        <v>4.9689737280043103</v>
      </c>
      <c r="AJ10">
        <f t="shared" si="12"/>
        <v>1.7670129069515146</v>
      </c>
      <c r="AK10">
        <f t="shared" si="13"/>
        <v>30.45427131652832</v>
      </c>
      <c r="AL10" s="1">
        <v>2</v>
      </c>
      <c r="AM10">
        <f t="shared" si="14"/>
        <v>4.644859790802002</v>
      </c>
      <c r="AN10" s="1">
        <v>1</v>
      </c>
      <c r="AO10">
        <f t="shared" si="15"/>
        <v>9.2897195816040039</v>
      </c>
      <c r="AP10" s="1">
        <v>30.215768814086914</v>
      </c>
      <c r="AQ10" s="1">
        <v>30.45427131652832</v>
      </c>
      <c r="AR10" s="1">
        <v>29.920993804931641</v>
      </c>
      <c r="AS10" s="1">
        <v>999.864013671875</v>
      </c>
      <c r="AT10" s="1">
        <v>988.4000244140625</v>
      </c>
      <c r="AU10" s="1">
        <v>23.103231430053711</v>
      </c>
      <c r="AV10" s="1">
        <v>26.317438125610352</v>
      </c>
      <c r="AW10" s="1">
        <v>53.031711578369141</v>
      </c>
      <c r="AX10" s="1">
        <v>60.411293029785156</v>
      </c>
      <c r="AY10" s="1">
        <v>301.0511474609375</v>
      </c>
      <c r="AZ10" s="1">
        <v>1700.3914794921875</v>
      </c>
      <c r="BA10" s="1">
        <v>0.22472110390663147</v>
      </c>
      <c r="BB10" s="1">
        <v>99.017112731933594</v>
      </c>
      <c r="BC10" s="1">
        <v>5.4058895111083984</v>
      </c>
      <c r="BD10" s="1">
        <v>-0.35688707232475281</v>
      </c>
      <c r="BE10" s="1">
        <v>1</v>
      </c>
      <c r="BF10" s="1">
        <v>-1.355140209197998</v>
      </c>
      <c r="BG10" s="1">
        <v>7.355140209197998</v>
      </c>
      <c r="BH10" s="1">
        <v>1</v>
      </c>
      <c r="BI10" s="1">
        <v>0</v>
      </c>
      <c r="BJ10" s="1">
        <v>0.15999999642372131</v>
      </c>
      <c r="BK10" s="1">
        <v>111115</v>
      </c>
      <c r="BL10">
        <f t="shared" si="16"/>
        <v>1.5052557373046873</v>
      </c>
      <c r="BM10">
        <f t="shared" si="17"/>
        <v>4.9689737280043103E-3</v>
      </c>
      <c r="BN10">
        <f t="shared" si="18"/>
        <v>303.6042713165283</v>
      </c>
      <c r="BO10">
        <f t="shared" si="19"/>
        <v>303.36576881408689</v>
      </c>
      <c r="BP10">
        <f t="shared" si="20"/>
        <v>272.06263063767619</v>
      </c>
      <c r="BQ10">
        <f t="shared" si="21"/>
        <v>0.19958974843311231</v>
      </c>
      <c r="BR10">
        <f t="shared" si="22"/>
        <v>4.3728896446507619</v>
      </c>
      <c r="BS10">
        <f t="shared" si="23"/>
        <v>44.162968642494853</v>
      </c>
      <c r="BT10">
        <f t="shared" si="24"/>
        <v>17.845530516884502</v>
      </c>
      <c r="BU10">
        <f t="shared" si="25"/>
        <v>30.335020065307617</v>
      </c>
      <c r="BV10">
        <f t="shared" si="26"/>
        <v>4.3431255015586174</v>
      </c>
      <c r="BW10">
        <f t="shared" si="27"/>
        <v>0.26863118911952327</v>
      </c>
      <c r="BX10">
        <f t="shared" si="28"/>
        <v>2.6058767376992473</v>
      </c>
      <c r="BY10">
        <f t="shared" si="29"/>
        <v>1.7372487638593701</v>
      </c>
      <c r="BZ10">
        <f t="shared" si="30"/>
        <v>0.16859531432344765</v>
      </c>
      <c r="CA10">
        <f t="shared" si="31"/>
        <v>87.880998453393531</v>
      </c>
      <c r="CB10">
        <f t="shared" si="32"/>
        <v>0.89794963149560103</v>
      </c>
      <c r="CC10">
        <f t="shared" si="33"/>
        <v>59.326800156527327</v>
      </c>
      <c r="CD10">
        <f t="shared" si="34"/>
        <v>986.60603942352748</v>
      </c>
      <c r="CE10">
        <f t="shared" si="35"/>
        <v>7.4232621295800584E-3</v>
      </c>
      <c r="CF10">
        <f t="shared" si="36"/>
        <v>0</v>
      </c>
      <c r="CG10">
        <f t="shared" si="37"/>
        <v>1487.9717641308205</v>
      </c>
      <c r="CH10">
        <f t="shared" si="38"/>
        <v>0</v>
      </c>
      <c r="CI10" t="e">
        <f t="shared" si="39"/>
        <v>#DIV/0!</v>
      </c>
      <c r="CJ10" t="e">
        <f t="shared" si="40"/>
        <v>#DIV/0!</v>
      </c>
    </row>
    <row r="11" spans="1:88" x14ac:dyDescent="0.35">
      <c r="A11" t="s">
        <v>158</v>
      </c>
      <c r="B11" s="1">
        <v>25</v>
      </c>
      <c r="C11" s="1" t="s">
        <v>99</v>
      </c>
      <c r="D11" s="1" t="s">
        <v>89</v>
      </c>
      <c r="E11" s="1">
        <v>0</v>
      </c>
      <c r="F11" s="1" t="s">
        <v>90</v>
      </c>
      <c r="G11" s="1" t="s">
        <v>89</v>
      </c>
      <c r="H11" s="1">
        <v>4099.0000694692135</v>
      </c>
      <c r="I11" s="1">
        <v>0</v>
      </c>
      <c r="J11">
        <f t="shared" si="0"/>
        <v>14.359421630650463</v>
      </c>
      <c r="K11">
        <f t="shared" si="1"/>
        <v>0.25763612706185429</v>
      </c>
      <c r="L11">
        <f t="shared" si="41"/>
        <v>1158.8228098297693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t="e">
        <f t="shared" si="2"/>
        <v>#DIV/0!</v>
      </c>
      <c r="U11" t="e">
        <f t="shared" si="3"/>
        <v>#DIV/0!</v>
      </c>
      <c r="V11" t="e">
        <f t="shared" si="4"/>
        <v>#DIV/0!</v>
      </c>
      <c r="W11" s="1">
        <v>-1</v>
      </c>
      <c r="X11" s="1">
        <v>0.87</v>
      </c>
      <c r="Y11" s="1">
        <v>0.92</v>
      </c>
      <c r="Z11" s="1">
        <v>10.15198802947998</v>
      </c>
      <c r="AA11">
        <f t="shared" si="5"/>
        <v>0.87507599401474001</v>
      </c>
      <c r="AB11">
        <f t="shared" si="6"/>
        <v>1.0321804665736178E-2</v>
      </c>
      <c r="AC11" t="e">
        <f t="shared" si="7"/>
        <v>#DIV/0!</v>
      </c>
      <c r="AD11" t="e">
        <f t="shared" si="8"/>
        <v>#DIV/0!</v>
      </c>
      <c r="AE11" t="e">
        <f t="shared" si="9"/>
        <v>#DIV/0!</v>
      </c>
      <c r="AF11" s="1">
        <v>0</v>
      </c>
      <c r="AG11" s="1">
        <v>0.5</v>
      </c>
      <c r="AH11" t="e">
        <f t="shared" si="10"/>
        <v>#DIV/0!</v>
      </c>
      <c r="AI11">
        <f t="shared" si="11"/>
        <v>4.6571503976598985</v>
      </c>
      <c r="AJ11">
        <f t="shared" si="12"/>
        <v>1.7746408718031033</v>
      </c>
      <c r="AK11">
        <f t="shared" si="13"/>
        <v>30.487798690795898</v>
      </c>
      <c r="AL11" s="1">
        <v>2</v>
      </c>
      <c r="AM11">
        <f t="shared" si="14"/>
        <v>4.644859790802002</v>
      </c>
      <c r="AN11" s="1">
        <v>1</v>
      </c>
      <c r="AO11">
        <f t="shared" si="15"/>
        <v>9.2897195816040039</v>
      </c>
      <c r="AP11" s="1">
        <v>30.224571228027344</v>
      </c>
      <c r="AQ11" s="1">
        <v>30.487798690795898</v>
      </c>
      <c r="AR11" s="1">
        <v>29.918170928955078</v>
      </c>
      <c r="AS11" s="1">
        <v>1299.836181640625</v>
      </c>
      <c r="AT11" s="1">
        <v>1286.316162109375</v>
      </c>
      <c r="AU11" s="1">
        <v>23.3121337890625</v>
      </c>
      <c r="AV11" s="1">
        <v>26.324775695800781</v>
      </c>
      <c r="AW11" s="1">
        <v>53.486541748046875</v>
      </c>
      <c r="AX11" s="1">
        <v>60.399730682373047</v>
      </c>
      <c r="AY11" s="1">
        <v>301.034912109375</v>
      </c>
      <c r="AZ11" s="1">
        <v>1700.487548828125</v>
      </c>
      <c r="BA11" s="1">
        <v>0.36711987853050232</v>
      </c>
      <c r="BB11" s="1">
        <v>99.018844604492188</v>
      </c>
      <c r="BC11" s="1">
        <v>5.0483088493347168</v>
      </c>
      <c r="BD11" s="1">
        <v>-0.36476689577102661</v>
      </c>
      <c r="BE11" s="1">
        <v>1</v>
      </c>
      <c r="BF11" s="1">
        <v>-1.355140209197998</v>
      </c>
      <c r="BG11" s="1">
        <v>7.355140209197998</v>
      </c>
      <c r="BH11" s="1">
        <v>1</v>
      </c>
      <c r="BI11" s="1">
        <v>0</v>
      </c>
      <c r="BJ11" s="1">
        <v>0.15999999642372131</v>
      </c>
      <c r="BK11" s="1">
        <v>111115</v>
      </c>
      <c r="BL11">
        <f t="shared" si="16"/>
        <v>1.5051745605468749</v>
      </c>
      <c r="BM11">
        <f t="shared" si="17"/>
        <v>4.6571503976598986E-3</v>
      </c>
      <c r="BN11">
        <f t="shared" si="18"/>
        <v>303.63779869079588</v>
      </c>
      <c r="BO11">
        <f t="shared" si="19"/>
        <v>303.37457122802732</v>
      </c>
      <c r="BP11">
        <f t="shared" si="20"/>
        <v>272.07800173108262</v>
      </c>
      <c r="BQ11">
        <f t="shared" si="21"/>
        <v>0.2532860018155339</v>
      </c>
      <c r="BR11">
        <f t="shared" si="22"/>
        <v>4.3812897456737137</v>
      </c>
      <c r="BS11">
        <f t="shared" si="23"/>
        <v>44.247029574761854</v>
      </c>
      <c r="BT11">
        <f t="shared" si="24"/>
        <v>17.922253878961072</v>
      </c>
      <c r="BU11">
        <f t="shared" si="25"/>
        <v>30.356184959411621</v>
      </c>
      <c r="BV11">
        <f t="shared" si="26"/>
        <v>4.348395165707319</v>
      </c>
      <c r="BW11">
        <f t="shared" si="27"/>
        <v>0.25068379638591815</v>
      </c>
      <c r="BX11">
        <f t="shared" si="28"/>
        <v>2.6066488738706104</v>
      </c>
      <c r="BY11">
        <f t="shared" si="29"/>
        <v>1.7417462918367086</v>
      </c>
      <c r="BZ11">
        <f t="shared" si="30"/>
        <v>0.15728750746487594</v>
      </c>
      <c r="CA11">
        <f t="shared" si="31"/>
        <v>114.74529573067494</v>
      </c>
      <c r="CB11">
        <f t="shared" si="32"/>
        <v>0.90088490214525896</v>
      </c>
      <c r="CC11">
        <f t="shared" si="33"/>
        <v>59.146489528574129</v>
      </c>
      <c r="CD11">
        <f t="shared" si="34"/>
        <v>1284.2294232114898</v>
      </c>
      <c r="CE11">
        <f t="shared" si="35"/>
        <v>6.6133773745018941E-3</v>
      </c>
      <c r="CF11">
        <f t="shared" si="36"/>
        <v>0</v>
      </c>
      <c r="CG11">
        <f t="shared" si="37"/>
        <v>1488.0558321004603</v>
      </c>
      <c r="CH11">
        <f t="shared" si="38"/>
        <v>0</v>
      </c>
      <c r="CI11" t="e">
        <f t="shared" si="39"/>
        <v>#DIV/0!</v>
      </c>
      <c r="CJ11" t="e">
        <f t="shared" si="40"/>
        <v>#DIV/0!</v>
      </c>
    </row>
    <row r="12" spans="1:88" x14ac:dyDescent="0.35">
      <c r="A12" t="s">
        <v>158</v>
      </c>
      <c r="B12" s="1">
        <v>26</v>
      </c>
      <c r="C12" s="1" t="s">
        <v>100</v>
      </c>
      <c r="D12" s="1" t="s">
        <v>89</v>
      </c>
      <c r="E12" s="1">
        <v>0</v>
      </c>
      <c r="F12" s="1" t="s">
        <v>90</v>
      </c>
      <c r="G12" s="1" t="s">
        <v>89</v>
      </c>
      <c r="H12" s="1">
        <v>4321.0000694692135</v>
      </c>
      <c r="I12" s="1">
        <v>0</v>
      </c>
      <c r="J12">
        <f t="shared" si="0"/>
        <v>16.108839519803841</v>
      </c>
      <c r="K12">
        <f t="shared" si="1"/>
        <v>0.23280044946986184</v>
      </c>
      <c r="L12">
        <f t="shared" si="41"/>
        <v>1523.4869528617296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t="e">
        <f t="shared" si="2"/>
        <v>#DIV/0!</v>
      </c>
      <c r="U12" t="e">
        <f t="shared" si="3"/>
        <v>#DIV/0!</v>
      </c>
      <c r="V12" t="e">
        <f t="shared" si="4"/>
        <v>#DIV/0!</v>
      </c>
      <c r="W12" s="1">
        <v>-1</v>
      </c>
      <c r="X12" s="1">
        <v>0.87</v>
      </c>
      <c r="Y12" s="1">
        <v>0.92</v>
      </c>
      <c r="Z12" s="1">
        <v>10.15198802947998</v>
      </c>
      <c r="AA12">
        <f t="shared" si="5"/>
        <v>0.87507599401474001</v>
      </c>
      <c r="AB12">
        <f t="shared" si="6"/>
        <v>1.1511607710645666E-2</v>
      </c>
      <c r="AC12" t="e">
        <f t="shared" si="7"/>
        <v>#DIV/0!</v>
      </c>
      <c r="AD12" t="e">
        <f t="shared" si="8"/>
        <v>#DIV/0!</v>
      </c>
      <c r="AE12" t="e">
        <f t="shared" si="9"/>
        <v>#DIV/0!</v>
      </c>
      <c r="AF12" s="1">
        <v>0</v>
      </c>
      <c r="AG12" s="1">
        <v>0.5</v>
      </c>
      <c r="AH12" t="e">
        <f t="shared" si="10"/>
        <v>#DIV/0!</v>
      </c>
      <c r="AI12">
        <f t="shared" si="11"/>
        <v>4.2610769128410162</v>
      </c>
      <c r="AJ12">
        <f t="shared" si="12"/>
        <v>1.7917209907082516</v>
      </c>
      <c r="AK12">
        <f t="shared" si="13"/>
        <v>30.626394271850586</v>
      </c>
      <c r="AL12" s="1">
        <v>2</v>
      </c>
      <c r="AM12">
        <f t="shared" si="14"/>
        <v>4.644859790802002</v>
      </c>
      <c r="AN12" s="1">
        <v>1</v>
      </c>
      <c r="AO12">
        <f t="shared" si="15"/>
        <v>9.2897195816040039</v>
      </c>
      <c r="AP12" s="1">
        <v>30.299535751342773</v>
      </c>
      <c r="AQ12" s="1">
        <v>30.626394271850586</v>
      </c>
      <c r="AR12" s="1">
        <v>29.918802261352539</v>
      </c>
      <c r="AS12" s="1">
        <v>1700.030029296875</v>
      </c>
      <c r="AT12" s="1">
        <v>1684.5589599609375</v>
      </c>
      <c r="AU12" s="1">
        <v>23.749242782592773</v>
      </c>
      <c r="AV12" s="1">
        <v>26.505134582519531</v>
      </c>
      <c r="AW12" s="1">
        <v>54.253662109375</v>
      </c>
      <c r="AX12" s="1">
        <v>60.549774169921875</v>
      </c>
      <c r="AY12" s="1">
        <v>301.03768920898438</v>
      </c>
      <c r="AZ12" s="1">
        <v>1698.3953857421875</v>
      </c>
      <c r="BA12" s="1">
        <v>0.36745297908782959</v>
      </c>
      <c r="BB12" s="1">
        <v>99.016380310058594</v>
      </c>
      <c r="BC12" s="1">
        <v>3.4710140228271484</v>
      </c>
      <c r="BD12" s="1">
        <v>-0.36812517046928406</v>
      </c>
      <c r="BE12" s="1">
        <v>0.75</v>
      </c>
      <c r="BF12" s="1">
        <v>-1.355140209197998</v>
      </c>
      <c r="BG12" s="1">
        <v>7.355140209197998</v>
      </c>
      <c r="BH12" s="1">
        <v>1</v>
      </c>
      <c r="BI12" s="1">
        <v>0</v>
      </c>
      <c r="BJ12" s="1">
        <v>0.15999999642372131</v>
      </c>
      <c r="BK12" s="1">
        <v>111115</v>
      </c>
      <c r="BL12">
        <f t="shared" si="16"/>
        <v>1.5051884460449216</v>
      </c>
      <c r="BM12">
        <f t="shared" si="17"/>
        <v>4.2610769128410162E-3</v>
      </c>
      <c r="BN12">
        <f t="shared" si="18"/>
        <v>303.77639427185056</v>
      </c>
      <c r="BO12">
        <f t="shared" si="19"/>
        <v>303.44953575134275</v>
      </c>
      <c r="BP12">
        <f t="shared" si="20"/>
        <v>271.74325564481478</v>
      </c>
      <c r="BQ12">
        <f t="shared" si="21"/>
        <v>0.31849925518514827</v>
      </c>
      <c r="BR12">
        <f t="shared" si="22"/>
        <v>4.4161634767002917</v>
      </c>
      <c r="BS12">
        <f t="shared" si="23"/>
        <v>44.600332418450108</v>
      </c>
      <c r="BT12">
        <f t="shared" si="24"/>
        <v>18.095197835930577</v>
      </c>
      <c r="BU12">
        <f t="shared" si="25"/>
        <v>30.46296501159668</v>
      </c>
      <c r="BV12">
        <f t="shared" si="26"/>
        <v>4.3750664539261939</v>
      </c>
      <c r="BW12">
        <f t="shared" si="27"/>
        <v>0.22710909370515697</v>
      </c>
      <c r="BX12">
        <f t="shared" si="28"/>
        <v>2.6244424859920401</v>
      </c>
      <c r="BY12">
        <f t="shared" si="29"/>
        <v>1.7506239679341538</v>
      </c>
      <c r="BZ12">
        <f t="shared" si="30"/>
        <v>0.14244377480752202</v>
      </c>
      <c r="CA12">
        <f t="shared" si="31"/>
        <v>150.85016352196934</v>
      </c>
      <c r="CB12">
        <f t="shared" si="32"/>
        <v>0.90438327720928036</v>
      </c>
      <c r="CC12">
        <f t="shared" si="33"/>
        <v>58.960934470640922</v>
      </c>
      <c r="CD12">
        <f t="shared" si="34"/>
        <v>1682.2179922750238</v>
      </c>
      <c r="CE12">
        <f t="shared" si="35"/>
        <v>5.6460710543270931E-3</v>
      </c>
      <c r="CF12">
        <f t="shared" si="36"/>
        <v>0</v>
      </c>
      <c r="CG12">
        <f t="shared" si="37"/>
        <v>1486.2250304083925</v>
      </c>
      <c r="CH12">
        <f t="shared" si="38"/>
        <v>0</v>
      </c>
      <c r="CI12" t="e">
        <f t="shared" si="39"/>
        <v>#DIV/0!</v>
      </c>
      <c r="CJ12" t="e">
        <f t="shared" si="40"/>
        <v>#DIV/0!</v>
      </c>
    </row>
    <row r="13" spans="1:88" x14ac:dyDescent="0.35">
      <c r="A13" t="s">
        <v>158</v>
      </c>
      <c r="B13" s="1">
        <v>27</v>
      </c>
      <c r="C13" s="1" t="s">
        <v>101</v>
      </c>
      <c r="D13" s="1" t="s">
        <v>89</v>
      </c>
      <c r="E13" s="1">
        <v>0</v>
      </c>
      <c r="F13" s="1" t="s">
        <v>90</v>
      </c>
      <c r="G13" s="1" t="s">
        <v>89</v>
      </c>
      <c r="H13" s="1">
        <v>4487.0000694692135</v>
      </c>
      <c r="I13" s="1">
        <v>0</v>
      </c>
      <c r="J13">
        <f t="shared" si="0"/>
        <v>18.452150184662457</v>
      </c>
      <c r="K13">
        <f t="shared" si="1"/>
        <v>0.22294741326605058</v>
      </c>
      <c r="L13">
        <f t="shared" si="41"/>
        <v>1789.5141102321893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t="e">
        <f t="shared" si="2"/>
        <v>#DIV/0!</v>
      </c>
      <c r="U13" t="e">
        <f t="shared" si="3"/>
        <v>#DIV/0!</v>
      </c>
      <c r="V13" t="e">
        <f t="shared" si="4"/>
        <v>#DIV/0!</v>
      </c>
      <c r="W13" s="1">
        <v>-1</v>
      </c>
      <c r="X13" s="1">
        <v>0.87</v>
      </c>
      <c r="Y13" s="1">
        <v>0.92</v>
      </c>
      <c r="Z13" s="1">
        <v>10.15198802947998</v>
      </c>
      <c r="AA13">
        <f t="shared" si="5"/>
        <v>0.87507599401474001</v>
      </c>
      <c r="AB13">
        <f t="shared" si="6"/>
        <v>1.3073435514769308E-2</v>
      </c>
      <c r="AC13" t="e">
        <f t="shared" si="7"/>
        <v>#DIV/0!</v>
      </c>
      <c r="AD13" t="e">
        <f t="shared" si="8"/>
        <v>#DIV/0!</v>
      </c>
      <c r="AE13" t="e">
        <f t="shared" si="9"/>
        <v>#DIV/0!</v>
      </c>
      <c r="AF13" s="1">
        <v>0</v>
      </c>
      <c r="AG13" s="1">
        <v>0.5</v>
      </c>
      <c r="AH13" t="e">
        <f t="shared" si="10"/>
        <v>#DIV/0!</v>
      </c>
      <c r="AI13">
        <f t="shared" si="11"/>
        <v>4.1460410033077721</v>
      </c>
      <c r="AJ13">
        <f t="shared" si="12"/>
        <v>1.8176383925427864</v>
      </c>
      <c r="AK13">
        <f t="shared" si="13"/>
        <v>30.849193572998047</v>
      </c>
      <c r="AL13" s="1">
        <v>2</v>
      </c>
      <c r="AM13">
        <f t="shared" si="14"/>
        <v>4.644859790802002</v>
      </c>
      <c r="AN13" s="1">
        <v>1</v>
      </c>
      <c r="AO13">
        <f t="shared" si="15"/>
        <v>9.2897195816040039</v>
      </c>
      <c r="AP13" s="1">
        <v>30.410318374633789</v>
      </c>
      <c r="AQ13" s="1">
        <v>30.849193572998047</v>
      </c>
      <c r="AR13" s="1">
        <v>29.917535781860352</v>
      </c>
      <c r="AS13" s="1">
        <v>1999.6376953125</v>
      </c>
      <c r="AT13" s="1">
        <v>1981.9200439453125</v>
      </c>
      <c r="AU13" s="1">
        <v>24.134763717651367</v>
      </c>
      <c r="AV13" s="1">
        <v>26.815313339233398</v>
      </c>
      <c r="AW13" s="1">
        <v>54.783531188964844</v>
      </c>
      <c r="AX13" s="1">
        <v>60.868721008300781</v>
      </c>
      <c r="AY13" s="1">
        <v>301.0474853515625</v>
      </c>
      <c r="AZ13" s="1">
        <v>1700.32568359375</v>
      </c>
      <c r="BA13" s="1">
        <v>0.22690300643444061</v>
      </c>
      <c r="BB13" s="1">
        <v>99.014068603515625</v>
      </c>
      <c r="BC13" s="1">
        <v>2.1034359931945801</v>
      </c>
      <c r="BD13" s="1">
        <v>-0.39315062761306763</v>
      </c>
      <c r="BE13" s="1">
        <v>1</v>
      </c>
      <c r="BF13" s="1">
        <v>-1.355140209197998</v>
      </c>
      <c r="BG13" s="1">
        <v>7.355140209197998</v>
      </c>
      <c r="BH13" s="1">
        <v>1</v>
      </c>
      <c r="BI13" s="1">
        <v>0</v>
      </c>
      <c r="BJ13" s="1">
        <v>0.15999999642372131</v>
      </c>
      <c r="BK13" s="1">
        <v>111115</v>
      </c>
      <c r="BL13">
        <f t="shared" si="16"/>
        <v>1.5052374267578124</v>
      </c>
      <c r="BM13">
        <f t="shared" si="17"/>
        <v>4.1460410033077721E-3</v>
      </c>
      <c r="BN13">
        <f t="shared" si="18"/>
        <v>303.99919357299802</v>
      </c>
      <c r="BO13">
        <f t="shared" si="19"/>
        <v>303.56031837463377</v>
      </c>
      <c r="BP13">
        <f t="shared" si="20"/>
        <v>272.0521032941615</v>
      </c>
      <c r="BQ13">
        <f t="shared" si="21"/>
        <v>0.33449982269094286</v>
      </c>
      <c r="BR13">
        <f t="shared" si="22"/>
        <v>4.4727316671384099</v>
      </c>
      <c r="BS13">
        <f t="shared" si="23"/>
        <v>45.172688388845778</v>
      </c>
      <c r="BT13">
        <f t="shared" si="24"/>
        <v>18.357375049612379</v>
      </c>
      <c r="BU13">
        <f t="shared" si="25"/>
        <v>30.629755973815918</v>
      </c>
      <c r="BV13">
        <f t="shared" si="26"/>
        <v>4.4170123509667567</v>
      </c>
      <c r="BW13">
        <f t="shared" si="27"/>
        <v>0.21772221731324068</v>
      </c>
      <c r="BX13">
        <f t="shared" si="28"/>
        <v>2.6550932745956235</v>
      </c>
      <c r="BY13">
        <f t="shared" si="29"/>
        <v>1.7619190763711332</v>
      </c>
      <c r="BZ13">
        <f t="shared" si="30"/>
        <v>0.13653638429924533</v>
      </c>
      <c r="CA13">
        <f t="shared" si="31"/>
        <v>177.18707287748921</v>
      </c>
      <c r="CB13">
        <f t="shared" si="32"/>
        <v>0.90291942689569349</v>
      </c>
      <c r="CC13">
        <f t="shared" si="33"/>
        <v>58.83243145835435</v>
      </c>
      <c r="CD13">
        <f t="shared" si="34"/>
        <v>1979.2385418256335</v>
      </c>
      <c r="CE13">
        <f t="shared" si="35"/>
        <v>5.4848611628039532E-3</v>
      </c>
      <c r="CF13">
        <f t="shared" si="36"/>
        <v>0</v>
      </c>
      <c r="CG13">
        <f t="shared" si="37"/>
        <v>1487.9141877195932</v>
      </c>
      <c r="CH13">
        <f t="shared" si="38"/>
        <v>0</v>
      </c>
      <c r="CI13" t="e">
        <f t="shared" si="39"/>
        <v>#DIV/0!</v>
      </c>
      <c r="CJ13" t="e">
        <f t="shared" si="40"/>
        <v>#DIV/0!</v>
      </c>
    </row>
    <row r="14" spans="1:88" x14ac:dyDescent="0.35">
      <c r="A14" t="s">
        <v>159</v>
      </c>
      <c r="B14" s="1">
        <v>28</v>
      </c>
      <c r="C14" s="1" t="s">
        <v>102</v>
      </c>
      <c r="D14" s="1" t="s">
        <v>89</v>
      </c>
      <c r="E14" s="1">
        <v>0</v>
      </c>
      <c r="F14" s="1" t="s">
        <v>90</v>
      </c>
      <c r="G14" s="1" t="s">
        <v>89</v>
      </c>
      <c r="H14" s="1">
        <v>5195.5000694347546</v>
      </c>
      <c r="I14" s="1">
        <v>0</v>
      </c>
      <c r="J14">
        <f t="shared" ref="J14:J24" si="42">(AS14-AT14*(1000-AU14)/(1000-AV14))*BL14</f>
        <v>9.7360794294454536</v>
      </c>
      <c r="K14">
        <f t="shared" ref="K14:K24" si="43">IF(BW14&lt;&gt;0,1/(1/BW14-1/AO14),0)</f>
        <v>0.83521934278380916</v>
      </c>
      <c r="L14">
        <f t="shared" ref="L14:L24" si="44">((BZ14-BM14/2)*AT14-J14)/(BZ14+BM14/2)</f>
        <v>362.80143241876829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t="e">
        <f t="shared" ref="T14:T24" si="45">CF14/P14</f>
        <v>#DIV/0!</v>
      </c>
      <c r="U14" t="e">
        <f t="shared" ref="U14:U24" si="46">CH14/R14</f>
        <v>#DIV/0!</v>
      </c>
      <c r="V14" t="e">
        <f t="shared" ref="V14:V24" si="47">(R14-S14)/R14</f>
        <v>#DIV/0!</v>
      </c>
      <c r="W14" s="1">
        <v>-1</v>
      </c>
      <c r="X14" s="1">
        <v>0.87</v>
      </c>
      <c r="Y14" s="1">
        <v>0.92</v>
      </c>
      <c r="Z14" s="1">
        <v>10.054778099060059</v>
      </c>
      <c r="AA14">
        <f t="shared" ref="AA14:AA24" si="48">(Z14*Y14+(100-Z14)*X14)/100</f>
        <v>0.87502738904953004</v>
      </c>
      <c r="AB14">
        <f t="shared" ref="AB14:AB24" si="49">(J14-W14)/CG14</f>
        <v>7.2203835787387023E-3</v>
      </c>
      <c r="AC14" t="e">
        <f t="shared" ref="AC14:AC24" si="50">(R14-S14)/(R14-Q14)</f>
        <v>#DIV/0!</v>
      </c>
      <c r="AD14" t="e">
        <f t="shared" ref="AD14:AD24" si="51">(P14-R14)/(P14-Q14)</f>
        <v>#DIV/0!</v>
      </c>
      <c r="AE14" t="e">
        <f t="shared" ref="AE14:AE24" si="52">(P14-R14)/R14</f>
        <v>#DIV/0!</v>
      </c>
      <c r="AF14" s="1">
        <v>0</v>
      </c>
      <c r="AG14" s="1">
        <v>0.5</v>
      </c>
      <c r="AH14" t="e">
        <f t="shared" ref="AH14:AH24" si="53">V14*AG14*AA14*AF14</f>
        <v>#DIV/0!</v>
      </c>
      <c r="AI14">
        <f t="shared" ref="AI14:AI24" si="54">BM14*1000</f>
        <v>10.210436455570244</v>
      </c>
      <c r="AJ14">
        <f t="shared" ref="AJ14:AJ24" si="55">(BR14-BX14)</f>
        <v>1.26851354856898</v>
      </c>
      <c r="AK14">
        <f t="shared" ref="AK14:AK24" si="56">(AQ14+BQ14*I14)</f>
        <v>30.692819595336914</v>
      </c>
      <c r="AL14" s="1">
        <v>2</v>
      </c>
      <c r="AM14">
        <f t="shared" ref="AM14:AM24" si="57">(AL14*BF14+BG14)</f>
        <v>4.644859790802002</v>
      </c>
      <c r="AN14" s="1">
        <v>1</v>
      </c>
      <c r="AO14">
        <f t="shared" ref="AO14:AO24" si="58">AM14*(AN14+1)*(AN14+1)/(AN14*AN14+1)</f>
        <v>9.2897195816040039</v>
      </c>
      <c r="AP14" s="1">
        <v>30.674640655517578</v>
      </c>
      <c r="AQ14" s="1">
        <v>30.692819595336914</v>
      </c>
      <c r="AR14" s="1">
        <v>29.922431945800781</v>
      </c>
      <c r="AS14" s="1">
        <v>399.97177124023438</v>
      </c>
      <c r="AT14" s="1">
        <v>390.82611083984375</v>
      </c>
      <c r="AU14" s="1">
        <v>25.377311706542969</v>
      </c>
      <c r="AV14" s="1">
        <v>31.962814331054688</v>
      </c>
      <c r="AW14" s="1">
        <v>56.731712341308594</v>
      </c>
      <c r="AX14" s="1">
        <v>71.455955505371094</v>
      </c>
      <c r="AY14" s="1">
        <v>300.177001953125</v>
      </c>
      <c r="AZ14" s="1">
        <v>1699.2755126953125</v>
      </c>
      <c r="BA14" s="1">
        <v>0.25886732339859009</v>
      </c>
      <c r="BB14" s="1">
        <v>99.004096984863281</v>
      </c>
      <c r="BC14" s="1">
        <v>5.2202191352844238</v>
      </c>
      <c r="BD14" s="1">
        <v>-0.44829407334327698</v>
      </c>
      <c r="BE14" s="1">
        <v>1</v>
      </c>
      <c r="BF14" s="1">
        <v>-1.355140209197998</v>
      </c>
      <c r="BG14" s="1">
        <v>7.355140209197998</v>
      </c>
      <c r="BH14" s="1">
        <v>1</v>
      </c>
      <c r="BI14" s="1">
        <v>0</v>
      </c>
      <c r="BJ14" s="1">
        <v>0.15999999642372131</v>
      </c>
      <c r="BK14" s="1">
        <v>111115</v>
      </c>
      <c r="BL14">
        <f t="shared" ref="BL14:BL24" si="59">AY14*0.000001/(AL14*0.0001)</f>
        <v>1.500885009765625</v>
      </c>
      <c r="BM14">
        <f t="shared" ref="BM14:BM24" si="60">(AV14-AU14)/(1000-AV14)*BL14</f>
        <v>1.0210436455570245E-2</v>
      </c>
      <c r="BN14">
        <f t="shared" ref="BN14:BN24" si="61">(AQ14+273.15)</f>
        <v>303.84281959533689</v>
      </c>
      <c r="BO14">
        <f t="shared" ref="BO14:BO24" si="62">(AP14+273.15)</f>
        <v>303.82464065551756</v>
      </c>
      <c r="BP14">
        <f t="shared" ref="BP14:BP24" si="63">(AZ14*BH14+BA14*BI14)*BJ14</f>
        <v>271.8840759541672</v>
      </c>
      <c r="BQ14">
        <f t="shared" ref="BQ14:BQ24" si="64">((BP14+0.00000010773*(BO14^4-BN14^4))-BM14*44100)/(AM14*51.4+0.00000043092*BN14^3)</f>
        <v>-0.7120894940856547</v>
      </c>
      <c r="BR14">
        <f t="shared" ref="BR14:BR24" si="65">0.61365*EXP(17.502*AK14/(240.97+AK14))</f>
        <v>4.4329631185098961</v>
      </c>
      <c r="BS14">
        <f t="shared" ref="BS14:BS24" si="66">BR14*1000/BB14</f>
        <v>44.775552260101428</v>
      </c>
      <c r="BT14">
        <f t="shared" ref="BT14:BT24" si="67">(BS14-AV14)</f>
        <v>12.81273792904674</v>
      </c>
      <c r="BU14">
        <f t="shared" ref="BU14:BU24" si="68">IF(I14,AQ14,(AP14+AQ14)/2)</f>
        <v>30.683730125427246</v>
      </c>
      <c r="BV14">
        <f t="shared" ref="BV14:BV24" si="69">0.61365*EXP(17.502*BU14/(240.97+BU14))</f>
        <v>4.4306610159772992</v>
      </c>
      <c r="BW14">
        <f t="shared" ref="BW14:BW24" si="70">IF(BT14&lt;&gt;0,(1000-(BS14+AV14)/2)/BT14*BM14,0)</f>
        <v>0.76632101601169023</v>
      </c>
      <c r="BX14">
        <f t="shared" ref="BX14:BX24" si="71">AV14*BB14/1000</f>
        <v>3.1644495699409161</v>
      </c>
      <c r="BY14">
        <f t="shared" ref="BY14:BY24" si="72">(BV14-BX14)</f>
        <v>1.2662114460363831</v>
      </c>
      <c r="BZ14">
        <f t="shared" ref="BZ14:BZ24" si="73">1/(1.6/K14+1.37/AO14)</f>
        <v>0.48469824688639485</v>
      </c>
      <c r="CA14">
        <f t="shared" ref="CA14:CA24" si="74">L14*BB14*0.001</f>
        <v>35.918828201435055</v>
      </c>
      <c r="CB14">
        <f t="shared" ref="CB14:CB24" si="75">L14/AT14</f>
        <v>0.92829374076145166</v>
      </c>
      <c r="CC14">
        <f t="shared" ref="CC14:CC24" si="76">(1-BM14*BB14/BR14/K14)*100</f>
        <v>72.697475081434931</v>
      </c>
      <c r="CD14">
        <f t="shared" ref="CD14:CD24" si="77">(AT14-J14/(AO14/1.35))</f>
        <v>389.41124496426022</v>
      </c>
      <c r="CE14">
        <f t="shared" ref="CE14:CE24" si="78">J14*CC14/100/CD14</f>
        <v>1.8175859091535535E-2</v>
      </c>
      <c r="CF14">
        <f t="shared" ref="CF14:CF24" si="79">(P14-O14)</f>
        <v>0</v>
      </c>
      <c r="CG14">
        <f t="shared" ref="CG14:CG24" si="80">AZ14*AA14</f>
        <v>1486.9126151495809</v>
      </c>
      <c r="CH14">
        <f t="shared" ref="CH14:CH24" si="81">(R14-Q14)</f>
        <v>0</v>
      </c>
      <c r="CI14" t="e">
        <f t="shared" ref="CI14:CI24" si="82">(R14-S14)/(R14-O14)</f>
        <v>#DIV/0!</v>
      </c>
      <c r="CJ14" t="e">
        <f t="shared" ref="CJ14:CJ24" si="83">(P14-R14)/(P14-O14)</f>
        <v>#DIV/0!</v>
      </c>
    </row>
    <row r="15" spans="1:88" x14ac:dyDescent="0.35">
      <c r="A15" t="s">
        <v>159</v>
      </c>
      <c r="B15" s="1">
        <v>29</v>
      </c>
      <c r="C15" s="1" t="s">
        <v>103</v>
      </c>
      <c r="D15" s="1" t="s">
        <v>89</v>
      </c>
      <c r="E15" s="1">
        <v>0</v>
      </c>
      <c r="F15" s="1" t="s">
        <v>90</v>
      </c>
      <c r="G15" s="1" t="s">
        <v>89</v>
      </c>
      <c r="H15" s="1">
        <v>5342.5000694347546</v>
      </c>
      <c r="I15" s="1">
        <v>0</v>
      </c>
      <c r="J15">
        <f t="shared" si="42"/>
        <v>-0.10283813847995377</v>
      </c>
      <c r="K15">
        <f t="shared" si="43"/>
        <v>0.78685221141807515</v>
      </c>
      <c r="L15">
        <f t="shared" si="44"/>
        <v>194.74222593234123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t="e">
        <f t="shared" si="45"/>
        <v>#DIV/0!</v>
      </c>
      <c r="U15" t="e">
        <f t="shared" si="46"/>
        <v>#DIV/0!</v>
      </c>
      <c r="V15" t="e">
        <f t="shared" si="47"/>
        <v>#DIV/0!</v>
      </c>
      <c r="W15" s="1">
        <v>-1</v>
      </c>
      <c r="X15" s="1">
        <v>0.87</v>
      </c>
      <c r="Y15" s="1">
        <v>0.92</v>
      </c>
      <c r="Z15" s="1">
        <v>10.054778099060059</v>
      </c>
      <c r="AA15">
        <f t="shared" si="48"/>
        <v>0.87502738904953004</v>
      </c>
      <c r="AB15">
        <f t="shared" si="49"/>
        <v>6.0321693537184417E-4</v>
      </c>
      <c r="AC15" t="e">
        <f t="shared" si="50"/>
        <v>#DIV/0!</v>
      </c>
      <c r="AD15" t="e">
        <f t="shared" si="51"/>
        <v>#DIV/0!</v>
      </c>
      <c r="AE15" t="e">
        <f t="shared" si="52"/>
        <v>#DIV/0!</v>
      </c>
      <c r="AF15" s="1">
        <v>0</v>
      </c>
      <c r="AG15" s="1">
        <v>0.5</v>
      </c>
      <c r="AH15" t="e">
        <f t="shared" si="53"/>
        <v>#DIV/0!</v>
      </c>
      <c r="AI15">
        <f t="shared" si="54"/>
        <v>9.7098376992217865</v>
      </c>
      <c r="AJ15">
        <f t="shared" si="55"/>
        <v>1.273852422178793</v>
      </c>
      <c r="AK15">
        <f t="shared" si="56"/>
        <v>30.841629028320313</v>
      </c>
      <c r="AL15" s="1">
        <v>2</v>
      </c>
      <c r="AM15">
        <f t="shared" si="57"/>
        <v>4.644859790802002</v>
      </c>
      <c r="AN15" s="1">
        <v>1</v>
      </c>
      <c r="AO15">
        <f t="shared" si="58"/>
        <v>9.2897195816040039</v>
      </c>
      <c r="AP15" s="1">
        <v>30.729339599609375</v>
      </c>
      <c r="AQ15" s="1">
        <v>30.841629028320313</v>
      </c>
      <c r="AR15" s="1">
        <v>29.920804977416992</v>
      </c>
      <c r="AS15" s="1">
        <v>199.90036010742188</v>
      </c>
      <c r="AT15" s="1">
        <v>198.68356323242188</v>
      </c>
      <c r="AU15" s="1">
        <v>26.031612396240234</v>
      </c>
      <c r="AV15" s="1">
        <v>32.291854858398438</v>
      </c>
      <c r="AW15" s="1">
        <v>58.011260986328125</v>
      </c>
      <c r="AX15" s="1">
        <v>71.96575927734375</v>
      </c>
      <c r="AY15" s="1">
        <v>300.18930053710938</v>
      </c>
      <c r="AZ15" s="1">
        <v>1699.713134765625</v>
      </c>
      <c r="BA15" s="1">
        <v>0.16175533831119537</v>
      </c>
      <c r="BB15" s="1">
        <v>99.001693725585938</v>
      </c>
      <c r="BC15" s="1">
        <v>4.4049930572509766</v>
      </c>
      <c r="BD15" s="1">
        <v>-0.42284488677978516</v>
      </c>
      <c r="BE15" s="1">
        <v>1</v>
      </c>
      <c r="BF15" s="1">
        <v>-1.355140209197998</v>
      </c>
      <c r="BG15" s="1">
        <v>7.355140209197998</v>
      </c>
      <c r="BH15" s="1">
        <v>1</v>
      </c>
      <c r="BI15" s="1">
        <v>0</v>
      </c>
      <c r="BJ15" s="1">
        <v>0.15999999642372131</v>
      </c>
      <c r="BK15" s="1">
        <v>111115</v>
      </c>
      <c r="BL15">
        <f t="shared" si="59"/>
        <v>1.5009465026855469</v>
      </c>
      <c r="BM15">
        <f t="shared" si="60"/>
        <v>9.709837699221787E-3</v>
      </c>
      <c r="BN15">
        <f t="shared" si="61"/>
        <v>303.99162902832029</v>
      </c>
      <c r="BO15">
        <f t="shared" si="62"/>
        <v>303.87933959960935</v>
      </c>
      <c r="BP15">
        <f t="shared" si="63"/>
        <v>271.95409548385214</v>
      </c>
      <c r="BQ15">
        <f t="shared" si="64"/>
        <v>-0.6282938751153283</v>
      </c>
      <c r="BR15">
        <f t="shared" si="65"/>
        <v>4.4708007467010296</v>
      </c>
      <c r="BS15">
        <f t="shared" si="66"/>
        <v>45.158830909431181</v>
      </c>
      <c r="BT15">
        <f t="shared" si="67"/>
        <v>12.866976051032744</v>
      </c>
      <c r="BU15">
        <f t="shared" si="68"/>
        <v>30.785484313964844</v>
      </c>
      <c r="BV15">
        <f t="shared" si="69"/>
        <v>4.4564919672270822</v>
      </c>
      <c r="BW15">
        <f t="shared" si="70"/>
        <v>0.72540905244189835</v>
      </c>
      <c r="BX15">
        <f t="shared" si="71"/>
        <v>3.1969483245222365</v>
      </c>
      <c r="BY15">
        <f t="shared" si="72"/>
        <v>1.2595436427048456</v>
      </c>
      <c r="BZ15">
        <f t="shared" si="73"/>
        <v>0.45852765284059888</v>
      </c>
      <c r="CA15">
        <f t="shared" si="74"/>
        <v>19.279810207192508</v>
      </c>
      <c r="CB15">
        <f t="shared" si="75"/>
        <v>0.98016274101411183</v>
      </c>
      <c r="CC15">
        <f t="shared" si="76"/>
        <v>72.673997057089053</v>
      </c>
      <c r="CD15">
        <f t="shared" si="77"/>
        <v>198.69850786941853</v>
      </c>
      <c r="CE15">
        <f t="shared" si="78"/>
        <v>-3.7613058363579883E-4</v>
      </c>
      <c r="CF15">
        <f t="shared" si="79"/>
        <v>0</v>
      </c>
      <c r="CG15">
        <f t="shared" si="80"/>
        <v>1487.2955464471568</v>
      </c>
      <c r="CH15">
        <f t="shared" si="81"/>
        <v>0</v>
      </c>
      <c r="CI15" t="e">
        <f t="shared" si="82"/>
        <v>#DIV/0!</v>
      </c>
      <c r="CJ15" t="e">
        <f t="shared" si="83"/>
        <v>#DIV/0!</v>
      </c>
    </row>
    <row r="16" spans="1:88" x14ac:dyDescent="0.35">
      <c r="A16" t="s">
        <v>159</v>
      </c>
      <c r="B16" s="1">
        <v>30</v>
      </c>
      <c r="C16" s="1" t="s">
        <v>104</v>
      </c>
      <c r="D16" s="1" t="s">
        <v>89</v>
      </c>
      <c r="E16" s="1">
        <v>0</v>
      </c>
      <c r="F16" s="1" t="s">
        <v>90</v>
      </c>
      <c r="G16" s="1" t="s">
        <v>89</v>
      </c>
      <c r="H16" s="1">
        <v>5492.5000694347546</v>
      </c>
      <c r="I16" s="1">
        <v>0</v>
      </c>
      <c r="J16">
        <f t="shared" si="42"/>
        <v>-3.5285845589310858</v>
      </c>
      <c r="K16">
        <f t="shared" si="43"/>
        <v>0.75905589855574085</v>
      </c>
      <c r="L16">
        <f t="shared" si="44"/>
        <v>58.831566613690221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t="e">
        <f t="shared" si="45"/>
        <v>#DIV/0!</v>
      </c>
      <c r="U16" t="e">
        <f t="shared" si="46"/>
        <v>#DIV/0!</v>
      </c>
      <c r="V16" t="e">
        <f t="shared" si="47"/>
        <v>#DIV/0!</v>
      </c>
      <c r="W16" s="1">
        <v>-1</v>
      </c>
      <c r="X16" s="1">
        <v>0.87</v>
      </c>
      <c r="Y16" s="1">
        <v>0.92</v>
      </c>
      <c r="Z16" s="1">
        <v>10.054778099060059</v>
      </c>
      <c r="AA16">
        <f t="shared" si="48"/>
        <v>0.87502738904953004</v>
      </c>
      <c r="AB16">
        <f t="shared" si="49"/>
        <v>-1.7012190088412924E-3</v>
      </c>
      <c r="AC16" t="e">
        <f t="shared" si="50"/>
        <v>#DIV/0!</v>
      </c>
      <c r="AD16" t="e">
        <f t="shared" si="51"/>
        <v>#DIV/0!</v>
      </c>
      <c r="AE16" t="e">
        <f t="shared" si="52"/>
        <v>#DIV/0!</v>
      </c>
      <c r="AF16" s="1">
        <v>0</v>
      </c>
      <c r="AG16" s="1">
        <v>0.5</v>
      </c>
      <c r="AH16" t="e">
        <f t="shared" si="53"/>
        <v>#DIV/0!</v>
      </c>
      <c r="AI16">
        <f t="shared" si="54"/>
        <v>9.466504159269526</v>
      </c>
      <c r="AJ16">
        <f t="shared" si="55"/>
        <v>1.2832905912591062</v>
      </c>
      <c r="AK16">
        <f t="shared" si="56"/>
        <v>31.019758224487305</v>
      </c>
      <c r="AL16" s="1">
        <v>2</v>
      </c>
      <c r="AM16">
        <f t="shared" si="57"/>
        <v>4.644859790802002</v>
      </c>
      <c r="AN16" s="1">
        <v>1</v>
      </c>
      <c r="AO16">
        <f t="shared" si="58"/>
        <v>9.2897195816040039</v>
      </c>
      <c r="AP16" s="1">
        <v>30.800979614257813</v>
      </c>
      <c r="AQ16" s="1">
        <v>31.019758224487305</v>
      </c>
      <c r="AR16" s="1">
        <v>29.922971725463867</v>
      </c>
      <c r="AS16" s="1">
        <v>50.034572601318359</v>
      </c>
      <c r="AT16" s="1">
        <v>52.057106018066406</v>
      </c>
      <c r="AU16" s="1">
        <v>26.557180404663086</v>
      </c>
      <c r="AV16" s="1">
        <v>32.658084869384766</v>
      </c>
      <c r="AW16" s="1">
        <v>58.942264556884766</v>
      </c>
      <c r="AX16" s="1">
        <v>72.483535766601563</v>
      </c>
      <c r="AY16" s="1">
        <v>300.19635009765625</v>
      </c>
      <c r="AZ16" s="1">
        <v>1698.6175537109375</v>
      </c>
      <c r="BA16" s="1">
        <v>0.25220426917076111</v>
      </c>
      <c r="BB16" s="1">
        <v>99.000679016113281</v>
      </c>
      <c r="BC16" s="1">
        <v>3.6634469032287598</v>
      </c>
      <c r="BD16" s="1">
        <v>-0.40749415755271912</v>
      </c>
      <c r="BE16" s="1">
        <v>1</v>
      </c>
      <c r="BF16" s="1">
        <v>-1.355140209197998</v>
      </c>
      <c r="BG16" s="1">
        <v>7.355140209197998</v>
      </c>
      <c r="BH16" s="1">
        <v>1</v>
      </c>
      <c r="BI16" s="1">
        <v>0</v>
      </c>
      <c r="BJ16" s="1">
        <v>0.15999999642372131</v>
      </c>
      <c r="BK16" s="1">
        <v>111115</v>
      </c>
      <c r="BL16">
        <f t="shared" si="59"/>
        <v>1.5009817504882812</v>
      </c>
      <c r="BM16">
        <f t="shared" si="60"/>
        <v>9.4665041592695252E-3</v>
      </c>
      <c r="BN16">
        <f t="shared" si="61"/>
        <v>304.16975822448728</v>
      </c>
      <c r="BO16">
        <f t="shared" si="62"/>
        <v>303.95097961425779</v>
      </c>
      <c r="BP16">
        <f t="shared" si="63"/>
        <v>271.77880251902025</v>
      </c>
      <c r="BQ16">
        <f t="shared" si="64"/>
        <v>-0.5913131748007916</v>
      </c>
      <c r="BR16">
        <f t="shared" si="65"/>
        <v>4.5164631686940533</v>
      </c>
      <c r="BS16">
        <f t="shared" si="66"/>
        <v>45.620527188090868</v>
      </c>
      <c r="BT16">
        <f t="shared" si="67"/>
        <v>12.962442318706103</v>
      </c>
      <c r="BU16">
        <f t="shared" si="68"/>
        <v>30.910368919372559</v>
      </c>
      <c r="BV16">
        <f t="shared" si="69"/>
        <v>4.4883739553455122</v>
      </c>
      <c r="BW16">
        <f t="shared" si="70"/>
        <v>0.7017189764332552</v>
      </c>
      <c r="BX16">
        <f t="shared" si="71"/>
        <v>3.2331725774349471</v>
      </c>
      <c r="BY16">
        <f t="shared" si="72"/>
        <v>1.2552013779105651</v>
      </c>
      <c r="BZ16">
        <f t="shared" si="73"/>
        <v>0.44338888331998538</v>
      </c>
      <c r="CA16">
        <f t="shared" si="74"/>
        <v>5.8243650423370319</v>
      </c>
      <c r="CB16">
        <f t="shared" si="75"/>
        <v>1.1301351748841502</v>
      </c>
      <c r="CC16">
        <f t="shared" si="76"/>
        <v>72.662703011306206</v>
      </c>
      <c r="CD16">
        <f t="shared" si="77"/>
        <v>52.569886744407178</v>
      </c>
      <c r="CE16">
        <f t="shared" si="78"/>
        <v>-4.8772502231644616E-2</v>
      </c>
      <c r="CF16">
        <f t="shared" si="79"/>
        <v>0</v>
      </c>
      <c r="CG16">
        <f t="shared" si="80"/>
        <v>1486.3368830173815</v>
      </c>
      <c r="CH16">
        <f t="shared" si="81"/>
        <v>0</v>
      </c>
      <c r="CI16" t="e">
        <f t="shared" si="82"/>
        <v>#DIV/0!</v>
      </c>
      <c r="CJ16" t="e">
        <f t="shared" si="83"/>
        <v>#DIV/0!</v>
      </c>
    </row>
    <row r="17" spans="1:88" x14ac:dyDescent="0.35">
      <c r="A17" t="s">
        <v>159</v>
      </c>
      <c r="B17" s="1">
        <v>31</v>
      </c>
      <c r="C17" s="1" t="s">
        <v>105</v>
      </c>
      <c r="D17" s="1" t="s">
        <v>89</v>
      </c>
      <c r="E17" s="1">
        <v>0</v>
      </c>
      <c r="F17" s="1" t="s">
        <v>90</v>
      </c>
      <c r="G17" s="1" t="s">
        <v>89</v>
      </c>
      <c r="H17" s="1">
        <v>5635.5000694347546</v>
      </c>
      <c r="I17" s="1">
        <v>0</v>
      </c>
      <c r="J17">
        <f t="shared" si="42"/>
        <v>-0.32106253006765428</v>
      </c>
      <c r="K17">
        <f t="shared" si="43"/>
        <v>0.76095781503646609</v>
      </c>
      <c r="L17">
        <f t="shared" si="44"/>
        <v>98.345753048891837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t="e">
        <f t="shared" si="45"/>
        <v>#DIV/0!</v>
      </c>
      <c r="U17" t="e">
        <f t="shared" si="46"/>
        <v>#DIV/0!</v>
      </c>
      <c r="V17" t="e">
        <f t="shared" si="47"/>
        <v>#DIV/0!</v>
      </c>
      <c r="W17" s="1">
        <v>-1</v>
      </c>
      <c r="X17" s="1">
        <v>0.87</v>
      </c>
      <c r="Y17" s="1">
        <v>0.92</v>
      </c>
      <c r="Z17" s="1">
        <v>10.054778099060059</v>
      </c>
      <c r="AA17">
        <f t="shared" si="48"/>
        <v>0.87502738904953004</v>
      </c>
      <c r="AB17">
        <f t="shared" si="49"/>
        <v>4.5654592023078663E-4</v>
      </c>
      <c r="AC17" t="e">
        <f t="shared" si="50"/>
        <v>#DIV/0!</v>
      </c>
      <c r="AD17" t="e">
        <f t="shared" si="51"/>
        <v>#DIV/0!</v>
      </c>
      <c r="AE17" t="e">
        <f t="shared" si="52"/>
        <v>#DIV/0!</v>
      </c>
      <c r="AF17" s="1">
        <v>0</v>
      </c>
      <c r="AG17" s="1">
        <v>0.5</v>
      </c>
      <c r="AH17" t="e">
        <f t="shared" si="53"/>
        <v>#DIV/0!</v>
      </c>
      <c r="AI17">
        <f t="shared" si="54"/>
        <v>9.4773404948761115</v>
      </c>
      <c r="AJ17">
        <f t="shared" si="55"/>
        <v>1.2813949282088601</v>
      </c>
      <c r="AK17">
        <f t="shared" si="56"/>
        <v>31.132863998413086</v>
      </c>
      <c r="AL17" s="1">
        <v>2</v>
      </c>
      <c r="AM17">
        <f t="shared" si="57"/>
        <v>4.644859790802002</v>
      </c>
      <c r="AN17" s="1">
        <v>1</v>
      </c>
      <c r="AO17">
        <f t="shared" si="58"/>
        <v>9.2897195816040039</v>
      </c>
      <c r="AP17" s="1">
        <v>30.857858657836914</v>
      </c>
      <c r="AQ17" s="1">
        <v>31.132863998413086</v>
      </c>
      <c r="AR17" s="1">
        <v>29.91888427734375</v>
      </c>
      <c r="AS17" s="1">
        <v>100.15120697021484</v>
      </c>
      <c r="AT17" s="1">
        <v>99.735359191894531</v>
      </c>
      <c r="AU17" s="1">
        <v>26.86590576171875</v>
      </c>
      <c r="AV17" s="1">
        <v>32.971973419189453</v>
      </c>
      <c r="AW17" s="1">
        <v>59.434104919433594</v>
      </c>
      <c r="AX17" s="1">
        <v>72.943473815917969</v>
      </c>
      <c r="AY17" s="1">
        <v>300.18841552734375</v>
      </c>
      <c r="AZ17" s="1">
        <v>1699.509765625</v>
      </c>
      <c r="BA17" s="1">
        <v>0.25919988751411438</v>
      </c>
      <c r="BB17" s="1">
        <v>99.001434326171875</v>
      </c>
      <c r="BC17" s="1">
        <v>3.9369421005249023</v>
      </c>
      <c r="BD17" s="1">
        <v>-0.4124719500541687</v>
      </c>
      <c r="BE17" s="1">
        <v>1</v>
      </c>
      <c r="BF17" s="1">
        <v>-1.355140209197998</v>
      </c>
      <c r="BG17" s="1">
        <v>7.355140209197998</v>
      </c>
      <c r="BH17" s="1">
        <v>1</v>
      </c>
      <c r="BI17" s="1">
        <v>0</v>
      </c>
      <c r="BJ17" s="1">
        <v>0.15999999642372131</v>
      </c>
      <c r="BK17" s="1">
        <v>111115</v>
      </c>
      <c r="BL17">
        <f t="shared" si="59"/>
        <v>1.5009420776367186</v>
      </c>
      <c r="BM17">
        <f t="shared" si="60"/>
        <v>9.4773404948761113E-3</v>
      </c>
      <c r="BN17">
        <f t="shared" si="61"/>
        <v>304.28286399841306</v>
      </c>
      <c r="BO17">
        <f t="shared" si="62"/>
        <v>304.00785865783689</v>
      </c>
      <c r="BP17">
        <f t="shared" si="63"/>
        <v>271.92155642207945</v>
      </c>
      <c r="BQ17">
        <f t="shared" si="64"/>
        <v>-0.59534302576554676</v>
      </c>
      <c r="BR17">
        <f t="shared" si="65"/>
        <v>4.5456675892730294</v>
      </c>
      <c r="BS17">
        <f t="shared" si="66"/>
        <v>45.915169009539724</v>
      </c>
      <c r="BT17">
        <f t="shared" si="67"/>
        <v>12.943195590350271</v>
      </c>
      <c r="BU17">
        <f t="shared" si="68"/>
        <v>30.995361328125</v>
      </c>
      <c r="BV17">
        <f t="shared" si="69"/>
        <v>4.5101852519011736</v>
      </c>
      <c r="BW17">
        <f t="shared" si="70"/>
        <v>0.70334410668496461</v>
      </c>
      <c r="BX17">
        <f t="shared" si="71"/>
        <v>3.2642726610641692</v>
      </c>
      <c r="BY17">
        <f t="shared" si="72"/>
        <v>1.2459125908370043</v>
      </c>
      <c r="BZ17">
        <f t="shared" si="73"/>
        <v>0.44442703869509381</v>
      </c>
      <c r="CA17">
        <f t="shared" si="74"/>
        <v>9.736370611727784</v>
      </c>
      <c r="CB17">
        <f t="shared" si="75"/>
        <v>0.98606706634174701</v>
      </c>
      <c r="CC17">
        <f t="shared" si="76"/>
        <v>72.875001985846552</v>
      </c>
      <c r="CD17">
        <f t="shared" si="77"/>
        <v>99.782016619148806</v>
      </c>
      <c r="CE17">
        <f t="shared" si="78"/>
        <v>-2.3448546450574653E-3</v>
      </c>
      <c r="CF17">
        <f t="shared" si="79"/>
        <v>0</v>
      </c>
      <c r="CG17">
        <f t="shared" si="80"/>
        <v>1487.1175928790226</v>
      </c>
      <c r="CH17">
        <f t="shared" si="81"/>
        <v>0</v>
      </c>
      <c r="CI17" t="e">
        <f t="shared" si="82"/>
        <v>#DIV/0!</v>
      </c>
      <c r="CJ17" t="e">
        <f t="shared" si="83"/>
        <v>#DIV/0!</v>
      </c>
    </row>
    <row r="18" spans="1:88" x14ac:dyDescent="0.35">
      <c r="A18" t="s">
        <v>159</v>
      </c>
      <c r="B18" s="1">
        <v>32</v>
      </c>
      <c r="C18" s="1" t="s">
        <v>106</v>
      </c>
      <c r="D18" s="1" t="s">
        <v>89</v>
      </c>
      <c r="E18" s="1">
        <v>0</v>
      </c>
      <c r="F18" s="1" t="s">
        <v>90</v>
      </c>
      <c r="G18" s="1" t="s">
        <v>89</v>
      </c>
      <c r="H18" s="1">
        <v>5778.5000694347546</v>
      </c>
      <c r="I18" s="1">
        <v>0</v>
      </c>
      <c r="J18">
        <f t="shared" si="42"/>
        <v>5.5446887067381763</v>
      </c>
      <c r="K18">
        <f t="shared" si="43"/>
        <v>0.75794632902816095</v>
      </c>
      <c r="L18">
        <f t="shared" si="44"/>
        <v>275.97282430986445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t="e">
        <f t="shared" si="45"/>
        <v>#DIV/0!</v>
      </c>
      <c r="U18" t="e">
        <f t="shared" si="46"/>
        <v>#DIV/0!</v>
      </c>
      <c r="V18" t="e">
        <f t="shared" si="47"/>
        <v>#DIV/0!</v>
      </c>
      <c r="W18" s="1">
        <v>-1</v>
      </c>
      <c r="X18" s="1">
        <v>0.87</v>
      </c>
      <c r="Y18" s="1">
        <v>0.92</v>
      </c>
      <c r="Z18" s="1">
        <v>10.054778099060059</v>
      </c>
      <c r="AA18">
        <f t="shared" si="48"/>
        <v>0.87502738904953004</v>
      </c>
      <c r="AB18">
        <f t="shared" si="49"/>
        <v>4.3954514757894962E-3</v>
      </c>
      <c r="AC18" t="e">
        <f t="shared" si="50"/>
        <v>#DIV/0!</v>
      </c>
      <c r="AD18" t="e">
        <f t="shared" si="51"/>
        <v>#DIV/0!</v>
      </c>
      <c r="AE18" t="e">
        <f t="shared" si="52"/>
        <v>#DIV/0!</v>
      </c>
      <c r="AF18" s="1">
        <v>0</v>
      </c>
      <c r="AG18" s="1">
        <v>0.5</v>
      </c>
      <c r="AH18" t="e">
        <f t="shared" si="53"/>
        <v>#DIV/0!</v>
      </c>
      <c r="AI18">
        <f t="shared" si="54"/>
        <v>9.4628044651767098</v>
      </c>
      <c r="AJ18">
        <f t="shared" si="55"/>
        <v>1.2839130665559599</v>
      </c>
      <c r="AK18">
        <f t="shared" si="56"/>
        <v>31.211050033569336</v>
      </c>
      <c r="AL18" s="1">
        <v>2</v>
      </c>
      <c r="AM18">
        <f t="shared" si="57"/>
        <v>4.644859790802002</v>
      </c>
      <c r="AN18" s="1">
        <v>1</v>
      </c>
      <c r="AO18">
        <f t="shared" si="58"/>
        <v>9.2897195816040039</v>
      </c>
      <c r="AP18" s="1">
        <v>30.899995803833008</v>
      </c>
      <c r="AQ18" s="1">
        <v>31.211050033569336</v>
      </c>
      <c r="AR18" s="1">
        <v>29.923007965087891</v>
      </c>
      <c r="AS18" s="1">
        <v>300.14337158203125</v>
      </c>
      <c r="AT18" s="1">
        <v>294.59201049804688</v>
      </c>
      <c r="AU18" s="1">
        <v>27.05487060546875</v>
      </c>
      <c r="AV18" s="1">
        <v>33.150386810302734</v>
      </c>
      <c r="AW18" s="1">
        <v>59.71307373046875</v>
      </c>
      <c r="AX18" s="1">
        <v>73.1663818359375</v>
      </c>
      <c r="AY18" s="1">
        <v>300.19143676757813</v>
      </c>
      <c r="AZ18" s="1">
        <v>1701.625</v>
      </c>
      <c r="BA18" s="1">
        <v>0.26919451355934143</v>
      </c>
      <c r="BB18" s="1">
        <v>99.004531860351563</v>
      </c>
      <c r="BC18" s="1">
        <v>5.0690860748291016</v>
      </c>
      <c r="BD18" s="1">
        <v>-0.43767833709716797</v>
      </c>
      <c r="BE18" s="1">
        <v>1</v>
      </c>
      <c r="BF18" s="1">
        <v>-1.355140209197998</v>
      </c>
      <c r="BG18" s="1">
        <v>7.355140209197998</v>
      </c>
      <c r="BH18" s="1">
        <v>1</v>
      </c>
      <c r="BI18" s="1">
        <v>0</v>
      </c>
      <c r="BJ18" s="1">
        <v>0.15999999642372131</v>
      </c>
      <c r="BK18" s="1">
        <v>111115</v>
      </c>
      <c r="BL18">
        <f t="shared" si="59"/>
        <v>1.5009571838378903</v>
      </c>
      <c r="BM18">
        <f t="shared" si="60"/>
        <v>9.4628044651767097E-3</v>
      </c>
      <c r="BN18">
        <f t="shared" si="61"/>
        <v>304.36105003356931</v>
      </c>
      <c r="BO18">
        <f t="shared" si="62"/>
        <v>304.04999580383299</v>
      </c>
      <c r="BP18">
        <f t="shared" si="63"/>
        <v>272.25999391451478</v>
      </c>
      <c r="BQ18">
        <f t="shared" si="64"/>
        <v>-0.5931677783730992</v>
      </c>
      <c r="BR18">
        <f t="shared" si="65"/>
        <v>4.5659515936995554</v>
      </c>
      <c r="BS18">
        <f t="shared" si="66"/>
        <v>46.118612026164094</v>
      </c>
      <c r="BT18">
        <f t="shared" si="67"/>
        <v>12.968225215861359</v>
      </c>
      <c r="BU18">
        <f t="shared" si="68"/>
        <v>31.055522918701172</v>
      </c>
      <c r="BV18">
        <f t="shared" si="69"/>
        <v>4.5256800544465792</v>
      </c>
      <c r="BW18">
        <f t="shared" si="70"/>
        <v>0.70077059858519675</v>
      </c>
      <c r="BX18">
        <f t="shared" si="71"/>
        <v>3.2820385271435955</v>
      </c>
      <c r="BY18">
        <f t="shared" si="72"/>
        <v>1.2436415273029837</v>
      </c>
      <c r="BZ18">
        <f t="shared" si="73"/>
        <v>0.44278307100325026</v>
      </c>
      <c r="CA18">
        <f t="shared" si="74"/>
        <v>27.322560276977178</v>
      </c>
      <c r="CB18">
        <f t="shared" si="75"/>
        <v>0.9367967034927247</v>
      </c>
      <c r="CC18">
        <f t="shared" si="76"/>
        <v>72.928944835493553</v>
      </c>
      <c r="CD18">
        <f t="shared" si="77"/>
        <v>293.7862456212556</v>
      </c>
      <c r="CE18">
        <f t="shared" si="78"/>
        <v>1.3764030918758448E-2</v>
      </c>
      <c r="CF18">
        <f t="shared" si="79"/>
        <v>0</v>
      </c>
      <c r="CG18">
        <f t="shared" si="80"/>
        <v>1488.9684808914064</v>
      </c>
      <c r="CH18">
        <f t="shared" si="81"/>
        <v>0</v>
      </c>
      <c r="CI18" t="e">
        <f t="shared" si="82"/>
        <v>#DIV/0!</v>
      </c>
      <c r="CJ18" t="e">
        <f t="shared" si="83"/>
        <v>#DIV/0!</v>
      </c>
    </row>
    <row r="19" spans="1:88" x14ac:dyDescent="0.35">
      <c r="A19" t="s">
        <v>159</v>
      </c>
      <c r="B19" s="1">
        <v>33</v>
      </c>
      <c r="C19" s="1" t="s">
        <v>107</v>
      </c>
      <c r="D19" s="1" t="s">
        <v>89</v>
      </c>
      <c r="E19" s="1">
        <v>0</v>
      </c>
      <c r="F19" s="1" t="s">
        <v>90</v>
      </c>
      <c r="G19" s="1" t="s">
        <v>89</v>
      </c>
      <c r="H19" s="1">
        <v>5933.5000694347546</v>
      </c>
      <c r="I19" s="1">
        <v>0</v>
      </c>
      <c r="J19">
        <f t="shared" si="42"/>
        <v>5.8788946306417209</v>
      </c>
      <c r="K19">
        <f t="shared" si="43"/>
        <v>0.73922987273457763</v>
      </c>
      <c r="L19">
        <f t="shared" si="44"/>
        <v>371.26676251283055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t="e">
        <f t="shared" si="45"/>
        <v>#DIV/0!</v>
      </c>
      <c r="U19" t="e">
        <f t="shared" si="46"/>
        <v>#DIV/0!</v>
      </c>
      <c r="V19" t="e">
        <f t="shared" si="47"/>
        <v>#DIV/0!</v>
      </c>
      <c r="W19" s="1">
        <v>-1</v>
      </c>
      <c r="X19" s="1">
        <v>0.87</v>
      </c>
      <c r="Y19" s="1">
        <v>0.92</v>
      </c>
      <c r="Z19" s="1">
        <v>10.054778099060059</v>
      </c>
      <c r="AA19">
        <f t="shared" si="48"/>
        <v>0.87502738904953004</v>
      </c>
      <c r="AB19">
        <f t="shared" si="49"/>
        <v>4.6235513273540701E-3</v>
      </c>
      <c r="AC19" t="e">
        <f t="shared" si="50"/>
        <v>#DIV/0!</v>
      </c>
      <c r="AD19" t="e">
        <f t="shared" si="51"/>
        <v>#DIV/0!</v>
      </c>
      <c r="AE19" t="e">
        <f t="shared" si="52"/>
        <v>#DIV/0!</v>
      </c>
      <c r="AF19" s="1">
        <v>0</v>
      </c>
      <c r="AG19" s="1">
        <v>0.5</v>
      </c>
      <c r="AH19" t="e">
        <f t="shared" si="53"/>
        <v>#DIV/0!</v>
      </c>
      <c r="AI19">
        <f t="shared" si="54"/>
        <v>9.5030879594249047</v>
      </c>
      <c r="AJ19">
        <f t="shared" si="55"/>
        <v>1.3193727233705834</v>
      </c>
      <c r="AK19">
        <f t="shared" si="56"/>
        <v>31.336332321166992</v>
      </c>
      <c r="AL19" s="1">
        <v>2</v>
      </c>
      <c r="AM19">
        <f t="shared" si="57"/>
        <v>4.644859790802002</v>
      </c>
      <c r="AN19" s="1">
        <v>1</v>
      </c>
      <c r="AO19">
        <f t="shared" si="58"/>
        <v>9.2897195816040039</v>
      </c>
      <c r="AP19" s="1">
        <v>30.961040496826172</v>
      </c>
      <c r="AQ19" s="1">
        <v>31.336332321166992</v>
      </c>
      <c r="AR19" s="1">
        <v>29.921777725219727</v>
      </c>
      <c r="AS19" s="1">
        <v>399.66278076171875</v>
      </c>
      <c r="AT19" s="1">
        <v>393.25643920898438</v>
      </c>
      <c r="AU19" s="1">
        <v>27.000343322753906</v>
      </c>
      <c r="AV19" s="1">
        <v>33.121734619140625</v>
      </c>
      <c r="AW19" s="1">
        <v>59.387092590332031</v>
      </c>
      <c r="AX19" s="1">
        <v>72.8514404296875</v>
      </c>
      <c r="AY19" s="1">
        <v>300.20394897460938</v>
      </c>
      <c r="AZ19" s="1">
        <v>1700.283447265625</v>
      </c>
      <c r="BA19" s="1">
        <v>0.26847821474075317</v>
      </c>
      <c r="BB19" s="1">
        <v>99.005851745605469</v>
      </c>
      <c r="BC19" s="1">
        <v>5.371342658996582</v>
      </c>
      <c r="BD19" s="1">
        <v>-0.46000403165817261</v>
      </c>
      <c r="BE19" s="1">
        <v>1</v>
      </c>
      <c r="BF19" s="1">
        <v>-1.355140209197998</v>
      </c>
      <c r="BG19" s="1">
        <v>7.355140209197998</v>
      </c>
      <c r="BH19" s="1">
        <v>1</v>
      </c>
      <c r="BI19" s="1">
        <v>0</v>
      </c>
      <c r="BJ19" s="1">
        <v>0.15999999642372131</v>
      </c>
      <c r="BK19" s="1">
        <v>111115</v>
      </c>
      <c r="BL19">
        <f t="shared" si="59"/>
        <v>1.5010197448730467</v>
      </c>
      <c r="BM19">
        <f t="shared" si="60"/>
        <v>9.5030879594249044E-3</v>
      </c>
      <c r="BN19">
        <f t="shared" si="61"/>
        <v>304.48633232116697</v>
      </c>
      <c r="BO19">
        <f t="shared" si="62"/>
        <v>304.11104049682615</v>
      </c>
      <c r="BP19">
        <f t="shared" si="63"/>
        <v>272.04534548181255</v>
      </c>
      <c r="BQ19">
        <f t="shared" si="64"/>
        <v>-0.60419043935523153</v>
      </c>
      <c r="BR19">
        <f t="shared" si="65"/>
        <v>4.5986182706305083</v>
      </c>
      <c r="BS19">
        <f t="shared" si="66"/>
        <v>46.447944132096467</v>
      </c>
      <c r="BT19">
        <f t="shared" si="67"/>
        <v>13.326209512955842</v>
      </c>
      <c r="BU19">
        <f t="shared" si="68"/>
        <v>31.148686408996582</v>
      </c>
      <c r="BV19">
        <f t="shared" si="69"/>
        <v>4.5497660918731855</v>
      </c>
      <c r="BW19">
        <f t="shared" si="70"/>
        <v>0.68474153303048457</v>
      </c>
      <c r="BX19">
        <f t="shared" si="71"/>
        <v>3.2792455472599249</v>
      </c>
      <c r="BY19">
        <f t="shared" si="72"/>
        <v>1.2705205446132606</v>
      </c>
      <c r="BZ19">
        <f t="shared" si="73"/>
        <v>0.43254661624002677</v>
      </c>
      <c r="CA19">
        <f t="shared" si="74"/>
        <v>36.757582047416221</v>
      </c>
      <c r="CB19">
        <f t="shared" si="75"/>
        <v>0.94408311090751629</v>
      </c>
      <c r="CC19">
        <f t="shared" si="76"/>
        <v>72.323017173259842</v>
      </c>
      <c r="CD19">
        <f t="shared" si="77"/>
        <v>392.4021068815498</v>
      </c>
      <c r="CE19">
        <f t="shared" si="78"/>
        <v>1.0835298533706154E-2</v>
      </c>
      <c r="CF19">
        <f t="shared" si="79"/>
        <v>0</v>
      </c>
      <c r="CG19">
        <f t="shared" si="80"/>
        <v>1487.7945855049741</v>
      </c>
      <c r="CH19">
        <f t="shared" si="81"/>
        <v>0</v>
      </c>
      <c r="CI19" t="e">
        <f t="shared" si="82"/>
        <v>#DIV/0!</v>
      </c>
      <c r="CJ19" t="e">
        <f t="shared" si="83"/>
        <v>#DIV/0!</v>
      </c>
    </row>
    <row r="20" spans="1:88" x14ac:dyDescent="0.35">
      <c r="A20" t="s">
        <v>159</v>
      </c>
      <c r="B20" s="1">
        <v>34</v>
      </c>
      <c r="C20" s="1" t="s">
        <v>108</v>
      </c>
      <c r="D20" s="1" t="s">
        <v>89</v>
      </c>
      <c r="E20" s="1">
        <v>0</v>
      </c>
      <c r="F20" s="1" t="s">
        <v>90</v>
      </c>
      <c r="G20" s="1" t="s">
        <v>89</v>
      </c>
      <c r="H20" s="1">
        <v>6156.5000694347546</v>
      </c>
      <c r="I20" s="1">
        <v>0</v>
      </c>
      <c r="J20">
        <f t="shared" si="42"/>
        <v>11.160311060093054</v>
      </c>
      <c r="K20">
        <f t="shared" si="43"/>
        <v>0.61316306712164237</v>
      </c>
      <c r="L20">
        <f t="shared" si="44"/>
        <v>641.84385160309955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t="e">
        <f t="shared" si="45"/>
        <v>#DIV/0!</v>
      </c>
      <c r="U20" t="e">
        <f t="shared" si="46"/>
        <v>#DIV/0!</v>
      </c>
      <c r="V20" t="e">
        <f t="shared" si="47"/>
        <v>#DIV/0!</v>
      </c>
      <c r="W20" s="1">
        <v>-1</v>
      </c>
      <c r="X20" s="1">
        <v>0.87</v>
      </c>
      <c r="Y20" s="1">
        <v>0.92</v>
      </c>
      <c r="Z20" s="1">
        <v>10.054778099060059</v>
      </c>
      <c r="AA20">
        <f t="shared" si="48"/>
        <v>0.87502738904953004</v>
      </c>
      <c r="AB20">
        <f t="shared" si="49"/>
        <v>8.1766718853588365E-3</v>
      </c>
      <c r="AC20" t="e">
        <f t="shared" si="50"/>
        <v>#DIV/0!</v>
      </c>
      <c r="AD20" t="e">
        <f t="shared" si="51"/>
        <v>#DIV/0!</v>
      </c>
      <c r="AE20" t="e">
        <f t="shared" si="52"/>
        <v>#DIV/0!</v>
      </c>
      <c r="AF20" s="1">
        <v>0</v>
      </c>
      <c r="AG20" s="1">
        <v>0.5</v>
      </c>
      <c r="AH20" t="e">
        <f t="shared" si="53"/>
        <v>#DIV/0!</v>
      </c>
      <c r="AI20">
        <f t="shared" si="54"/>
        <v>8.6708953735769079</v>
      </c>
      <c r="AJ20">
        <f t="shared" si="55"/>
        <v>1.4331167912736231</v>
      </c>
      <c r="AK20">
        <f t="shared" si="56"/>
        <v>31.520044326782227</v>
      </c>
      <c r="AL20" s="1">
        <v>2</v>
      </c>
      <c r="AM20">
        <f t="shared" si="57"/>
        <v>4.644859790802002</v>
      </c>
      <c r="AN20" s="1">
        <v>1</v>
      </c>
      <c r="AO20">
        <f t="shared" si="58"/>
        <v>9.2897195816040039</v>
      </c>
      <c r="AP20" s="1">
        <v>31.011825561523438</v>
      </c>
      <c r="AQ20" s="1">
        <v>31.520044326782227</v>
      </c>
      <c r="AR20" s="1">
        <v>29.918973922729492</v>
      </c>
      <c r="AS20" s="1">
        <v>699.92462158203125</v>
      </c>
      <c r="AT20" s="1">
        <v>688.5125732421875</v>
      </c>
      <c r="AU20" s="1">
        <v>26.873928070068359</v>
      </c>
      <c r="AV20" s="1">
        <v>32.462867736816406</v>
      </c>
      <c r="AW20" s="1">
        <v>58.933956146240234</v>
      </c>
      <c r="AX20" s="1">
        <v>71.195663452148438</v>
      </c>
      <c r="AY20" s="1">
        <v>300.21484375</v>
      </c>
      <c r="AZ20" s="1">
        <v>1699.5989990234375</v>
      </c>
      <c r="BA20" s="1">
        <v>0.20501086115837097</v>
      </c>
      <c r="BB20" s="1">
        <v>98.998382568359375</v>
      </c>
      <c r="BC20" s="1">
        <v>5.8606982231140137</v>
      </c>
      <c r="BD20" s="1">
        <v>-0.43952712416648865</v>
      </c>
      <c r="BE20" s="1">
        <v>0.5</v>
      </c>
      <c r="BF20" s="1">
        <v>-1.355140209197998</v>
      </c>
      <c r="BG20" s="1">
        <v>7.355140209197998</v>
      </c>
      <c r="BH20" s="1">
        <v>1</v>
      </c>
      <c r="BI20" s="1">
        <v>0</v>
      </c>
      <c r="BJ20" s="1">
        <v>0.15999999642372131</v>
      </c>
      <c r="BK20" s="1">
        <v>111115</v>
      </c>
      <c r="BL20">
        <f t="shared" si="59"/>
        <v>1.5010742187499997</v>
      </c>
      <c r="BM20">
        <f t="shared" si="60"/>
        <v>8.6708953735769086E-3</v>
      </c>
      <c r="BN20">
        <f t="shared" si="61"/>
        <v>304.6700443267822</v>
      </c>
      <c r="BO20">
        <f t="shared" si="62"/>
        <v>304.16182556152341</v>
      </c>
      <c r="BP20">
        <f t="shared" si="63"/>
        <v>271.93583376551032</v>
      </c>
      <c r="BQ20">
        <f t="shared" si="64"/>
        <v>-0.46478110612508372</v>
      </c>
      <c r="BR20">
        <f t="shared" si="65"/>
        <v>4.6468881907490243</v>
      </c>
      <c r="BS20">
        <f t="shared" si="66"/>
        <v>46.939031428521581</v>
      </c>
      <c r="BT20">
        <f t="shared" si="67"/>
        <v>14.476163691705175</v>
      </c>
      <c r="BU20">
        <f t="shared" si="68"/>
        <v>31.265934944152832</v>
      </c>
      <c r="BV20">
        <f t="shared" si="69"/>
        <v>4.5802375761584928</v>
      </c>
      <c r="BW20">
        <f t="shared" si="70"/>
        <v>0.5751974605181549</v>
      </c>
      <c r="BX20">
        <f t="shared" si="71"/>
        <v>3.2137713994754011</v>
      </c>
      <c r="BY20">
        <f t="shared" si="72"/>
        <v>1.3664661766830917</v>
      </c>
      <c r="BZ20">
        <f t="shared" si="73"/>
        <v>0.36272692180654165</v>
      </c>
      <c r="CA20">
        <f t="shared" si="74"/>
        <v>63.541503170152929</v>
      </c>
      <c r="CB20">
        <f t="shared" si="75"/>
        <v>0.93221805461107821</v>
      </c>
      <c r="CC20">
        <f t="shared" si="76"/>
        <v>69.87314244036213</v>
      </c>
      <c r="CD20">
        <f t="shared" si="77"/>
        <v>686.89073527401445</v>
      </c>
      <c r="CE20">
        <f t="shared" si="78"/>
        <v>1.1352693584803565E-2</v>
      </c>
      <c r="CF20">
        <f t="shared" si="79"/>
        <v>0</v>
      </c>
      <c r="CG20">
        <f t="shared" si="80"/>
        <v>1487.1956745466732</v>
      </c>
      <c r="CH20">
        <f t="shared" si="81"/>
        <v>0</v>
      </c>
      <c r="CI20" t="e">
        <f t="shared" si="82"/>
        <v>#DIV/0!</v>
      </c>
      <c r="CJ20" t="e">
        <f t="shared" si="83"/>
        <v>#DIV/0!</v>
      </c>
    </row>
    <row r="21" spans="1:88" x14ac:dyDescent="0.35">
      <c r="A21" t="s">
        <v>159</v>
      </c>
      <c r="B21" s="1">
        <v>35</v>
      </c>
      <c r="C21" s="1" t="s">
        <v>109</v>
      </c>
      <c r="D21" s="1" t="s">
        <v>89</v>
      </c>
      <c r="E21" s="1">
        <v>0</v>
      </c>
      <c r="F21" s="1" t="s">
        <v>90</v>
      </c>
      <c r="G21" s="1" t="s">
        <v>89</v>
      </c>
      <c r="H21" s="1">
        <v>6379.0000694692135</v>
      </c>
      <c r="I21" s="1">
        <v>0</v>
      </c>
      <c r="J21">
        <f t="shared" si="42"/>
        <v>13.716775234449212</v>
      </c>
      <c r="K21">
        <f t="shared" si="43"/>
        <v>0.39359677069953186</v>
      </c>
      <c r="L21">
        <f t="shared" si="44"/>
        <v>902.0190010309226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t="e">
        <f t="shared" si="45"/>
        <v>#DIV/0!</v>
      </c>
      <c r="U21" t="e">
        <f t="shared" si="46"/>
        <v>#DIV/0!</v>
      </c>
      <c r="V21" t="e">
        <f t="shared" si="47"/>
        <v>#DIV/0!</v>
      </c>
      <c r="W21" s="1">
        <v>-1</v>
      </c>
      <c r="X21" s="1">
        <v>0.87</v>
      </c>
      <c r="Y21" s="1">
        <v>0.92</v>
      </c>
      <c r="Z21" s="1">
        <v>10.054778099060059</v>
      </c>
      <c r="AA21">
        <f t="shared" si="48"/>
        <v>0.87502738904953004</v>
      </c>
      <c r="AB21">
        <f t="shared" si="49"/>
        <v>9.8910706944930257E-3</v>
      </c>
      <c r="AC21" t="e">
        <f t="shared" si="50"/>
        <v>#DIV/0!</v>
      </c>
      <c r="AD21" t="e">
        <f t="shared" si="51"/>
        <v>#DIV/0!</v>
      </c>
      <c r="AE21" t="e">
        <f t="shared" si="52"/>
        <v>#DIV/0!</v>
      </c>
      <c r="AF21" s="1">
        <v>0</v>
      </c>
      <c r="AG21" s="1">
        <v>0.5</v>
      </c>
      <c r="AH21" t="e">
        <f t="shared" si="53"/>
        <v>#DIV/0!</v>
      </c>
      <c r="AI21">
        <f t="shared" si="54"/>
        <v>6.6572953882173262</v>
      </c>
      <c r="AJ21">
        <f t="shared" si="55"/>
        <v>1.6762174829542316</v>
      </c>
      <c r="AK21">
        <f t="shared" si="56"/>
        <v>31.946664810180664</v>
      </c>
      <c r="AL21" s="1">
        <v>2</v>
      </c>
      <c r="AM21">
        <f t="shared" si="57"/>
        <v>4.644859790802002</v>
      </c>
      <c r="AN21" s="1">
        <v>1</v>
      </c>
      <c r="AO21">
        <f t="shared" si="58"/>
        <v>9.2897195816040039</v>
      </c>
      <c r="AP21" s="1">
        <v>31.112144470214844</v>
      </c>
      <c r="AQ21" s="1">
        <v>31.946664810180664</v>
      </c>
      <c r="AR21" s="1">
        <v>29.921167373657227</v>
      </c>
      <c r="AS21" s="1">
        <v>999.7919921875</v>
      </c>
      <c r="AT21" s="1">
        <v>986.27947998046875</v>
      </c>
      <c r="AU21" s="1">
        <v>26.860326766967773</v>
      </c>
      <c r="AV21" s="1">
        <v>31.157281875610352</v>
      </c>
      <c r="AW21" s="1">
        <v>58.567115783691406</v>
      </c>
      <c r="AX21" s="1">
        <v>67.940353393554688</v>
      </c>
      <c r="AY21" s="1">
        <v>300.20663452148438</v>
      </c>
      <c r="AZ21" s="1">
        <v>1700.38671875</v>
      </c>
      <c r="BA21" s="1">
        <v>0.20104700326919556</v>
      </c>
      <c r="BB21" s="1">
        <v>98.996749877929688</v>
      </c>
      <c r="BC21" s="1">
        <v>5.7329425811767578</v>
      </c>
      <c r="BD21" s="1">
        <v>-0.42424029111862183</v>
      </c>
      <c r="BE21" s="1">
        <v>0.75</v>
      </c>
      <c r="BF21" s="1">
        <v>-1.355140209197998</v>
      </c>
      <c r="BG21" s="1">
        <v>7.355140209197998</v>
      </c>
      <c r="BH21" s="1">
        <v>1</v>
      </c>
      <c r="BI21" s="1">
        <v>0</v>
      </c>
      <c r="BJ21" s="1">
        <v>0.15999999642372131</v>
      </c>
      <c r="BK21" s="1">
        <v>111115</v>
      </c>
      <c r="BL21">
        <f t="shared" si="59"/>
        <v>1.5010331726074218</v>
      </c>
      <c r="BM21">
        <f t="shared" si="60"/>
        <v>6.657295388217326E-3</v>
      </c>
      <c r="BN21">
        <f t="shared" si="61"/>
        <v>305.09666481018064</v>
      </c>
      <c r="BO21">
        <f t="shared" si="62"/>
        <v>304.26214447021482</v>
      </c>
      <c r="BP21">
        <f t="shared" si="63"/>
        <v>272.06186891894322</v>
      </c>
      <c r="BQ21">
        <f t="shared" si="64"/>
        <v>-0.12628649482769122</v>
      </c>
      <c r="BR21">
        <f t="shared" si="65"/>
        <v>4.7606871236701815</v>
      </c>
      <c r="BS21">
        <f t="shared" si="66"/>
        <v>48.089327473280292</v>
      </c>
      <c r="BT21">
        <f t="shared" si="67"/>
        <v>16.932045597669941</v>
      </c>
      <c r="BU21">
        <f t="shared" si="68"/>
        <v>31.529404640197754</v>
      </c>
      <c r="BV21">
        <f t="shared" si="69"/>
        <v>4.6493593601896732</v>
      </c>
      <c r="BW21">
        <f t="shared" si="70"/>
        <v>0.37759828296363895</v>
      </c>
      <c r="BX21">
        <f t="shared" si="71"/>
        <v>3.08446964071595</v>
      </c>
      <c r="BY21">
        <f t="shared" si="72"/>
        <v>1.5648897194737232</v>
      </c>
      <c r="BZ21">
        <f t="shared" si="73"/>
        <v>0.23738597107943898</v>
      </c>
      <c r="CA21">
        <f t="shared" si="74"/>
        <v>89.296949430198254</v>
      </c>
      <c r="CB21">
        <f t="shared" si="75"/>
        <v>0.91456734053595568</v>
      </c>
      <c r="CC21">
        <f t="shared" si="76"/>
        <v>64.82795685800977</v>
      </c>
      <c r="CD21">
        <f t="shared" si="77"/>
        <v>984.28613169865662</v>
      </c>
      <c r="CE21">
        <f t="shared" si="78"/>
        <v>9.0342684356964215E-3</v>
      </c>
      <c r="CF21">
        <f t="shared" si="79"/>
        <v>0</v>
      </c>
      <c r="CG21">
        <f t="shared" si="80"/>
        <v>1487.88495088231</v>
      </c>
      <c r="CH21">
        <f t="shared" si="81"/>
        <v>0</v>
      </c>
      <c r="CI21" t="e">
        <f t="shared" si="82"/>
        <v>#DIV/0!</v>
      </c>
      <c r="CJ21" t="e">
        <f t="shared" si="83"/>
        <v>#DIV/0!</v>
      </c>
    </row>
    <row r="22" spans="1:88" x14ac:dyDescent="0.35">
      <c r="A22" t="s">
        <v>159</v>
      </c>
      <c r="B22" s="1">
        <v>36</v>
      </c>
      <c r="C22" s="1" t="s">
        <v>110</v>
      </c>
      <c r="D22" s="1" t="s">
        <v>89</v>
      </c>
      <c r="E22" s="1">
        <v>0</v>
      </c>
      <c r="F22" s="1" t="s">
        <v>90</v>
      </c>
      <c r="G22" s="1" t="s">
        <v>89</v>
      </c>
      <c r="H22" s="1">
        <v>6543.0000694692135</v>
      </c>
      <c r="I22" s="1">
        <v>0</v>
      </c>
      <c r="J22">
        <f t="shared" si="42"/>
        <v>16.439363443015953</v>
      </c>
      <c r="K22">
        <f t="shared" si="43"/>
        <v>0.34330507900723056</v>
      </c>
      <c r="L22">
        <f t="shared" si="44"/>
        <v>1169.2901410638956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t="e">
        <f t="shared" si="45"/>
        <v>#DIV/0!</v>
      </c>
      <c r="U22" t="e">
        <f t="shared" si="46"/>
        <v>#DIV/0!</v>
      </c>
      <c r="V22" t="e">
        <f t="shared" si="47"/>
        <v>#DIV/0!</v>
      </c>
      <c r="W22" s="1">
        <v>-1</v>
      </c>
      <c r="X22" s="1">
        <v>0.87</v>
      </c>
      <c r="Y22" s="1">
        <v>0.92</v>
      </c>
      <c r="Z22" s="1">
        <v>10.054778099060059</v>
      </c>
      <c r="AA22">
        <f t="shared" si="48"/>
        <v>0.87502738904953004</v>
      </c>
      <c r="AB22">
        <f t="shared" si="49"/>
        <v>1.1721323395597017E-2</v>
      </c>
      <c r="AC22" t="e">
        <f t="shared" si="50"/>
        <v>#DIV/0!</v>
      </c>
      <c r="AD22" t="e">
        <f t="shared" si="51"/>
        <v>#DIV/0!</v>
      </c>
      <c r="AE22" t="e">
        <f t="shared" si="52"/>
        <v>#DIV/0!</v>
      </c>
      <c r="AF22" s="1">
        <v>0</v>
      </c>
      <c r="AG22" s="1">
        <v>0.5</v>
      </c>
      <c r="AH22" t="e">
        <f t="shared" si="53"/>
        <v>#DIV/0!</v>
      </c>
      <c r="AI22">
        <f t="shared" si="54"/>
        <v>6.0153628359017821</v>
      </c>
      <c r="AJ22">
        <f t="shared" si="55"/>
        <v>1.7274321611758938</v>
      </c>
      <c r="AK22">
        <f t="shared" si="56"/>
        <v>32.037868499755859</v>
      </c>
      <c r="AL22" s="1">
        <v>2</v>
      </c>
      <c r="AM22">
        <f t="shared" si="57"/>
        <v>4.644859790802002</v>
      </c>
      <c r="AN22" s="1">
        <v>1</v>
      </c>
      <c r="AO22">
        <f t="shared" si="58"/>
        <v>9.2897195816040039</v>
      </c>
      <c r="AP22" s="1">
        <v>31.139017105102539</v>
      </c>
      <c r="AQ22" s="1">
        <v>32.037868499755859</v>
      </c>
      <c r="AR22" s="1">
        <v>29.917783737182617</v>
      </c>
      <c r="AS22" s="1">
        <v>1299.902099609375</v>
      </c>
      <c r="AT22" s="1">
        <v>1283.805908203125</v>
      </c>
      <c r="AU22" s="1">
        <v>27.005836486816406</v>
      </c>
      <c r="AV22" s="1">
        <v>30.889368057250977</v>
      </c>
      <c r="AW22" s="1">
        <v>58.791713714599609</v>
      </c>
      <c r="AX22" s="1">
        <v>67.247299194335938</v>
      </c>
      <c r="AY22" s="1">
        <v>300.2191162109375</v>
      </c>
      <c r="AZ22" s="1">
        <v>1700.3265380859375</v>
      </c>
      <c r="BA22" s="1">
        <v>0.1512896865606308</v>
      </c>
      <c r="BB22" s="1">
        <v>98.995079040527344</v>
      </c>
      <c r="BC22" s="1">
        <v>5.3300371170043945</v>
      </c>
      <c r="BD22" s="1">
        <v>-0.42866438627243042</v>
      </c>
      <c r="BE22" s="1">
        <v>1</v>
      </c>
      <c r="BF22" s="1">
        <v>-1.355140209197998</v>
      </c>
      <c r="BG22" s="1">
        <v>7.355140209197998</v>
      </c>
      <c r="BH22" s="1">
        <v>1</v>
      </c>
      <c r="BI22" s="1">
        <v>0</v>
      </c>
      <c r="BJ22" s="1">
        <v>0.15999999642372131</v>
      </c>
      <c r="BK22" s="1">
        <v>111115</v>
      </c>
      <c r="BL22">
        <f t="shared" si="59"/>
        <v>1.5010955810546873</v>
      </c>
      <c r="BM22">
        <f t="shared" si="60"/>
        <v>6.0153628359017825E-3</v>
      </c>
      <c r="BN22">
        <f t="shared" si="61"/>
        <v>305.18786849975584</v>
      </c>
      <c r="BO22">
        <f t="shared" si="62"/>
        <v>304.28901710510252</v>
      </c>
      <c r="BP22">
        <f t="shared" si="63"/>
        <v>272.05224001290844</v>
      </c>
      <c r="BQ22">
        <f t="shared" si="64"/>
        <v>-1.668039510326132E-2</v>
      </c>
      <c r="BR22">
        <f t="shared" si="65"/>
        <v>4.7853275935153947</v>
      </c>
      <c r="BS22">
        <f t="shared" si="66"/>
        <v>48.3390451312872</v>
      </c>
      <c r="BT22">
        <f t="shared" si="67"/>
        <v>17.449677074036224</v>
      </c>
      <c r="BU22">
        <f t="shared" si="68"/>
        <v>31.588442802429199</v>
      </c>
      <c r="BV22">
        <f t="shared" si="69"/>
        <v>4.6649721163591558</v>
      </c>
      <c r="BW22">
        <f t="shared" si="70"/>
        <v>0.33107025335023049</v>
      </c>
      <c r="BX22">
        <f t="shared" si="71"/>
        <v>3.0578954323395009</v>
      </c>
      <c r="BY22">
        <f t="shared" si="72"/>
        <v>1.6070766840196549</v>
      </c>
      <c r="BZ22">
        <f t="shared" si="73"/>
        <v>0.2079844150883392</v>
      </c>
      <c r="CA22">
        <f t="shared" si="74"/>
        <v>115.75396993592972</v>
      </c>
      <c r="CB22">
        <f t="shared" si="75"/>
        <v>0.9107997817991732</v>
      </c>
      <c r="CC22">
        <f t="shared" si="76"/>
        <v>63.752043129929433</v>
      </c>
      <c r="CD22">
        <f t="shared" si="77"/>
        <v>1281.4169081420232</v>
      </c>
      <c r="CE22">
        <f t="shared" si="78"/>
        <v>8.1787824133469338E-3</v>
      </c>
      <c r="CF22">
        <f t="shared" si="79"/>
        <v>0</v>
      </c>
      <c r="CG22">
        <f t="shared" si="80"/>
        <v>1487.8322911529642</v>
      </c>
      <c r="CH22">
        <f t="shared" si="81"/>
        <v>0</v>
      </c>
      <c r="CI22" t="e">
        <f t="shared" si="82"/>
        <v>#DIV/0!</v>
      </c>
      <c r="CJ22" t="e">
        <f t="shared" si="83"/>
        <v>#DIV/0!</v>
      </c>
    </row>
    <row r="23" spans="1:88" x14ac:dyDescent="0.35">
      <c r="A23" t="s">
        <v>159</v>
      </c>
      <c r="B23" s="1">
        <v>37</v>
      </c>
      <c r="C23" s="1" t="s">
        <v>111</v>
      </c>
      <c r="D23" s="1" t="s">
        <v>89</v>
      </c>
      <c r="E23" s="1">
        <v>0</v>
      </c>
      <c r="F23" s="1" t="s">
        <v>90</v>
      </c>
      <c r="G23" s="1" t="s">
        <v>89</v>
      </c>
      <c r="H23" s="1">
        <v>6746.0000694692135</v>
      </c>
      <c r="I23" s="1">
        <v>0</v>
      </c>
      <c r="J23">
        <f t="shared" si="42"/>
        <v>17.838318790771932</v>
      </c>
      <c r="K23">
        <f t="shared" si="43"/>
        <v>0.31405815136796822</v>
      </c>
      <c r="L23">
        <f t="shared" si="44"/>
        <v>1540.9828832662101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t="e">
        <f t="shared" si="45"/>
        <v>#DIV/0!</v>
      </c>
      <c r="U23" t="e">
        <f t="shared" si="46"/>
        <v>#DIV/0!</v>
      </c>
      <c r="V23" t="e">
        <f t="shared" si="47"/>
        <v>#DIV/0!</v>
      </c>
      <c r="W23" s="1">
        <v>-1</v>
      </c>
      <c r="X23" s="1">
        <v>0.87</v>
      </c>
      <c r="Y23" s="1">
        <v>0.92</v>
      </c>
      <c r="Z23" s="1">
        <v>10.054778099060059</v>
      </c>
      <c r="AA23">
        <f t="shared" si="48"/>
        <v>0.87502738904953004</v>
      </c>
      <c r="AB23">
        <f t="shared" si="49"/>
        <v>1.2669608210836028E-2</v>
      </c>
      <c r="AC23" t="e">
        <f t="shared" si="50"/>
        <v>#DIV/0!</v>
      </c>
      <c r="AD23" t="e">
        <f t="shared" si="51"/>
        <v>#DIV/0!</v>
      </c>
      <c r="AE23" t="e">
        <f t="shared" si="52"/>
        <v>#DIV/0!</v>
      </c>
      <c r="AF23" s="1">
        <v>0</v>
      </c>
      <c r="AG23" s="1">
        <v>0.5</v>
      </c>
      <c r="AH23" t="e">
        <f t="shared" si="53"/>
        <v>#DIV/0!</v>
      </c>
      <c r="AI23">
        <f t="shared" si="54"/>
        <v>5.6208231656380558</v>
      </c>
      <c r="AJ23">
        <f t="shared" si="55"/>
        <v>1.758764592300893</v>
      </c>
      <c r="AK23">
        <f t="shared" si="56"/>
        <v>32.143463134765625</v>
      </c>
      <c r="AL23" s="1">
        <v>2</v>
      </c>
      <c r="AM23">
        <f t="shared" si="57"/>
        <v>4.644859790802002</v>
      </c>
      <c r="AN23" s="1">
        <v>1</v>
      </c>
      <c r="AO23">
        <f t="shared" si="58"/>
        <v>9.2897195816040039</v>
      </c>
      <c r="AP23" s="1">
        <v>31.172248840332031</v>
      </c>
      <c r="AQ23" s="1">
        <v>32.143463134765625</v>
      </c>
      <c r="AR23" s="1">
        <v>29.917510986328125</v>
      </c>
      <c r="AS23" s="1">
        <v>1700.15625</v>
      </c>
      <c r="AT23" s="1">
        <v>1681.9744873046875</v>
      </c>
      <c r="AU23" s="1">
        <v>27.234983444213867</v>
      </c>
      <c r="AV23" s="1">
        <v>30.863916397094727</v>
      </c>
      <c r="AW23" s="1">
        <v>59.175670623779297</v>
      </c>
      <c r="AX23" s="1">
        <v>67.0614013671875</v>
      </c>
      <c r="AY23" s="1">
        <v>300.21731567382813</v>
      </c>
      <c r="AZ23" s="1">
        <v>1699.2501220703125</v>
      </c>
      <c r="BA23" s="1">
        <v>0.19922928512096405</v>
      </c>
      <c r="BB23" s="1">
        <v>98.9903564453125</v>
      </c>
      <c r="BC23" s="1">
        <v>3.5362870693206787</v>
      </c>
      <c r="BD23" s="1">
        <v>-0.4422161877155304</v>
      </c>
      <c r="BE23" s="1">
        <v>1</v>
      </c>
      <c r="BF23" s="1">
        <v>-1.355140209197998</v>
      </c>
      <c r="BG23" s="1">
        <v>7.355140209197998</v>
      </c>
      <c r="BH23" s="1">
        <v>1</v>
      </c>
      <c r="BI23" s="1">
        <v>0</v>
      </c>
      <c r="BJ23" s="1">
        <v>0.15999999642372131</v>
      </c>
      <c r="BK23" s="1">
        <v>111115</v>
      </c>
      <c r="BL23">
        <f t="shared" si="59"/>
        <v>1.5010865783691403</v>
      </c>
      <c r="BM23">
        <f t="shared" si="60"/>
        <v>5.6208231656380558E-3</v>
      </c>
      <c r="BN23">
        <f t="shared" si="61"/>
        <v>305.2934631347656</v>
      </c>
      <c r="BO23">
        <f t="shared" si="62"/>
        <v>304.32224884033201</v>
      </c>
      <c r="BP23">
        <f t="shared" si="63"/>
        <v>271.88001345425801</v>
      </c>
      <c r="BQ23">
        <f t="shared" si="64"/>
        <v>4.8403828350685622E-2</v>
      </c>
      <c r="BR23">
        <f t="shared" si="65"/>
        <v>4.8139946777476252</v>
      </c>
      <c r="BS23">
        <f t="shared" si="66"/>
        <v>48.630945989240175</v>
      </c>
      <c r="BT23">
        <f t="shared" si="67"/>
        <v>17.767029592145448</v>
      </c>
      <c r="BU23">
        <f t="shared" si="68"/>
        <v>31.657855987548828</v>
      </c>
      <c r="BV23">
        <f t="shared" si="69"/>
        <v>4.6833869411041675</v>
      </c>
      <c r="BW23">
        <f t="shared" si="70"/>
        <v>0.30378797173833794</v>
      </c>
      <c r="BX23">
        <f t="shared" si="71"/>
        <v>3.0552300854467322</v>
      </c>
      <c r="BY23">
        <f t="shared" si="72"/>
        <v>1.6281568556574353</v>
      </c>
      <c r="BZ23">
        <f t="shared" si="73"/>
        <v>0.19076423521372426</v>
      </c>
      <c r="CA23">
        <f t="shared" si="74"/>
        <v>152.54244489064752</v>
      </c>
      <c r="CB23">
        <f t="shared" si="75"/>
        <v>0.91617494492177931</v>
      </c>
      <c r="CC23">
        <f t="shared" si="76"/>
        <v>63.197515823774467</v>
      </c>
      <c r="CD23">
        <f t="shared" si="77"/>
        <v>1679.3821883492669</v>
      </c>
      <c r="CE23">
        <f t="shared" si="78"/>
        <v>6.712810472031077E-3</v>
      </c>
      <c r="CF23">
        <f t="shared" si="79"/>
        <v>0</v>
      </c>
      <c r="CG23">
        <f t="shared" si="80"/>
        <v>1486.8903976572808</v>
      </c>
      <c r="CH23">
        <f t="shared" si="81"/>
        <v>0</v>
      </c>
      <c r="CI23" t="e">
        <f t="shared" si="82"/>
        <v>#DIV/0!</v>
      </c>
      <c r="CJ23" t="e">
        <f t="shared" si="83"/>
        <v>#DIV/0!</v>
      </c>
    </row>
    <row r="24" spans="1:88" x14ac:dyDescent="0.35">
      <c r="A24" t="s">
        <v>159</v>
      </c>
      <c r="B24" s="1">
        <v>38</v>
      </c>
      <c r="C24" s="1" t="s">
        <v>112</v>
      </c>
      <c r="D24" s="1" t="s">
        <v>89</v>
      </c>
      <c r="E24" s="1">
        <v>0</v>
      </c>
      <c r="F24" s="1" t="s">
        <v>90</v>
      </c>
      <c r="G24" s="1" t="s">
        <v>89</v>
      </c>
      <c r="H24" s="1">
        <v>6888.0000694692135</v>
      </c>
      <c r="I24" s="1">
        <v>0</v>
      </c>
      <c r="J24">
        <f t="shared" si="42"/>
        <v>20.574822307803778</v>
      </c>
      <c r="K24">
        <f t="shared" si="43"/>
        <v>0.29857726132763351</v>
      </c>
      <c r="L24">
        <f t="shared" si="44"/>
        <v>1808.8658710113168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t="e">
        <f t="shared" si="45"/>
        <v>#DIV/0!</v>
      </c>
      <c r="U24" t="e">
        <f t="shared" si="46"/>
        <v>#DIV/0!</v>
      </c>
      <c r="V24" t="e">
        <f t="shared" si="47"/>
        <v>#DIV/0!</v>
      </c>
      <c r="W24" s="1">
        <v>-1</v>
      </c>
      <c r="X24" s="1">
        <v>0.87</v>
      </c>
      <c r="Y24" s="1">
        <v>0.92</v>
      </c>
      <c r="Z24" s="1">
        <v>10.054778099060059</v>
      </c>
      <c r="AA24">
        <f t="shared" si="48"/>
        <v>0.87502738904953004</v>
      </c>
      <c r="AB24">
        <f t="shared" si="49"/>
        <v>1.4518224228958604E-2</v>
      </c>
      <c r="AC24" t="e">
        <f t="shared" si="50"/>
        <v>#DIV/0!</v>
      </c>
      <c r="AD24" t="e">
        <f t="shared" si="51"/>
        <v>#DIV/0!</v>
      </c>
      <c r="AE24" t="e">
        <f t="shared" si="52"/>
        <v>#DIV/0!</v>
      </c>
      <c r="AF24" s="1">
        <v>0</v>
      </c>
      <c r="AG24" s="1">
        <v>0.5</v>
      </c>
      <c r="AH24" t="e">
        <f t="shared" si="53"/>
        <v>#DIV/0!</v>
      </c>
      <c r="AI24">
        <f t="shared" si="54"/>
        <v>5.4537810707865892</v>
      </c>
      <c r="AJ24">
        <f t="shared" si="55"/>
        <v>1.7917365083783139</v>
      </c>
      <c r="AK24">
        <f t="shared" si="56"/>
        <v>32.275032043457031</v>
      </c>
      <c r="AL24" s="1">
        <v>2</v>
      </c>
      <c r="AM24">
        <f t="shared" si="57"/>
        <v>4.644859790802002</v>
      </c>
      <c r="AN24" s="1">
        <v>1</v>
      </c>
      <c r="AO24">
        <f t="shared" si="58"/>
        <v>9.2897195816040039</v>
      </c>
      <c r="AP24" s="1">
        <v>31.226245880126953</v>
      </c>
      <c r="AQ24" s="1">
        <v>32.275032043457031</v>
      </c>
      <c r="AR24" s="1">
        <v>29.91840934753418</v>
      </c>
      <c r="AS24" s="1">
        <v>1999.9259033203125</v>
      </c>
      <c r="AT24" s="1">
        <v>1979.0301513671875</v>
      </c>
      <c r="AU24" s="1">
        <v>27.372659683227539</v>
      </c>
      <c r="AV24" s="1">
        <v>30.893449783325195</v>
      </c>
      <c r="AW24" s="1">
        <v>59.293354034423828</v>
      </c>
      <c r="AX24" s="1">
        <v>66.921173095703125</v>
      </c>
      <c r="AY24" s="1">
        <v>300.23345947265625</v>
      </c>
      <c r="AZ24" s="1">
        <v>1698.2908935546875</v>
      </c>
      <c r="BA24" s="1">
        <v>0.17861023545265198</v>
      </c>
      <c r="BB24" s="1">
        <v>98.991401672363281</v>
      </c>
      <c r="BC24" s="1">
        <v>2.0772354602813721</v>
      </c>
      <c r="BD24" s="1">
        <v>-0.45372474193572998</v>
      </c>
      <c r="BE24" s="1">
        <v>1</v>
      </c>
      <c r="BF24" s="1">
        <v>-1.355140209197998</v>
      </c>
      <c r="BG24" s="1">
        <v>7.355140209197998</v>
      </c>
      <c r="BH24" s="1">
        <v>1</v>
      </c>
      <c r="BI24" s="1">
        <v>0</v>
      </c>
      <c r="BJ24" s="1">
        <v>0.15999999642372131</v>
      </c>
      <c r="BK24" s="1">
        <v>111115</v>
      </c>
      <c r="BL24">
        <f t="shared" si="59"/>
        <v>1.501167297363281</v>
      </c>
      <c r="BM24">
        <f t="shared" si="60"/>
        <v>5.4537810707865888E-3</v>
      </c>
      <c r="BN24">
        <f t="shared" si="61"/>
        <v>305.42503204345701</v>
      </c>
      <c r="BO24">
        <f t="shared" si="62"/>
        <v>304.37624588012693</v>
      </c>
      <c r="BP24">
        <f t="shared" si="63"/>
        <v>271.72653689518847</v>
      </c>
      <c r="BQ24">
        <f t="shared" si="64"/>
        <v>7.331779001906516E-2</v>
      </c>
      <c r="BR24">
        <f t="shared" si="65"/>
        <v>4.8499224049244427</v>
      </c>
      <c r="BS24">
        <f t="shared" si="66"/>
        <v>48.993370363382368</v>
      </c>
      <c r="BT24">
        <f t="shared" si="67"/>
        <v>18.099920580057173</v>
      </c>
      <c r="BU24">
        <f t="shared" si="68"/>
        <v>31.750638961791992</v>
      </c>
      <c r="BV24">
        <f t="shared" si="69"/>
        <v>4.7081004319037714</v>
      </c>
      <c r="BW24">
        <f t="shared" si="70"/>
        <v>0.2892796371048677</v>
      </c>
      <c r="BX24">
        <f t="shared" si="71"/>
        <v>3.0581858965461288</v>
      </c>
      <c r="BY24">
        <f t="shared" si="72"/>
        <v>1.6499145353576425</v>
      </c>
      <c r="BZ24">
        <f t="shared" si="73"/>
        <v>0.18161273362218533</v>
      </c>
      <c r="CA24">
        <f t="shared" si="74"/>
        <v>179.06216800871053</v>
      </c>
      <c r="CB24">
        <f t="shared" si="75"/>
        <v>0.91401632752370399</v>
      </c>
      <c r="CC24">
        <f t="shared" si="76"/>
        <v>62.717617872675838</v>
      </c>
      <c r="CD24">
        <f t="shared" si="77"/>
        <v>1976.0401784329626</v>
      </c>
      <c r="CE24">
        <f t="shared" si="78"/>
        <v>6.5302510413647484E-3</v>
      </c>
      <c r="CF24">
        <f t="shared" si="79"/>
        <v>0</v>
      </c>
      <c r="CG24">
        <f t="shared" si="80"/>
        <v>1486.0510464337515</v>
      </c>
      <c r="CH24">
        <f t="shared" si="81"/>
        <v>0</v>
      </c>
      <c r="CI24" t="e">
        <f t="shared" si="82"/>
        <v>#DIV/0!</v>
      </c>
      <c r="CJ24" t="e">
        <f t="shared" si="83"/>
        <v>#DIV/0!</v>
      </c>
    </row>
    <row r="25" spans="1:88" x14ac:dyDescent="0.35">
      <c r="A25" t="s">
        <v>160</v>
      </c>
      <c r="B25" s="1">
        <v>39</v>
      </c>
      <c r="C25" s="1" t="s">
        <v>113</v>
      </c>
      <c r="D25" s="1" t="s">
        <v>89</v>
      </c>
      <c r="E25" s="1">
        <v>0</v>
      </c>
      <c r="F25" s="1" t="s">
        <v>90</v>
      </c>
      <c r="G25" s="1" t="s">
        <v>89</v>
      </c>
      <c r="H25" s="1">
        <v>7567.5000694347546</v>
      </c>
      <c r="I25" s="1">
        <v>0</v>
      </c>
      <c r="J25">
        <f t="shared" ref="J25:J35" si="84">(AS25-AT25*(1000-AU25)/(1000-AV25))*BL25</f>
        <v>4.0107579297240381</v>
      </c>
      <c r="K25">
        <f t="shared" ref="K25:K35" si="85">IF(BW25&lt;&gt;0,1/(1/BW25-1/AO25),0)</f>
        <v>0.36250913847204241</v>
      </c>
      <c r="L25">
        <f t="shared" ref="L25:L35" si="86">((BZ25-BM25/2)*AT25-J25)/(BZ25+BM25/2)</f>
        <v>364.77691962892368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t="e">
        <f t="shared" ref="T25:T35" si="87">CF25/P25</f>
        <v>#DIV/0!</v>
      </c>
      <c r="U25" t="e">
        <f t="shared" ref="U25:U35" si="88">CH25/R25</f>
        <v>#DIV/0!</v>
      </c>
      <c r="V25" t="e">
        <f t="shared" ref="V25:V35" si="89">(R25-S25)/R25</f>
        <v>#DIV/0!</v>
      </c>
      <c r="W25" s="1">
        <v>-1</v>
      </c>
      <c r="X25" s="1">
        <v>0.87</v>
      </c>
      <c r="Y25" s="1">
        <v>0.92</v>
      </c>
      <c r="Z25" s="1">
        <v>10.006867408752441</v>
      </c>
      <c r="AA25">
        <f t="shared" ref="AA25:AA35" si="90">(Z25*Y25+(100-Z25)*X25)/100</f>
        <v>0.87500343370437617</v>
      </c>
      <c r="AB25">
        <f t="shared" ref="AB25:AB35" si="91">(J25-W25)/CG25</f>
        <v>3.3657102850752755E-3</v>
      </c>
      <c r="AC25" t="e">
        <f t="shared" ref="AC25:AC35" si="92">(R25-S25)/(R25-Q25)</f>
        <v>#DIV/0!</v>
      </c>
      <c r="AD25" t="e">
        <f t="shared" ref="AD25:AD35" si="93">(P25-R25)/(P25-Q25)</f>
        <v>#DIV/0!</v>
      </c>
      <c r="AE25" t="e">
        <f t="shared" ref="AE25:AE35" si="94">(P25-R25)/R25</f>
        <v>#DIV/0!</v>
      </c>
      <c r="AF25" s="1">
        <v>0</v>
      </c>
      <c r="AG25" s="1">
        <v>0.5</v>
      </c>
      <c r="AH25" t="e">
        <f t="shared" ref="AH25:AH35" si="95">V25*AG25*AA25*AF25</f>
        <v>#DIV/0!</v>
      </c>
      <c r="AI25">
        <f t="shared" ref="AI25:AI35" si="96">BM25*1000</f>
        <v>7.1854200699956561</v>
      </c>
      <c r="AJ25">
        <f t="shared" ref="AJ25:AJ35" si="97">(BR25-BX25)</f>
        <v>1.9597822908727278</v>
      </c>
      <c r="AK25">
        <f t="shared" ref="AK25:AK35" si="98">(AQ25+BQ25*I25)</f>
        <v>32.161056518554688</v>
      </c>
      <c r="AL25" s="1">
        <v>2</v>
      </c>
      <c r="AM25">
        <f t="shared" ref="AM25:AM35" si="99">(AL25*BF25+BG25)</f>
        <v>4.644859790802002</v>
      </c>
      <c r="AN25" s="1">
        <v>1</v>
      </c>
      <c r="AO25">
        <f t="shared" ref="AO25:AO35" si="100">AM25*(AN25+1)*(AN25+1)/(AN25*AN25+1)</f>
        <v>9.2897195816040039</v>
      </c>
      <c r="AP25" s="1">
        <v>31.054460525512695</v>
      </c>
      <c r="AQ25" s="1">
        <v>32.161056518554688</v>
      </c>
      <c r="AR25" s="1">
        <v>29.915430068969727</v>
      </c>
      <c r="AS25" s="1">
        <v>400.09487915039063</v>
      </c>
      <c r="AT25" s="1">
        <v>395.52969360351563</v>
      </c>
      <c r="AU25" s="1">
        <v>24.230922698974609</v>
      </c>
      <c r="AV25" s="1">
        <v>28.879449844360352</v>
      </c>
      <c r="AW25" s="1">
        <v>53.002166748046875</v>
      </c>
      <c r="AX25" s="1">
        <v>63.173088073730469</v>
      </c>
      <c r="AY25" s="1">
        <v>300.22021484375</v>
      </c>
      <c r="AZ25" s="1">
        <v>1701.441162109375</v>
      </c>
      <c r="BA25" s="1">
        <v>0.22284288704395294</v>
      </c>
      <c r="BB25" s="1">
        <v>98.997840881347656</v>
      </c>
      <c r="BC25" s="1">
        <v>4.0626192092895508</v>
      </c>
      <c r="BD25" s="1">
        <v>-0.39342829585075378</v>
      </c>
      <c r="BE25" s="1">
        <v>1</v>
      </c>
      <c r="BF25" s="1">
        <v>-1.355140209197998</v>
      </c>
      <c r="BG25" s="1">
        <v>7.355140209197998</v>
      </c>
      <c r="BH25" s="1">
        <v>1</v>
      </c>
      <c r="BI25" s="1">
        <v>0</v>
      </c>
      <c r="BJ25" s="1">
        <v>0.15999999642372131</v>
      </c>
      <c r="BK25" s="1">
        <v>111115</v>
      </c>
      <c r="BL25">
        <f t="shared" ref="BL25:BL35" si="101">AY25*0.000001/(AL25*0.0001)</f>
        <v>1.5011010742187498</v>
      </c>
      <c r="BM25">
        <f t="shared" ref="BM25:BM35" si="102">(AV25-AU25)/(1000-AV25)*BL25</f>
        <v>7.1854200699956565E-3</v>
      </c>
      <c r="BN25">
        <f t="shared" ref="BN25:BN35" si="103">(AQ25+273.15)</f>
        <v>305.31105651855466</v>
      </c>
      <c r="BO25">
        <f t="shared" ref="BO25:BO35" si="104">(AP25+273.15)</f>
        <v>304.20446052551267</v>
      </c>
      <c r="BP25">
        <f t="shared" ref="BP25:BP35" si="105">(AZ25*BH25+BA25*BI25)*BJ25</f>
        <v>272.23057985267224</v>
      </c>
      <c r="BQ25">
        <f t="shared" ref="BQ25:BQ35" si="106">((BP25+0.00000010773*(BO25^4-BN25^4))-BM25*44100)/(AM25*51.4+0.00000043092*BN25^3)</f>
        <v>-0.23164012321846386</v>
      </c>
      <c r="BR25">
        <f t="shared" ref="BR25:BR35" si="107">0.61365*EXP(17.502*AK25/(240.97+AK25))</f>
        <v>4.8187854713055742</v>
      </c>
      <c r="BS25">
        <f t="shared" ref="BS25:BS35" si="108">BR25*1000/BB25</f>
        <v>48.675662301373372</v>
      </c>
      <c r="BT25">
        <f t="shared" ref="BT25:BT35" si="109">(BS25-AV25)</f>
        <v>19.79621245701302</v>
      </c>
      <c r="BU25">
        <f t="shared" ref="BU25:BU35" si="110">IF(I25,AQ25,(AP25+AQ25)/2)</f>
        <v>31.607758522033691</v>
      </c>
      <c r="BV25">
        <f t="shared" ref="BV25:BV35" si="111">0.61365*EXP(17.502*BU25/(240.97+BU25))</f>
        <v>4.670090097388667</v>
      </c>
      <c r="BW25">
        <f t="shared" ref="BW25:BW35" si="112">IF(BT25&lt;&gt;0,(1000-(BS25+AV25)/2)/BT25*BM25,0)</f>
        <v>0.34889436832031445</v>
      </c>
      <c r="BX25">
        <f t="shared" ref="BX25:BX35" si="113">AV25*BB25/1000</f>
        <v>2.8590031804328464</v>
      </c>
      <c r="BY25">
        <f t="shared" ref="BY25:BY35" si="114">(BV25-BX25)</f>
        <v>1.8110869169558206</v>
      </c>
      <c r="BZ25">
        <f t="shared" ref="BZ25:BZ35" si="115">1/(1.6/K25+1.37/AO25)</f>
        <v>0.21924263269160613</v>
      </c>
      <c r="CA25">
        <f t="shared" ref="CA25:CA35" si="116">L25*BB25*0.001</f>
        <v>36.112127446612327</v>
      </c>
      <c r="CB25">
        <f t="shared" ref="CB25:CB35" si="117">L25/AT25</f>
        <v>0.92224913964254995</v>
      </c>
      <c r="CC25">
        <f t="shared" ref="CC25:CC35" si="118">(1-BM25*BB25/BR25/K25)*100</f>
        <v>59.278728128255651</v>
      </c>
      <c r="CD25">
        <f t="shared" ref="CD25:CD35" si="119">(AT25-J25/(AO25/1.35))</f>
        <v>394.94684251123402</v>
      </c>
      <c r="CE25">
        <f t="shared" ref="CE25:CE35" si="120">J25*CC25/100/CD25</f>
        <v>6.0198640250578531E-3</v>
      </c>
      <c r="CF25">
        <f t="shared" ref="CF25:CF35" si="121">(P25-O25)</f>
        <v>0</v>
      </c>
      <c r="CG25">
        <f t="shared" ref="CG25:CG35" si="122">AZ25*AA25</f>
        <v>1488.7668590916674</v>
      </c>
      <c r="CH25">
        <f t="shared" ref="CH25:CH35" si="123">(R25-Q25)</f>
        <v>0</v>
      </c>
      <c r="CI25" t="e">
        <f t="shared" ref="CI25:CI35" si="124">(R25-S25)/(R25-O25)</f>
        <v>#DIV/0!</v>
      </c>
      <c r="CJ25" t="e">
        <f t="shared" ref="CJ25:CJ35" si="125">(P25-R25)/(P25-O25)</f>
        <v>#DIV/0!</v>
      </c>
    </row>
    <row r="26" spans="1:88" x14ac:dyDescent="0.35">
      <c r="A26" t="s">
        <v>160</v>
      </c>
      <c r="B26" s="1">
        <v>40</v>
      </c>
      <c r="C26" s="1" t="s">
        <v>114</v>
      </c>
      <c r="D26" s="1" t="s">
        <v>89</v>
      </c>
      <c r="E26" s="1">
        <v>0</v>
      </c>
      <c r="F26" s="1" t="s">
        <v>90</v>
      </c>
      <c r="G26" s="1" t="s">
        <v>89</v>
      </c>
      <c r="H26" s="1">
        <v>7790.5000694347546</v>
      </c>
      <c r="I26" s="1">
        <v>0</v>
      </c>
      <c r="J26">
        <f t="shared" si="84"/>
        <v>-2.8230184994162535</v>
      </c>
      <c r="K26">
        <f t="shared" si="85"/>
        <v>0.43503057713649351</v>
      </c>
      <c r="L26">
        <f t="shared" si="86"/>
        <v>205.46303194056122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t="e">
        <f t="shared" si="87"/>
        <v>#DIV/0!</v>
      </c>
      <c r="U26" t="e">
        <f t="shared" si="88"/>
        <v>#DIV/0!</v>
      </c>
      <c r="V26" t="e">
        <f t="shared" si="89"/>
        <v>#DIV/0!</v>
      </c>
      <c r="W26" s="1">
        <v>-1</v>
      </c>
      <c r="X26" s="1">
        <v>0.87</v>
      </c>
      <c r="Y26" s="1">
        <v>0.92</v>
      </c>
      <c r="Z26" s="1">
        <v>10.006867408752441</v>
      </c>
      <c r="AA26">
        <f t="shared" si="90"/>
        <v>0.87500343370437617</v>
      </c>
      <c r="AB26">
        <f t="shared" si="91"/>
        <v>-1.2254782564823832E-3</v>
      </c>
      <c r="AC26" t="e">
        <f t="shared" si="92"/>
        <v>#DIV/0!</v>
      </c>
      <c r="AD26" t="e">
        <f t="shared" si="93"/>
        <v>#DIV/0!</v>
      </c>
      <c r="AE26" t="e">
        <f t="shared" si="94"/>
        <v>#DIV/0!</v>
      </c>
      <c r="AF26" s="1">
        <v>0</v>
      </c>
      <c r="AG26" s="1">
        <v>0.5</v>
      </c>
      <c r="AH26" t="e">
        <f t="shared" si="95"/>
        <v>#DIV/0!</v>
      </c>
      <c r="AI26">
        <f t="shared" si="96"/>
        <v>7.8945780842021565</v>
      </c>
      <c r="AJ26">
        <f t="shared" si="97"/>
        <v>1.8063901121884163</v>
      </c>
      <c r="AK26">
        <f t="shared" si="98"/>
        <v>32.149967193603516</v>
      </c>
      <c r="AL26" s="1">
        <v>2</v>
      </c>
      <c r="AM26">
        <f t="shared" si="99"/>
        <v>4.644859790802002</v>
      </c>
      <c r="AN26" s="1">
        <v>1</v>
      </c>
      <c r="AO26">
        <f t="shared" si="100"/>
        <v>9.2897195816040039</v>
      </c>
      <c r="AP26" s="1">
        <v>31.109031677246094</v>
      </c>
      <c r="AQ26" s="1">
        <v>32.149967193603516</v>
      </c>
      <c r="AR26" s="1">
        <v>29.917356491088867</v>
      </c>
      <c r="AS26" s="1">
        <v>199.97380065917969</v>
      </c>
      <c r="AT26" s="1">
        <v>200.79841613769531</v>
      </c>
      <c r="AU26" s="1">
        <v>25.298042297363281</v>
      </c>
      <c r="AV26" s="1">
        <v>30.397497177124023</v>
      </c>
      <c r="AW26" s="1">
        <v>55.167839050292969</v>
      </c>
      <c r="AX26" s="1">
        <v>66.285804748535156</v>
      </c>
      <c r="AY26" s="1">
        <v>300.21258544921875</v>
      </c>
      <c r="AZ26" s="1">
        <v>1700.1048583984375</v>
      </c>
      <c r="BA26" s="1">
        <v>0.24556998908519745</v>
      </c>
      <c r="BB26" s="1">
        <v>99.000755310058594</v>
      </c>
      <c r="BC26" s="1">
        <v>3.3751077651977539</v>
      </c>
      <c r="BD26" s="1">
        <v>-0.43541419506072998</v>
      </c>
      <c r="BE26" s="1">
        <v>0.75</v>
      </c>
      <c r="BF26" s="1">
        <v>-1.355140209197998</v>
      </c>
      <c r="BG26" s="1">
        <v>7.355140209197998</v>
      </c>
      <c r="BH26" s="1">
        <v>1</v>
      </c>
      <c r="BI26" s="1">
        <v>0</v>
      </c>
      <c r="BJ26" s="1">
        <v>0.15999999642372131</v>
      </c>
      <c r="BK26" s="1">
        <v>111115</v>
      </c>
      <c r="BL26">
        <f t="shared" si="101"/>
        <v>1.5010629272460936</v>
      </c>
      <c r="BM26">
        <f t="shared" si="102"/>
        <v>7.8945780842021567E-3</v>
      </c>
      <c r="BN26">
        <f t="shared" si="103"/>
        <v>305.29996719360349</v>
      </c>
      <c r="BO26">
        <f t="shared" si="104"/>
        <v>304.25903167724607</v>
      </c>
      <c r="BP26">
        <f t="shared" si="105"/>
        <v>272.01677126370123</v>
      </c>
      <c r="BQ26">
        <f t="shared" si="106"/>
        <v>-0.35390631569007847</v>
      </c>
      <c r="BR26">
        <f t="shared" si="107"/>
        <v>4.8157652922590684</v>
      </c>
      <c r="BS26">
        <f t="shared" si="108"/>
        <v>48.643722739050467</v>
      </c>
      <c r="BT26">
        <f t="shared" si="109"/>
        <v>18.246225561926444</v>
      </c>
      <c r="BU26">
        <f t="shared" si="110"/>
        <v>31.629499435424805</v>
      </c>
      <c r="BV26">
        <f t="shared" si="111"/>
        <v>4.6758565166860899</v>
      </c>
      <c r="BW26">
        <f t="shared" si="112"/>
        <v>0.41556975809698188</v>
      </c>
      <c r="BX26">
        <f t="shared" si="113"/>
        <v>3.0093751800706521</v>
      </c>
      <c r="BY26">
        <f t="shared" si="114"/>
        <v>1.6664813366154378</v>
      </c>
      <c r="BZ26">
        <f t="shared" si="115"/>
        <v>0.26141212668354208</v>
      </c>
      <c r="CA26">
        <f t="shared" si="116"/>
        <v>20.340995350410257</v>
      </c>
      <c r="CB26">
        <f t="shared" si="117"/>
        <v>1.023230341616177</v>
      </c>
      <c r="CC26">
        <f t="shared" si="118"/>
        <v>62.693686383928451</v>
      </c>
      <c r="CD26">
        <f t="shared" si="119"/>
        <v>201.20866264091148</v>
      </c>
      <c r="CE26">
        <f t="shared" si="120"/>
        <v>-8.7961141501292743E-3</v>
      </c>
      <c r="CF26">
        <f t="shared" si="121"/>
        <v>0</v>
      </c>
      <c r="CG26">
        <f t="shared" si="122"/>
        <v>1487.5975887561251</v>
      </c>
      <c r="CH26">
        <f t="shared" si="123"/>
        <v>0</v>
      </c>
      <c r="CI26" t="e">
        <f t="shared" si="124"/>
        <v>#DIV/0!</v>
      </c>
      <c r="CJ26" t="e">
        <f t="shared" si="125"/>
        <v>#DIV/0!</v>
      </c>
    </row>
    <row r="27" spans="1:88" x14ac:dyDescent="0.35">
      <c r="A27" t="s">
        <v>160</v>
      </c>
      <c r="B27" s="1">
        <v>41</v>
      </c>
      <c r="C27" s="1" t="s">
        <v>115</v>
      </c>
      <c r="D27" s="1" t="s">
        <v>89</v>
      </c>
      <c r="E27" s="1">
        <v>0</v>
      </c>
      <c r="F27" s="1" t="s">
        <v>90</v>
      </c>
      <c r="G27" s="1" t="s">
        <v>89</v>
      </c>
      <c r="H27" s="1">
        <v>8013.5000694347546</v>
      </c>
      <c r="I27" s="1">
        <v>0</v>
      </c>
      <c r="J27">
        <f t="shared" si="84"/>
        <v>-5.6745356334139005</v>
      </c>
      <c r="K27">
        <f t="shared" si="85"/>
        <v>0.52302567864815885</v>
      </c>
      <c r="L27">
        <f t="shared" si="86"/>
        <v>70.016500849285933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t="e">
        <f t="shared" si="87"/>
        <v>#DIV/0!</v>
      </c>
      <c r="U27" t="e">
        <f t="shared" si="88"/>
        <v>#DIV/0!</v>
      </c>
      <c r="V27" t="e">
        <f t="shared" si="89"/>
        <v>#DIV/0!</v>
      </c>
      <c r="W27" s="1">
        <v>-1</v>
      </c>
      <c r="X27" s="1">
        <v>0.87</v>
      </c>
      <c r="Y27" s="1">
        <v>0.92</v>
      </c>
      <c r="Z27" s="1">
        <v>10.006867408752441</v>
      </c>
      <c r="AA27">
        <f t="shared" si="90"/>
        <v>0.87500343370437617</v>
      </c>
      <c r="AB27">
        <f t="shared" si="91"/>
        <v>-3.1418582998018973E-3</v>
      </c>
      <c r="AC27" t="e">
        <f t="shared" si="92"/>
        <v>#DIV/0!</v>
      </c>
      <c r="AD27" t="e">
        <f t="shared" si="93"/>
        <v>#DIV/0!</v>
      </c>
      <c r="AE27" t="e">
        <f t="shared" si="94"/>
        <v>#DIV/0!</v>
      </c>
      <c r="AF27" s="1">
        <v>0</v>
      </c>
      <c r="AG27" s="1">
        <v>0.5</v>
      </c>
      <c r="AH27" t="e">
        <f t="shared" si="95"/>
        <v>#DIV/0!</v>
      </c>
      <c r="AI27">
        <f t="shared" si="96"/>
        <v>8.6420869518020602</v>
      </c>
      <c r="AJ27">
        <f t="shared" si="97"/>
        <v>1.6586959015646103</v>
      </c>
      <c r="AK27">
        <f t="shared" si="98"/>
        <v>32.050270080566406</v>
      </c>
      <c r="AL27" s="1">
        <v>2</v>
      </c>
      <c r="AM27">
        <f t="shared" si="99"/>
        <v>4.644859790802002</v>
      </c>
      <c r="AN27" s="1">
        <v>1</v>
      </c>
      <c r="AO27">
        <f t="shared" si="100"/>
        <v>9.2897195816040039</v>
      </c>
      <c r="AP27" s="1">
        <v>31.121913909912109</v>
      </c>
      <c r="AQ27" s="1">
        <v>32.050270080566406</v>
      </c>
      <c r="AR27" s="1">
        <v>29.916271209716797</v>
      </c>
      <c r="AS27" s="1">
        <v>50.060466766357422</v>
      </c>
      <c r="AT27" s="1">
        <v>53.532421112060547</v>
      </c>
      <c r="AU27" s="1">
        <v>26.042924880981445</v>
      </c>
      <c r="AV27" s="1">
        <v>31.617900848388672</v>
      </c>
      <c r="AW27" s="1">
        <v>56.748332977294922</v>
      </c>
      <c r="AX27" s="1">
        <v>68.8941650390625</v>
      </c>
      <c r="AY27" s="1">
        <v>300.22882080078125</v>
      </c>
      <c r="AZ27" s="1">
        <v>1700.3648681640625</v>
      </c>
      <c r="BA27" s="1">
        <v>0.2097703218460083</v>
      </c>
      <c r="BB27" s="1">
        <v>98.9942626953125</v>
      </c>
      <c r="BC27" s="1">
        <v>2.8976037502288818</v>
      </c>
      <c r="BD27" s="1">
        <v>-0.43987101316452026</v>
      </c>
      <c r="BE27" s="1">
        <v>0.5</v>
      </c>
      <c r="BF27" s="1">
        <v>-1.355140209197998</v>
      </c>
      <c r="BG27" s="1">
        <v>7.355140209197998</v>
      </c>
      <c r="BH27" s="1">
        <v>1</v>
      </c>
      <c r="BI27" s="1">
        <v>0</v>
      </c>
      <c r="BJ27" s="1">
        <v>0.15999999642372131</v>
      </c>
      <c r="BK27" s="1">
        <v>111115</v>
      </c>
      <c r="BL27">
        <f t="shared" si="101"/>
        <v>1.501144104003906</v>
      </c>
      <c r="BM27">
        <f t="shared" si="102"/>
        <v>8.642086951802061E-3</v>
      </c>
      <c r="BN27">
        <f t="shared" si="103"/>
        <v>305.20027008056638</v>
      </c>
      <c r="BO27">
        <f t="shared" si="104"/>
        <v>304.27191390991209</v>
      </c>
      <c r="BP27">
        <f t="shared" si="105"/>
        <v>272.05837282527136</v>
      </c>
      <c r="BQ27">
        <f t="shared" si="106"/>
        <v>-0.47960338992690782</v>
      </c>
      <c r="BR27">
        <f t="shared" si="107"/>
        <v>4.7886866840243423</v>
      </c>
      <c r="BS27">
        <f t="shared" si="108"/>
        <v>48.37337592748284</v>
      </c>
      <c r="BT27">
        <f t="shared" si="109"/>
        <v>16.755475079094168</v>
      </c>
      <c r="BU27">
        <f t="shared" si="110"/>
        <v>31.586091995239258</v>
      </c>
      <c r="BV27">
        <f t="shared" si="111"/>
        <v>4.6643495692703016</v>
      </c>
      <c r="BW27">
        <f t="shared" si="112"/>
        <v>0.49514807118254561</v>
      </c>
      <c r="BX27">
        <f t="shared" si="113"/>
        <v>3.1299907824597319</v>
      </c>
      <c r="BY27">
        <f t="shared" si="114"/>
        <v>1.5343587868105697</v>
      </c>
      <c r="BZ27">
        <f t="shared" si="115"/>
        <v>0.31185698274737333</v>
      </c>
      <c r="CA27">
        <f t="shared" si="116"/>
        <v>6.9312318780807827</v>
      </c>
      <c r="CB27">
        <f t="shared" si="117"/>
        <v>1.3079270355196324</v>
      </c>
      <c r="CC27">
        <f t="shared" si="118"/>
        <v>65.842252599931157</v>
      </c>
      <c r="CD27">
        <f t="shared" si="119"/>
        <v>54.357055595137815</v>
      </c>
      <c r="CE27">
        <f t="shared" si="120"/>
        <v>-6.8735181564170064E-2</v>
      </c>
      <c r="CF27">
        <f t="shared" si="121"/>
        <v>0</v>
      </c>
      <c r="CG27">
        <f t="shared" si="122"/>
        <v>1487.8250981938436</v>
      </c>
      <c r="CH27">
        <f t="shared" si="123"/>
        <v>0</v>
      </c>
      <c r="CI27" t="e">
        <f t="shared" si="124"/>
        <v>#DIV/0!</v>
      </c>
      <c r="CJ27" t="e">
        <f t="shared" si="125"/>
        <v>#DIV/0!</v>
      </c>
    </row>
    <row r="28" spans="1:88" x14ac:dyDescent="0.35">
      <c r="A28" t="s">
        <v>160</v>
      </c>
      <c r="B28" s="1">
        <v>42</v>
      </c>
      <c r="C28" s="1" t="s">
        <v>116</v>
      </c>
      <c r="D28" s="1" t="s">
        <v>89</v>
      </c>
      <c r="E28" s="1">
        <v>0</v>
      </c>
      <c r="F28" s="1" t="s">
        <v>90</v>
      </c>
      <c r="G28" s="1" t="s">
        <v>89</v>
      </c>
      <c r="H28" s="1">
        <v>8160.5000694347546</v>
      </c>
      <c r="I28" s="1">
        <v>0</v>
      </c>
      <c r="J28">
        <f t="shared" si="84"/>
        <v>-2.8526026402754687</v>
      </c>
      <c r="K28">
        <f t="shared" si="85"/>
        <v>0.57512173421502455</v>
      </c>
      <c r="L28">
        <f t="shared" si="86"/>
        <v>106.89186652885581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t="e">
        <f t="shared" si="87"/>
        <v>#DIV/0!</v>
      </c>
      <c r="U28" t="e">
        <f t="shared" si="88"/>
        <v>#DIV/0!</v>
      </c>
      <c r="V28" t="e">
        <f t="shared" si="89"/>
        <v>#DIV/0!</v>
      </c>
      <c r="W28" s="1">
        <v>-1</v>
      </c>
      <c r="X28" s="1">
        <v>0.87</v>
      </c>
      <c r="Y28" s="1">
        <v>0.92</v>
      </c>
      <c r="Z28" s="1">
        <v>10.006867408752441</v>
      </c>
      <c r="AA28">
        <f t="shared" si="90"/>
        <v>0.87500343370437617</v>
      </c>
      <c r="AB28">
        <f t="shared" si="91"/>
        <v>-1.2454656969019835E-3</v>
      </c>
      <c r="AC28" t="e">
        <f t="shared" si="92"/>
        <v>#DIV/0!</v>
      </c>
      <c r="AD28" t="e">
        <f t="shared" si="93"/>
        <v>#DIV/0!</v>
      </c>
      <c r="AE28" t="e">
        <f t="shared" si="94"/>
        <v>#DIV/0!</v>
      </c>
      <c r="AF28" s="1">
        <v>0</v>
      </c>
      <c r="AG28" s="1">
        <v>0.5</v>
      </c>
      <c r="AH28" t="e">
        <f t="shared" si="95"/>
        <v>#DIV/0!</v>
      </c>
      <c r="AI28">
        <f t="shared" si="96"/>
        <v>9.1661855674520432</v>
      </c>
      <c r="AJ28">
        <f t="shared" si="97"/>
        <v>1.6080281847801725</v>
      </c>
      <c r="AK28">
        <f t="shared" si="98"/>
        <v>32.033554077148438</v>
      </c>
      <c r="AL28" s="1">
        <v>2</v>
      </c>
      <c r="AM28">
        <f t="shared" si="99"/>
        <v>4.644859790802002</v>
      </c>
      <c r="AN28" s="1">
        <v>1</v>
      </c>
      <c r="AO28">
        <f t="shared" si="100"/>
        <v>9.2897195816040039</v>
      </c>
      <c r="AP28" s="1">
        <v>31.134210586547852</v>
      </c>
      <c r="AQ28" s="1">
        <v>32.033554077148438</v>
      </c>
      <c r="AR28" s="1">
        <v>29.917201995849609</v>
      </c>
      <c r="AS28" s="1">
        <v>100.04917907714844</v>
      </c>
      <c r="AT28" s="1">
        <v>101.330810546875</v>
      </c>
      <c r="AU28" s="1">
        <v>26.174150466918945</v>
      </c>
      <c r="AV28" s="1">
        <v>32.084762573242188</v>
      </c>
      <c r="AW28" s="1">
        <v>56.993778228759766</v>
      </c>
      <c r="AX28" s="1">
        <v>69.863525390625</v>
      </c>
      <c r="AY28" s="1">
        <v>300.2088623046875</v>
      </c>
      <c r="AZ28" s="1">
        <v>1699.968017578125</v>
      </c>
      <c r="BA28" s="1">
        <v>0.16440129280090332</v>
      </c>
      <c r="BB28" s="1">
        <v>98.991889953613281</v>
      </c>
      <c r="BC28" s="1">
        <v>3.2327980995178223</v>
      </c>
      <c r="BD28" s="1">
        <v>-0.44670656323432922</v>
      </c>
      <c r="BE28" s="1">
        <v>1</v>
      </c>
      <c r="BF28" s="1">
        <v>-1.355140209197998</v>
      </c>
      <c r="BG28" s="1">
        <v>7.355140209197998</v>
      </c>
      <c r="BH28" s="1">
        <v>1</v>
      </c>
      <c r="BI28" s="1">
        <v>0</v>
      </c>
      <c r="BJ28" s="1">
        <v>0.15999999642372131</v>
      </c>
      <c r="BK28" s="1">
        <v>111115</v>
      </c>
      <c r="BL28">
        <f t="shared" si="101"/>
        <v>1.5010443115234375</v>
      </c>
      <c r="BM28">
        <f t="shared" si="102"/>
        <v>9.166185567452044E-3</v>
      </c>
      <c r="BN28">
        <f t="shared" si="103"/>
        <v>305.18355407714841</v>
      </c>
      <c r="BO28">
        <f t="shared" si="104"/>
        <v>304.28421058654783</v>
      </c>
      <c r="BP28">
        <f t="shared" si="105"/>
        <v>271.99487673294061</v>
      </c>
      <c r="BQ28">
        <f t="shared" si="106"/>
        <v>-0.5705344539203816</v>
      </c>
      <c r="BR28">
        <f t="shared" si="107"/>
        <v>4.7841594706183734</v>
      </c>
      <c r="BS28">
        <f t="shared" si="108"/>
        <v>48.328802216627928</v>
      </c>
      <c r="BT28">
        <f t="shared" si="109"/>
        <v>16.24403964338574</v>
      </c>
      <c r="BU28">
        <f t="shared" si="110"/>
        <v>31.583882331848145</v>
      </c>
      <c r="BV28">
        <f t="shared" si="111"/>
        <v>4.6637644662203579</v>
      </c>
      <c r="BW28">
        <f t="shared" si="112"/>
        <v>0.54159205050525316</v>
      </c>
      <c r="BX28">
        <f t="shared" si="113"/>
        <v>3.1761312858382009</v>
      </c>
      <c r="BY28">
        <f t="shared" si="114"/>
        <v>1.487633180382157</v>
      </c>
      <c r="BZ28">
        <f t="shared" si="115"/>
        <v>0.34135581402390602</v>
      </c>
      <c r="CA28">
        <f t="shared" si="116"/>
        <v>10.581427888360814</v>
      </c>
      <c r="CB28">
        <f t="shared" si="117"/>
        <v>1.0548802082206605</v>
      </c>
      <c r="CC28">
        <f t="shared" si="118"/>
        <v>67.022112409139083</v>
      </c>
      <c r="CD28">
        <f t="shared" si="119"/>
        <v>101.74535627460588</v>
      </c>
      <c r="CE28">
        <f t="shared" si="120"/>
        <v>-1.8790779433622853E-2</v>
      </c>
      <c r="CF28">
        <f t="shared" si="121"/>
        <v>0</v>
      </c>
      <c r="CG28">
        <f t="shared" si="122"/>
        <v>1487.4778525684808</v>
      </c>
      <c r="CH28">
        <f t="shared" si="123"/>
        <v>0</v>
      </c>
      <c r="CI28" t="e">
        <f t="shared" si="124"/>
        <v>#DIV/0!</v>
      </c>
      <c r="CJ28" t="e">
        <f t="shared" si="125"/>
        <v>#DIV/0!</v>
      </c>
    </row>
    <row r="29" spans="1:88" x14ac:dyDescent="0.35">
      <c r="A29" t="s">
        <v>160</v>
      </c>
      <c r="B29" s="1">
        <v>43</v>
      </c>
      <c r="C29" s="1" t="s">
        <v>117</v>
      </c>
      <c r="D29" s="1" t="s">
        <v>89</v>
      </c>
      <c r="E29" s="1">
        <v>0</v>
      </c>
      <c r="F29" s="1" t="s">
        <v>90</v>
      </c>
      <c r="G29" s="1" t="s">
        <v>89</v>
      </c>
      <c r="H29" s="1">
        <v>8306.5000694347546</v>
      </c>
      <c r="I29" s="1">
        <v>0</v>
      </c>
      <c r="J29">
        <f t="shared" si="84"/>
        <v>1.9580208875648519</v>
      </c>
      <c r="K29">
        <f t="shared" si="85"/>
        <v>0.61166977370751907</v>
      </c>
      <c r="L29">
        <f t="shared" si="86"/>
        <v>283.3714751801607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t="e">
        <f t="shared" si="87"/>
        <v>#DIV/0!</v>
      </c>
      <c r="U29" t="e">
        <f t="shared" si="88"/>
        <v>#DIV/0!</v>
      </c>
      <c r="V29" t="e">
        <f t="shared" si="89"/>
        <v>#DIV/0!</v>
      </c>
      <c r="W29" s="1">
        <v>-1</v>
      </c>
      <c r="X29" s="1">
        <v>0.87</v>
      </c>
      <c r="Y29" s="1">
        <v>0.92</v>
      </c>
      <c r="Z29" s="1">
        <v>10.006867408752441</v>
      </c>
      <c r="AA29">
        <f t="shared" si="90"/>
        <v>0.87500343370437617</v>
      </c>
      <c r="AB29">
        <f t="shared" si="91"/>
        <v>1.9896890662911152E-3</v>
      </c>
      <c r="AC29" t="e">
        <f t="shared" si="92"/>
        <v>#DIV/0!</v>
      </c>
      <c r="AD29" t="e">
        <f t="shared" si="93"/>
        <v>#DIV/0!</v>
      </c>
      <c r="AE29" t="e">
        <f t="shared" si="94"/>
        <v>#DIV/0!</v>
      </c>
      <c r="AF29" s="1">
        <v>0</v>
      </c>
      <c r="AG29" s="1">
        <v>0.5</v>
      </c>
      <c r="AH29" t="e">
        <f t="shared" si="95"/>
        <v>#DIV/0!</v>
      </c>
      <c r="AI29">
        <f t="shared" si="96"/>
        <v>9.700454510465029</v>
      </c>
      <c r="AJ29">
        <f t="shared" si="97"/>
        <v>1.6057944167393448</v>
      </c>
      <c r="AK29">
        <f t="shared" si="98"/>
        <v>32.06500244140625</v>
      </c>
      <c r="AL29" s="1">
        <v>2</v>
      </c>
      <c r="AM29">
        <f t="shared" si="99"/>
        <v>4.644859790802002</v>
      </c>
      <c r="AN29" s="1">
        <v>1</v>
      </c>
      <c r="AO29">
        <f t="shared" si="100"/>
        <v>9.2897195816040039</v>
      </c>
      <c r="AP29" s="1">
        <v>31.161930084228516</v>
      </c>
      <c r="AQ29" s="1">
        <v>32.06500244140625</v>
      </c>
      <c r="AR29" s="1">
        <v>29.916461944580078</v>
      </c>
      <c r="AS29" s="1">
        <v>299.77505493164063</v>
      </c>
      <c r="AT29" s="1">
        <v>296.554443359375</v>
      </c>
      <c r="AU29" s="1">
        <v>25.940414428710938</v>
      </c>
      <c r="AV29" s="1">
        <v>32.194244384765625</v>
      </c>
      <c r="AW29" s="1">
        <v>56.400691986083984</v>
      </c>
      <c r="AX29" s="1">
        <v>69.996742248535156</v>
      </c>
      <c r="AY29" s="1">
        <v>300.23699951171875</v>
      </c>
      <c r="AZ29" s="1">
        <v>1699.0504150390625</v>
      </c>
      <c r="BA29" s="1">
        <v>0.18868596851825714</v>
      </c>
      <c r="BB29" s="1">
        <v>98.989288330078125</v>
      </c>
      <c r="BC29" s="1">
        <v>3.9824059009552002</v>
      </c>
      <c r="BD29" s="1">
        <v>-0.45289608836174011</v>
      </c>
      <c r="BE29" s="1">
        <v>1</v>
      </c>
      <c r="BF29" s="1">
        <v>-1.355140209197998</v>
      </c>
      <c r="BG29" s="1">
        <v>7.355140209197998</v>
      </c>
      <c r="BH29" s="1">
        <v>1</v>
      </c>
      <c r="BI29" s="1">
        <v>0</v>
      </c>
      <c r="BJ29" s="1">
        <v>0.15999999642372131</v>
      </c>
      <c r="BK29" s="1">
        <v>111115</v>
      </c>
      <c r="BL29">
        <f t="shared" si="101"/>
        <v>1.5011849975585936</v>
      </c>
      <c r="BM29">
        <f t="shared" si="102"/>
        <v>9.7004545104650286E-3</v>
      </c>
      <c r="BN29">
        <f t="shared" si="103"/>
        <v>305.21500244140623</v>
      </c>
      <c r="BO29">
        <f t="shared" si="104"/>
        <v>304.31193008422849</v>
      </c>
      <c r="BP29">
        <f t="shared" si="105"/>
        <v>271.84806032997221</v>
      </c>
      <c r="BQ29">
        <f t="shared" si="106"/>
        <v>-0.66517503016788382</v>
      </c>
      <c r="BR29">
        <f t="shared" si="107"/>
        <v>4.7926797567119079</v>
      </c>
      <c r="BS29">
        <f t="shared" si="108"/>
        <v>48.416145196748943</v>
      </c>
      <c r="BT29">
        <f t="shared" si="109"/>
        <v>16.221900811983318</v>
      </c>
      <c r="BU29">
        <f t="shared" si="110"/>
        <v>31.613466262817383</v>
      </c>
      <c r="BV29">
        <f t="shared" si="111"/>
        <v>4.6716033818980032</v>
      </c>
      <c r="BW29">
        <f t="shared" si="112"/>
        <v>0.57388316632936331</v>
      </c>
      <c r="BX29">
        <f t="shared" si="113"/>
        <v>3.1868853399725632</v>
      </c>
      <c r="BY29">
        <f t="shared" si="114"/>
        <v>1.48471804192544</v>
      </c>
      <c r="BZ29">
        <f t="shared" si="115"/>
        <v>0.36189068492201931</v>
      </c>
      <c r="CA29">
        <f t="shared" si="116"/>
        <v>28.050740661128504</v>
      </c>
      <c r="CB29">
        <f t="shared" si="117"/>
        <v>0.95554621259463401</v>
      </c>
      <c r="CC29">
        <f t="shared" si="118"/>
        <v>67.244453119082038</v>
      </c>
      <c r="CD29">
        <f t="shared" si="119"/>
        <v>296.26989998053642</v>
      </c>
      <c r="CE29">
        <f t="shared" si="120"/>
        <v>4.4441248938446986E-3</v>
      </c>
      <c r="CF29">
        <f t="shared" si="121"/>
        <v>0</v>
      </c>
      <c r="CG29">
        <f t="shared" si="122"/>
        <v>1486.6749471960252</v>
      </c>
      <c r="CH29">
        <f t="shared" si="123"/>
        <v>0</v>
      </c>
      <c r="CI29" t="e">
        <f t="shared" si="124"/>
        <v>#DIV/0!</v>
      </c>
      <c r="CJ29" t="e">
        <f t="shared" si="125"/>
        <v>#DIV/0!</v>
      </c>
    </row>
    <row r="30" spans="1:88" x14ac:dyDescent="0.35">
      <c r="A30" t="s">
        <v>160</v>
      </c>
      <c r="B30" s="1">
        <v>44</v>
      </c>
      <c r="C30" s="1" t="s">
        <v>118</v>
      </c>
      <c r="D30" s="1" t="s">
        <v>89</v>
      </c>
      <c r="E30" s="1">
        <v>0</v>
      </c>
      <c r="F30" s="1" t="s">
        <v>90</v>
      </c>
      <c r="G30" s="1" t="s">
        <v>89</v>
      </c>
      <c r="H30" s="1">
        <v>8529.5000694347546</v>
      </c>
      <c r="I30" s="1">
        <v>0</v>
      </c>
      <c r="J30">
        <f t="shared" si="84"/>
        <v>2.7296230720447641</v>
      </c>
      <c r="K30">
        <f t="shared" si="85"/>
        <v>0.51691707197080305</v>
      </c>
      <c r="L30">
        <f t="shared" si="86"/>
        <v>375.75793196042753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t="e">
        <f t="shared" si="87"/>
        <v>#DIV/0!</v>
      </c>
      <c r="U30" t="e">
        <f t="shared" si="88"/>
        <v>#DIV/0!</v>
      </c>
      <c r="V30" t="e">
        <f t="shared" si="89"/>
        <v>#DIV/0!</v>
      </c>
      <c r="W30" s="1">
        <v>-1</v>
      </c>
      <c r="X30" s="1">
        <v>0.87</v>
      </c>
      <c r="Y30" s="1">
        <v>0.92</v>
      </c>
      <c r="Z30" s="1">
        <v>10.006867408752441</v>
      </c>
      <c r="AA30">
        <f t="shared" si="90"/>
        <v>0.87500343370437617</v>
      </c>
      <c r="AB30">
        <f t="shared" si="91"/>
        <v>2.5091937921620446E-3</v>
      </c>
      <c r="AC30" t="e">
        <f t="shared" si="92"/>
        <v>#DIV/0!</v>
      </c>
      <c r="AD30" t="e">
        <f t="shared" si="93"/>
        <v>#DIV/0!</v>
      </c>
      <c r="AE30" t="e">
        <f t="shared" si="94"/>
        <v>#DIV/0!</v>
      </c>
      <c r="AF30" s="1">
        <v>0</v>
      </c>
      <c r="AG30" s="1">
        <v>0.5</v>
      </c>
      <c r="AH30" t="e">
        <f t="shared" si="95"/>
        <v>#DIV/0!</v>
      </c>
      <c r="AI30">
        <f t="shared" si="96"/>
        <v>8.919906316277725</v>
      </c>
      <c r="AJ30">
        <f t="shared" si="97"/>
        <v>1.7310958597851429</v>
      </c>
      <c r="AK30">
        <f t="shared" si="98"/>
        <v>32.185237884521484</v>
      </c>
      <c r="AL30" s="1">
        <v>2</v>
      </c>
      <c r="AM30">
        <f t="shared" si="99"/>
        <v>4.644859790802002</v>
      </c>
      <c r="AN30" s="1">
        <v>1</v>
      </c>
      <c r="AO30">
        <f t="shared" si="100"/>
        <v>9.2897195816040039</v>
      </c>
      <c r="AP30" s="1">
        <v>31.192474365234375</v>
      </c>
      <c r="AQ30" s="1">
        <v>32.185237884521484</v>
      </c>
      <c r="AR30" s="1">
        <v>29.915081024169922</v>
      </c>
      <c r="AS30" s="1">
        <v>399.93765258789063</v>
      </c>
      <c r="AT30" s="1">
        <v>395.76760864257813</v>
      </c>
      <c r="AU30" s="1">
        <v>25.501998901367188</v>
      </c>
      <c r="AV30" s="1">
        <v>31.258335113525391</v>
      </c>
      <c r="AW30" s="1">
        <v>55.347259521484375</v>
      </c>
      <c r="AX30" s="1">
        <v>67.843887329101563</v>
      </c>
      <c r="AY30" s="1">
        <v>300.2286376953125</v>
      </c>
      <c r="AZ30" s="1">
        <v>1698.716796875</v>
      </c>
      <c r="BA30" s="1">
        <v>0.18792721629142761</v>
      </c>
      <c r="BB30" s="1">
        <v>98.990592956542969</v>
      </c>
      <c r="BC30" s="1">
        <v>3.9436957836151123</v>
      </c>
      <c r="BD30" s="1">
        <v>-0.44436031579971313</v>
      </c>
      <c r="BE30" s="1">
        <v>0.75</v>
      </c>
      <c r="BF30" s="1">
        <v>-1.355140209197998</v>
      </c>
      <c r="BG30" s="1">
        <v>7.355140209197998</v>
      </c>
      <c r="BH30" s="1">
        <v>1</v>
      </c>
      <c r="BI30" s="1">
        <v>0</v>
      </c>
      <c r="BJ30" s="1">
        <v>0.15999999642372131</v>
      </c>
      <c r="BK30" s="1">
        <v>111115</v>
      </c>
      <c r="BL30">
        <f t="shared" si="101"/>
        <v>1.5011431884765625</v>
      </c>
      <c r="BM30">
        <f t="shared" si="102"/>
        <v>8.9199063162777245E-3</v>
      </c>
      <c r="BN30">
        <f t="shared" si="103"/>
        <v>305.33523788452146</v>
      </c>
      <c r="BO30">
        <f t="shared" si="104"/>
        <v>304.34247436523435</v>
      </c>
      <c r="BP30">
        <f t="shared" si="105"/>
        <v>271.79468142491532</v>
      </c>
      <c r="BQ30">
        <f t="shared" si="106"/>
        <v>-0.53261034750782388</v>
      </c>
      <c r="BR30">
        <f t="shared" si="107"/>
        <v>4.8253769875073491</v>
      </c>
      <c r="BS30">
        <f t="shared" si="108"/>
        <v>48.745813550442087</v>
      </c>
      <c r="BT30">
        <f t="shared" si="109"/>
        <v>17.487478436916696</v>
      </c>
      <c r="BU30">
        <f t="shared" si="110"/>
        <v>31.68885612487793</v>
      </c>
      <c r="BV30">
        <f t="shared" si="111"/>
        <v>4.6916314816949267</v>
      </c>
      <c r="BW30">
        <f t="shared" si="112"/>
        <v>0.4896698853222119</v>
      </c>
      <c r="BX30">
        <f t="shared" si="113"/>
        <v>3.0942811277222062</v>
      </c>
      <c r="BY30">
        <f t="shared" si="114"/>
        <v>1.5973503539727205</v>
      </c>
      <c r="BZ30">
        <f t="shared" si="115"/>
        <v>0.30838033724684466</v>
      </c>
      <c r="CA30">
        <f t="shared" si="116"/>
        <v>37.196500492887047</v>
      </c>
      <c r="CB30">
        <f t="shared" si="117"/>
        <v>0.94944084294624131</v>
      </c>
      <c r="CC30">
        <f t="shared" si="118"/>
        <v>64.600095170122813</v>
      </c>
      <c r="CD30">
        <f t="shared" si="119"/>
        <v>395.37093454333433</v>
      </c>
      <c r="CE30">
        <f t="shared" si="120"/>
        <v>4.4599613888240391E-3</v>
      </c>
      <c r="CF30">
        <f t="shared" si="121"/>
        <v>0</v>
      </c>
      <c r="CG30">
        <f t="shared" si="122"/>
        <v>1486.3830301569244</v>
      </c>
      <c r="CH30">
        <f t="shared" si="123"/>
        <v>0</v>
      </c>
      <c r="CI30" t="e">
        <f t="shared" si="124"/>
        <v>#DIV/0!</v>
      </c>
      <c r="CJ30" t="e">
        <f t="shared" si="125"/>
        <v>#DIV/0!</v>
      </c>
    </row>
    <row r="31" spans="1:88" x14ac:dyDescent="0.35">
      <c r="A31" t="s">
        <v>160</v>
      </c>
      <c r="B31" s="1">
        <v>45</v>
      </c>
      <c r="C31" s="1" t="s">
        <v>119</v>
      </c>
      <c r="D31" s="1" t="s">
        <v>89</v>
      </c>
      <c r="E31" s="1">
        <v>0</v>
      </c>
      <c r="F31" s="1" t="s">
        <v>90</v>
      </c>
      <c r="G31" s="1" t="s">
        <v>89</v>
      </c>
      <c r="H31" s="1">
        <v>8752.0000694692135</v>
      </c>
      <c r="I31" s="1">
        <v>0</v>
      </c>
      <c r="J31">
        <f t="shared" si="84"/>
        <v>6.9934348786209668</v>
      </c>
      <c r="K31">
        <f t="shared" si="85"/>
        <v>0.38491599332513071</v>
      </c>
      <c r="L31">
        <f t="shared" si="86"/>
        <v>640.2942401225273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t="e">
        <f t="shared" si="87"/>
        <v>#DIV/0!</v>
      </c>
      <c r="U31" t="e">
        <f t="shared" si="88"/>
        <v>#DIV/0!</v>
      </c>
      <c r="V31" t="e">
        <f t="shared" si="89"/>
        <v>#DIV/0!</v>
      </c>
      <c r="W31" s="1">
        <v>-1</v>
      </c>
      <c r="X31" s="1">
        <v>0.87</v>
      </c>
      <c r="Y31" s="1">
        <v>0.92</v>
      </c>
      <c r="Z31" s="1">
        <v>10.006867408752441</v>
      </c>
      <c r="AA31">
        <f t="shared" si="90"/>
        <v>0.87500343370437617</v>
      </c>
      <c r="AB31">
        <f t="shared" si="91"/>
        <v>5.3788999550184484E-3</v>
      </c>
      <c r="AC31" t="e">
        <f t="shared" si="92"/>
        <v>#DIV/0!</v>
      </c>
      <c r="AD31" t="e">
        <f t="shared" si="93"/>
        <v>#DIV/0!</v>
      </c>
      <c r="AE31" t="e">
        <f t="shared" si="94"/>
        <v>#DIV/0!</v>
      </c>
      <c r="AF31" s="1">
        <v>0</v>
      </c>
      <c r="AG31" s="1">
        <v>0.5</v>
      </c>
      <c r="AH31" t="e">
        <f t="shared" si="95"/>
        <v>#DIV/0!</v>
      </c>
      <c r="AI31">
        <f t="shared" si="96"/>
        <v>7.4720066892023373</v>
      </c>
      <c r="AJ31">
        <f t="shared" si="97"/>
        <v>1.9215567709678685</v>
      </c>
      <c r="AK31">
        <f t="shared" si="98"/>
        <v>32.468132019042969</v>
      </c>
      <c r="AL31" s="1">
        <v>2</v>
      </c>
      <c r="AM31">
        <f t="shared" si="99"/>
        <v>4.644859790802002</v>
      </c>
      <c r="AN31" s="1">
        <v>1</v>
      </c>
      <c r="AO31">
        <f t="shared" si="100"/>
        <v>9.2897195816040039</v>
      </c>
      <c r="AP31" s="1">
        <v>31.204549789428711</v>
      </c>
      <c r="AQ31" s="1">
        <v>32.468132019042969</v>
      </c>
      <c r="AR31" s="1">
        <v>29.917446136474609</v>
      </c>
      <c r="AS31" s="1">
        <v>699.91912841796875</v>
      </c>
      <c r="AT31" s="1">
        <v>691.81671142578125</v>
      </c>
      <c r="AU31" s="1">
        <v>25.291133880615234</v>
      </c>
      <c r="AV31" s="1">
        <v>30.118837356567383</v>
      </c>
      <c r="AW31" s="1">
        <v>54.858219146728516</v>
      </c>
      <c r="AX31" s="1">
        <v>65.332977294921875</v>
      </c>
      <c r="AY31" s="1">
        <v>300.22384643554688</v>
      </c>
      <c r="AZ31" s="1">
        <v>1698.36181640625</v>
      </c>
      <c r="BA31" s="1">
        <v>0.24932077527046204</v>
      </c>
      <c r="BB31" s="1">
        <v>98.991813659667969</v>
      </c>
      <c r="BC31" s="1">
        <v>3.5784370899200439</v>
      </c>
      <c r="BD31" s="1">
        <v>-0.43488422036170959</v>
      </c>
      <c r="BE31" s="1">
        <v>0.75</v>
      </c>
      <c r="BF31" s="1">
        <v>-1.355140209197998</v>
      </c>
      <c r="BG31" s="1">
        <v>7.355140209197998</v>
      </c>
      <c r="BH31" s="1">
        <v>1</v>
      </c>
      <c r="BI31" s="1">
        <v>0</v>
      </c>
      <c r="BJ31" s="1">
        <v>0.15999999642372131</v>
      </c>
      <c r="BK31" s="1">
        <v>111115</v>
      </c>
      <c r="BL31">
        <f t="shared" si="101"/>
        <v>1.5011192321777345</v>
      </c>
      <c r="BM31">
        <f t="shared" si="102"/>
        <v>7.4720066892023373E-3</v>
      </c>
      <c r="BN31">
        <f t="shared" si="103"/>
        <v>305.61813201904295</v>
      </c>
      <c r="BO31">
        <f t="shared" si="104"/>
        <v>304.35454978942869</v>
      </c>
      <c r="BP31">
        <f t="shared" si="105"/>
        <v>271.73788455118483</v>
      </c>
      <c r="BQ31">
        <f t="shared" si="106"/>
        <v>-0.29167721517988082</v>
      </c>
      <c r="BR31">
        <f t="shared" si="107"/>
        <v>4.9030751062150335</v>
      </c>
      <c r="BS31">
        <f t="shared" si="108"/>
        <v>49.530106833598545</v>
      </c>
      <c r="BT31">
        <f t="shared" si="109"/>
        <v>19.411269477031162</v>
      </c>
      <c r="BU31">
        <f t="shared" si="110"/>
        <v>31.83634090423584</v>
      </c>
      <c r="BV31">
        <f t="shared" si="111"/>
        <v>4.7310286302863709</v>
      </c>
      <c r="BW31">
        <f t="shared" si="112"/>
        <v>0.36960168812262623</v>
      </c>
      <c r="BX31">
        <f t="shared" si="113"/>
        <v>2.981518335247165</v>
      </c>
      <c r="BY31">
        <f t="shared" si="114"/>
        <v>1.7495102950392059</v>
      </c>
      <c r="BZ31">
        <f t="shared" si="115"/>
        <v>0.23232980767809819</v>
      </c>
      <c r="CA31">
        <f t="shared" si="116"/>
        <v>63.383888105567927</v>
      </c>
      <c r="CB31">
        <f t="shared" si="117"/>
        <v>0.92552583588640103</v>
      </c>
      <c r="CC31">
        <f t="shared" si="118"/>
        <v>60.807584487055642</v>
      </c>
      <c r="CD31">
        <f t="shared" si="119"/>
        <v>690.80041195589911</v>
      </c>
      <c r="CE31">
        <f t="shared" si="120"/>
        <v>6.1559587237712075E-3</v>
      </c>
      <c r="CF31">
        <f t="shared" si="121"/>
        <v>0</v>
      </c>
      <c r="CG31">
        <f t="shared" si="122"/>
        <v>1486.07242102787</v>
      </c>
      <c r="CH31">
        <f t="shared" si="123"/>
        <v>0</v>
      </c>
      <c r="CI31" t="e">
        <f t="shared" si="124"/>
        <v>#DIV/0!</v>
      </c>
      <c r="CJ31" t="e">
        <f t="shared" si="125"/>
        <v>#DIV/0!</v>
      </c>
    </row>
    <row r="32" spans="1:88" x14ac:dyDescent="0.35">
      <c r="A32" t="s">
        <v>160</v>
      </c>
      <c r="B32" s="1">
        <v>46</v>
      </c>
      <c r="C32" s="1" t="s">
        <v>120</v>
      </c>
      <c r="D32" s="1" t="s">
        <v>89</v>
      </c>
      <c r="E32" s="1">
        <v>0</v>
      </c>
      <c r="F32" s="1" t="s">
        <v>90</v>
      </c>
      <c r="G32" s="1" t="s">
        <v>89</v>
      </c>
      <c r="H32" s="1">
        <v>8967.0000694692135</v>
      </c>
      <c r="I32" s="1">
        <v>0</v>
      </c>
      <c r="J32">
        <f t="shared" si="84"/>
        <v>9.3106167782688516</v>
      </c>
      <c r="K32">
        <f t="shared" si="85"/>
        <v>0.29426213836481702</v>
      </c>
      <c r="L32">
        <f t="shared" si="86"/>
        <v>904.42942163080841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t="e">
        <f t="shared" si="87"/>
        <v>#DIV/0!</v>
      </c>
      <c r="U32" t="e">
        <f t="shared" si="88"/>
        <v>#DIV/0!</v>
      </c>
      <c r="V32" t="e">
        <f t="shared" si="89"/>
        <v>#DIV/0!</v>
      </c>
      <c r="W32" s="1">
        <v>-1</v>
      </c>
      <c r="X32" s="1">
        <v>0.87</v>
      </c>
      <c r="Y32" s="1">
        <v>0.92</v>
      </c>
      <c r="Z32" s="1">
        <v>10.006867408752441</v>
      </c>
      <c r="AA32">
        <f t="shared" si="90"/>
        <v>0.87500343370437617</v>
      </c>
      <c r="AB32">
        <f t="shared" si="91"/>
        <v>6.9275262366198537E-3</v>
      </c>
      <c r="AC32" t="e">
        <f t="shared" si="92"/>
        <v>#DIV/0!</v>
      </c>
      <c r="AD32" t="e">
        <f t="shared" si="93"/>
        <v>#DIV/0!</v>
      </c>
      <c r="AE32" t="e">
        <f t="shared" si="94"/>
        <v>#DIV/0!</v>
      </c>
      <c r="AF32" s="1">
        <v>0</v>
      </c>
      <c r="AG32" s="1">
        <v>0.5</v>
      </c>
      <c r="AH32" t="e">
        <f t="shared" si="95"/>
        <v>#DIV/0!</v>
      </c>
      <c r="AI32">
        <f t="shared" si="96"/>
        <v>6.211262885279238</v>
      </c>
      <c r="AJ32">
        <f t="shared" si="97"/>
        <v>2.069640194196519</v>
      </c>
      <c r="AK32">
        <f t="shared" si="98"/>
        <v>32.740203857421875</v>
      </c>
      <c r="AL32" s="1">
        <v>2</v>
      </c>
      <c r="AM32">
        <f t="shared" si="99"/>
        <v>4.644859790802002</v>
      </c>
      <c r="AN32" s="1">
        <v>1</v>
      </c>
      <c r="AO32">
        <f t="shared" si="100"/>
        <v>9.2897195816040039</v>
      </c>
      <c r="AP32" s="1">
        <v>31.236114501953125</v>
      </c>
      <c r="AQ32" s="1">
        <v>32.740203857421875</v>
      </c>
      <c r="AR32" s="1">
        <v>29.917499542236328</v>
      </c>
      <c r="AS32" s="1">
        <v>999.56781005859375</v>
      </c>
      <c r="AT32" s="1">
        <v>989.27239990234375</v>
      </c>
      <c r="AU32" s="1">
        <v>25.374505996704102</v>
      </c>
      <c r="AV32" s="1">
        <v>29.390491485595703</v>
      </c>
      <c r="AW32" s="1">
        <v>54.933773040771484</v>
      </c>
      <c r="AX32" s="1">
        <v>63.625278472900391</v>
      </c>
      <c r="AY32" s="1">
        <v>300.23568725585938</v>
      </c>
      <c r="AZ32" s="1">
        <v>1700.97021484375</v>
      </c>
      <c r="BA32" s="1">
        <v>0.13834103941917419</v>
      </c>
      <c r="BB32" s="1">
        <v>98.983901977539063</v>
      </c>
      <c r="BC32" s="1">
        <v>2.5287575721740723</v>
      </c>
      <c r="BD32" s="1">
        <v>-0.43171602487564087</v>
      </c>
      <c r="BE32" s="1">
        <v>1</v>
      </c>
      <c r="BF32" s="1">
        <v>-1.355140209197998</v>
      </c>
      <c r="BG32" s="1">
        <v>7.355140209197998</v>
      </c>
      <c r="BH32" s="1">
        <v>1</v>
      </c>
      <c r="BI32" s="1">
        <v>0</v>
      </c>
      <c r="BJ32" s="1">
        <v>0.15999999642372131</v>
      </c>
      <c r="BK32" s="1">
        <v>111115</v>
      </c>
      <c r="BL32">
        <f t="shared" si="101"/>
        <v>1.5011784362792968</v>
      </c>
      <c r="BM32">
        <f t="shared" si="102"/>
        <v>6.2112628852792383E-3</v>
      </c>
      <c r="BN32">
        <f t="shared" si="103"/>
        <v>305.89020385742185</v>
      </c>
      <c r="BO32">
        <f t="shared" si="104"/>
        <v>304.3861145019531</v>
      </c>
      <c r="BP32">
        <f t="shared" si="105"/>
        <v>272.15522829185647</v>
      </c>
      <c r="BQ32">
        <f t="shared" si="106"/>
        <v>-8.0357313736779651E-2</v>
      </c>
      <c r="BR32">
        <f t="shared" si="107"/>
        <v>4.9788257224784207</v>
      </c>
      <c r="BS32">
        <f t="shared" si="108"/>
        <v>50.299347904149016</v>
      </c>
      <c r="BT32">
        <f t="shared" si="109"/>
        <v>20.908856418553313</v>
      </c>
      <c r="BU32">
        <f t="shared" si="110"/>
        <v>31.9881591796875</v>
      </c>
      <c r="BV32">
        <f t="shared" si="111"/>
        <v>4.7718839140121814</v>
      </c>
      <c r="BW32">
        <f t="shared" si="112"/>
        <v>0.2852272498805643</v>
      </c>
      <c r="BX32">
        <f t="shared" si="113"/>
        <v>2.9091855282819017</v>
      </c>
      <c r="BY32">
        <f t="shared" si="114"/>
        <v>1.8626983857302797</v>
      </c>
      <c r="BZ32">
        <f t="shared" si="115"/>
        <v>0.17905732457417683</v>
      </c>
      <c r="CA32">
        <f t="shared" si="116"/>
        <v>89.523953216306282</v>
      </c>
      <c r="CB32">
        <f t="shared" si="117"/>
        <v>0.91423699045893669</v>
      </c>
      <c r="CC32">
        <f t="shared" si="118"/>
        <v>58.035392126753727</v>
      </c>
      <c r="CD32">
        <f t="shared" si="119"/>
        <v>987.91936308134507</v>
      </c>
      <c r="CE32">
        <f t="shared" si="120"/>
        <v>5.4695283427122522E-3</v>
      </c>
      <c r="CF32">
        <f t="shared" si="121"/>
        <v>0</v>
      </c>
      <c r="CG32">
        <f t="shared" si="122"/>
        <v>1488.3547786171516</v>
      </c>
      <c r="CH32">
        <f t="shared" si="123"/>
        <v>0</v>
      </c>
      <c r="CI32" t="e">
        <f t="shared" si="124"/>
        <v>#DIV/0!</v>
      </c>
      <c r="CJ32" t="e">
        <f t="shared" si="125"/>
        <v>#DIV/0!</v>
      </c>
    </row>
    <row r="33" spans="1:88" x14ac:dyDescent="0.35">
      <c r="A33" t="s">
        <v>160</v>
      </c>
      <c r="B33" s="1">
        <v>47</v>
      </c>
      <c r="C33" s="1" t="s">
        <v>121</v>
      </c>
      <c r="D33" s="1" t="s">
        <v>89</v>
      </c>
      <c r="E33" s="1">
        <v>0</v>
      </c>
      <c r="F33" s="1" t="s">
        <v>90</v>
      </c>
      <c r="G33" s="1" t="s">
        <v>89</v>
      </c>
      <c r="H33" s="1">
        <v>9114.0000694692135</v>
      </c>
      <c r="I33" s="1">
        <v>0</v>
      </c>
      <c r="J33">
        <f t="shared" si="84"/>
        <v>12.360393120092438</v>
      </c>
      <c r="K33">
        <f t="shared" si="85"/>
        <v>0.264365524783443</v>
      </c>
      <c r="L33">
        <f t="shared" si="86"/>
        <v>1165.9694508713412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t="e">
        <f t="shared" si="87"/>
        <v>#DIV/0!</v>
      </c>
      <c r="U33" t="e">
        <f t="shared" si="88"/>
        <v>#DIV/0!</v>
      </c>
      <c r="V33" t="e">
        <f t="shared" si="89"/>
        <v>#DIV/0!</v>
      </c>
      <c r="W33" s="1">
        <v>-1</v>
      </c>
      <c r="X33" s="1">
        <v>0.87</v>
      </c>
      <c r="Y33" s="1">
        <v>0.92</v>
      </c>
      <c r="Z33" s="1">
        <v>10.006867408752441</v>
      </c>
      <c r="AA33">
        <f t="shared" si="90"/>
        <v>0.87500343370437617</v>
      </c>
      <c r="AB33">
        <f t="shared" si="91"/>
        <v>8.9812508657932649E-3</v>
      </c>
      <c r="AC33" t="e">
        <f t="shared" si="92"/>
        <v>#DIV/0!</v>
      </c>
      <c r="AD33" t="e">
        <f t="shared" si="93"/>
        <v>#DIV/0!</v>
      </c>
      <c r="AE33" t="e">
        <f t="shared" si="94"/>
        <v>#DIV/0!</v>
      </c>
      <c r="AF33" s="1">
        <v>0</v>
      </c>
      <c r="AG33" s="1">
        <v>0.5</v>
      </c>
      <c r="AH33" t="e">
        <f t="shared" si="95"/>
        <v>#DIV/0!</v>
      </c>
      <c r="AI33">
        <f t="shared" si="96"/>
        <v>5.8277487386604765</v>
      </c>
      <c r="AJ33">
        <f t="shared" si="97"/>
        <v>2.1544771993340128</v>
      </c>
      <c r="AK33">
        <f t="shared" si="98"/>
        <v>32.921260833740234</v>
      </c>
      <c r="AL33" s="1">
        <v>2</v>
      </c>
      <c r="AM33">
        <f t="shared" si="99"/>
        <v>4.644859790802002</v>
      </c>
      <c r="AN33" s="1">
        <v>1</v>
      </c>
      <c r="AO33">
        <f t="shared" si="100"/>
        <v>9.2897195816040039</v>
      </c>
      <c r="AP33" s="1">
        <v>31.283157348632813</v>
      </c>
      <c r="AQ33" s="1">
        <v>32.921260833740234</v>
      </c>
      <c r="AR33" s="1">
        <v>29.915075302124023</v>
      </c>
      <c r="AS33" s="1">
        <v>1300.142333984375</v>
      </c>
      <c r="AT33" s="1">
        <v>1286.911865234375</v>
      </c>
      <c r="AU33" s="1">
        <v>25.279296875</v>
      </c>
      <c r="AV33" s="1">
        <v>29.048851013183594</v>
      </c>
      <c r="AW33" s="1">
        <v>54.577884674072266</v>
      </c>
      <c r="AX33" s="1">
        <v>62.716342926025391</v>
      </c>
      <c r="AY33" s="1">
        <v>300.21902465820313</v>
      </c>
      <c r="AZ33" s="1">
        <v>1700.0928955078125</v>
      </c>
      <c r="BA33" s="1">
        <v>0.17392769455909729</v>
      </c>
      <c r="BB33" s="1">
        <v>98.982269287109375</v>
      </c>
      <c r="BC33" s="1">
        <v>1.1805275678634644</v>
      </c>
      <c r="BD33" s="1">
        <v>-0.43768230080604553</v>
      </c>
      <c r="BE33" s="1">
        <v>1</v>
      </c>
      <c r="BF33" s="1">
        <v>-1.355140209197998</v>
      </c>
      <c r="BG33" s="1">
        <v>7.355140209197998</v>
      </c>
      <c r="BH33" s="1">
        <v>1</v>
      </c>
      <c r="BI33" s="1">
        <v>0</v>
      </c>
      <c r="BJ33" s="1">
        <v>0.15999999642372131</v>
      </c>
      <c r="BK33" s="1">
        <v>111115</v>
      </c>
      <c r="BL33">
        <f t="shared" si="101"/>
        <v>1.5010951232910155</v>
      </c>
      <c r="BM33">
        <f t="shared" si="102"/>
        <v>5.8277487386604763E-3</v>
      </c>
      <c r="BN33">
        <f t="shared" si="103"/>
        <v>306.07126083374021</v>
      </c>
      <c r="BO33">
        <f t="shared" si="104"/>
        <v>304.43315734863279</v>
      </c>
      <c r="BP33">
        <f t="shared" si="105"/>
        <v>272.01485720124401</v>
      </c>
      <c r="BQ33">
        <f t="shared" si="106"/>
        <v>-2.0178017283030904E-2</v>
      </c>
      <c r="BR33">
        <f t="shared" si="107"/>
        <v>5.0297983928020713</v>
      </c>
      <c r="BS33">
        <f t="shared" si="108"/>
        <v>50.815145268215325</v>
      </c>
      <c r="BT33">
        <f t="shared" si="109"/>
        <v>21.766294255031731</v>
      </c>
      <c r="BU33">
        <f t="shared" si="110"/>
        <v>32.102209091186523</v>
      </c>
      <c r="BV33">
        <f t="shared" si="111"/>
        <v>4.8027771878202756</v>
      </c>
      <c r="BW33">
        <f t="shared" si="112"/>
        <v>0.25705042031077086</v>
      </c>
      <c r="BX33">
        <f t="shared" si="113"/>
        <v>2.8753211934680585</v>
      </c>
      <c r="BY33">
        <f t="shared" si="114"/>
        <v>1.9274559943522172</v>
      </c>
      <c r="BZ33">
        <f t="shared" si="115"/>
        <v>0.16129809563372238</v>
      </c>
      <c r="CA33">
        <f t="shared" si="116"/>
        <v>115.41030216669014</v>
      </c>
      <c r="CB33">
        <f t="shared" si="117"/>
        <v>0.90602121432689764</v>
      </c>
      <c r="CC33">
        <f t="shared" si="118"/>
        <v>56.618673430705371</v>
      </c>
      <c r="CD33">
        <f t="shared" si="119"/>
        <v>1285.1156290223403</v>
      </c>
      <c r="CE33">
        <f t="shared" si="120"/>
        <v>5.4456505370964201E-3</v>
      </c>
      <c r="CF33">
        <f t="shared" si="121"/>
        <v>0</v>
      </c>
      <c r="CG33">
        <f t="shared" si="122"/>
        <v>1487.5871211857511</v>
      </c>
      <c r="CH33">
        <f t="shared" si="123"/>
        <v>0</v>
      </c>
      <c r="CI33" t="e">
        <f t="shared" si="124"/>
        <v>#DIV/0!</v>
      </c>
      <c r="CJ33" t="e">
        <f t="shared" si="125"/>
        <v>#DIV/0!</v>
      </c>
    </row>
    <row r="34" spans="1:88" x14ac:dyDescent="0.35">
      <c r="A34" t="s">
        <v>160</v>
      </c>
      <c r="B34" s="1">
        <v>48</v>
      </c>
      <c r="C34" s="1" t="s">
        <v>122</v>
      </c>
      <c r="D34" s="1" t="s">
        <v>89</v>
      </c>
      <c r="E34" s="1">
        <v>0</v>
      </c>
      <c r="F34" s="1" t="s">
        <v>90</v>
      </c>
      <c r="G34" s="1" t="s">
        <v>89</v>
      </c>
      <c r="H34" s="1">
        <v>9274.0000694692135</v>
      </c>
      <c r="I34" s="1">
        <v>0</v>
      </c>
      <c r="J34">
        <f t="shared" si="84"/>
        <v>15.493857414143232</v>
      </c>
      <c r="K34">
        <f t="shared" si="85"/>
        <v>0.2419071476413853</v>
      </c>
      <c r="L34">
        <f t="shared" si="86"/>
        <v>1520.3095718918016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t="e">
        <f t="shared" si="87"/>
        <v>#DIV/0!</v>
      </c>
      <c r="U34" t="e">
        <f t="shared" si="88"/>
        <v>#DIV/0!</v>
      </c>
      <c r="V34" t="e">
        <f t="shared" si="89"/>
        <v>#DIV/0!</v>
      </c>
      <c r="W34" s="1">
        <v>-1</v>
      </c>
      <c r="X34" s="1">
        <v>0.87</v>
      </c>
      <c r="Y34" s="1">
        <v>0.92</v>
      </c>
      <c r="Z34" s="1">
        <v>10.006867408752441</v>
      </c>
      <c r="AA34">
        <f t="shared" si="90"/>
        <v>0.87500343370437617</v>
      </c>
      <c r="AB34">
        <f t="shared" si="91"/>
        <v>1.1084505588517667E-2</v>
      </c>
      <c r="AC34" t="e">
        <f t="shared" si="92"/>
        <v>#DIV/0!</v>
      </c>
      <c r="AD34" t="e">
        <f t="shared" si="93"/>
        <v>#DIV/0!</v>
      </c>
      <c r="AE34" t="e">
        <f t="shared" si="94"/>
        <v>#DIV/0!</v>
      </c>
      <c r="AF34" s="1">
        <v>0</v>
      </c>
      <c r="AG34" s="1">
        <v>0.5</v>
      </c>
      <c r="AH34" t="e">
        <f t="shared" si="95"/>
        <v>#DIV/0!</v>
      </c>
      <c r="AI34">
        <f t="shared" si="96"/>
        <v>5.4186529044447038</v>
      </c>
      <c r="AJ34">
        <f t="shared" si="97"/>
        <v>2.1840119735545311</v>
      </c>
      <c r="AK34">
        <f t="shared" si="98"/>
        <v>32.985580444335938</v>
      </c>
      <c r="AL34" s="1">
        <v>2</v>
      </c>
      <c r="AM34">
        <f t="shared" si="99"/>
        <v>4.644859790802002</v>
      </c>
      <c r="AN34" s="1">
        <v>1</v>
      </c>
      <c r="AO34">
        <f t="shared" si="100"/>
        <v>9.2897195816040039</v>
      </c>
      <c r="AP34" s="1">
        <v>31.283672332763672</v>
      </c>
      <c r="AQ34" s="1">
        <v>32.985580444335938</v>
      </c>
      <c r="AR34" s="1">
        <v>29.91810417175293</v>
      </c>
      <c r="AS34" s="1">
        <v>1700.16796875</v>
      </c>
      <c r="AT34" s="1">
        <v>1683.7691650390625</v>
      </c>
      <c r="AU34" s="1">
        <v>25.429084777832031</v>
      </c>
      <c r="AV34" s="1">
        <v>28.934230804443359</v>
      </c>
      <c r="AW34" s="1">
        <v>54.897552490234375</v>
      </c>
      <c r="AX34" s="1">
        <v>62.46661376953125</v>
      </c>
      <c r="AY34" s="1">
        <v>300.23675537109375</v>
      </c>
      <c r="AZ34" s="1">
        <v>1700.576416015625</v>
      </c>
      <c r="BA34" s="1">
        <v>0.17358897626399994</v>
      </c>
      <c r="BB34" s="1">
        <v>98.98321533203125</v>
      </c>
      <c r="BC34" s="1">
        <v>-1.0622276067733765</v>
      </c>
      <c r="BD34" s="1">
        <v>-0.44331365823745728</v>
      </c>
      <c r="BE34" s="1">
        <v>1</v>
      </c>
      <c r="BF34" s="1">
        <v>-1.355140209197998</v>
      </c>
      <c r="BG34" s="1">
        <v>7.355140209197998</v>
      </c>
      <c r="BH34" s="1">
        <v>1</v>
      </c>
      <c r="BI34" s="1">
        <v>0</v>
      </c>
      <c r="BJ34" s="1">
        <v>0.15999999642372131</v>
      </c>
      <c r="BK34" s="1">
        <v>111115</v>
      </c>
      <c r="BL34">
        <f t="shared" si="101"/>
        <v>1.5011837768554688</v>
      </c>
      <c r="BM34">
        <f t="shared" si="102"/>
        <v>5.4186529044447035E-3</v>
      </c>
      <c r="BN34">
        <f t="shared" si="103"/>
        <v>306.13558044433591</v>
      </c>
      <c r="BO34">
        <f t="shared" si="104"/>
        <v>304.43367233276365</v>
      </c>
      <c r="BP34">
        <f t="shared" si="105"/>
        <v>272.09222048076481</v>
      </c>
      <c r="BQ34">
        <f t="shared" si="106"/>
        <v>4.8835581182020929E-2</v>
      </c>
      <c r="BR34">
        <f t="shared" si="107"/>
        <v>5.0480151717374397</v>
      </c>
      <c r="BS34">
        <f t="shared" si="108"/>
        <v>50.998698666276688</v>
      </c>
      <c r="BT34">
        <f t="shared" si="109"/>
        <v>22.064467861833329</v>
      </c>
      <c r="BU34">
        <f t="shared" si="110"/>
        <v>32.134626388549805</v>
      </c>
      <c r="BV34">
        <f t="shared" si="111"/>
        <v>4.8115899385371668</v>
      </c>
      <c r="BW34">
        <f t="shared" si="112"/>
        <v>0.23576768480442375</v>
      </c>
      <c r="BX34">
        <f t="shared" si="113"/>
        <v>2.8640031981829086</v>
      </c>
      <c r="BY34">
        <f t="shared" si="114"/>
        <v>1.9475867403542582</v>
      </c>
      <c r="BZ34">
        <f t="shared" si="115"/>
        <v>0.14789436475186962</v>
      </c>
      <c r="CA34">
        <f t="shared" si="116"/>
        <v>150.48512972591445</v>
      </c>
      <c r="CB34">
        <f t="shared" si="117"/>
        <v>0.90292042606477552</v>
      </c>
      <c r="CC34">
        <f t="shared" si="118"/>
        <v>56.07785535315535</v>
      </c>
      <c r="CD34">
        <f t="shared" si="119"/>
        <v>1681.517567741065</v>
      </c>
      <c r="CE34">
        <f t="shared" si="120"/>
        <v>5.1671318313965594E-3</v>
      </c>
      <c r="CF34">
        <f t="shared" si="121"/>
        <v>0</v>
      </c>
      <c r="CG34">
        <f t="shared" si="122"/>
        <v>1488.0102032903535</v>
      </c>
      <c r="CH34">
        <f t="shared" si="123"/>
        <v>0</v>
      </c>
      <c r="CI34" t="e">
        <f t="shared" si="124"/>
        <v>#DIV/0!</v>
      </c>
      <c r="CJ34" t="e">
        <f t="shared" si="125"/>
        <v>#DIV/0!</v>
      </c>
    </row>
    <row r="35" spans="1:88" x14ac:dyDescent="0.35">
      <c r="A35" t="s">
        <v>160</v>
      </c>
      <c r="B35" s="1">
        <v>49</v>
      </c>
      <c r="C35" s="1" t="s">
        <v>123</v>
      </c>
      <c r="D35" s="1" t="s">
        <v>89</v>
      </c>
      <c r="E35" s="1">
        <v>0</v>
      </c>
      <c r="F35" s="1" t="s">
        <v>90</v>
      </c>
      <c r="G35" s="1" t="s">
        <v>89</v>
      </c>
      <c r="H35" s="1">
        <v>9432.0000694692135</v>
      </c>
      <c r="I35" s="1">
        <v>0</v>
      </c>
      <c r="J35">
        <f t="shared" si="84"/>
        <v>17.3379343720127</v>
      </c>
      <c r="K35">
        <f t="shared" si="85"/>
        <v>0.23121360916372732</v>
      </c>
      <c r="L35">
        <f t="shared" si="86"/>
        <v>1790.4788829545421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t="e">
        <f t="shared" si="87"/>
        <v>#DIV/0!</v>
      </c>
      <c r="U35" t="e">
        <f t="shared" si="88"/>
        <v>#DIV/0!</v>
      </c>
      <c r="V35" t="e">
        <f t="shared" si="89"/>
        <v>#DIV/0!</v>
      </c>
      <c r="W35" s="1">
        <v>-1</v>
      </c>
      <c r="X35" s="1">
        <v>0.87</v>
      </c>
      <c r="Y35" s="1">
        <v>0.92</v>
      </c>
      <c r="Z35" s="1">
        <v>10.006867408752441</v>
      </c>
      <c r="AA35">
        <f t="shared" si="90"/>
        <v>0.87500343370437617</v>
      </c>
      <c r="AB35">
        <f t="shared" si="91"/>
        <v>1.2320637056779358E-2</v>
      </c>
      <c r="AC35" t="e">
        <f t="shared" si="92"/>
        <v>#DIV/0!</v>
      </c>
      <c r="AD35" t="e">
        <f t="shared" si="93"/>
        <v>#DIV/0!</v>
      </c>
      <c r="AE35" t="e">
        <f t="shared" si="94"/>
        <v>#DIV/0!</v>
      </c>
      <c r="AF35" s="1">
        <v>0</v>
      </c>
      <c r="AG35" s="1">
        <v>0.5</v>
      </c>
      <c r="AH35" t="e">
        <f t="shared" si="95"/>
        <v>#DIV/0!</v>
      </c>
      <c r="AI35">
        <f t="shared" si="96"/>
        <v>5.1777312536966704</v>
      </c>
      <c r="AJ35">
        <f t="shared" si="97"/>
        <v>2.1810894913635148</v>
      </c>
      <c r="AK35">
        <f t="shared" si="98"/>
        <v>32.965484619140625</v>
      </c>
      <c r="AL35" s="1">
        <v>2</v>
      </c>
      <c r="AM35">
        <f t="shared" si="99"/>
        <v>4.644859790802002</v>
      </c>
      <c r="AN35" s="1">
        <v>1</v>
      </c>
      <c r="AO35">
        <f t="shared" si="100"/>
        <v>9.2897195816040039</v>
      </c>
      <c r="AP35" s="1">
        <v>31.277090072631836</v>
      </c>
      <c r="AQ35" s="1">
        <v>32.965484619140625</v>
      </c>
      <c r="AR35" s="1">
        <v>29.918788909912109</v>
      </c>
      <c r="AS35" s="1">
        <v>2000.4251708984375</v>
      </c>
      <c r="AT35" s="1">
        <v>1982.039306640625</v>
      </c>
      <c r="AU35" s="1">
        <v>25.556573867797852</v>
      </c>
      <c r="AV35" s="1">
        <v>28.90599250793457</v>
      </c>
      <c r="AW35" s="1">
        <v>55.193801879882813</v>
      </c>
      <c r="AX35" s="1">
        <v>62.43017578125</v>
      </c>
      <c r="AY35" s="1">
        <v>300.23501586914063</v>
      </c>
      <c r="AZ35" s="1">
        <v>1701.012451171875</v>
      </c>
      <c r="BA35" s="1">
        <v>0.16827385127544403</v>
      </c>
      <c r="BB35" s="1">
        <v>98.983901977539063</v>
      </c>
      <c r="BC35" s="1">
        <v>-3.1656334400177002</v>
      </c>
      <c r="BD35" s="1">
        <v>-0.4581073522567749</v>
      </c>
      <c r="BE35" s="1">
        <v>1</v>
      </c>
      <c r="BF35" s="1">
        <v>-1.355140209197998</v>
      </c>
      <c r="BG35" s="1">
        <v>7.355140209197998</v>
      </c>
      <c r="BH35" s="1">
        <v>1</v>
      </c>
      <c r="BI35" s="1">
        <v>0</v>
      </c>
      <c r="BJ35" s="1">
        <v>0.15999999642372131</v>
      </c>
      <c r="BK35" s="1">
        <v>111115</v>
      </c>
      <c r="BL35">
        <f t="shared" si="101"/>
        <v>1.501175079345703</v>
      </c>
      <c r="BM35">
        <f t="shared" si="102"/>
        <v>5.1777312536966701E-3</v>
      </c>
      <c r="BN35">
        <f t="shared" si="103"/>
        <v>306.1154846191406</v>
      </c>
      <c r="BO35">
        <f t="shared" si="104"/>
        <v>304.42709007263181</v>
      </c>
      <c r="BP35">
        <f t="shared" si="105"/>
        <v>272.16198610420543</v>
      </c>
      <c r="BQ35">
        <f t="shared" si="106"/>
        <v>9.2095789281158066E-2</v>
      </c>
      <c r="BR35">
        <f t="shared" si="107"/>
        <v>5.0423174203323891</v>
      </c>
      <c r="BS35">
        <f t="shared" si="108"/>
        <v>50.940782486798376</v>
      </c>
      <c r="BT35">
        <f t="shared" si="109"/>
        <v>22.034789978863806</v>
      </c>
      <c r="BU35">
        <f t="shared" si="110"/>
        <v>32.12128734588623</v>
      </c>
      <c r="BV35">
        <f t="shared" si="111"/>
        <v>4.8079619722456481</v>
      </c>
      <c r="BW35">
        <f t="shared" si="112"/>
        <v>0.22559864138784211</v>
      </c>
      <c r="BX35">
        <f t="shared" si="113"/>
        <v>2.8612279289688742</v>
      </c>
      <c r="BY35">
        <f t="shared" si="114"/>
        <v>1.9467340432767739</v>
      </c>
      <c r="BZ35">
        <f t="shared" si="115"/>
        <v>0.14149309402307883</v>
      </c>
      <c r="CA35">
        <f t="shared" si="116"/>
        <v>177.22858624322603</v>
      </c>
      <c r="CB35">
        <f t="shared" si="117"/>
        <v>0.90335185430264742</v>
      </c>
      <c r="CC35">
        <f t="shared" si="118"/>
        <v>56.039714908010261</v>
      </c>
      <c r="CD35">
        <f t="shared" si="119"/>
        <v>1979.5197245158247</v>
      </c>
      <c r="CE35">
        <f t="shared" si="120"/>
        <v>4.9083264352873905E-3</v>
      </c>
      <c r="CF35">
        <f t="shared" si="121"/>
        <v>0</v>
      </c>
      <c r="CG35">
        <f t="shared" si="122"/>
        <v>1488.3917355492881</v>
      </c>
      <c r="CH35">
        <f t="shared" si="123"/>
        <v>0</v>
      </c>
      <c r="CI35" t="e">
        <f t="shared" si="124"/>
        <v>#DIV/0!</v>
      </c>
      <c r="CJ35" t="e">
        <f t="shared" si="125"/>
        <v>#DIV/0!</v>
      </c>
    </row>
    <row r="36" spans="1:88" x14ac:dyDescent="0.35">
      <c r="A36" t="s">
        <v>161</v>
      </c>
      <c r="B36" s="1">
        <v>50</v>
      </c>
      <c r="C36" s="1" t="s">
        <v>124</v>
      </c>
      <c r="D36" s="1" t="s">
        <v>89</v>
      </c>
      <c r="E36" s="1">
        <v>0</v>
      </c>
      <c r="F36" s="1" t="s">
        <v>90</v>
      </c>
      <c r="G36" s="1" t="s">
        <v>89</v>
      </c>
      <c r="H36" s="1">
        <v>10058.000069469213</v>
      </c>
      <c r="I36" s="1">
        <v>0</v>
      </c>
      <c r="J36">
        <f t="shared" ref="J36:J46" si="126">(AS36-AT36*(1000-AU36)/(1000-AV36))*BL36</f>
        <v>20.535691314010133</v>
      </c>
      <c r="K36">
        <f t="shared" ref="K36:K46" si="127">IF(BW36&lt;&gt;0,1/(1/BW36-1/AO36),0)</f>
        <v>0.33634037099422143</v>
      </c>
      <c r="L36">
        <f t="shared" ref="L36:L46" si="128">((BZ36-BM36/2)*AT36-J36)/(BZ36+BM36/2)</f>
        <v>273.98060317219119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t="e">
        <f t="shared" ref="T36:T46" si="129">CF36/P36</f>
        <v>#DIV/0!</v>
      </c>
      <c r="U36" t="e">
        <f t="shared" ref="U36:U46" si="130">CH36/R36</f>
        <v>#DIV/0!</v>
      </c>
      <c r="V36" t="e">
        <f t="shared" ref="V36:V46" si="131">(R36-S36)/R36</f>
        <v>#DIV/0!</v>
      </c>
      <c r="W36" s="1">
        <v>-1</v>
      </c>
      <c r="X36" s="1">
        <v>0.87</v>
      </c>
      <c r="Y36" s="1">
        <v>0.92</v>
      </c>
      <c r="Z36" s="1">
        <v>10.006867408752441</v>
      </c>
      <c r="AA36">
        <f t="shared" ref="AA36:AA46" si="132">(Z36*Y36+(100-Z36)*X36)/100</f>
        <v>0.87500343370437617</v>
      </c>
      <c r="AB36">
        <f t="shared" ref="AB36:AB46" si="133">(J36-W36)/CG36</f>
        <v>1.4476144054772383E-2</v>
      </c>
      <c r="AC36" t="e">
        <f t="shared" ref="AC36:AC46" si="134">(R36-S36)/(R36-Q36)</f>
        <v>#DIV/0!</v>
      </c>
      <c r="AD36" t="e">
        <f t="shared" ref="AD36:AD46" si="135">(P36-R36)/(P36-Q36)</f>
        <v>#DIV/0!</v>
      </c>
      <c r="AE36" t="e">
        <f t="shared" ref="AE36:AE46" si="136">(P36-R36)/R36</f>
        <v>#DIV/0!</v>
      </c>
      <c r="AF36" s="1">
        <v>0</v>
      </c>
      <c r="AG36" s="1">
        <v>0.5</v>
      </c>
      <c r="AH36" t="e">
        <f t="shared" ref="AH36:AH46" si="137">V36*AG36*AA36*AF36</f>
        <v>#DIV/0!</v>
      </c>
      <c r="AI36">
        <f t="shared" ref="AI36:AI46" si="138">BM36*1000</f>
        <v>6.2156400178704105</v>
      </c>
      <c r="AJ36">
        <f t="shared" ref="AJ36:AJ46" si="139">(BR36-BX36)</f>
        <v>1.8214189514557586</v>
      </c>
      <c r="AK36">
        <f t="shared" ref="AK36:AK46" si="140">(AQ36+BQ36*I36)</f>
        <v>31.990657806396484</v>
      </c>
      <c r="AL36" s="1">
        <v>2</v>
      </c>
      <c r="AM36">
        <f t="shared" ref="AM36:AM46" si="141">(AL36*BF36+BG36)</f>
        <v>4.644859790802002</v>
      </c>
      <c r="AN36" s="1">
        <v>1</v>
      </c>
      <c r="AO36">
        <f t="shared" ref="AO36:AO46" si="142">AM36*(AN36+1)*(AN36+1)/(AN36*AN36+1)</f>
        <v>9.2897195816040039</v>
      </c>
      <c r="AP36" s="1">
        <v>31.159055709838867</v>
      </c>
      <c r="AQ36" s="1">
        <v>31.990657806396484</v>
      </c>
      <c r="AR36" s="1">
        <v>29.917003631591797</v>
      </c>
      <c r="AS36" s="1">
        <v>400.01303100585938</v>
      </c>
      <c r="AT36" s="1">
        <v>384.73968505859375</v>
      </c>
      <c r="AU36" s="1">
        <v>25.798721313476563</v>
      </c>
      <c r="AV36" s="1">
        <v>29.815937042236328</v>
      </c>
      <c r="AW36" s="1">
        <v>56.093029022216797</v>
      </c>
      <c r="AX36" s="1">
        <v>64.829780578613281</v>
      </c>
      <c r="AY36" s="1">
        <v>300.22360229492188</v>
      </c>
      <c r="AZ36" s="1">
        <v>1700.1849365234375</v>
      </c>
      <c r="BA36" s="1">
        <v>0.26853653788566589</v>
      </c>
      <c r="BB36" s="1">
        <v>98.978607177734375</v>
      </c>
      <c r="BC36" s="1">
        <v>4.3307428359985352</v>
      </c>
      <c r="BD36" s="1">
        <v>-0.37275522947311401</v>
      </c>
      <c r="BE36" s="1">
        <v>0.5</v>
      </c>
      <c r="BF36" s="1">
        <v>-1.355140209197998</v>
      </c>
      <c r="BG36" s="1">
        <v>7.355140209197998</v>
      </c>
      <c r="BH36" s="1">
        <v>1</v>
      </c>
      <c r="BI36" s="1">
        <v>0</v>
      </c>
      <c r="BJ36" s="1">
        <v>0.15999999642372131</v>
      </c>
      <c r="BK36" s="1">
        <v>111115</v>
      </c>
      <c r="BL36">
        <f t="shared" ref="BL36:BL46" si="143">AY36*0.000001/(AL36*0.0001)</f>
        <v>1.5011180114746092</v>
      </c>
      <c r="BM36">
        <f t="shared" ref="BM36:BM46" si="144">(AV36-AU36)/(1000-AV36)*BL36</f>
        <v>6.2156400178704106E-3</v>
      </c>
      <c r="BN36">
        <f t="shared" ref="BN36:BN46" si="145">(AQ36+273.15)</f>
        <v>305.14065780639646</v>
      </c>
      <c r="BO36">
        <f t="shared" ref="BO36:BO46" si="146">(AP36+273.15)</f>
        <v>304.30905570983884</v>
      </c>
      <c r="BP36">
        <f t="shared" ref="BP36:BP46" si="147">(AZ36*BH36+BA36*BI36)*BJ36</f>
        <v>272.02958376341485</v>
      </c>
      <c r="BQ36">
        <f t="shared" ref="BQ36:BQ46" si="148">((BP36+0.00000010773*(BO36^4-BN36^4))-BM36*44100)/(AM36*51.4+0.00000043092*BN36^3)</f>
        <v>-4.8687826641848703E-2</v>
      </c>
      <c r="BR36">
        <f t="shared" ref="BR36:BR46" si="149">0.61365*EXP(17.502*AK36/(240.97+AK36))</f>
        <v>4.7725588715953275</v>
      </c>
      <c r="BS36">
        <f t="shared" ref="BS36:BS46" si="150">BR36*1000/BB36</f>
        <v>48.218084772857189</v>
      </c>
      <c r="BT36">
        <f t="shared" ref="BT36:BT46" si="151">(BS36-AV36)</f>
        <v>18.402147730620861</v>
      </c>
      <c r="BU36">
        <f t="shared" ref="BU36:BU46" si="152">IF(I36,AQ36,(AP36+AQ36)/2)</f>
        <v>31.574856758117676</v>
      </c>
      <c r="BV36">
        <f t="shared" ref="BV36:BV46" si="153">0.61365*EXP(17.502*BU36/(240.97+BU36))</f>
        <v>4.6613752225007126</v>
      </c>
      <c r="BW36">
        <f t="shared" ref="BW36:BW46" si="154">IF(BT36&lt;&gt;0,(1000-(BS36+AV36)/2)/BT36*BM36,0)</f>
        <v>0.32458843450955449</v>
      </c>
      <c r="BX36">
        <f t="shared" ref="BX36:BX46" si="155">AV36*BB36/1000</f>
        <v>2.9511399201395689</v>
      </c>
      <c r="BY36">
        <f t="shared" ref="BY36:BY46" si="156">(BV36-BX36)</f>
        <v>1.7102353023611436</v>
      </c>
      <c r="BZ36">
        <f t="shared" ref="BZ36:BZ46" si="157">1/(1.6/K36+1.37/AO36)</f>
        <v>0.20389186170057758</v>
      </c>
      <c r="CA36">
        <f t="shared" ref="CA36:CA46" si="158">L36*BB36*0.001</f>
        <v>27.11821849569904</v>
      </c>
      <c r="CB36">
        <f t="shared" ref="CB36:CB46" si="159">L36/AT36</f>
        <v>0.71211942467142542</v>
      </c>
      <c r="CC36">
        <f t="shared" ref="CC36:CC46" si="160">(1-BM36*BB36/BR36/K36)*100</f>
        <v>61.673699616497871</v>
      </c>
      <c r="CD36">
        <f t="shared" ref="CD36:CD46" si="161">(AT36-J36/(AO36/1.35))</f>
        <v>381.75539871599921</v>
      </c>
      <c r="CE36">
        <f t="shared" ref="CE36:CE46" si="162">J36*CC36/100/CD36</f>
        <v>3.3176009082705508E-2</v>
      </c>
      <c r="CF36">
        <f t="shared" ref="CF36:CF46" si="163">(P36-O36)</f>
        <v>0</v>
      </c>
      <c r="CG36">
        <f t="shared" ref="CG36:CG46" si="164">AZ36*AA36</f>
        <v>1487.6676573904647</v>
      </c>
      <c r="CH36">
        <f t="shared" ref="CH36:CH46" si="165">(R36-Q36)</f>
        <v>0</v>
      </c>
      <c r="CI36" t="e">
        <f t="shared" ref="CI36:CI46" si="166">(R36-S36)/(R36-O36)</f>
        <v>#DIV/0!</v>
      </c>
      <c r="CJ36" t="e">
        <f t="shared" ref="CJ36:CJ46" si="167">(P36-R36)/(P36-O36)</f>
        <v>#DIV/0!</v>
      </c>
    </row>
    <row r="37" spans="1:88" x14ac:dyDescent="0.35">
      <c r="A37" t="s">
        <v>161</v>
      </c>
      <c r="B37" s="1">
        <v>51</v>
      </c>
      <c r="C37" s="1" t="s">
        <v>125</v>
      </c>
      <c r="D37" s="1" t="s">
        <v>89</v>
      </c>
      <c r="E37" s="1">
        <v>0</v>
      </c>
      <c r="F37" s="1" t="s">
        <v>90</v>
      </c>
      <c r="G37" s="1" t="s">
        <v>89</v>
      </c>
      <c r="H37" s="1">
        <v>10209.000069469213</v>
      </c>
      <c r="I37" s="1">
        <v>0</v>
      </c>
      <c r="J37">
        <f t="shared" si="126"/>
        <v>1.7042153387686325</v>
      </c>
      <c r="K37">
        <f t="shared" si="127"/>
        <v>0.31887027641683485</v>
      </c>
      <c r="L37">
        <f t="shared" si="128"/>
        <v>183.22518653624778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t="e">
        <f t="shared" si="129"/>
        <v>#DIV/0!</v>
      </c>
      <c r="U37" t="e">
        <f t="shared" si="130"/>
        <v>#DIV/0!</v>
      </c>
      <c r="V37" t="e">
        <f t="shared" si="131"/>
        <v>#DIV/0!</v>
      </c>
      <c r="W37" s="1">
        <v>-1</v>
      </c>
      <c r="X37" s="1">
        <v>0.87</v>
      </c>
      <c r="Y37" s="1">
        <v>0.92</v>
      </c>
      <c r="Z37" s="1">
        <v>10.006867408752441</v>
      </c>
      <c r="AA37">
        <f t="shared" si="132"/>
        <v>0.87500343370437617</v>
      </c>
      <c r="AB37">
        <f t="shared" si="133"/>
        <v>1.8186118319516848E-3</v>
      </c>
      <c r="AC37" t="e">
        <f t="shared" si="134"/>
        <v>#DIV/0!</v>
      </c>
      <c r="AD37" t="e">
        <f t="shared" si="135"/>
        <v>#DIV/0!</v>
      </c>
      <c r="AE37" t="e">
        <f t="shared" si="136"/>
        <v>#DIV/0!</v>
      </c>
      <c r="AF37" s="1">
        <v>0</v>
      </c>
      <c r="AG37" s="1">
        <v>0.5</v>
      </c>
      <c r="AH37" t="e">
        <f t="shared" si="137"/>
        <v>#DIV/0!</v>
      </c>
      <c r="AI37">
        <f t="shared" si="138"/>
        <v>5.9939630154234012</v>
      </c>
      <c r="AJ37">
        <f t="shared" si="139"/>
        <v>1.848973335491114</v>
      </c>
      <c r="AK37">
        <f t="shared" si="140"/>
        <v>32.085426330566406</v>
      </c>
      <c r="AL37" s="1">
        <v>2</v>
      </c>
      <c r="AM37">
        <f t="shared" si="141"/>
        <v>4.644859790802002</v>
      </c>
      <c r="AN37" s="1">
        <v>1</v>
      </c>
      <c r="AO37">
        <f t="shared" si="142"/>
        <v>9.2897195816040039</v>
      </c>
      <c r="AP37" s="1">
        <v>31.189254760742188</v>
      </c>
      <c r="AQ37" s="1">
        <v>32.085426330566406</v>
      </c>
      <c r="AR37" s="1">
        <v>29.91554069519043</v>
      </c>
      <c r="AS37" s="1">
        <v>199.85356140136719</v>
      </c>
      <c r="AT37" s="1">
        <v>197.92802429199219</v>
      </c>
      <c r="AU37" s="1">
        <v>25.924898147583008</v>
      </c>
      <c r="AV37" s="1">
        <v>29.798736572265625</v>
      </c>
      <c r="AW37" s="1">
        <v>56.264446258544922</v>
      </c>
      <c r="AX37" s="1">
        <v>64.672157287597656</v>
      </c>
      <c r="AY37" s="1">
        <v>300.23712158203125</v>
      </c>
      <c r="AZ37" s="1">
        <v>1699.3839111328125</v>
      </c>
      <c r="BA37" s="1">
        <v>0.21663354337215424</v>
      </c>
      <c r="BB37" s="1">
        <v>98.972213745117188</v>
      </c>
      <c r="BC37" s="1">
        <v>3.8853983879089355</v>
      </c>
      <c r="BD37" s="1">
        <v>-0.35331583023071289</v>
      </c>
      <c r="BE37" s="1">
        <v>1</v>
      </c>
      <c r="BF37" s="1">
        <v>-1.355140209197998</v>
      </c>
      <c r="BG37" s="1">
        <v>7.355140209197998</v>
      </c>
      <c r="BH37" s="1">
        <v>1</v>
      </c>
      <c r="BI37" s="1">
        <v>0</v>
      </c>
      <c r="BJ37" s="1">
        <v>0.15999999642372131</v>
      </c>
      <c r="BK37" s="1">
        <v>111115</v>
      </c>
      <c r="BL37">
        <f t="shared" si="143"/>
        <v>1.5011856079101562</v>
      </c>
      <c r="BM37">
        <f t="shared" si="144"/>
        <v>5.993963015423401E-3</v>
      </c>
      <c r="BN37">
        <f t="shared" si="145"/>
        <v>305.23542633056638</v>
      </c>
      <c r="BO37">
        <f t="shared" si="146"/>
        <v>304.33925476074216</v>
      </c>
      <c r="BP37">
        <f t="shared" si="147"/>
        <v>271.90141970377954</v>
      </c>
      <c r="BQ37">
        <f t="shared" si="148"/>
        <v>-1.3411771317827559E-2</v>
      </c>
      <c r="BR37">
        <f t="shared" si="149"/>
        <v>4.7982202608558282</v>
      </c>
      <c r="BS37">
        <f t="shared" si="150"/>
        <v>48.480478300835713</v>
      </c>
      <c r="BT37">
        <f t="shared" si="151"/>
        <v>18.681741728570088</v>
      </c>
      <c r="BU37">
        <f t="shared" si="152"/>
        <v>31.637340545654297</v>
      </c>
      <c r="BV37">
        <f t="shared" si="153"/>
        <v>4.6779377627409371</v>
      </c>
      <c r="BW37">
        <f t="shared" si="154"/>
        <v>0.30828826025373762</v>
      </c>
      <c r="BX37">
        <f t="shared" si="155"/>
        <v>2.9492469253647142</v>
      </c>
      <c r="BY37">
        <f t="shared" si="156"/>
        <v>1.7286908373762229</v>
      </c>
      <c r="BZ37">
        <f t="shared" si="157"/>
        <v>0.1936037457880308</v>
      </c>
      <c r="CA37">
        <f t="shared" si="158"/>
        <v>18.134202325354483</v>
      </c>
      <c r="CB37">
        <f t="shared" si="159"/>
        <v>0.92571624049531187</v>
      </c>
      <c r="CC37">
        <f t="shared" si="160"/>
        <v>61.226667917822766</v>
      </c>
      <c r="CD37">
        <f t="shared" si="161"/>
        <v>197.68036442592975</v>
      </c>
      <c r="CE37">
        <f t="shared" si="162"/>
        <v>5.2783910486134331E-3</v>
      </c>
      <c r="CF37">
        <f t="shared" si="163"/>
        <v>0</v>
      </c>
      <c r="CG37">
        <f t="shared" si="164"/>
        <v>1486.9667574231835</v>
      </c>
      <c r="CH37">
        <f t="shared" si="165"/>
        <v>0</v>
      </c>
      <c r="CI37" t="e">
        <f t="shared" si="166"/>
        <v>#DIV/0!</v>
      </c>
      <c r="CJ37" t="e">
        <f t="shared" si="167"/>
        <v>#DIV/0!</v>
      </c>
    </row>
    <row r="38" spans="1:88" x14ac:dyDescent="0.35">
      <c r="A38" t="s">
        <v>161</v>
      </c>
      <c r="B38" s="1">
        <v>52</v>
      </c>
      <c r="C38" s="1" t="s">
        <v>126</v>
      </c>
      <c r="D38" s="1" t="s">
        <v>89</v>
      </c>
      <c r="E38" s="1">
        <v>0</v>
      </c>
      <c r="F38" s="1" t="s">
        <v>90</v>
      </c>
      <c r="G38" s="1" t="s">
        <v>89</v>
      </c>
      <c r="H38" s="1">
        <v>10431.000069469213</v>
      </c>
      <c r="I38" s="1">
        <v>0</v>
      </c>
      <c r="J38">
        <f t="shared" si="126"/>
        <v>-3.5695288837382182</v>
      </c>
      <c r="K38">
        <f t="shared" si="127"/>
        <v>0.37515484264595789</v>
      </c>
      <c r="L38">
        <f t="shared" si="128"/>
        <v>66.005290010909576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t="e">
        <f t="shared" si="129"/>
        <v>#DIV/0!</v>
      </c>
      <c r="U38" t="e">
        <f t="shared" si="130"/>
        <v>#DIV/0!</v>
      </c>
      <c r="V38" t="e">
        <f t="shared" si="131"/>
        <v>#DIV/0!</v>
      </c>
      <c r="W38" s="1">
        <v>-1</v>
      </c>
      <c r="X38" s="1">
        <v>0.87</v>
      </c>
      <c r="Y38" s="1">
        <v>0.92</v>
      </c>
      <c r="Z38" s="1">
        <v>10.006867408752441</v>
      </c>
      <c r="AA38">
        <f t="shared" si="132"/>
        <v>0.87500343370437617</v>
      </c>
      <c r="AB38">
        <f t="shared" si="133"/>
        <v>-1.7282410403189116E-3</v>
      </c>
      <c r="AC38" t="e">
        <f t="shared" si="134"/>
        <v>#DIV/0!</v>
      </c>
      <c r="AD38" t="e">
        <f t="shared" si="135"/>
        <v>#DIV/0!</v>
      </c>
      <c r="AE38" t="e">
        <f t="shared" si="136"/>
        <v>#DIV/0!</v>
      </c>
      <c r="AF38" s="1">
        <v>0</v>
      </c>
      <c r="AG38" s="1">
        <v>0.5</v>
      </c>
      <c r="AH38" t="e">
        <f t="shared" si="137"/>
        <v>#DIV/0!</v>
      </c>
      <c r="AI38">
        <f t="shared" si="138"/>
        <v>6.8567064042006498</v>
      </c>
      <c r="AJ38">
        <f t="shared" si="139"/>
        <v>1.8079101862555822</v>
      </c>
      <c r="AK38">
        <f t="shared" si="140"/>
        <v>32.079486846923828</v>
      </c>
      <c r="AL38" s="1">
        <v>2</v>
      </c>
      <c r="AM38">
        <f t="shared" si="141"/>
        <v>4.644859790802002</v>
      </c>
      <c r="AN38" s="1">
        <v>1</v>
      </c>
      <c r="AO38">
        <f t="shared" si="142"/>
        <v>9.2897195816040039</v>
      </c>
      <c r="AP38" s="1">
        <v>31.202175140380859</v>
      </c>
      <c r="AQ38" s="1">
        <v>32.079486846923828</v>
      </c>
      <c r="AR38" s="1">
        <v>29.911291122436523</v>
      </c>
      <c r="AS38" s="1">
        <v>49.900730133056641</v>
      </c>
      <c r="AT38" s="1">
        <v>52.040878295898438</v>
      </c>
      <c r="AU38" s="1">
        <v>25.76826286315918</v>
      </c>
      <c r="AV38" s="1">
        <v>30.197942733764648</v>
      </c>
      <c r="AW38" s="1">
        <v>55.887657165527344</v>
      </c>
      <c r="AX38" s="1">
        <v>65.490394592285156</v>
      </c>
      <c r="AY38" s="1">
        <v>300.23153686523438</v>
      </c>
      <c r="AZ38" s="1">
        <v>1699.18017578125</v>
      </c>
      <c r="BA38" s="1">
        <v>0.24483917653560638</v>
      </c>
      <c r="BB38" s="1">
        <v>98.970260620117188</v>
      </c>
      <c r="BC38" s="1">
        <v>3.2082371711730957</v>
      </c>
      <c r="BD38" s="1">
        <v>-0.34471684694290161</v>
      </c>
      <c r="BE38" s="1">
        <v>0.75</v>
      </c>
      <c r="BF38" s="1">
        <v>-1.355140209197998</v>
      </c>
      <c r="BG38" s="1">
        <v>7.355140209197998</v>
      </c>
      <c r="BH38" s="1">
        <v>1</v>
      </c>
      <c r="BI38" s="1">
        <v>0</v>
      </c>
      <c r="BJ38" s="1">
        <v>0.15999999642372131</v>
      </c>
      <c r="BK38" s="1">
        <v>111115</v>
      </c>
      <c r="BL38">
        <f t="shared" si="143"/>
        <v>1.5011576843261718</v>
      </c>
      <c r="BM38">
        <f t="shared" si="144"/>
        <v>6.8567064042006501E-3</v>
      </c>
      <c r="BN38">
        <f t="shared" si="145"/>
        <v>305.22948684692381</v>
      </c>
      <c r="BO38">
        <f t="shared" si="146"/>
        <v>304.35217514038084</v>
      </c>
      <c r="BP38">
        <f t="shared" si="147"/>
        <v>271.86882204825815</v>
      </c>
      <c r="BQ38">
        <f t="shared" si="148"/>
        <v>-0.16420814868820569</v>
      </c>
      <c r="BR38">
        <f t="shared" si="149"/>
        <v>4.7966084488076435</v>
      </c>
      <c r="BS38">
        <f t="shared" si="150"/>
        <v>48.465149215062901</v>
      </c>
      <c r="BT38">
        <f t="shared" si="151"/>
        <v>18.267206481298253</v>
      </c>
      <c r="BU38">
        <f t="shared" si="152"/>
        <v>31.640830993652344</v>
      </c>
      <c r="BV38">
        <f t="shared" si="153"/>
        <v>4.6788644829427604</v>
      </c>
      <c r="BW38">
        <f t="shared" si="154"/>
        <v>0.36059271283622313</v>
      </c>
      <c r="BX38">
        <f t="shared" si="155"/>
        <v>2.9886982625520613</v>
      </c>
      <c r="BY38">
        <f t="shared" si="156"/>
        <v>1.6901662203906991</v>
      </c>
      <c r="BZ38">
        <f t="shared" si="157"/>
        <v>0.22663503405774321</v>
      </c>
      <c r="CA38">
        <f t="shared" si="158"/>
        <v>6.5325607546861386</v>
      </c>
      <c r="CB38">
        <f t="shared" si="159"/>
        <v>1.2683354349942193</v>
      </c>
      <c r="CC38">
        <f t="shared" si="160"/>
        <v>62.288357961077743</v>
      </c>
      <c r="CD38">
        <f t="shared" si="161"/>
        <v>52.559609130636353</v>
      </c>
      <c r="CE38">
        <f t="shared" si="162"/>
        <v>-4.2302463153800943E-2</v>
      </c>
      <c r="CF38">
        <f t="shared" si="163"/>
        <v>0</v>
      </c>
      <c r="CG38">
        <f t="shared" si="164"/>
        <v>1486.7884882909991</v>
      </c>
      <c r="CH38">
        <f t="shared" si="165"/>
        <v>0</v>
      </c>
      <c r="CI38" t="e">
        <f t="shared" si="166"/>
        <v>#DIV/0!</v>
      </c>
      <c r="CJ38" t="e">
        <f t="shared" si="167"/>
        <v>#DIV/0!</v>
      </c>
    </row>
    <row r="39" spans="1:88" x14ac:dyDescent="0.35">
      <c r="A39" t="s">
        <v>161</v>
      </c>
      <c r="B39" s="1">
        <v>53</v>
      </c>
      <c r="C39" s="1" t="s">
        <v>127</v>
      </c>
      <c r="D39" s="1" t="s">
        <v>89</v>
      </c>
      <c r="E39" s="1">
        <v>0</v>
      </c>
      <c r="F39" s="1" t="s">
        <v>90</v>
      </c>
      <c r="G39" s="1" t="s">
        <v>89</v>
      </c>
      <c r="H39" s="1">
        <v>10653.500069434755</v>
      </c>
      <c r="I39" s="1">
        <v>0</v>
      </c>
      <c r="J39">
        <f t="shared" si="126"/>
        <v>0.35960013027198101</v>
      </c>
      <c r="K39">
        <f t="shared" si="127"/>
        <v>0.44250331305676094</v>
      </c>
      <c r="L39">
        <f t="shared" si="128"/>
        <v>95.205853427226657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t="e">
        <f t="shared" si="129"/>
        <v>#DIV/0!</v>
      </c>
      <c r="U39" t="e">
        <f t="shared" si="130"/>
        <v>#DIV/0!</v>
      </c>
      <c r="V39" t="e">
        <f t="shared" si="131"/>
        <v>#DIV/0!</v>
      </c>
      <c r="W39" s="1">
        <v>-1</v>
      </c>
      <c r="X39" s="1">
        <v>0.87</v>
      </c>
      <c r="Y39" s="1">
        <v>0.92</v>
      </c>
      <c r="Z39" s="1">
        <v>10.006867408752441</v>
      </c>
      <c r="AA39">
        <f t="shared" si="132"/>
        <v>0.87500343370437617</v>
      </c>
      <c r="AB39">
        <f t="shared" si="133"/>
        <v>9.1459438596321182E-4</v>
      </c>
      <c r="AC39" t="e">
        <f t="shared" si="134"/>
        <v>#DIV/0!</v>
      </c>
      <c r="AD39" t="e">
        <f t="shared" si="135"/>
        <v>#DIV/0!</v>
      </c>
      <c r="AE39" t="e">
        <f t="shared" si="136"/>
        <v>#DIV/0!</v>
      </c>
      <c r="AF39" s="1">
        <v>0</v>
      </c>
      <c r="AG39" s="1">
        <v>0.5</v>
      </c>
      <c r="AH39" t="e">
        <f t="shared" si="137"/>
        <v>#DIV/0!</v>
      </c>
      <c r="AI39">
        <f t="shared" si="138"/>
        <v>7.7235499658304763</v>
      </c>
      <c r="AJ39">
        <f t="shared" si="139"/>
        <v>1.7383765032477285</v>
      </c>
      <c r="AK39">
        <f t="shared" si="140"/>
        <v>31.980932235717773</v>
      </c>
      <c r="AL39" s="1">
        <v>2</v>
      </c>
      <c r="AM39">
        <f t="shared" si="141"/>
        <v>4.644859790802002</v>
      </c>
      <c r="AN39" s="1">
        <v>1</v>
      </c>
      <c r="AO39">
        <f t="shared" si="142"/>
        <v>9.2897195816040039</v>
      </c>
      <c r="AP39" s="1">
        <v>31.195735931396484</v>
      </c>
      <c r="AQ39" s="1">
        <v>31.980932235717773</v>
      </c>
      <c r="AR39" s="1">
        <v>29.914846420288086</v>
      </c>
      <c r="AS39" s="1">
        <v>100.13802337646484</v>
      </c>
      <c r="AT39" s="1">
        <v>99.387123107910156</v>
      </c>
      <c r="AU39" s="1">
        <v>25.644018173217773</v>
      </c>
      <c r="AV39" s="1">
        <v>30.631471633911133</v>
      </c>
      <c r="AW39" s="1">
        <v>55.632396697998047</v>
      </c>
      <c r="AX39" s="1">
        <v>66.450492858886719</v>
      </c>
      <c r="AY39" s="1">
        <v>300.23202514648438</v>
      </c>
      <c r="AZ39" s="1">
        <v>1698.919921875</v>
      </c>
      <c r="BA39" s="1">
        <v>0.25462010502815247</v>
      </c>
      <c r="BB39" s="1">
        <v>98.968658447265625</v>
      </c>
      <c r="BC39" s="1">
        <v>3.5428230762481689</v>
      </c>
      <c r="BD39" s="1">
        <v>-0.36624348163604736</v>
      </c>
      <c r="BE39" s="1">
        <v>0.5</v>
      </c>
      <c r="BF39" s="1">
        <v>-1.355140209197998</v>
      </c>
      <c r="BG39" s="1">
        <v>7.355140209197998</v>
      </c>
      <c r="BH39" s="1">
        <v>1</v>
      </c>
      <c r="BI39" s="1">
        <v>0</v>
      </c>
      <c r="BJ39" s="1">
        <v>0.15999999642372131</v>
      </c>
      <c r="BK39" s="1">
        <v>111115</v>
      </c>
      <c r="BL39">
        <f t="shared" si="143"/>
        <v>1.5011601257324216</v>
      </c>
      <c r="BM39">
        <f t="shared" si="144"/>
        <v>7.7235499658304761E-3</v>
      </c>
      <c r="BN39">
        <f t="shared" si="145"/>
        <v>305.13093223571775</v>
      </c>
      <c r="BO39">
        <f t="shared" si="146"/>
        <v>304.34573593139646</v>
      </c>
      <c r="BP39">
        <f t="shared" si="147"/>
        <v>271.82718142418889</v>
      </c>
      <c r="BQ39">
        <f t="shared" si="148"/>
        <v>-0.31219344947360339</v>
      </c>
      <c r="BR39">
        <f t="shared" si="149"/>
        <v>4.7699321571213851</v>
      </c>
      <c r="BS39">
        <f t="shared" si="150"/>
        <v>48.196390978291291</v>
      </c>
      <c r="BT39">
        <f t="shared" si="151"/>
        <v>17.564919344380158</v>
      </c>
      <c r="BU39">
        <f t="shared" si="152"/>
        <v>31.588334083557129</v>
      </c>
      <c r="BV39">
        <f t="shared" si="153"/>
        <v>4.6649433235391902</v>
      </c>
      <c r="BW39">
        <f t="shared" si="154"/>
        <v>0.42238363596082912</v>
      </c>
      <c r="BX39">
        <f t="shared" si="155"/>
        <v>3.0315556538736566</v>
      </c>
      <c r="BY39">
        <f t="shared" si="156"/>
        <v>1.6333876696655336</v>
      </c>
      <c r="BZ39">
        <f t="shared" si="157"/>
        <v>0.2657265624456826</v>
      </c>
      <c r="CA39">
        <f t="shared" si="158"/>
        <v>9.4223955900196295</v>
      </c>
      <c r="CB39">
        <f t="shared" si="159"/>
        <v>0.95792946259100731</v>
      </c>
      <c r="CC39">
        <f t="shared" si="160"/>
        <v>63.785214683295919</v>
      </c>
      <c r="CD39">
        <f t="shared" si="161"/>
        <v>99.334865322128493</v>
      </c>
      <c r="CE39">
        <f t="shared" si="162"/>
        <v>2.3090756135982654E-3</v>
      </c>
      <c r="CF39">
        <f t="shared" si="163"/>
        <v>0</v>
      </c>
      <c r="CG39">
        <f t="shared" si="164"/>
        <v>1486.5607652293954</v>
      </c>
      <c r="CH39">
        <f t="shared" si="165"/>
        <v>0</v>
      </c>
      <c r="CI39" t="e">
        <f t="shared" si="166"/>
        <v>#DIV/0!</v>
      </c>
      <c r="CJ39" t="e">
        <f t="shared" si="167"/>
        <v>#DIV/0!</v>
      </c>
    </row>
    <row r="40" spans="1:88" x14ac:dyDescent="0.35">
      <c r="A40" t="s">
        <v>161</v>
      </c>
      <c r="B40" s="1">
        <v>54</v>
      </c>
      <c r="C40" s="1" t="s">
        <v>128</v>
      </c>
      <c r="D40" s="1" t="s">
        <v>89</v>
      </c>
      <c r="E40" s="1">
        <v>0</v>
      </c>
      <c r="F40" s="1" t="s">
        <v>90</v>
      </c>
      <c r="G40" s="1" t="s">
        <v>89</v>
      </c>
      <c r="H40" s="1">
        <v>10796.500069434755</v>
      </c>
      <c r="I40" s="1">
        <v>0</v>
      </c>
      <c r="J40">
        <f t="shared" si="126"/>
        <v>9.1861665368153247</v>
      </c>
      <c r="K40">
        <f t="shared" si="127"/>
        <v>0.48314539783283228</v>
      </c>
      <c r="L40">
        <f t="shared" si="128"/>
        <v>252.55550492859052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t="e">
        <f t="shared" si="129"/>
        <v>#DIV/0!</v>
      </c>
      <c r="U40" t="e">
        <f t="shared" si="130"/>
        <v>#DIV/0!</v>
      </c>
      <c r="V40" t="e">
        <f t="shared" si="131"/>
        <v>#DIV/0!</v>
      </c>
      <c r="W40" s="1">
        <v>-1</v>
      </c>
      <c r="X40" s="1">
        <v>0.87</v>
      </c>
      <c r="Y40" s="1">
        <v>0.92</v>
      </c>
      <c r="Z40" s="1">
        <v>10.006867408752441</v>
      </c>
      <c r="AA40">
        <f t="shared" si="132"/>
        <v>0.87500343370437617</v>
      </c>
      <c r="AB40">
        <f t="shared" si="133"/>
        <v>6.8550096454006804E-3</v>
      </c>
      <c r="AC40" t="e">
        <f t="shared" si="134"/>
        <v>#DIV/0!</v>
      </c>
      <c r="AD40" t="e">
        <f t="shared" si="135"/>
        <v>#DIV/0!</v>
      </c>
      <c r="AE40" t="e">
        <f t="shared" si="136"/>
        <v>#DIV/0!</v>
      </c>
      <c r="AF40" s="1">
        <v>0</v>
      </c>
      <c r="AG40" s="1">
        <v>0.5</v>
      </c>
      <c r="AH40" t="e">
        <f t="shared" si="137"/>
        <v>#DIV/0!</v>
      </c>
      <c r="AI40">
        <f t="shared" si="138"/>
        <v>8.2785292963146855</v>
      </c>
      <c r="AJ40">
        <f t="shared" si="139"/>
        <v>1.7134238560546637</v>
      </c>
      <c r="AK40">
        <f t="shared" si="140"/>
        <v>31.990676879882813</v>
      </c>
      <c r="AL40" s="1">
        <v>2</v>
      </c>
      <c r="AM40">
        <f t="shared" si="141"/>
        <v>4.644859790802002</v>
      </c>
      <c r="AN40" s="1">
        <v>1</v>
      </c>
      <c r="AO40">
        <f t="shared" si="142"/>
        <v>9.2897195816040039</v>
      </c>
      <c r="AP40" s="1">
        <v>31.22789192199707</v>
      </c>
      <c r="AQ40" s="1">
        <v>31.990676879882813</v>
      </c>
      <c r="AR40" s="1">
        <v>29.915082931518555</v>
      </c>
      <c r="AS40" s="1">
        <v>299.86114501953125</v>
      </c>
      <c r="AT40" s="1">
        <v>292.13034057617188</v>
      </c>
      <c r="AU40" s="1">
        <v>25.565263748168945</v>
      </c>
      <c r="AV40" s="1">
        <v>30.909833908081055</v>
      </c>
      <c r="AW40" s="1">
        <v>55.363128662109375</v>
      </c>
      <c r="AX40" s="1">
        <v>66.935691833496094</v>
      </c>
      <c r="AY40" s="1">
        <v>300.21652221679688</v>
      </c>
      <c r="AZ40" s="1">
        <v>1698.216064453125</v>
      </c>
      <c r="BA40" s="1">
        <v>0.28282606601715088</v>
      </c>
      <c r="BB40" s="1">
        <v>98.969802856445313</v>
      </c>
      <c r="BC40" s="1">
        <v>4.4694328308105469</v>
      </c>
      <c r="BD40" s="1">
        <v>-0.39725983142852783</v>
      </c>
      <c r="BE40" s="1">
        <v>1</v>
      </c>
      <c r="BF40" s="1">
        <v>-1.355140209197998</v>
      </c>
      <c r="BG40" s="1">
        <v>7.355140209197998</v>
      </c>
      <c r="BH40" s="1">
        <v>1</v>
      </c>
      <c r="BI40" s="1">
        <v>0</v>
      </c>
      <c r="BJ40" s="1">
        <v>0.15999999642372131</v>
      </c>
      <c r="BK40" s="1">
        <v>111115</v>
      </c>
      <c r="BL40">
        <f t="shared" si="143"/>
        <v>1.5010826110839841</v>
      </c>
      <c r="BM40">
        <f t="shared" si="144"/>
        <v>8.2785292963146861E-3</v>
      </c>
      <c r="BN40">
        <f t="shared" si="145"/>
        <v>305.14067687988279</v>
      </c>
      <c r="BO40">
        <f t="shared" si="146"/>
        <v>304.37789192199705</v>
      </c>
      <c r="BP40">
        <f t="shared" si="147"/>
        <v>271.71456423920608</v>
      </c>
      <c r="BQ40">
        <f t="shared" si="148"/>
        <v>-0.40907199000236916</v>
      </c>
      <c r="BR40">
        <f t="shared" si="149"/>
        <v>4.7725640242629144</v>
      </c>
      <c r="BS40">
        <f t="shared" si="150"/>
        <v>48.222426300934131</v>
      </c>
      <c r="BT40">
        <f t="shared" si="151"/>
        <v>17.312592392853077</v>
      </c>
      <c r="BU40">
        <f t="shared" si="152"/>
        <v>31.609284400939941</v>
      </c>
      <c r="BV40">
        <f t="shared" si="153"/>
        <v>4.6704946095016355</v>
      </c>
      <c r="BW40">
        <f t="shared" si="154"/>
        <v>0.45925992761113099</v>
      </c>
      <c r="BX40">
        <f t="shared" si="155"/>
        <v>3.0591401682082506</v>
      </c>
      <c r="BY40">
        <f t="shared" si="156"/>
        <v>1.6113544412933849</v>
      </c>
      <c r="BZ40">
        <f t="shared" si="157"/>
        <v>0.28909192455898625</v>
      </c>
      <c r="CA40">
        <f t="shared" si="158"/>
        <v>24.995368533092606</v>
      </c>
      <c r="CB40">
        <f t="shared" si="159"/>
        <v>0.86453021083148207</v>
      </c>
      <c r="CC40">
        <f t="shared" si="160"/>
        <v>64.467457436379874</v>
      </c>
      <c r="CD40">
        <f t="shared" si="161"/>
        <v>290.79538910473474</v>
      </c>
      <c r="CE40">
        <f t="shared" si="162"/>
        <v>2.036513722032729E-2</v>
      </c>
      <c r="CF40">
        <f t="shared" si="163"/>
        <v>0</v>
      </c>
      <c r="CG40">
        <f t="shared" si="164"/>
        <v>1485.9448875684166</v>
      </c>
      <c r="CH40">
        <f t="shared" si="165"/>
        <v>0</v>
      </c>
      <c r="CI40" t="e">
        <f t="shared" si="166"/>
        <v>#DIV/0!</v>
      </c>
      <c r="CJ40" t="e">
        <f t="shared" si="167"/>
        <v>#DIV/0!</v>
      </c>
    </row>
    <row r="41" spans="1:88" x14ac:dyDescent="0.35">
      <c r="A41" t="s">
        <v>161</v>
      </c>
      <c r="B41" s="1">
        <v>55</v>
      </c>
      <c r="C41" s="1" t="s">
        <v>129</v>
      </c>
      <c r="D41" s="1" t="s">
        <v>89</v>
      </c>
      <c r="E41" s="1">
        <v>0</v>
      </c>
      <c r="F41" s="1" t="s">
        <v>90</v>
      </c>
      <c r="G41" s="1" t="s">
        <v>89</v>
      </c>
      <c r="H41" s="1">
        <v>10941.500069434755</v>
      </c>
      <c r="I41" s="1">
        <v>0</v>
      </c>
      <c r="J41">
        <f t="shared" si="126"/>
        <v>12.008442998799312</v>
      </c>
      <c r="K41">
        <f t="shared" si="127"/>
        <v>0.48372986088252862</v>
      </c>
      <c r="L41">
        <f t="shared" si="128"/>
        <v>337.49615599882128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t="e">
        <f t="shared" si="129"/>
        <v>#DIV/0!</v>
      </c>
      <c r="U41" t="e">
        <f t="shared" si="130"/>
        <v>#DIV/0!</v>
      </c>
      <c r="V41" t="e">
        <f t="shared" si="131"/>
        <v>#DIV/0!</v>
      </c>
      <c r="W41" s="1">
        <v>-1</v>
      </c>
      <c r="X41" s="1">
        <v>0.87</v>
      </c>
      <c r="Y41" s="1">
        <v>0.92</v>
      </c>
      <c r="Z41" s="1">
        <v>10.006867408752441</v>
      </c>
      <c r="AA41">
        <f t="shared" si="132"/>
        <v>0.87500343370437617</v>
      </c>
      <c r="AB41">
        <f t="shared" si="133"/>
        <v>8.7395152236188055E-3</v>
      </c>
      <c r="AC41" t="e">
        <f t="shared" si="134"/>
        <v>#DIV/0!</v>
      </c>
      <c r="AD41" t="e">
        <f t="shared" si="135"/>
        <v>#DIV/0!</v>
      </c>
      <c r="AE41" t="e">
        <f t="shared" si="136"/>
        <v>#DIV/0!</v>
      </c>
      <c r="AF41" s="1">
        <v>0</v>
      </c>
      <c r="AG41" s="1">
        <v>0.5</v>
      </c>
      <c r="AH41" t="e">
        <f t="shared" si="137"/>
        <v>#DIV/0!</v>
      </c>
      <c r="AI41">
        <f t="shared" si="138"/>
        <v>8.4074664983213765</v>
      </c>
      <c r="AJ41">
        <f t="shared" si="139"/>
        <v>1.7381750404711629</v>
      </c>
      <c r="AK41">
        <f t="shared" si="140"/>
        <v>32.040607452392578</v>
      </c>
      <c r="AL41" s="1">
        <v>2</v>
      </c>
      <c r="AM41">
        <f t="shared" si="141"/>
        <v>4.644859790802002</v>
      </c>
      <c r="AN41" s="1">
        <v>1</v>
      </c>
      <c r="AO41">
        <f t="shared" si="142"/>
        <v>9.2897195816040039</v>
      </c>
      <c r="AP41" s="1">
        <v>31.259958267211914</v>
      </c>
      <c r="AQ41" s="1">
        <v>32.040607452392578</v>
      </c>
      <c r="AR41" s="1">
        <v>29.914918899536133</v>
      </c>
      <c r="AS41" s="1">
        <v>399.72763061523438</v>
      </c>
      <c r="AT41" s="1">
        <v>389.54641723632813</v>
      </c>
      <c r="AU41" s="1">
        <v>25.366567611694336</v>
      </c>
      <c r="AV41" s="1">
        <v>30.794775009155273</v>
      </c>
      <c r="AW41" s="1">
        <v>54.833187103271484</v>
      </c>
      <c r="AX41" s="1">
        <v>66.568122863769531</v>
      </c>
      <c r="AY41" s="1">
        <v>300.23025512695313</v>
      </c>
      <c r="AZ41" s="1">
        <v>1701.0936279296875</v>
      </c>
      <c r="BA41" s="1">
        <v>0.23901660740375519</v>
      </c>
      <c r="BB41" s="1">
        <v>98.974395751953125</v>
      </c>
      <c r="BC41" s="1">
        <v>4.8473091125488281</v>
      </c>
      <c r="BD41" s="1">
        <v>-0.39503651857376099</v>
      </c>
      <c r="BE41" s="1">
        <v>1</v>
      </c>
      <c r="BF41" s="1">
        <v>-1.355140209197998</v>
      </c>
      <c r="BG41" s="1">
        <v>7.355140209197998</v>
      </c>
      <c r="BH41" s="1">
        <v>1</v>
      </c>
      <c r="BI41" s="1">
        <v>0</v>
      </c>
      <c r="BJ41" s="1">
        <v>0.15999999642372131</v>
      </c>
      <c r="BK41" s="1">
        <v>111115</v>
      </c>
      <c r="BL41">
        <f t="shared" si="143"/>
        <v>1.5011512756347656</v>
      </c>
      <c r="BM41">
        <f t="shared" si="144"/>
        <v>8.4074664983213761E-3</v>
      </c>
      <c r="BN41">
        <f t="shared" si="145"/>
        <v>305.19060745239256</v>
      </c>
      <c r="BO41">
        <f t="shared" si="146"/>
        <v>304.40995826721189</v>
      </c>
      <c r="BP41">
        <f t="shared" si="147"/>
        <v>272.17497438516511</v>
      </c>
      <c r="BQ41">
        <f t="shared" si="148"/>
        <v>-0.43076565647945159</v>
      </c>
      <c r="BR41">
        <f t="shared" si="149"/>
        <v>4.786069289319653</v>
      </c>
      <c r="BS41">
        <f t="shared" si="150"/>
        <v>48.356640653956269</v>
      </c>
      <c r="BT41">
        <f t="shared" si="151"/>
        <v>17.561865644800996</v>
      </c>
      <c r="BU41">
        <f t="shared" si="152"/>
        <v>31.650282859802246</v>
      </c>
      <c r="BV41">
        <f t="shared" si="153"/>
        <v>4.6813747729256709</v>
      </c>
      <c r="BW41">
        <f t="shared" si="154"/>
        <v>0.45978799883204075</v>
      </c>
      <c r="BX41">
        <f t="shared" si="155"/>
        <v>3.0478942488484901</v>
      </c>
      <c r="BY41">
        <f t="shared" si="156"/>
        <v>1.6334805240771808</v>
      </c>
      <c r="BZ41">
        <f t="shared" si="157"/>
        <v>0.28942671332085007</v>
      </c>
      <c r="CA41">
        <f t="shared" si="158"/>
        <v>33.403478108590242</v>
      </c>
      <c r="CB41">
        <f t="shared" si="159"/>
        <v>0.86638239004537099</v>
      </c>
      <c r="CC41">
        <f t="shared" si="160"/>
        <v>64.057678440855199</v>
      </c>
      <c r="CD41">
        <f t="shared" si="161"/>
        <v>387.80132709598831</v>
      </c>
      <c r="CE41">
        <f t="shared" si="162"/>
        <v>1.9835749040694368E-2</v>
      </c>
      <c r="CF41">
        <f t="shared" si="163"/>
        <v>0</v>
      </c>
      <c r="CG41">
        <f t="shared" si="164"/>
        <v>1488.462765491111</v>
      </c>
      <c r="CH41">
        <f t="shared" si="165"/>
        <v>0</v>
      </c>
      <c r="CI41" t="e">
        <f t="shared" si="166"/>
        <v>#DIV/0!</v>
      </c>
      <c r="CJ41" t="e">
        <f t="shared" si="167"/>
        <v>#DIV/0!</v>
      </c>
    </row>
    <row r="42" spans="1:88" x14ac:dyDescent="0.35">
      <c r="A42" t="s">
        <v>161</v>
      </c>
      <c r="B42" s="1">
        <v>56</v>
      </c>
      <c r="C42" s="1" t="s">
        <v>130</v>
      </c>
      <c r="D42" s="1" t="s">
        <v>89</v>
      </c>
      <c r="E42" s="1">
        <v>0</v>
      </c>
      <c r="F42" s="1" t="s">
        <v>90</v>
      </c>
      <c r="G42" s="1" t="s">
        <v>89</v>
      </c>
      <c r="H42" s="1">
        <v>11164.000069469213</v>
      </c>
      <c r="I42" s="1">
        <v>0</v>
      </c>
      <c r="J42">
        <f t="shared" si="126"/>
        <v>19.926807825342699</v>
      </c>
      <c r="K42">
        <f t="shared" si="127"/>
        <v>0.33776848893597167</v>
      </c>
      <c r="L42">
        <f t="shared" si="128"/>
        <v>566.92454913858046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t="e">
        <f t="shared" si="129"/>
        <v>#DIV/0!</v>
      </c>
      <c r="U42" t="e">
        <f t="shared" si="130"/>
        <v>#DIV/0!</v>
      </c>
      <c r="V42" t="e">
        <f t="shared" si="131"/>
        <v>#DIV/0!</v>
      </c>
      <c r="W42" s="1">
        <v>-1</v>
      </c>
      <c r="X42" s="1">
        <v>0.87</v>
      </c>
      <c r="Y42" s="1">
        <v>0.92</v>
      </c>
      <c r="Z42" s="1">
        <v>10.006867408752441</v>
      </c>
      <c r="AA42">
        <f t="shared" si="132"/>
        <v>0.87500343370437617</v>
      </c>
      <c r="AB42">
        <f t="shared" si="133"/>
        <v>1.407117572022667E-2</v>
      </c>
      <c r="AC42" t="e">
        <f t="shared" si="134"/>
        <v>#DIV/0!</v>
      </c>
      <c r="AD42" t="e">
        <f t="shared" si="135"/>
        <v>#DIV/0!</v>
      </c>
      <c r="AE42" t="e">
        <f t="shared" si="136"/>
        <v>#DIV/0!</v>
      </c>
      <c r="AF42" s="1">
        <v>0</v>
      </c>
      <c r="AG42" s="1">
        <v>0.5</v>
      </c>
      <c r="AH42" t="e">
        <f t="shared" si="137"/>
        <v>#DIV/0!</v>
      </c>
      <c r="AI42">
        <f t="shared" si="138"/>
        <v>6.3951386327621504</v>
      </c>
      <c r="AJ42">
        <f t="shared" si="139"/>
        <v>1.8662063012045955</v>
      </c>
      <c r="AK42">
        <f t="shared" si="140"/>
        <v>32.109020233154297</v>
      </c>
      <c r="AL42" s="1">
        <v>2</v>
      </c>
      <c r="AM42">
        <f t="shared" si="141"/>
        <v>4.644859790802002</v>
      </c>
      <c r="AN42" s="1">
        <v>1</v>
      </c>
      <c r="AO42">
        <f t="shared" si="142"/>
        <v>9.2897195816040039</v>
      </c>
      <c r="AP42" s="1">
        <v>31.196189880371094</v>
      </c>
      <c r="AQ42" s="1">
        <v>32.109020233154297</v>
      </c>
      <c r="AR42" s="1">
        <v>29.913619995117188</v>
      </c>
      <c r="AS42" s="1">
        <v>699.9775390625</v>
      </c>
      <c r="AT42" s="1">
        <v>683.79010009765625</v>
      </c>
      <c r="AU42" s="1">
        <v>25.553379058837891</v>
      </c>
      <c r="AV42" s="1">
        <v>29.68707275390625</v>
      </c>
      <c r="AW42" s="1">
        <v>55.4403076171875</v>
      </c>
      <c r="AX42" s="1">
        <v>64.419158935546875</v>
      </c>
      <c r="AY42" s="1">
        <v>300.22958374023438</v>
      </c>
      <c r="AZ42" s="1">
        <v>1699.6630859375</v>
      </c>
      <c r="BA42" s="1">
        <v>0.24399438500404358</v>
      </c>
      <c r="BB42" s="1">
        <v>98.979827880859375</v>
      </c>
      <c r="BC42" s="1">
        <v>5.229642391204834</v>
      </c>
      <c r="BD42" s="1">
        <v>-0.37907829880714417</v>
      </c>
      <c r="BE42" s="1">
        <v>0.75</v>
      </c>
      <c r="BF42" s="1">
        <v>-1.355140209197998</v>
      </c>
      <c r="BG42" s="1">
        <v>7.355140209197998</v>
      </c>
      <c r="BH42" s="1">
        <v>1</v>
      </c>
      <c r="BI42" s="1">
        <v>0</v>
      </c>
      <c r="BJ42" s="1">
        <v>0.15999999642372131</v>
      </c>
      <c r="BK42" s="1">
        <v>111115</v>
      </c>
      <c r="BL42">
        <f t="shared" si="143"/>
        <v>1.5011479187011718</v>
      </c>
      <c r="BM42">
        <f t="shared" si="144"/>
        <v>6.3951386327621507E-3</v>
      </c>
      <c r="BN42">
        <f t="shared" si="145"/>
        <v>305.25902023315427</v>
      </c>
      <c r="BO42">
        <f t="shared" si="146"/>
        <v>304.34618988037107</v>
      </c>
      <c r="BP42">
        <f t="shared" si="147"/>
        <v>271.94608767153113</v>
      </c>
      <c r="BQ42">
        <f t="shared" si="148"/>
        <v>-8.4534594883083389E-2</v>
      </c>
      <c r="BR42">
        <f t="shared" si="149"/>
        <v>4.804627652672786</v>
      </c>
      <c r="BS42">
        <f t="shared" si="150"/>
        <v>48.541483204598507</v>
      </c>
      <c r="BT42">
        <f t="shared" si="151"/>
        <v>18.854410450692257</v>
      </c>
      <c r="BU42">
        <f t="shared" si="152"/>
        <v>31.652605056762695</v>
      </c>
      <c r="BV42">
        <f t="shared" si="153"/>
        <v>4.6819916969843565</v>
      </c>
      <c r="BW42">
        <f t="shared" si="154"/>
        <v>0.32591830005158379</v>
      </c>
      <c r="BX42">
        <f t="shared" si="155"/>
        <v>2.9384213514681905</v>
      </c>
      <c r="BY42">
        <f t="shared" si="156"/>
        <v>1.743570345516166</v>
      </c>
      <c r="BZ42">
        <f t="shared" si="157"/>
        <v>0.204731457772935</v>
      </c>
      <c r="CA42">
        <f t="shared" si="158"/>
        <v>56.114094295170503</v>
      </c>
      <c r="CB42">
        <f t="shared" si="159"/>
        <v>0.82909148444473602</v>
      </c>
      <c r="CC42">
        <f t="shared" si="160"/>
        <v>60.995223808600471</v>
      </c>
      <c r="CD42">
        <f t="shared" si="161"/>
        <v>680.8942978801723</v>
      </c>
      <c r="CE42">
        <f t="shared" si="162"/>
        <v>1.7850642998212467E-2</v>
      </c>
      <c r="CF42">
        <f t="shared" si="163"/>
        <v>0</v>
      </c>
      <c r="CG42">
        <f t="shared" si="164"/>
        <v>1487.2110363358886</v>
      </c>
      <c r="CH42">
        <f t="shared" si="165"/>
        <v>0</v>
      </c>
      <c r="CI42" t="e">
        <f t="shared" si="166"/>
        <v>#DIV/0!</v>
      </c>
      <c r="CJ42" t="e">
        <f t="shared" si="167"/>
        <v>#DIV/0!</v>
      </c>
    </row>
    <row r="43" spans="1:88" x14ac:dyDescent="0.35">
      <c r="A43" t="s">
        <v>161</v>
      </c>
      <c r="B43" s="1">
        <v>57</v>
      </c>
      <c r="C43" s="1" t="s">
        <v>131</v>
      </c>
      <c r="D43" s="1" t="s">
        <v>89</v>
      </c>
      <c r="E43" s="1">
        <v>0</v>
      </c>
      <c r="F43" s="1" t="s">
        <v>90</v>
      </c>
      <c r="G43" s="1" t="s">
        <v>89</v>
      </c>
      <c r="H43" s="1">
        <v>11386.000069469213</v>
      </c>
      <c r="I43" s="1">
        <v>0</v>
      </c>
      <c r="J43">
        <f t="shared" si="126"/>
        <v>21.578900609223336</v>
      </c>
      <c r="K43">
        <f t="shared" si="127"/>
        <v>0.18041697460099732</v>
      </c>
      <c r="L43">
        <f t="shared" si="128"/>
        <v>758.01300738227758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t="e">
        <f t="shared" si="129"/>
        <v>#DIV/0!</v>
      </c>
      <c r="U43" t="e">
        <f t="shared" si="130"/>
        <v>#DIV/0!</v>
      </c>
      <c r="V43" t="e">
        <f t="shared" si="131"/>
        <v>#DIV/0!</v>
      </c>
      <c r="W43" s="1">
        <v>-1</v>
      </c>
      <c r="X43" s="1">
        <v>0.87</v>
      </c>
      <c r="Y43" s="1">
        <v>0.92</v>
      </c>
      <c r="Z43" s="1">
        <v>10.006867408752441</v>
      </c>
      <c r="AA43">
        <f t="shared" si="132"/>
        <v>0.87500343370437617</v>
      </c>
      <c r="AB43">
        <f t="shared" si="133"/>
        <v>1.5195750744932403E-2</v>
      </c>
      <c r="AC43" t="e">
        <f t="shared" si="134"/>
        <v>#DIV/0!</v>
      </c>
      <c r="AD43" t="e">
        <f t="shared" si="135"/>
        <v>#DIV/0!</v>
      </c>
      <c r="AE43" t="e">
        <f t="shared" si="136"/>
        <v>#DIV/0!</v>
      </c>
      <c r="AF43" s="1">
        <v>0</v>
      </c>
      <c r="AG43" s="1">
        <v>0.5</v>
      </c>
      <c r="AH43" t="e">
        <f t="shared" si="137"/>
        <v>#DIV/0!</v>
      </c>
      <c r="AI43">
        <f t="shared" si="138"/>
        <v>3.8951276564360033</v>
      </c>
      <c r="AJ43">
        <f t="shared" si="139"/>
        <v>2.0940792140113453</v>
      </c>
      <c r="AK43">
        <f t="shared" si="140"/>
        <v>32.367778778076172</v>
      </c>
      <c r="AL43" s="1">
        <v>2</v>
      </c>
      <c r="AM43">
        <f t="shared" si="141"/>
        <v>4.644859790802002</v>
      </c>
      <c r="AN43" s="1">
        <v>1</v>
      </c>
      <c r="AO43">
        <f t="shared" si="142"/>
        <v>9.2897195816040039</v>
      </c>
      <c r="AP43" s="1">
        <v>31.229316711425781</v>
      </c>
      <c r="AQ43" s="1">
        <v>32.367778778076172</v>
      </c>
      <c r="AR43" s="1">
        <v>29.911905288696289</v>
      </c>
      <c r="AS43" s="1">
        <v>1000.06298828125</v>
      </c>
      <c r="AT43" s="1">
        <v>983.13714599609375</v>
      </c>
      <c r="AU43" s="1">
        <v>25.579195022583008</v>
      </c>
      <c r="AV43" s="1">
        <v>28.101030349731445</v>
      </c>
      <c r="AW43" s="1">
        <v>55.390262603759766</v>
      </c>
      <c r="AX43" s="1">
        <v>60.855861663818359</v>
      </c>
      <c r="AY43" s="1">
        <v>300.23138427734375</v>
      </c>
      <c r="AZ43" s="1">
        <v>1698.1297607421875</v>
      </c>
      <c r="BA43" s="1">
        <v>0.250314861536026</v>
      </c>
      <c r="BB43" s="1">
        <v>98.975364685058594</v>
      </c>
      <c r="BC43" s="1">
        <v>4.7450323104858398</v>
      </c>
      <c r="BD43" s="1">
        <v>-0.35539790987968445</v>
      </c>
      <c r="BE43" s="1">
        <v>0.25</v>
      </c>
      <c r="BF43" s="1">
        <v>-1.355140209197998</v>
      </c>
      <c r="BG43" s="1">
        <v>7.355140209197998</v>
      </c>
      <c r="BH43" s="1">
        <v>1</v>
      </c>
      <c r="BI43" s="1">
        <v>0</v>
      </c>
      <c r="BJ43" s="1">
        <v>0.15999999642372131</v>
      </c>
      <c r="BK43" s="1">
        <v>111115</v>
      </c>
      <c r="BL43">
        <f t="shared" si="143"/>
        <v>1.5011569213867186</v>
      </c>
      <c r="BM43">
        <f t="shared" si="144"/>
        <v>3.8951276564360032E-3</v>
      </c>
      <c r="BN43">
        <f t="shared" si="145"/>
        <v>305.51777877807615</v>
      </c>
      <c r="BO43">
        <f t="shared" si="146"/>
        <v>304.37931671142576</v>
      </c>
      <c r="BP43">
        <f t="shared" si="147"/>
        <v>271.70075564576473</v>
      </c>
      <c r="BQ43">
        <f t="shared" si="148"/>
        <v>0.34263579952113354</v>
      </c>
      <c r="BR43">
        <f t="shared" si="149"/>
        <v>4.8753889409019147</v>
      </c>
      <c r="BS43">
        <f t="shared" si="150"/>
        <v>49.258610528139918</v>
      </c>
      <c r="BT43">
        <f t="shared" si="151"/>
        <v>21.157580178408473</v>
      </c>
      <c r="BU43">
        <f t="shared" si="152"/>
        <v>31.798547744750977</v>
      </c>
      <c r="BV43">
        <f t="shared" si="153"/>
        <v>4.7209057141274711</v>
      </c>
      <c r="BW43">
        <f t="shared" si="154"/>
        <v>0.17697982408780336</v>
      </c>
      <c r="BX43">
        <f t="shared" si="155"/>
        <v>2.7813097268905693</v>
      </c>
      <c r="BY43">
        <f t="shared" si="156"/>
        <v>1.9395959872369017</v>
      </c>
      <c r="BZ43">
        <f t="shared" si="157"/>
        <v>0.11091614529294573</v>
      </c>
      <c r="CA43">
        <f t="shared" si="158"/>
        <v>75.024613841678928</v>
      </c>
      <c r="CB43">
        <f t="shared" si="159"/>
        <v>0.77101451254216913</v>
      </c>
      <c r="CC43">
        <f t="shared" si="160"/>
        <v>56.170941417729622</v>
      </c>
      <c r="CD43">
        <f t="shared" si="161"/>
        <v>980.0012584629394</v>
      </c>
      <c r="CE43">
        <f t="shared" si="162"/>
        <v>1.2368424545503092E-2</v>
      </c>
      <c r="CF43">
        <f t="shared" si="163"/>
        <v>0</v>
      </c>
      <c r="CG43">
        <f t="shared" si="164"/>
        <v>1485.8693715250049</v>
      </c>
      <c r="CH43">
        <f t="shared" si="165"/>
        <v>0</v>
      </c>
      <c r="CI43" t="e">
        <f t="shared" si="166"/>
        <v>#DIV/0!</v>
      </c>
      <c r="CJ43" t="e">
        <f t="shared" si="167"/>
        <v>#DIV/0!</v>
      </c>
    </row>
    <row r="44" spans="1:88" x14ac:dyDescent="0.35">
      <c r="A44" t="s">
        <v>161</v>
      </c>
      <c r="B44" s="1">
        <v>58</v>
      </c>
      <c r="C44" s="1" t="s">
        <v>132</v>
      </c>
      <c r="D44" s="1" t="s">
        <v>89</v>
      </c>
      <c r="E44" s="1">
        <v>0</v>
      </c>
      <c r="F44" s="1" t="s">
        <v>90</v>
      </c>
      <c r="G44" s="1" t="s">
        <v>89</v>
      </c>
      <c r="H44" s="1">
        <v>11608.000069469213</v>
      </c>
      <c r="I44" s="1">
        <v>0</v>
      </c>
      <c r="J44">
        <f t="shared" si="126"/>
        <v>21.919418712491954</v>
      </c>
      <c r="K44">
        <f t="shared" si="127"/>
        <v>0.1091517825465097</v>
      </c>
      <c r="L44">
        <f t="shared" si="128"/>
        <v>917.191103469116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t="e">
        <f t="shared" si="129"/>
        <v>#DIV/0!</v>
      </c>
      <c r="U44" t="e">
        <f t="shared" si="130"/>
        <v>#DIV/0!</v>
      </c>
      <c r="V44" t="e">
        <f t="shared" si="131"/>
        <v>#DIV/0!</v>
      </c>
      <c r="W44" s="1">
        <v>-1</v>
      </c>
      <c r="X44" s="1">
        <v>0.87</v>
      </c>
      <c r="Y44" s="1">
        <v>0.92</v>
      </c>
      <c r="Z44" s="1">
        <v>10.006867408752441</v>
      </c>
      <c r="AA44">
        <f t="shared" si="132"/>
        <v>0.87500343370437617</v>
      </c>
      <c r="AB44">
        <f t="shared" si="133"/>
        <v>1.5396143879786193E-2</v>
      </c>
      <c r="AC44" t="e">
        <f t="shared" si="134"/>
        <v>#DIV/0!</v>
      </c>
      <c r="AD44" t="e">
        <f t="shared" si="135"/>
        <v>#DIV/0!</v>
      </c>
      <c r="AE44" t="e">
        <f t="shared" si="136"/>
        <v>#DIV/0!</v>
      </c>
      <c r="AF44" s="1">
        <v>0</v>
      </c>
      <c r="AG44" s="1">
        <v>0.5</v>
      </c>
      <c r="AH44" t="e">
        <f t="shared" si="137"/>
        <v>#DIV/0!</v>
      </c>
      <c r="AI44">
        <f t="shared" si="138"/>
        <v>2.5380351912154238</v>
      </c>
      <c r="AJ44">
        <f t="shared" si="139"/>
        <v>2.2386685324255375</v>
      </c>
      <c r="AK44">
        <f t="shared" si="140"/>
        <v>32.576602935791016</v>
      </c>
      <c r="AL44" s="1">
        <v>2</v>
      </c>
      <c r="AM44">
        <f t="shared" si="141"/>
        <v>4.644859790802002</v>
      </c>
      <c r="AN44" s="1">
        <v>1</v>
      </c>
      <c r="AO44">
        <f t="shared" si="142"/>
        <v>9.2897195816040039</v>
      </c>
      <c r="AP44" s="1">
        <v>31.281179428100586</v>
      </c>
      <c r="AQ44" s="1">
        <v>32.576602935791016</v>
      </c>
      <c r="AR44" s="1">
        <v>29.911901473999023</v>
      </c>
      <c r="AS44" s="1">
        <v>1299.842041015625</v>
      </c>
      <c r="AT44" s="1">
        <v>1283.0699462890625</v>
      </c>
      <c r="AU44" s="1">
        <v>25.579706192016602</v>
      </c>
      <c r="AV44" s="1">
        <v>27.224504470825195</v>
      </c>
      <c r="AW44" s="1">
        <v>55.225742340087891</v>
      </c>
      <c r="AX44" s="1">
        <v>58.780143737792969</v>
      </c>
      <c r="AY44" s="1">
        <v>300.21170043945313</v>
      </c>
      <c r="AZ44" s="1">
        <v>1701.3038330078125</v>
      </c>
      <c r="BA44" s="1">
        <v>0.21173542737960815</v>
      </c>
      <c r="BB44" s="1">
        <v>98.972824096679688</v>
      </c>
      <c r="BC44" s="1">
        <v>3.8758244514465332</v>
      </c>
      <c r="BD44" s="1">
        <v>-0.35072308778762817</v>
      </c>
      <c r="BE44" s="1">
        <v>0.5</v>
      </c>
      <c r="BF44" s="1">
        <v>-1.355140209197998</v>
      </c>
      <c r="BG44" s="1">
        <v>7.355140209197998</v>
      </c>
      <c r="BH44" s="1">
        <v>1</v>
      </c>
      <c r="BI44" s="1">
        <v>0</v>
      </c>
      <c r="BJ44" s="1">
        <v>0.15999999642372131</v>
      </c>
      <c r="BK44" s="1">
        <v>111115</v>
      </c>
      <c r="BL44">
        <f t="shared" si="143"/>
        <v>1.5010585021972656</v>
      </c>
      <c r="BM44">
        <f t="shared" si="144"/>
        <v>2.5380351912154238E-3</v>
      </c>
      <c r="BN44">
        <f t="shared" si="145"/>
        <v>305.72660293579099</v>
      </c>
      <c r="BO44">
        <f t="shared" si="146"/>
        <v>304.43117942810056</v>
      </c>
      <c r="BP44">
        <f t="shared" si="147"/>
        <v>272.20860719691336</v>
      </c>
      <c r="BQ44">
        <f t="shared" si="148"/>
        <v>0.57528390766958826</v>
      </c>
      <c r="BR44">
        <f t="shared" si="149"/>
        <v>4.9331546245357893</v>
      </c>
      <c r="BS44">
        <f t="shared" si="150"/>
        <v>49.843526943486353</v>
      </c>
      <c r="BT44">
        <f t="shared" si="151"/>
        <v>22.619022472661158</v>
      </c>
      <c r="BU44">
        <f t="shared" si="152"/>
        <v>31.928891181945801</v>
      </c>
      <c r="BV44">
        <f t="shared" si="153"/>
        <v>4.75589811049307</v>
      </c>
      <c r="BW44">
        <f t="shared" si="154"/>
        <v>0.10788417166308771</v>
      </c>
      <c r="BX44">
        <f t="shared" si="155"/>
        <v>2.6944860921102518</v>
      </c>
      <c r="BY44">
        <f t="shared" si="156"/>
        <v>2.0614120183828182</v>
      </c>
      <c r="BZ44">
        <f t="shared" si="157"/>
        <v>6.7540359833613728E-2</v>
      </c>
      <c r="CA44">
        <f t="shared" si="158"/>
        <v>90.776993746688362</v>
      </c>
      <c r="CB44">
        <f t="shared" si="159"/>
        <v>0.71484107793331653</v>
      </c>
      <c r="CC44">
        <f t="shared" si="160"/>
        <v>53.349313247250016</v>
      </c>
      <c r="CD44">
        <f t="shared" si="161"/>
        <v>1279.8845740071627</v>
      </c>
      <c r="CE44">
        <f t="shared" si="162"/>
        <v>9.1366515296700708E-3</v>
      </c>
      <c r="CF44">
        <f t="shared" si="163"/>
        <v>0</v>
      </c>
      <c r="CG44">
        <f t="shared" si="164"/>
        <v>1488.6466956562526</v>
      </c>
      <c r="CH44">
        <f t="shared" si="165"/>
        <v>0</v>
      </c>
      <c r="CI44" t="e">
        <f t="shared" si="166"/>
        <v>#DIV/0!</v>
      </c>
      <c r="CJ44" t="e">
        <f t="shared" si="167"/>
        <v>#DIV/0!</v>
      </c>
    </row>
    <row r="45" spans="1:88" x14ac:dyDescent="0.35">
      <c r="A45" t="s">
        <v>161</v>
      </c>
      <c r="B45" s="1">
        <v>59</v>
      </c>
      <c r="C45" s="1" t="s">
        <v>133</v>
      </c>
      <c r="D45" s="1" t="s">
        <v>89</v>
      </c>
      <c r="E45" s="1">
        <v>0</v>
      </c>
      <c r="F45" s="1" t="s">
        <v>90</v>
      </c>
      <c r="G45" s="1" t="s">
        <v>89</v>
      </c>
      <c r="H45" s="1">
        <v>11797.500069503672</v>
      </c>
      <c r="I45" s="1">
        <v>0</v>
      </c>
      <c r="J45">
        <f t="shared" si="126"/>
        <v>23.87497513218683</v>
      </c>
      <c r="K45">
        <f t="shared" si="127"/>
        <v>7.8018884158309112E-2</v>
      </c>
      <c r="L45">
        <f t="shared" si="128"/>
        <v>1134.4577159760138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t="e">
        <f t="shared" si="129"/>
        <v>#DIV/0!</v>
      </c>
      <c r="U45" t="e">
        <f t="shared" si="130"/>
        <v>#DIV/0!</v>
      </c>
      <c r="V45" t="e">
        <f t="shared" si="131"/>
        <v>#DIV/0!</v>
      </c>
      <c r="W45" s="1">
        <v>-1</v>
      </c>
      <c r="X45" s="1">
        <v>0.87</v>
      </c>
      <c r="Y45" s="1">
        <v>0.92</v>
      </c>
      <c r="Z45" s="1">
        <v>10.006867408752441</v>
      </c>
      <c r="AA45">
        <f t="shared" si="132"/>
        <v>0.87500343370437617</v>
      </c>
      <c r="AB45">
        <f t="shared" si="133"/>
        <v>1.6708232500271137E-2</v>
      </c>
      <c r="AC45" t="e">
        <f t="shared" si="134"/>
        <v>#DIV/0!</v>
      </c>
      <c r="AD45" t="e">
        <f t="shared" si="135"/>
        <v>#DIV/0!</v>
      </c>
      <c r="AE45" t="e">
        <f t="shared" si="136"/>
        <v>#DIV/0!</v>
      </c>
      <c r="AF45" s="1">
        <v>0</v>
      </c>
      <c r="AG45" s="1">
        <v>0.5</v>
      </c>
      <c r="AH45" t="e">
        <f t="shared" si="137"/>
        <v>#DIV/0!</v>
      </c>
      <c r="AI45">
        <f t="shared" si="138"/>
        <v>1.8754424639954959</v>
      </c>
      <c r="AJ45">
        <f t="shared" si="139"/>
        <v>2.3069365290226997</v>
      </c>
      <c r="AK45">
        <f t="shared" si="140"/>
        <v>32.654972076416016</v>
      </c>
      <c r="AL45" s="1">
        <v>2</v>
      </c>
      <c r="AM45">
        <f t="shared" si="141"/>
        <v>4.644859790802002</v>
      </c>
      <c r="AN45" s="1">
        <v>1</v>
      </c>
      <c r="AO45">
        <f t="shared" si="142"/>
        <v>9.2897195816040039</v>
      </c>
      <c r="AP45" s="1">
        <v>31.289871215820313</v>
      </c>
      <c r="AQ45" s="1">
        <v>32.654972076416016</v>
      </c>
      <c r="AR45" s="1">
        <v>29.910104751586914</v>
      </c>
      <c r="AS45" s="1">
        <v>1700.1651611328125</v>
      </c>
      <c r="AT45" s="1">
        <v>1682.1580810546875</v>
      </c>
      <c r="AU45" s="1">
        <v>25.539731979370117</v>
      </c>
      <c r="AV45" s="1">
        <v>26.755712509155273</v>
      </c>
      <c r="AW45" s="1">
        <v>55.111320495605469</v>
      </c>
      <c r="AX45" s="1">
        <v>57.737319946289063</v>
      </c>
      <c r="AY45" s="1">
        <v>300.212646484375</v>
      </c>
      <c r="AZ45" s="1">
        <v>1701.4625244140625</v>
      </c>
      <c r="BA45" s="1">
        <v>0.19579677283763885</v>
      </c>
      <c r="BB45" s="1">
        <v>98.971389770507813</v>
      </c>
      <c r="BC45" s="1">
        <v>2.2846684455871582</v>
      </c>
      <c r="BD45" s="1">
        <v>-0.34556639194488525</v>
      </c>
      <c r="BE45" s="1">
        <v>1</v>
      </c>
      <c r="BF45" s="1">
        <v>-1.355140209197998</v>
      </c>
      <c r="BG45" s="1">
        <v>7.355140209197998</v>
      </c>
      <c r="BH45" s="1">
        <v>1</v>
      </c>
      <c r="BI45" s="1">
        <v>0</v>
      </c>
      <c r="BJ45" s="1">
        <v>0.15999999642372131</v>
      </c>
      <c r="BK45" s="1">
        <v>111115</v>
      </c>
      <c r="BL45">
        <f t="shared" si="143"/>
        <v>1.5010632324218749</v>
      </c>
      <c r="BM45">
        <f t="shared" si="144"/>
        <v>1.8754424639954958E-3</v>
      </c>
      <c r="BN45">
        <f t="shared" si="145"/>
        <v>305.80497207641599</v>
      </c>
      <c r="BO45">
        <f t="shared" si="146"/>
        <v>304.43987121582029</v>
      </c>
      <c r="BP45">
        <f t="shared" si="147"/>
        <v>272.23399782134584</v>
      </c>
      <c r="BQ45">
        <f t="shared" si="148"/>
        <v>0.68832270213339397</v>
      </c>
      <c r="BR45">
        <f t="shared" si="149"/>
        <v>4.9549865803539577</v>
      </c>
      <c r="BS45">
        <f t="shared" si="150"/>
        <v>50.064837847012626</v>
      </c>
      <c r="BT45">
        <f t="shared" si="151"/>
        <v>23.309125337857353</v>
      </c>
      <c r="BU45">
        <f t="shared" si="152"/>
        <v>31.972421646118164</v>
      </c>
      <c r="BV45">
        <f t="shared" si="153"/>
        <v>4.7676346214084688</v>
      </c>
      <c r="BW45">
        <f t="shared" si="154"/>
        <v>7.7369106593792925E-2</v>
      </c>
      <c r="BX45">
        <f t="shared" si="155"/>
        <v>2.6480500513312579</v>
      </c>
      <c r="BY45">
        <f t="shared" si="156"/>
        <v>2.1195845700772109</v>
      </c>
      <c r="BZ45">
        <f t="shared" si="157"/>
        <v>4.8413653263922704E-2</v>
      </c>
      <c r="CA45">
        <f t="shared" si="158"/>
        <v>112.2788567860221</v>
      </c>
      <c r="CB45">
        <f t="shared" si="159"/>
        <v>0.674406126720698</v>
      </c>
      <c r="CC45">
        <f t="shared" si="160"/>
        <v>51.985634227137609</v>
      </c>
      <c r="CD45">
        <f t="shared" si="161"/>
        <v>1678.688523535182</v>
      </c>
      <c r="CE45">
        <f t="shared" si="162"/>
        <v>7.393603441036802E-3</v>
      </c>
      <c r="CF45">
        <f t="shared" si="163"/>
        <v>0</v>
      </c>
      <c r="CG45">
        <f t="shared" si="164"/>
        <v>1488.7855511816206</v>
      </c>
      <c r="CH45">
        <f t="shared" si="165"/>
        <v>0</v>
      </c>
      <c r="CI45" t="e">
        <f t="shared" si="166"/>
        <v>#DIV/0!</v>
      </c>
      <c r="CJ45" t="e">
        <f t="shared" si="167"/>
        <v>#DIV/0!</v>
      </c>
    </row>
    <row r="46" spans="1:88" x14ac:dyDescent="0.35">
      <c r="A46" t="s">
        <v>161</v>
      </c>
      <c r="B46" s="1">
        <v>60</v>
      </c>
      <c r="C46" s="1" t="s">
        <v>134</v>
      </c>
      <c r="D46" s="1" t="s">
        <v>89</v>
      </c>
      <c r="E46" s="1">
        <v>0</v>
      </c>
      <c r="F46" s="1" t="s">
        <v>90</v>
      </c>
      <c r="G46" s="1" t="s">
        <v>89</v>
      </c>
      <c r="H46" s="1">
        <v>11945.500069503672</v>
      </c>
      <c r="I46" s="1">
        <v>0</v>
      </c>
      <c r="J46">
        <f t="shared" si="126"/>
        <v>25.754861408661533</v>
      </c>
      <c r="K46">
        <f t="shared" si="127"/>
        <v>6.7299890473884641E-2</v>
      </c>
      <c r="L46">
        <f t="shared" si="128"/>
        <v>1300.6869876248384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t="e">
        <f t="shared" si="129"/>
        <v>#DIV/0!</v>
      </c>
      <c r="U46" t="e">
        <f t="shared" si="130"/>
        <v>#DIV/0!</v>
      </c>
      <c r="V46" t="e">
        <f t="shared" si="131"/>
        <v>#DIV/0!</v>
      </c>
      <c r="W46" s="1">
        <v>-1</v>
      </c>
      <c r="X46" s="1">
        <v>0.87</v>
      </c>
      <c r="Y46" s="1">
        <v>0.92</v>
      </c>
      <c r="Z46" s="1">
        <v>10.006867408752441</v>
      </c>
      <c r="AA46">
        <f t="shared" si="132"/>
        <v>0.87500343370437617</v>
      </c>
      <c r="AB46">
        <f t="shared" si="133"/>
        <v>1.7978050149909303E-2</v>
      </c>
      <c r="AC46" t="e">
        <f t="shared" si="134"/>
        <v>#DIV/0!</v>
      </c>
      <c r="AD46" t="e">
        <f t="shared" si="135"/>
        <v>#DIV/0!</v>
      </c>
      <c r="AE46" t="e">
        <f t="shared" si="136"/>
        <v>#DIV/0!</v>
      </c>
      <c r="AF46" s="1">
        <v>0</v>
      </c>
      <c r="AG46" s="1">
        <v>0.5</v>
      </c>
      <c r="AH46" t="e">
        <f t="shared" si="137"/>
        <v>#DIV/0!</v>
      </c>
      <c r="AI46">
        <f t="shared" si="138"/>
        <v>1.6372717555380123</v>
      </c>
      <c r="AJ46">
        <f t="shared" si="139"/>
        <v>2.331999568965363</v>
      </c>
      <c r="AK46">
        <f t="shared" si="140"/>
        <v>32.697582244873047</v>
      </c>
      <c r="AL46" s="1">
        <v>2</v>
      </c>
      <c r="AM46">
        <f t="shared" si="141"/>
        <v>4.644859790802002</v>
      </c>
      <c r="AN46" s="1">
        <v>1</v>
      </c>
      <c r="AO46">
        <f t="shared" si="142"/>
        <v>9.2897195816040039</v>
      </c>
      <c r="AP46" s="1">
        <v>31.297550201416016</v>
      </c>
      <c r="AQ46" s="1">
        <v>32.697582244873047</v>
      </c>
      <c r="AR46" s="1">
        <v>29.913173675537109</v>
      </c>
      <c r="AS46" s="1">
        <v>2000.3697509765625</v>
      </c>
      <c r="AT46" s="1">
        <v>1981.052734375</v>
      </c>
      <c r="AU46" s="1">
        <v>25.562049865722656</v>
      </c>
      <c r="AV46" s="1">
        <v>26.623666763305664</v>
      </c>
      <c r="AW46" s="1">
        <v>55.134342193603516</v>
      </c>
      <c r="AX46" s="1">
        <v>57.424423217773438</v>
      </c>
      <c r="AY46" s="1">
        <v>300.23666381835938</v>
      </c>
      <c r="AZ46" s="1">
        <v>1700.7886962890625</v>
      </c>
      <c r="BA46" s="1">
        <v>0.12500683963298798</v>
      </c>
      <c r="BB46" s="1">
        <v>98.968055725097656</v>
      </c>
      <c r="BC46" s="1">
        <v>0.6359562873840332</v>
      </c>
      <c r="BD46" s="1">
        <v>-0.36324179172515869</v>
      </c>
      <c r="BE46" s="1">
        <v>1</v>
      </c>
      <c r="BF46" s="1">
        <v>-1.355140209197998</v>
      </c>
      <c r="BG46" s="1">
        <v>7.355140209197998</v>
      </c>
      <c r="BH46" s="1">
        <v>1</v>
      </c>
      <c r="BI46" s="1">
        <v>0</v>
      </c>
      <c r="BJ46" s="1">
        <v>0.15999999642372131</v>
      </c>
      <c r="BK46" s="1">
        <v>111115</v>
      </c>
      <c r="BL46">
        <f t="shared" si="143"/>
        <v>1.5011833190917969</v>
      </c>
      <c r="BM46">
        <f t="shared" si="144"/>
        <v>1.6372717555380124E-3</v>
      </c>
      <c r="BN46">
        <f t="shared" si="145"/>
        <v>305.84758224487302</v>
      </c>
      <c r="BO46">
        <f t="shared" si="146"/>
        <v>304.44755020141599</v>
      </c>
      <c r="BP46">
        <f t="shared" si="147"/>
        <v>272.12618532375564</v>
      </c>
      <c r="BQ46">
        <f t="shared" si="148"/>
        <v>0.72799274972059891</v>
      </c>
      <c r="BR46">
        <f t="shared" si="149"/>
        <v>4.9668921048026284</v>
      </c>
      <c r="BS46">
        <f t="shared" si="150"/>
        <v>50.186821074863829</v>
      </c>
      <c r="BT46">
        <f t="shared" si="151"/>
        <v>23.563154311558165</v>
      </c>
      <c r="BU46">
        <f t="shared" si="152"/>
        <v>31.997566223144531</v>
      </c>
      <c r="BV46">
        <f t="shared" si="153"/>
        <v>4.7744254846186136</v>
      </c>
      <c r="BW46">
        <f t="shared" si="154"/>
        <v>6.6815839407055877E-2</v>
      </c>
      <c r="BX46">
        <f t="shared" si="155"/>
        <v>2.6348925358372655</v>
      </c>
      <c r="BY46">
        <f t="shared" si="156"/>
        <v>2.1395329487813481</v>
      </c>
      <c r="BZ46">
        <f t="shared" si="157"/>
        <v>4.180312048694939E-2</v>
      </c>
      <c r="CA46">
        <f t="shared" si="158"/>
        <v>128.72646227216441</v>
      </c>
      <c r="CB46">
        <f t="shared" si="159"/>
        <v>0.65656353566740899</v>
      </c>
      <c r="CC46">
        <f t="shared" si="160"/>
        <v>51.525121979304586</v>
      </c>
      <c r="CD46">
        <f t="shared" si="161"/>
        <v>1977.3099881493179</v>
      </c>
      <c r="CE46">
        <f t="shared" si="162"/>
        <v>6.7112510612633326E-3</v>
      </c>
      <c r="CF46">
        <f t="shared" si="163"/>
        <v>0</v>
      </c>
      <c r="CG46">
        <f t="shared" si="164"/>
        <v>1488.195949258519</v>
      </c>
      <c r="CH46">
        <f t="shared" si="165"/>
        <v>0</v>
      </c>
      <c r="CI46" t="e">
        <f t="shared" si="166"/>
        <v>#DIV/0!</v>
      </c>
      <c r="CJ46" t="e">
        <f t="shared" si="167"/>
        <v>#DIV/0!</v>
      </c>
    </row>
    <row r="47" spans="1:88" x14ac:dyDescent="0.35">
      <c r="A47" t="s">
        <v>162</v>
      </c>
      <c r="B47" s="1">
        <v>72</v>
      </c>
      <c r="C47" s="1" t="s">
        <v>135</v>
      </c>
      <c r="D47" s="1" t="s">
        <v>89</v>
      </c>
      <c r="E47" s="1">
        <v>0</v>
      </c>
      <c r="F47" s="1" t="s">
        <v>90</v>
      </c>
      <c r="G47" s="1" t="s">
        <v>89</v>
      </c>
      <c r="H47" s="1">
        <v>15672.000069469213</v>
      </c>
      <c r="I47" s="1">
        <v>0</v>
      </c>
      <c r="J47">
        <f t="shared" ref="J47:J57" si="168">(AS47-AT47*(1000-AU47)/(1000-AV47))*BL47</f>
        <v>17.720266739028183</v>
      </c>
      <c r="K47">
        <f t="shared" ref="K47:K57" si="169">IF(BW47&lt;&gt;0,1/(1/BW47-1/AO47),0)</f>
        <v>0.30236433805628077</v>
      </c>
      <c r="L47">
        <f t="shared" ref="L47:L57" si="170">((BZ47-BM47/2)*AT47-J47)/(BZ47+BM47/2)</f>
        <v>279.13698199208261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t="e">
        <f t="shared" ref="T47:T57" si="171">CF47/P47</f>
        <v>#DIV/0!</v>
      </c>
      <c r="U47" t="e">
        <f t="shared" ref="U47:U57" si="172">CH47/R47</f>
        <v>#DIV/0!</v>
      </c>
      <c r="V47" t="e">
        <f t="shared" ref="V47:V57" si="173">(R47-S47)/R47</f>
        <v>#DIV/0!</v>
      </c>
      <c r="W47" s="1">
        <v>-1</v>
      </c>
      <c r="X47" s="1">
        <v>0.87</v>
      </c>
      <c r="Y47" s="1">
        <v>0.92</v>
      </c>
      <c r="Z47" s="1">
        <v>9.9886150360107422</v>
      </c>
      <c r="AA47">
        <f t="shared" ref="AA47:AA57" si="174">(Z47*Y47+(100-Z47)*X47)/100</f>
        <v>0.87499430751800533</v>
      </c>
      <c r="AB47">
        <f t="shared" ref="AB47:AB57" si="175">(J47-W47)/CG47</f>
        <v>1.2593634654686195E-2</v>
      </c>
      <c r="AC47" t="e">
        <f t="shared" ref="AC47:AC57" si="176">(R47-S47)/(R47-Q47)</f>
        <v>#DIV/0!</v>
      </c>
      <c r="AD47" t="e">
        <f t="shared" ref="AD47:AD57" si="177">(P47-R47)/(P47-Q47)</f>
        <v>#DIV/0!</v>
      </c>
      <c r="AE47" t="e">
        <f t="shared" ref="AE47:AE57" si="178">(P47-R47)/R47</f>
        <v>#DIV/0!</v>
      </c>
      <c r="AF47" s="1">
        <v>0</v>
      </c>
      <c r="AG47" s="1">
        <v>0.5</v>
      </c>
      <c r="AH47" t="e">
        <f t="shared" ref="AH47:AH57" si="179">V47*AG47*AA47*AF47</f>
        <v>#DIV/0!</v>
      </c>
      <c r="AI47">
        <f t="shared" ref="AI47:AI57" si="180">BM47*1000</f>
        <v>6.1262420429819988</v>
      </c>
      <c r="AJ47">
        <f t="shared" ref="AJ47:AJ57" si="181">(BR47-BX47)</f>
        <v>1.9895580452502908</v>
      </c>
      <c r="AK47">
        <f t="shared" ref="AK47:AK57" si="182">(AQ47+BQ47*I47)</f>
        <v>32.169063568115234</v>
      </c>
      <c r="AL47" s="1">
        <v>2</v>
      </c>
      <c r="AM47">
        <f t="shared" ref="AM47:AM57" si="183">(AL47*BF47+BG47)</f>
        <v>4.644859790802002</v>
      </c>
      <c r="AN47" s="1">
        <v>1</v>
      </c>
      <c r="AO47">
        <f t="shared" ref="AO47:AO57" si="184">AM47*(AN47+1)*(AN47+1)/(AN47*AN47+1)</f>
        <v>9.2897195816040039</v>
      </c>
      <c r="AP47" s="1">
        <v>31.258983612060547</v>
      </c>
      <c r="AQ47" s="1">
        <v>32.169063568115234</v>
      </c>
      <c r="AR47" s="1">
        <v>29.917083740234375</v>
      </c>
      <c r="AS47" s="1">
        <v>399.99432373046875</v>
      </c>
      <c r="AT47" s="1">
        <v>386.61114501953125</v>
      </c>
      <c r="AU47" s="1">
        <v>24.656787872314453</v>
      </c>
      <c r="AV47" s="1">
        <v>28.621295928955078</v>
      </c>
      <c r="AW47" s="1">
        <v>53.2762451171875</v>
      </c>
      <c r="AX47" s="1">
        <v>61.834949493408203</v>
      </c>
      <c r="AY47" s="1">
        <v>300.20880126953125</v>
      </c>
      <c r="AZ47" s="1">
        <v>1698.8526611328125</v>
      </c>
      <c r="BA47" s="1">
        <v>0.24298606812953949</v>
      </c>
      <c r="BB47" s="1">
        <v>98.926658630371094</v>
      </c>
      <c r="BC47" s="1">
        <v>4.6035408973693848</v>
      </c>
      <c r="BD47" s="1">
        <v>-0.38165530562400818</v>
      </c>
      <c r="BE47" s="1">
        <v>0.5</v>
      </c>
      <c r="BF47" s="1">
        <v>-1.355140209197998</v>
      </c>
      <c r="BG47" s="1">
        <v>7.355140209197998</v>
      </c>
      <c r="BH47" s="1">
        <v>1</v>
      </c>
      <c r="BI47" s="1">
        <v>0</v>
      </c>
      <c r="BJ47" s="1">
        <v>0.15999999642372131</v>
      </c>
      <c r="BK47" s="1">
        <v>111115</v>
      </c>
      <c r="BL47">
        <f t="shared" ref="BL47:BL57" si="185">AY47*0.000001/(AL47*0.0001)</f>
        <v>1.5010440063476562</v>
      </c>
      <c r="BM47">
        <f t="shared" ref="BM47:BM57" si="186">(AV47-AU47)/(1000-AV47)*BL47</f>
        <v>6.1262420429819987E-3</v>
      </c>
      <c r="BN47">
        <f t="shared" ref="BN47:BN57" si="187">(AQ47+273.15)</f>
        <v>305.31906356811521</v>
      </c>
      <c r="BO47">
        <f t="shared" ref="BO47:BO57" si="188">(AP47+273.15)</f>
        <v>304.40898361206052</v>
      </c>
      <c r="BP47">
        <f t="shared" ref="BP47:BP57" si="189">(AZ47*BH47+BA47*BI47)*BJ47</f>
        <v>271.81641970567944</v>
      </c>
      <c r="BQ47">
        <f t="shared" ref="BQ47:BQ57" si="190">((BP47+0.00000010773*(BO47^4-BN47^4))-BM47*44100)/(AM47*51.4+0.00000043092*BN47^3)</f>
        <v>-3.769938614221801E-2</v>
      </c>
      <c r="BR47">
        <f t="shared" ref="BR47:BR57" si="191">0.61365*EXP(17.502*AK47/(240.97+AK47))</f>
        <v>4.8209672171728597</v>
      </c>
      <c r="BS47">
        <f t="shared" ref="BS47:BS57" si="192">BR47*1000/BB47</f>
        <v>48.732740839715305</v>
      </c>
      <c r="BT47">
        <f t="shared" ref="BT47:BT57" si="193">(BS47-AV47)</f>
        <v>20.111444910760227</v>
      </c>
      <c r="BU47">
        <f t="shared" ref="BU47:BU57" si="194">IF(I47,AQ47,(AP47+AQ47)/2)</f>
        <v>31.714023590087891</v>
      </c>
      <c r="BV47">
        <f t="shared" ref="BV47:BV57" si="195">0.61365*EXP(17.502*BU47/(240.97+BU47))</f>
        <v>4.6983341042439717</v>
      </c>
      <c r="BW47">
        <f t="shared" ref="BW47:BW57" si="196">IF(BT47&lt;&gt;0,(1000-(BS47+AV47)/2)/BT47*BM47,0)</f>
        <v>0.29283312526728228</v>
      </c>
      <c r="BX47">
        <f t="shared" ref="BX47:BX57" si="197">AV47*BB47/1000</f>
        <v>2.8314091719225689</v>
      </c>
      <c r="BY47">
        <f t="shared" ref="BY47:BY57" si="198">(BV47-BX47)</f>
        <v>1.8669249323214028</v>
      </c>
      <c r="BZ47">
        <f t="shared" ref="BZ47:BZ57" si="199">1/(1.6/K47+1.37/AO47)</f>
        <v>0.18385380509405949</v>
      </c>
      <c r="CA47">
        <f t="shared" ref="CA47:CA57" si="200">L47*BB47*0.001</f>
        <v>27.614088928642801</v>
      </c>
      <c r="CB47">
        <f t="shared" ref="CB47:CB57" si="201">L47/AT47</f>
        <v>0.72200966161485303</v>
      </c>
      <c r="CC47">
        <f t="shared" ref="CC47:CC57" si="202">(1-BM47*BB47/BR47/K47)*100</f>
        <v>58.42399595382286</v>
      </c>
      <c r="CD47">
        <f t="shared" ref="CD47:CD57" si="203">(AT47-J47/(AO47/1.35))</f>
        <v>384.03600161638047</v>
      </c>
      <c r="CE47">
        <f t="shared" ref="CE47:CE57" si="204">J47*CC47/100/CD47</f>
        <v>2.6958118194757442E-2</v>
      </c>
      <c r="CF47">
        <f t="shared" ref="CF47:CF57" si="205">(P47-O47)</f>
        <v>0</v>
      </c>
      <c r="CG47">
        <f t="shared" ref="CG47:CG57" si="206">AZ47*AA47</f>
        <v>1486.4864078030259</v>
      </c>
      <c r="CH47">
        <f t="shared" ref="CH47:CH57" si="207">(R47-Q47)</f>
        <v>0</v>
      </c>
      <c r="CI47" t="e">
        <f t="shared" ref="CI47:CI57" si="208">(R47-S47)/(R47-O47)</f>
        <v>#DIV/0!</v>
      </c>
      <c r="CJ47" t="e">
        <f t="shared" ref="CJ47:CJ57" si="209">(P47-R47)/(P47-O47)</f>
        <v>#DIV/0!</v>
      </c>
    </row>
    <row r="48" spans="1:88" x14ac:dyDescent="0.35">
      <c r="A48" t="s">
        <v>162</v>
      </c>
      <c r="B48" s="1">
        <v>73</v>
      </c>
      <c r="C48" s="1" t="s">
        <v>136</v>
      </c>
      <c r="D48" s="1" t="s">
        <v>89</v>
      </c>
      <c r="E48" s="1">
        <v>0</v>
      </c>
      <c r="F48" s="1" t="s">
        <v>90</v>
      </c>
      <c r="G48" s="1" t="s">
        <v>89</v>
      </c>
      <c r="H48" s="1">
        <v>15894.500069434755</v>
      </c>
      <c r="I48" s="1">
        <v>0</v>
      </c>
      <c r="J48">
        <f t="shared" si="168"/>
        <v>4.5352061175585598</v>
      </c>
      <c r="K48">
        <f t="shared" si="169"/>
        <v>0.41895344798508732</v>
      </c>
      <c r="L48">
        <f t="shared" si="170"/>
        <v>172.56470986213421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t="e">
        <f t="shared" si="171"/>
        <v>#DIV/0!</v>
      </c>
      <c r="U48" t="e">
        <f t="shared" si="172"/>
        <v>#DIV/0!</v>
      </c>
      <c r="V48" t="e">
        <f t="shared" si="173"/>
        <v>#DIV/0!</v>
      </c>
      <c r="W48" s="1">
        <v>-1</v>
      </c>
      <c r="X48" s="1">
        <v>0.87</v>
      </c>
      <c r="Y48" s="1">
        <v>0.92</v>
      </c>
      <c r="Z48" s="1">
        <v>9.9886150360107422</v>
      </c>
      <c r="AA48">
        <f t="shared" si="174"/>
        <v>0.87499430751800533</v>
      </c>
      <c r="AB48">
        <f t="shared" si="175"/>
        <v>3.7179509691583367E-3</v>
      </c>
      <c r="AC48" t="e">
        <f t="shared" si="176"/>
        <v>#DIV/0!</v>
      </c>
      <c r="AD48" t="e">
        <f t="shared" si="177"/>
        <v>#DIV/0!</v>
      </c>
      <c r="AE48" t="e">
        <f t="shared" si="178"/>
        <v>#DIV/0!</v>
      </c>
      <c r="AF48" s="1">
        <v>0</v>
      </c>
      <c r="AG48" s="1">
        <v>0.5</v>
      </c>
      <c r="AH48" t="e">
        <f t="shared" si="179"/>
        <v>#DIV/0!</v>
      </c>
      <c r="AI48">
        <f t="shared" si="180"/>
        <v>7.4802634375675492</v>
      </c>
      <c r="AJ48">
        <f t="shared" si="181"/>
        <v>1.7747968363458941</v>
      </c>
      <c r="AK48">
        <f t="shared" si="182"/>
        <v>31.730056762695313</v>
      </c>
      <c r="AL48" s="1">
        <v>2</v>
      </c>
      <c r="AM48">
        <f t="shared" si="183"/>
        <v>4.644859790802002</v>
      </c>
      <c r="AN48" s="1">
        <v>1</v>
      </c>
      <c r="AO48">
        <f t="shared" si="184"/>
        <v>9.2897195816040039</v>
      </c>
      <c r="AP48" s="1">
        <v>31.102962493896484</v>
      </c>
      <c r="AQ48" s="1">
        <v>31.730056762695313</v>
      </c>
      <c r="AR48" s="1">
        <v>29.914896011352539</v>
      </c>
      <c r="AS48" s="1">
        <v>200.01997375488281</v>
      </c>
      <c r="AT48" s="1">
        <v>196.02175903320313</v>
      </c>
      <c r="AU48" s="1">
        <v>24.759405136108398</v>
      </c>
      <c r="AV48" s="1">
        <v>29.595291137695313</v>
      </c>
      <c r="AW48" s="1">
        <v>53.975502014160156</v>
      </c>
      <c r="AX48" s="1">
        <v>64.513626098632813</v>
      </c>
      <c r="AY48" s="1">
        <v>300.20901489257813</v>
      </c>
      <c r="AZ48" s="1">
        <v>1701.472412109375</v>
      </c>
      <c r="BA48" s="1">
        <v>0.2114470899105072</v>
      </c>
      <c r="BB48" s="1">
        <v>98.928291320800781</v>
      </c>
      <c r="BC48" s="1">
        <v>4.293919563293457</v>
      </c>
      <c r="BD48" s="1">
        <v>-0.38452348113059998</v>
      </c>
      <c r="BE48" s="1">
        <v>0.5</v>
      </c>
      <c r="BF48" s="1">
        <v>-1.355140209197998</v>
      </c>
      <c r="BG48" s="1">
        <v>7.355140209197998</v>
      </c>
      <c r="BH48" s="1">
        <v>1</v>
      </c>
      <c r="BI48" s="1">
        <v>0</v>
      </c>
      <c r="BJ48" s="1">
        <v>0.15999999642372131</v>
      </c>
      <c r="BK48" s="1">
        <v>111115</v>
      </c>
      <c r="BL48">
        <f t="shared" si="185"/>
        <v>1.5010450744628905</v>
      </c>
      <c r="BM48">
        <f t="shared" si="186"/>
        <v>7.4802634375675491E-3</v>
      </c>
      <c r="BN48">
        <f t="shared" si="187"/>
        <v>304.88005676269529</v>
      </c>
      <c r="BO48">
        <f t="shared" si="188"/>
        <v>304.25296249389646</v>
      </c>
      <c r="BP48">
        <f t="shared" si="189"/>
        <v>272.23557985256048</v>
      </c>
      <c r="BQ48">
        <f t="shared" si="190"/>
        <v>-0.26011739023544528</v>
      </c>
      <c r="BR48">
        <f t="shared" si="191"/>
        <v>4.7026084197397298</v>
      </c>
      <c r="BS48">
        <f t="shared" si="192"/>
        <v>47.535526561257342</v>
      </c>
      <c r="BT48">
        <f t="shared" si="193"/>
        <v>17.940235423562029</v>
      </c>
      <c r="BU48">
        <f t="shared" si="194"/>
        <v>31.416509628295898</v>
      </c>
      <c r="BV48">
        <f t="shared" si="195"/>
        <v>4.6196307100207772</v>
      </c>
      <c r="BW48">
        <f t="shared" si="196"/>
        <v>0.4008745621225544</v>
      </c>
      <c r="BX48">
        <f t="shared" si="197"/>
        <v>2.9278115833938356</v>
      </c>
      <c r="BY48">
        <f t="shared" si="198"/>
        <v>1.6918191266269416</v>
      </c>
      <c r="BZ48">
        <f t="shared" si="199"/>
        <v>0.25211048575889705</v>
      </c>
      <c r="CA48">
        <f t="shared" si="200"/>
        <v>17.071531888930675</v>
      </c>
      <c r="CB48">
        <f t="shared" si="201"/>
        <v>0.88033446242518598</v>
      </c>
      <c r="CC48">
        <f t="shared" si="202"/>
        <v>62.43937459277025</v>
      </c>
      <c r="CD48">
        <f t="shared" si="203"/>
        <v>195.36269411688119</v>
      </c>
      <c r="CE48">
        <f t="shared" si="204"/>
        <v>1.4494857112292103E-2</v>
      </c>
      <c r="CF48">
        <f t="shared" si="205"/>
        <v>0</v>
      </c>
      <c r="CG48">
        <f t="shared" si="206"/>
        <v>1488.7786749946329</v>
      </c>
      <c r="CH48">
        <f t="shared" si="207"/>
        <v>0</v>
      </c>
      <c r="CI48" t="e">
        <f t="shared" si="208"/>
        <v>#DIV/0!</v>
      </c>
      <c r="CJ48" t="e">
        <f t="shared" si="209"/>
        <v>#DIV/0!</v>
      </c>
    </row>
    <row r="49" spans="1:88" x14ac:dyDescent="0.35">
      <c r="A49" t="s">
        <v>162</v>
      </c>
      <c r="B49" s="1">
        <v>74</v>
      </c>
      <c r="C49" s="1" t="s">
        <v>137</v>
      </c>
      <c r="D49" s="1" t="s">
        <v>89</v>
      </c>
      <c r="E49" s="1">
        <v>0</v>
      </c>
      <c r="F49" s="1" t="s">
        <v>90</v>
      </c>
      <c r="G49" s="1" t="s">
        <v>89</v>
      </c>
      <c r="H49" s="1">
        <v>16117.500069434755</v>
      </c>
      <c r="I49" s="1">
        <v>0</v>
      </c>
      <c r="J49">
        <f t="shared" si="168"/>
        <v>-3.3941091921294508</v>
      </c>
      <c r="K49">
        <f t="shared" si="169"/>
        <v>0.51637944919249668</v>
      </c>
      <c r="L49">
        <f t="shared" si="170"/>
        <v>61.281508775348613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t="e">
        <f t="shared" si="171"/>
        <v>#DIV/0!</v>
      </c>
      <c r="U49" t="e">
        <f t="shared" si="172"/>
        <v>#DIV/0!</v>
      </c>
      <c r="V49" t="e">
        <f t="shared" si="173"/>
        <v>#DIV/0!</v>
      </c>
      <c r="W49" s="1">
        <v>-1</v>
      </c>
      <c r="X49" s="1">
        <v>0.87</v>
      </c>
      <c r="Y49" s="1">
        <v>0.92</v>
      </c>
      <c r="Z49" s="1">
        <v>9.9886150360107422</v>
      </c>
      <c r="AA49">
        <f t="shared" si="174"/>
        <v>0.87499430751800533</v>
      </c>
      <c r="AB49">
        <f t="shared" si="175"/>
        <v>-1.6108174784437866E-3</v>
      </c>
      <c r="AC49" t="e">
        <f t="shared" si="176"/>
        <v>#DIV/0!</v>
      </c>
      <c r="AD49" t="e">
        <f t="shared" si="177"/>
        <v>#DIV/0!</v>
      </c>
      <c r="AE49" t="e">
        <f t="shared" si="178"/>
        <v>#DIV/0!</v>
      </c>
      <c r="AF49" s="1">
        <v>0</v>
      </c>
      <c r="AG49" s="1">
        <v>0.5</v>
      </c>
      <c r="AH49" t="e">
        <f t="shared" si="179"/>
        <v>#DIV/0!</v>
      </c>
      <c r="AI49">
        <f t="shared" si="180"/>
        <v>8.4844612351851545</v>
      </c>
      <c r="AJ49">
        <f t="shared" si="181"/>
        <v>1.6499733615897965</v>
      </c>
      <c r="AK49">
        <f t="shared" si="182"/>
        <v>31.435157775878906</v>
      </c>
      <c r="AL49" s="1">
        <v>2</v>
      </c>
      <c r="AM49">
        <f t="shared" si="183"/>
        <v>4.644859790802002</v>
      </c>
      <c r="AN49" s="1">
        <v>1</v>
      </c>
      <c r="AO49">
        <f t="shared" si="184"/>
        <v>9.2897195816040039</v>
      </c>
      <c r="AP49" s="1">
        <v>31.001367568969727</v>
      </c>
      <c r="AQ49" s="1">
        <v>31.435157775878906</v>
      </c>
      <c r="AR49" s="1">
        <v>29.912700653076172</v>
      </c>
      <c r="AS49" s="1">
        <v>49.853477478027344</v>
      </c>
      <c r="AT49" s="1">
        <v>51.82177734375</v>
      </c>
      <c r="AU49" s="1">
        <v>24.584163665771484</v>
      </c>
      <c r="AV49" s="1">
        <v>30.066728591918945</v>
      </c>
      <c r="AW49" s="1">
        <v>53.90814208984375</v>
      </c>
      <c r="AX49" s="1">
        <v>65.927101135253906</v>
      </c>
      <c r="AY49" s="1">
        <v>300.20114135742188</v>
      </c>
      <c r="AZ49" s="1">
        <v>1698.60498046875</v>
      </c>
      <c r="BA49" s="1">
        <v>0.18843519687652588</v>
      </c>
      <c r="BB49" s="1">
        <v>98.931831359863281</v>
      </c>
      <c r="BC49" s="1">
        <v>3.522493839263916</v>
      </c>
      <c r="BD49" s="1">
        <v>-0.38858011364936829</v>
      </c>
      <c r="BE49" s="1">
        <v>0.5</v>
      </c>
      <c r="BF49" s="1">
        <v>-1.355140209197998</v>
      </c>
      <c r="BG49" s="1">
        <v>7.355140209197998</v>
      </c>
      <c r="BH49" s="1">
        <v>1</v>
      </c>
      <c r="BI49" s="1">
        <v>0</v>
      </c>
      <c r="BJ49" s="1">
        <v>0.15999999642372131</v>
      </c>
      <c r="BK49" s="1">
        <v>111115</v>
      </c>
      <c r="BL49">
        <f t="shared" si="185"/>
        <v>1.5010057067871092</v>
      </c>
      <c r="BM49">
        <f t="shared" si="186"/>
        <v>8.4844612351851548E-3</v>
      </c>
      <c r="BN49">
        <f t="shared" si="187"/>
        <v>304.58515777587888</v>
      </c>
      <c r="BO49">
        <f t="shared" si="188"/>
        <v>304.1513675689697</v>
      </c>
      <c r="BP49">
        <f t="shared" si="189"/>
        <v>271.77679080031521</v>
      </c>
      <c r="BQ49">
        <f t="shared" si="190"/>
        <v>-0.42905204415092985</v>
      </c>
      <c r="BR49">
        <f t="shared" si="191"/>
        <v>4.6245298841883011</v>
      </c>
      <c r="BS49">
        <f t="shared" si="192"/>
        <v>46.744610108010967</v>
      </c>
      <c r="BT49">
        <f t="shared" si="193"/>
        <v>16.677881516092022</v>
      </c>
      <c r="BU49">
        <f t="shared" si="194"/>
        <v>31.218262672424316</v>
      </c>
      <c r="BV49">
        <f t="shared" si="195"/>
        <v>4.5678267524112544</v>
      </c>
      <c r="BW49">
        <f t="shared" si="196"/>
        <v>0.48918741954738226</v>
      </c>
      <c r="BX49">
        <f t="shared" si="197"/>
        <v>2.9745565225985047</v>
      </c>
      <c r="BY49">
        <f t="shared" si="198"/>
        <v>1.5932702298127497</v>
      </c>
      <c r="BZ49">
        <f t="shared" si="199"/>
        <v>0.3080741762995467</v>
      </c>
      <c r="CA49">
        <f t="shared" si="200"/>
        <v>6.0626918916407702</v>
      </c>
      <c r="CB49">
        <f t="shared" si="201"/>
        <v>1.1825435543989404</v>
      </c>
      <c r="CC49">
        <f t="shared" si="202"/>
        <v>64.850125553082066</v>
      </c>
      <c r="CD49">
        <f t="shared" si="203"/>
        <v>52.315015849942199</v>
      </c>
      <c r="CE49">
        <f t="shared" si="204"/>
        <v>-4.207365775857029E-2</v>
      </c>
      <c r="CF49">
        <f t="shared" si="205"/>
        <v>0</v>
      </c>
      <c r="CG49">
        <f t="shared" si="206"/>
        <v>1486.2696886318888</v>
      </c>
      <c r="CH49">
        <f t="shared" si="207"/>
        <v>0</v>
      </c>
      <c r="CI49" t="e">
        <f t="shared" si="208"/>
        <v>#DIV/0!</v>
      </c>
      <c r="CJ49" t="e">
        <f t="shared" si="209"/>
        <v>#DIV/0!</v>
      </c>
    </row>
    <row r="50" spans="1:88" x14ac:dyDescent="0.35">
      <c r="A50" t="s">
        <v>162</v>
      </c>
      <c r="B50" s="1">
        <v>75</v>
      </c>
      <c r="C50" s="1" t="s">
        <v>138</v>
      </c>
      <c r="D50" s="1" t="s">
        <v>89</v>
      </c>
      <c r="E50" s="1">
        <v>0</v>
      </c>
      <c r="F50" s="1" t="s">
        <v>90</v>
      </c>
      <c r="G50" s="1" t="s">
        <v>89</v>
      </c>
      <c r="H50" s="1">
        <v>16260.500069434755</v>
      </c>
      <c r="I50" s="1">
        <v>0</v>
      </c>
      <c r="J50">
        <f t="shared" si="168"/>
        <v>0.83633920158045238</v>
      </c>
      <c r="K50">
        <f t="shared" si="169"/>
        <v>0.55841457752856583</v>
      </c>
      <c r="L50">
        <f t="shared" si="170"/>
        <v>93.773412417313637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t="e">
        <f t="shared" si="171"/>
        <v>#DIV/0!</v>
      </c>
      <c r="U50" t="e">
        <f t="shared" si="172"/>
        <v>#DIV/0!</v>
      </c>
      <c r="V50" t="e">
        <f t="shared" si="173"/>
        <v>#DIV/0!</v>
      </c>
      <c r="W50" s="1">
        <v>-1</v>
      </c>
      <c r="X50" s="1">
        <v>0.87</v>
      </c>
      <c r="Y50" s="1">
        <v>0.92</v>
      </c>
      <c r="Z50" s="1">
        <v>9.9886150360107422</v>
      </c>
      <c r="AA50">
        <f t="shared" si="174"/>
        <v>0.87499430751800533</v>
      </c>
      <c r="AB50">
        <f t="shared" si="175"/>
        <v>1.2348563329546256E-3</v>
      </c>
      <c r="AC50" t="e">
        <f t="shared" si="176"/>
        <v>#DIV/0!</v>
      </c>
      <c r="AD50" t="e">
        <f t="shared" si="177"/>
        <v>#DIV/0!</v>
      </c>
      <c r="AE50" t="e">
        <f t="shared" si="178"/>
        <v>#DIV/0!</v>
      </c>
      <c r="AF50" s="1">
        <v>0</v>
      </c>
      <c r="AG50" s="1">
        <v>0.5</v>
      </c>
      <c r="AH50" t="e">
        <f t="shared" si="179"/>
        <v>#DIV/0!</v>
      </c>
      <c r="AI50">
        <f t="shared" si="180"/>
        <v>8.8916916002064763</v>
      </c>
      <c r="AJ50">
        <f t="shared" si="181"/>
        <v>1.6062154362055012</v>
      </c>
      <c r="AK50">
        <f t="shared" si="182"/>
        <v>31.281400680541992</v>
      </c>
      <c r="AL50" s="1">
        <v>2</v>
      </c>
      <c r="AM50">
        <f t="shared" si="183"/>
        <v>4.644859790802002</v>
      </c>
      <c r="AN50" s="1">
        <v>1</v>
      </c>
      <c r="AO50">
        <f t="shared" si="184"/>
        <v>9.2897195816040039</v>
      </c>
      <c r="AP50" s="1">
        <v>30.944257736206055</v>
      </c>
      <c r="AQ50" s="1">
        <v>31.281400680541992</v>
      </c>
      <c r="AR50" s="1">
        <v>29.91864013671875</v>
      </c>
      <c r="AS50" s="1">
        <v>100.01631927490234</v>
      </c>
      <c r="AT50" s="1">
        <v>98.8734130859375</v>
      </c>
      <c r="AU50" s="1">
        <v>24.355657577514648</v>
      </c>
      <c r="AV50" s="1">
        <v>30.101224899291992</v>
      </c>
      <c r="AW50" s="1">
        <v>53.582847595214844</v>
      </c>
      <c r="AX50" s="1">
        <v>66.222183227539063</v>
      </c>
      <c r="AY50" s="1">
        <v>300.19805908203125</v>
      </c>
      <c r="AZ50" s="1">
        <v>1699.5394287109375</v>
      </c>
      <c r="BA50" s="1">
        <v>0.26133888959884644</v>
      </c>
      <c r="BB50" s="1">
        <v>98.934669494628906</v>
      </c>
      <c r="BC50" s="1">
        <v>3.7646198272705078</v>
      </c>
      <c r="BD50" s="1">
        <v>-0.39189136028289795</v>
      </c>
      <c r="BE50" s="1">
        <v>1</v>
      </c>
      <c r="BF50" s="1">
        <v>-1.355140209197998</v>
      </c>
      <c r="BG50" s="1">
        <v>7.355140209197998</v>
      </c>
      <c r="BH50" s="1">
        <v>1</v>
      </c>
      <c r="BI50" s="1">
        <v>0</v>
      </c>
      <c r="BJ50" s="1">
        <v>0.15999999642372131</v>
      </c>
      <c r="BK50" s="1">
        <v>111115</v>
      </c>
      <c r="BL50">
        <f t="shared" si="185"/>
        <v>1.5009902954101562</v>
      </c>
      <c r="BM50">
        <f t="shared" si="186"/>
        <v>8.8916916002064767E-3</v>
      </c>
      <c r="BN50">
        <f t="shared" si="187"/>
        <v>304.43140068054197</v>
      </c>
      <c r="BO50">
        <f t="shared" si="188"/>
        <v>304.09425773620603</v>
      </c>
      <c r="BP50">
        <f t="shared" si="189"/>
        <v>271.92630251572336</v>
      </c>
      <c r="BQ50">
        <f t="shared" si="190"/>
        <v>-0.49536701929861199</v>
      </c>
      <c r="BR50">
        <f t="shared" si="191"/>
        <v>4.5842701730004487</v>
      </c>
      <c r="BS50">
        <f t="shared" si="192"/>
        <v>46.336336861663291</v>
      </c>
      <c r="BT50">
        <f t="shared" si="193"/>
        <v>16.235111962371299</v>
      </c>
      <c r="BU50">
        <f t="shared" si="194"/>
        <v>31.112829208374023</v>
      </c>
      <c r="BV50">
        <f t="shared" si="195"/>
        <v>4.5404825616864946</v>
      </c>
      <c r="BW50">
        <f t="shared" si="196"/>
        <v>0.52675103239832033</v>
      </c>
      <c r="BX50">
        <f t="shared" si="197"/>
        <v>2.9780547367949475</v>
      </c>
      <c r="BY50">
        <f t="shared" si="198"/>
        <v>1.5624278248915471</v>
      </c>
      <c r="BZ50">
        <f t="shared" si="199"/>
        <v>0.33192491366948745</v>
      </c>
      <c r="CA50">
        <f t="shared" si="200"/>
        <v>9.277441564890454</v>
      </c>
      <c r="CB50">
        <f t="shared" si="201"/>
        <v>0.94841888724736234</v>
      </c>
      <c r="CC50">
        <f t="shared" si="202"/>
        <v>65.635823054276472</v>
      </c>
      <c r="CD50">
        <f t="shared" si="203"/>
        <v>98.751874657116744</v>
      </c>
      <c r="CE50">
        <f t="shared" si="204"/>
        <v>5.5587614958085658E-3</v>
      </c>
      <c r="CF50">
        <f t="shared" si="205"/>
        <v>0</v>
      </c>
      <c r="CG50">
        <f t="shared" si="206"/>
        <v>1487.087325524473</v>
      </c>
      <c r="CH50">
        <f t="shared" si="207"/>
        <v>0</v>
      </c>
      <c r="CI50" t="e">
        <f t="shared" si="208"/>
        <v>#DIV/0!</v>
      </c>
      <c r="CJ50" t="e">
        <f t="shared" si="209"/>
        <v>#DIV/0!</v>
      </c>
    </row>
    <row r="51" spans="1:88" x14ac:dyDescent="0.35">
      <c r="A51" t="s">
        <v>162</v>
      </c>
      <c r="B51" s="1">
        <v>76</v>
      </c>
      <c r="C51" s="1" t="s">
        <v>139</v>
      </c>
      <c r="D51" s="1" t="s">
        <v>89</v>
      </c>
      <c r="E51" s="1">
        <v>0</v>
      </c>
      <c r="F51" s="1" t="s">
        <v>90</v>
      </c>
      <c r="G51" s="1" t="s">
        <v>89</v>
      </c>
      <c r="H51" s="1">
        <v>16408.500069434755</v>
      </c>
      <c r="I51" s="1">
        <v>0</v>
      </c>
      <c r="J51">
        <f t="shared" si="168"/>
        <v>12.691612504607455</v>
      </c>
      <c r="K51">
        <f t="shared" si="169"/>
        <v>0.58559398157105647</v>
      </c>
      <c r="L51">
        <f t="shared" si="170"/>
        <v>245.93043650553616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t="e">
        <f t="shared" si="171"/>
        <v>#DIV/0!</v>
      </c>
      <c r="U51" t="e">
        <f t="shared" si="172"/>
        <v>#DIV/0!</v>
      </c>
      <c r="V51" t="e">
        <f t="shared" si="173"/>
        <v>#DIV/0!</v>
      </c>
      <c r="W51" s="1">
        <v>-1</v>
      </c>
      <c r="X51" s="1">
        <v>0.87</v>
      </c>
      <c r="Y51" s="1">
        <v>0.92</v>
      </c>
      <c r="Z51" s="1">
        <v>9.9886150360107422</v>
      </c>
      <c r="AA51">
        <f t="shared" si="174"/>
        <v>0.87499430751800533</v>
      </c>
      <c r="AB51">
        <f t="shared" si="175"/>
        <v>9.2078587684894121E-3</v>
      </c>
      <c r="AC51" t="e">
        <f t="shared" si="176"/>
        <v>#DIV/0!</v>
      </c>
      <c r="AD51" t="e">
        <f t="shared" si="177"/>
        <v>#DIV/0!</v>
      </c>
      <c r="AE51" t="e">
        <f t="shared" si="178"/>
        <v>#DIV/0!</v>
      </c>
      <c r="AF51" s="1">
        <v>0</v>
      </c>
      <c r="AG51" s="1">
        <v>0.5</v>
      </c>
      <c r="AH51" t="e">
        <f t="shared" si="179"/>
        <v>#DIV/0!</v>
      </c>
      <c r="AI51">
        <f t="shared" si="180"/>
        <v>9.4674802004658556</v>
      </c>
      <c r="AJ51">
        <f t="shared" si="181"/>
        <v>1.6343684051767147</v>
      </c>
      <c r="AK51">
        <f t="shared" si="182"/>
        <v>31.562135696411133</v>
      </c>
      <c r="AL51" s="1">
        <v>2</v>
      </c>
      <c r="AM51">
        <f t="shared" si="183"/>
        <v>4.644859790802002</v>
      </c>
      <c r="AN51" s="1">
        <v>1</v>
      </c>
      <c r="AO51">
        <f t="shared" si="184"/>
        <v>9.2897195816040039</v>
      </c>
      <c r="AP51" s="1">
        <v>31.118968963623047</v>
      </c>
      <c r="AQ51" s="1">
        <v>31.562135696411133</v>
      </c>
      <c r="AR51" s="1">
        <v>29.91765022277832</v>
      </c>
      <c r="AS51" s="1">
        <v>300.06466674804688</v>
      </c>
      <c r="AT51" s="1">
        <v>289.78182983398438</v>
      </c>
      <c r="AU51" s="1">
        <v>24.446765899658203</v>
      </c>
      <c r="AV51" s="1">
        <v>30.561222076416016</v>
      </c>
      <c r="AW51" s="1">
        <v>53.250522613525391</v>
      </c>
      <c r="AX51" s="1">
        <v>66.568099975585938</v>
      </c>
      <c r="AY51" s="1">
        <v>300.21124267578125</v>
      </c>
      <c r="AZ51" s="1">
        <v>1699.380859375</v>
      </c>
      <c r="BA51" s="1">
        <v>0.2700638473033905</v>
      </c>
      <c r="BB51" s="1">
        <v>98.937179565429688</v>
      </c>
      <c r="BC51" s="1">
        <v>4.6973867416381836</v>
      </c>
      <c r="BD51" s="1">
        <v>-0.42496955394744873</v>
      </c>
      <c r="BE51" s="1">
        <v>1</v>
      </c>
      <c r="BF51" s="1">
        <v>-1.355140209197998</v>
      </c>
      <c r="BG51" s="1">
        <v>7.355140209197998</v>
      </c>
      <c r="BH51" s="1">
        <v>1</v>
      </c>
      <c r="BI51" s="1">
        <v>0</v>
      </c>
      <c r="BJ51" s="1">
        <v>0.15999999642372131</v>
      </c>
      <c r="BK51" s="1">
        <v>111115</v>
      </c>
      <c r="BL51">
        <f t="shared" si="185"/>
        <v>1.5010562133789063</v>
      </c>
      <c r="BM51">
        <f t="shared" si="186"/>
        <v>9.4674802004658561E-3</v>
      </c>
      <c r="BN51">
        <f t="shared" si="187"/>
        <v>304.71213569641111</v>
      </c>
      <c r="BO51">
        <f t="shared" si="188"/>
        <v>304.26896896362302</v>
      </c>
      <c r="BP51">
        <f t="shared" si="189"/>
        <v>271.90093142254045</v>
      </c>
      <c r="BQ51">
        <f t="shared" si="190"/>
        <v>-0.60176786058708487</v>
      </c>
      <c r="BR51">
        <f t="shared" si="191"/>
        <v>4.6580095214900599</v>
      </c>
      <c r="BS51">
        <f t="shared" si="192"/>
        <v>47.080476135966656</v>
      </c>
      <c r="BT51">
        <f t="shared" si="193"/>
        <v>16.51925405955064</v>
      </c>
      <c r="BU51">
        <f t="shared" si="194"/>
        <v>31.34055233001709</v>
      </c>
      <c r="BV51">
        <f t="shared" si="195"/>
        <v>4.5997221491632949</v>
      </c>
      <c r="BW51">
        <f t="shared" si="196"/>
        <v>0.55086897673364166</v>
      </c>
      <c r="BX51">
        <f t="shared" si="197"/>
        <v>3.0236411163133452</v>
      </c>
      <c r="BY51">
        <f t="shared" si="198"/>
        <v>1.5760810328499497</v>
      </c>
      <c r="BZ51">
        <f t="shared" si="199"/>
        <v>0.34725316543332668</v>
      </c>
      <c r="CA51">
        <f t="shared" si="200"/>
        <v>24.331663757152736</v>
      </c>
      <c r="CB51">
        <f t="shared" si="201"/>
        <v>0.84867445500785677</v>
      </c>
      <c r="CC51">
        <f t="shared" si="202"/>
        <v>65.660263796296462</v>
      </c>
      <c r="CD51">
        <f t="shared" si="203"/>
        <v>287.93746018098119</v>
      </c>
      <c r="CE51">
        <f t="shared" si="204"/>
        <v>2.8941514748692769E-2</v>
      </c>
      <c r="CF51">
        <f t="shared" si="205"/>
        <v>0</v>
      </c>
      <c r="CG51">
        <f t="shared" si="206"/>
        <v>1486.948578258181</v>
      </c>
      <c r="CH51">
        <f t="shared" si="207"/>
        <v>0</v>
      </c>
      <c r="CI51" t="e">
        <f t="shared" si="208"/>
        <v>#DIV/0!</v>
      </c>
      <c r="CJ51" t="e">
        <f t="shared" si="209"/>
        <v>#DIV/0!</v>
      </c>
    </row>
    <row r="52" spans="1:88" x14ac:dyDescent="0.35">
      <c r="A52" t="s">
        <v>162</v>
      </c>
      <c r="B52" s="1">
        <v>77</v>
      </c>
      <c r="C52" s="1" t="s">
        <v>140</v>
      </c>
      <c r="D52" s="1" t="s">
        <v>89</v>
      </c>
      <c r="E52" s="1">
        <v>0</v>
      </c>
      <c r="F52" s="1" t="s">
        <v>90</v>
      </c>
      <c r="G52" s="1" t="s">
        <v>89</v>
      </c>
      <c r="H52" s="1">
        <v>16631.500069434755</v>
      </c>
      <c r="I52" s="1">
        <v>0</v>
      </c>
      <c r="J52">
        <f t="shared" si="168"/>
        <v>15.648819291727278</v>
      </c>
      <c r="K52">
        <f t="shared" si="169"/>
        <v>0.50410034493246003</v>
      </c>
      <c r="L52">
        <f t="shared" si="170"/>
        <v>324.74928897043884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t="e">
        <f t="shared" si="171"/>
        <v>#DIV/0!</v>
      </c>
      <c r="U52" t="e">
        <f t="shared" si="172"/>
        <v>#DIV/0!</v>
      </c>
      <c r="V52" t="e">
        <f t="shared" si="173"/>
        <v>#DIV/0!</v>
      </c>
      <c r="W52" s="1">
        <v>-1</v>
      </c>
      <c r="X52" s="1">
        <v>0.87</v>
      </c>
      <c r="Y52" s="1">
        <v>0.92</v>
      </c>
      <c r="Z52" s="1">
        <v>9.9886150360107422</v>
      </c>
      <c r="AA52">
        <f t="shared" si="174"/>
        <v>0.87499430751800533</v>
      </c>
      <c r="AB52">
        <f t="shared" si="175"/>
        <v>1.1193262060141332E-2</v>
      </c>
      <c r="AC52" t="e">
        <f t="shared" si="176"/>
        <v>#DIV/0!</v>
      </c>
      <c r="AD52" t="e">
        <f t="shared" si="177"/>
        <v>#DIV/0!</v>
      </c>
      <c r="AE52" t="e">
        <f t="shared" si="178"/>
        <v>#DIV/0!</v>
      </c>
      <c r="AF52" s="1">
        <v>0</v>
      </c>
      <c r="AG52" s="1">
        <v>0.5</v>
      </c>
      <c r="AH52" t="e">
        <f t="shared" si="179"/>
        <v>#DIV/0!</v>
      </c>
      <c r="AI52">
        <f t="shared" si="180"/>
        <v>8.8851085301713333</v>
      </c>
      <c r="AJ52">
        <f t="shared" si="181"/>
        <v>1.7656541166110613</v>
      </c>
      <c r="AK52">
        <f t="shared" si="182"/>
        <v>32.076103210449219</v>
      </c>
      <c r="AL52" s="1">
        <v>2</v>
      </c>
      <c r="AM52">
        <f t="shared" si="183"/>
        <v>4.644859790802002</v>
      </c>
      <c r="AN52" s="1">
        <v>1</v>
      </c>
      <c r="AO52">
        <f t="shared" si="184"/>
        <v>9.2897195816040039</v>
      </c>
      <c r="AP52" s="1">
        <v>31.312799453735352</v>
      </c>
      <c r="AQ52" s="1">
        <v>32.076103210449219</v>
      </c>
      <c r="AR52" s="1">
        <v>29.915084838867188</v>
      </c>
      <c r="AS52" s="1">
        <v>399.9488525390625</v>
      </c>
      <c r="AT52" s="1">
        <v>387.23178100585938</v>
      </c>
      <c r="AU52" s="1">
        <v>24.889678955078125</v>
      </c>
      <c r="AV52" s="1">
        <v>30.627511978149414</v>
      </c>
      <c r="AW52" s="1">
        <v>53.616191864013672</v>
      </c>
      <c r="AX52" s="1">
        <v>65.984184265136719</v>
      </c>
      <c r="AY52" s="1">
        <v>300.2171630859375</v>
      </c>
      <c r="AZ52" s="1">
        <v>1699.892822265625</v>
      </c>
      <c r="BA52" s="1">
        <v>0.21688805520534515</v>
      </c>
      <c r="BB52" s="1">
        <v>98.931846618652344</v>
      </c>
      <c r="BC52" s="1">
        <v>4.9436697959899902</v>
      </c>
      <c r="BD52" s="1">
        <v>-0.40566223859786987</v>
      </c>
      <c r="BE52" s="1">
        <v>0.5</v>
      </c>
      <c r="BF52" s="1">
        <v>-1.355140209197998</v>
      </c>
      <c r="BG52" s="1">
        <v>7.355140209197998</v>
      </c>
      <c r="BH52" s="1">
        <v>1</v>
      </c>
      <c r="BI52" s="1">
        <v>0</v>
      </c>
      <c r="BJ52" s="1">
        <v>0.15999999642372131</v>
      </c>
      <c r="BK52" s="1">
        <v>111115</v>
      </c>
      <c r="BL52">
        <f t="shared" si="185"/>
        <v>1.5010858154296873</v>
      </c>
      <c r="BM52">
        <f t="shared" si="186"/>
        <v>8.8851085301713331E-3</v>
      </c>
      <c r="BN52">
        <f t="shared" si="187"/>
        <v>305.2261032104492</v>
      </c>
      <c r="BO52">
        <f t="shared" si="188"/>
        <v>304.46279945373533</v>
      </c>
      <c r="BP52">
        <f t="shared" si="189"/>
        <v>271.98284548320953</v>
      </c>
      <c r="BQ52">
        <f t="shared" si="190"/>
        <v>-0.51461725373494627</v>
      </c>
      <c r="BR52">
        <f t="shared" si="191"/>
        <v>4.7956904339442765</v>
      </c>
      <c r="BS52">
        <f t="shared" si="192"/>
        <v>48.474688362282222</v>
      </c>
      <c r="BT52">
        <f t="shared" si="193"/>
        <v>17.847176384132808</v>
      </c>
      <c r="BU52">
        <f t="shared" si="194"/>
        <v>31.694451332092285</v>
      </c>
      <c r="BV52">
        <f t="shared" si="195"/>
        <v>4.6931208822841448</v>
      </c>
      <c r="BW52">
        <f t="shared" si="196"/>
        <v>0.47815366022034972</v>
      </c>
      <c r="BX52">
        <f t="shared" si="197"/>
        <v>3.0300363173332152</v>
      </c>
      <c r="BY52">
        <f t="shared" si="198"/>
        <v>1.6630845649509296</v>
      </c>
      <c r="BZ52">
        <f t="shared" si="199"/>
        <v>0.301073680290257</v>
      </c>
      <c r="CA52">
        <f t="shared" si="200"/>
        <v>32.128046845939863</v>
      </c>
      <c r="CB52">
        <f t="shared" si="201"/>
        <v>0.83864317160869839</v>
      </c>
      <c r="CC52">
        <f t="shared" si="202"/>
        <v>63.639427159517183</v>
      </c>
      <c r="CD52">
        <f t="shared" si="203"/>
        <v>384.95766434838066</v>
      </c>
      <c r="CE52">
        <f t="shared" si="204"/>
        <v>2.5869906945067807E-2</v>
      </c>
      <c r="CF52">
        <f t="shared" si="205"/>
        <v>0</v>
      </c>
      <c r="CG52">
        <f t="shared" si="206"/>
        <v>1487.3965428731383</v>
      </c>
      <c r="CH52">
        <f t="shared" si="207"/>
        <v>0</v>
      </c>
      <c r="CI52" t="e">
        <f t="shared" si="208"/>
        <v>#DIV/0!</v>
      </c>
      <c r="CJ52" t="e">
        <f t="shared" si="209"/>
        <v>#DIV/0!</v>
      </c>
    </row>
    <row r="53" spans="1:88" x14ac:dyDescent="0.35">
      <c r="A53" t="s">
        <v>162</v>
      </c>
      <c r="B53" s="1">
        <v>78</v>
      </c>
      <c r="C53" s="1" t="s">
        <v>141</v>
      </c>
      <c r="D53" s="1" t="s">
        <v>89</v>
      </c>
      <c r="E53" s="1">
        <v>0</v>
      </c>
      <c r="F53" s="1" t="s">
        <v>90</v>
      </c>
      <c r="G53" s="1" t="s">
        <v>89</v>
      </c>
      <c r="H53" s="1">
        <v>16854.000069469213</v>
      </c>
      <c r="I53" s="1">
        <v>0</v>
      </c>
      <c r="J53">
        <f t="shared" si="168"/>
        <v>24.857776798814712</v>
      </c>
      <c r="K53">
        <f t="shared" si="169"/>
        <v>0.32056258255724285</v>
      </c>
      <c r="L53">
        <f t="shared" si="170"/>
        <v>532.32084780164485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t="e">
        <f t="shared" si="171"/>
        <v>#DIV/0!</v>
      </c>
      <c r="U53" t="e">
        <f t="shared" si="172"/>
        <v>#DIV/0!</v>
      </c>
      <c r="V53" t="e">
        <f t="shared" si="173"/>
        <v>#DIV/0!</v>
      </c>
      <c r="W53" s="1">
        <v>-1</v>
      </c>
      <c r="X53" s="1">
        <v>0.87</v>
      </c>
      <c r="Y53" s="1">
        <v>0.92</v>
      </c>
      <c r="Z53" s="1">
        <v>9.9886150360107422</v>
      </c>
      <c r="AA53">
        <f t="shared" si="174"/>
        <v>0.87499430751800533</v>
      </c>
      <c r="AB53">
        <f t="shared" si="175"/>
        <v>1.7367560798014856E-2</v>
      </c>
      <c r="AC53" t="e">
        <f t="shared" si="176"/>
        <v>#DIV/0!</v>
      </c>
      <c r="AD53" t="e">
        <f t="shared" si="177"/>
        <v>#DIV/0!</v>
      </c>
      <c r="AE53" t="e">
        <f t="shared" si="178"/>
        <v>#DIV/0!</v>
      </c>
      <c r="AF53" s="1">
        <v>0</v>
      </c>
      <c r="AG53" s="1">
        <v>0.5</v>
      </c>
      <c r="AH53" t="e">
        <f t="shared" si="179"/>
        <v>#DIV/0!</v>
      </c>
      <c r="AI53">
        <f t="shared" si="180"/>
        <v>6.5334045453849514</v>
      </c>
      <c r="AJ53">
        <f t="shared" si="181"/>
        <v>2.0029644502477333</v>
      </c>
      <c r="AK53">
        <f t="shared" si="182"/>
        <v>32.546928405761719</v>
      </c>
      <c r="AL53" s="1">
        <v>2</v>
      </c>
      <c r="AM53">
        <f t="shared" si="183"/>
        <v>4.644859790802002</v>
      </c>
      <c r="AN53" s="1">
        <v>1</v>
      </c>
      <c r="AO53">
        <f t="shared" si="184"/>
        <v>9.2897195816040039</v>
      </c>
      <c r="AP53" s="1">
        <v>31.44598388671875</v>
      </c>
      <c r="AQ53" s="1">
        <v>32.546928405761719</v>
      </c>
      <c r="AR53" s="1">
        <v>29.90916633605957</v>
      </c>
      <c r="AS53" s="1">
        <v>699.935791015625</v>
      </c>
      <c r="AT53" s="1">
        <v>680.41522216796875</v>
      </c>
      <c r="AU53" s="1">
        <v>25.314416885375977</v>
      </c>
      <c r="AV53" s="1">
        <v>29.538139343261719</v>
      </c>
      <c r="AW53" s="1">
        <v>54.113269805908203</v>
      </c>
      <c r="AX53" s="1">
        <v>63.147647857666016</v>
      </c>
      <c r="AY53" s="1">
        <v>300.22900390625</v>
      </c>
      <c r="AZ53" s="1">
        <v>1701.5594482421875</v>
      </c>
      <c r="BA53" s="1">
        <v>0.27232843637466431</v>
      </c>
      <c r="BB53" s="1">
        <v>98.921104431152344</v>
      </c>
      <c r="BC53" s="1">
        <v>5.0234184265136719</v>
      </c>
      <c r="BD53" s="1">
        <v>-0.39872598648071289</v>
      </c>
      <c r="BE53" s="1">
        <v>0.5</v>
      </c>
      <c r="BF53" s="1">
        <v>-1.355140209197998</v>
      </c>
      <c r="BG53" s="1">
        <v>7.355140209197998</v>
      </c>
      <c r="BH53" s="1">
        <v>1</v>
      </c>
      <c r="BI53" s="1">
        <v>0</v>
      </c>
      <c r="BJ53" s="1">
        <v>0.15999999642372131</v>
      </c>
      <c r="BK53" s="1">
        <v>111115</v>
      </c>
      <c r="BL53">
        <f t="shared" si="185"/>
        <v>1.5011450195312499</v>
      </c>
      <c r="BM53">
        <f t="shared" si="186"/>
        <v>6.5334045453849512E-3</v>
      </c>
      <c r="BN53">
        <f t="shared" si="187"/>
        <v>305.6969284057617</v>
      </c>
      <c r="BO53">
        <f t="shared" si="188"/>
        <v>304.59598388671873</v>
      </c>
      <c r="BP53">
        <f t="shared" si="189"/>
        <v>272.24950563349921</v>
      </c>
      <c r="BQ53">
        <f t="shared" si="190"/>
        <v>-0.11692043322563911</v>
      </c>
      <c r="BR53">
        <f t="shared" si="191"/>
        <v>4.9249098169244556</v>
      </c>
      <c r="BS53">
        <f t="shared" si="192"/>
        <v>49.786239703299323</v>
      </c>
      <c r="BT53">
        <f t="shared" si="193"/>
        <v>20.248100360037604</v>
      </c>
      <c r="BU53">
        <f t="shared" si="194"/>
        <v>31.996456146240234</v>
      </c>
      <c r="BV53">
        <f t="shared" si="195"/>
        <v>4.7741255056062419</v>
      </c>
      <c r="BW53">
        <f t="shared" si="196"/>
        <v>0.30986982998448448</v>
      </c>
      <c r="BX53">
        <f t="shared" si="197"/>
        <v>2.9219453666767223</v>
      </c>
      <c r="BY53">
        <f t="shared" si="198"/>
        <v>1.8521801389295196</v>
      </c>
      <c r="BZ53">
        <f t="shared" si="199"/>
        <v>0.19460175039109381</v>
      </c>
      <c r="CA53">
        <f t="shared" si="200"/>
        <v>52.657766176266065</v>
      </c>
      <c r="CB53">
        <f t="shared" si="201"/>
        <v>0.78234705876441279</v>
      </c>
      <c r="CC53">
        <f t="shared" si="202"/>
        <v>59.062869601383916</v>
      </c>
      <c r="CD53">
        <f t="shared" si="203"/>
        <v>676.80284201121424</v>
      </c>
      <c r="CE53">
        <f t="shared" si="204"/>
        <v>2.1692752135700592E-2</v>
      </c>
      <c r="CF53">
        <f t="shared" si="205"/>
        <v>0</v>
      </c>
      <c r="CG53">
        <f t="shared" si="206"/>
        <v>1488.854831115392</v>
      </c>
      <c r="CH53">
        <f t="shared" si="207"/>
        <v>0</v>
      </c>
      <c r="CI53" t="e">
        <f t="shared" si="208"/>
        <v>#DIV/0!</v>
      </c>
      <c r="CJ53" t="e">
        <f t="shared" si="209"/>
        <v>#DIV/0!</v>
      </c>
    </row>
    <row r="54" spans="1:88" x14ac:dyDescent="0.35">
      <c r="A54" t="s">
        <v>162</v>
      </c>
      <c r="B54" s="1">
        <v>79</v>
      </c>
      <c r="C54" s="1" t="s">
        <v>142</v>
      </c>
      <c r="D54" s="1" t="s">
        <v>89</v>
      </c>
      <c r="E54" s="1">
        <v>0</v>
      </c>
      <c r="F54" s="1" t="s">
        <v>90</v>
      </c>
      <c r="G54" s="1" t="s">
        <v>89</v>
      </c>
      <c r="H54" s="1">
        <v>17008.000069469213</v>
      </c>
      <c r="I54" s="1">
        <v>0</v>
      </c>
      <c r="J54">
        <f t="shared" si="168"/>
        <v>32.326538910563663</v>
      </c>
      <c r="K54">
        <f t="shared" si="169"/>
        <v>0.28409391818022284</v>
      </c>
      <c r="L54">
        <f t="shared" si="170"/>
        <v>758.10911310615836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t="e">
        <f t="shared" si="171"/>
        <v>#DIV/0!</v>
      </c>
      <c r="U54" t="e">
        <f t="shared" si="172"/>
        <v>#DIV/0!</v>
      </c>
      <c r="V54" t="e">
        <f t="shared" si="173"/>
        <v>#DIV/0!</v>
      </c>
      <c r="W54" s="1">
        <v>-1</v>
      </c>
      <c r="X54" s="1">
        <v>0.87</v>
      </c>
      <c r="Y54" s="1">
        <v>0.92</v>
      </c>
      <c r="Z54" s="1">
        <v>9.9886150360107422</v>
      </c>
      <c r="AA54">
        <f t="shared" si="174"/>
        <v>0.87499430751800533</v>
      </c>
      <c r="AB54">
        <f t="shared" si="175"/>
        <v>2.2385485774254806E-2</v>
      </c>
      <c r="AC54" t="e">
        <f t="shared" si="176"/>
        <v>#DIV/0!</v>
      </c>
      <c r="AD54" t="e">
        <f t="shared" si="177"/>
        <v>#DIV/0!</v>
      </c>
      <c r="AE54" t="e">
        <f t="shared" si="178"/>
        <v>#DIV/0!</v>
      </c>
      <c r="AF54" s="1">
        <v>0</v>
      </c>
      <c r="AG54" s="1">
        <v>0.5</v>
      </c>
      <c r="AH54" t="e">
        <f t="shared" si="179"/>
        <v>#DIV/0!</v>
      </c>
      <c r="AI54">
        <f t="shared" si="180"/>
        <v>5.8916816022023353</v>
      </c>
      <c r="AJ54">
        <f t="shared" si="181"/>
        <v>2.0300425544828302</v>
      </c>
      <c r="AK54">
        <f t="shared" si="182"/>
        <v>32.599803924560547</v>
      </c>
      <c r="AL54" s="1">
        <v>2</v>
      </c>
      <c r="AM54">
        <f t="shared" si="183"/>
        <v>4.644859790802002</v>
      </c>
      <c r="AN54" s="1">
        <v>1</v>
      </c>
      <c r="AO54">
        <f t="shared" si="184"/>
        <v>9.2897195816040039</v>
      </c>
      <c r="AP54" s="1">
        <v>31.442844390869141</v>
      </c>
      <c r="AQ54" s="1">
        <v>32.599803924560547</v>
      </c>
      <c r="AR54" s="1">
        <v>29.916543960571289</v>
      </c>
      <c r="AS54" s="1">
        <v>999.79315185546875</v>
      </c>
      <c r="AT54" s="1">
        <v>974.4345703125</v>
      </c>
      <c r="AU54" s="1">
        <v>25.607782363891602</v>
      </c>
      <c r="AV54" s="1">
        <v>29.417049407958984</v>
      </c>
      <c r="AW54" s="1">
        <v>54.743946075439453</v>
      </c>
      <c r="AX54" s="1">
        <v>62.888690948486328</v>
      </c>
      <c r="AY54" s="1">
        <v>300.23443603515625</v>
      </c>
      <c r="AZ54" s="1">
        <v>1701.4471435546875</v>
      </c>
      <c r="BA54" s="1">
        <v>0.29429325461387634</v>
      </c>
      <c r="BB54" s="1">
        <v>98.907493591308594</v>
      </c>
      <c r="BC54" s="1">
        <v>4.5866479873657227</v>
      </c>
      <c r="BD54" s="1">
        <v>-0.41193133592605591</v>
      </c>
      <c r="BE54" s="1">
        <v>1</v>
      </c>
      <c r="BF54" s="1">
        <v>-1.355140209197998</v>
      </c>
      <c r="BG54" s="1">
        <v>7.355140209197998</v>
      </c>
      <c r="BH54" s="1">
        <v>1</v>
      </c>
      <c r="BI54" s="1">
        <v>0</v>
      </c>
      <c r="BJ54" s="1">
        <v>0.15999999642372131</v>
      </c>
      <c r="BK54" s="1">
        <v>111115</v>
      </c>
      <c r="BL54">
        <f t="shared" si="185"/>
        <v>1.5011721801757811</v>
      </c>
      <c r="BM54">
        <f t="shared" si="186"/>
        <v>5.891681602202335E-3</v>
      </c>
      <c r="BN54">
        <f t="shared" si="187"/>
        <v>305.74980392456052</v>
      </c>
      <c r="BO54">
        <f t="shared" si="188"/>
        <v>304.59284439086912</v>
      </c>
      <c r="BP54">
        <f t="shared" si="189"/>
        <v>272.23153688390084</v>
      </c>
      <c r="BQ54">
        <f t="shared" si="190"/>
        <v>-7.0137673904429104E-3</v>
      </c>
      <c r="BR54">
        <f t="shared" si="191"/>
        <v>4.9396091802757418</v>
      </c>
      <c r="BS54">
        <f t="shared" si="192"/>
        <v>49.941708165070779</v>
      </c>
      <c r="BT54">
        <f t="shared" si="193"/>
        <v>20.524658757111794</v>
      </c>
      <c r="BU54">
        <f t="shared" si="194"/>
        <v>32.021324157714844</v>
      </c>
      <c r="BV54">
        <f t="shared" si="195"/>
        <v>4.7808495888559452</v>
      </c>
      <c r="BW54">
        <f t="shared" si="196"/>
        <v>0.27566369814838182</v>
      </c>
      <c r="BX54">
        <f t="shared" si="197"/>
        <v>2.9095666257929116</v>
      </c>
      <c r="BY54">
        <f t="shared" si="198"/>
        <v>1.8712829630630337</v>
      </c>
      <c r="BZ54">
        <f t="shared" si="199"/>
        <v>0.17302788708388395</v>
      </c>
      <c r="CA54">
        <f t="shared" si="200"/>
        <v>74.982672246060005</v>
      </c>
      <c r="CB54">
        <f t="shared" si="201"/>
        <v>0.77799899162345365</v>
      </c>
      <c r="CC54">
        <f t="shared" si="202"/>
        <v>58.474588996566091</v>
      </c>
      <c r="CD54">
        <f t="shared" si="203"/>
        <v>969.73681521387675</v>
      </c>
      <c r="CE54">
        <f t="shared" si="204"/>
        <v>1.9492722631756616E-2</v>
      </c>
      <c r="CF54">
        <f t="shared" si="205"/>
        <v>0</v>
      </c>
      <c r="CG54">
        <f t="shared" si="206"/>
        <v>1488.756565153122</v>
      </c>
      <c r="CH54">
        <f t="shared" si="207"/>
        <v>0</v>
      </c>
      <c r="CI54" t="e">
        <f t="shared" si="208"/>
        <v>#DIV/0!</v>
      </c>
      <c r="CJ54" t="e">
        <f t="shared" si="209"/>
        <v>#DIV/0!</v>
      </c>
    </row>
    <row r="55" spans="1:88" x14ac:dyDescent="0.35">
      <c r="A55" t="s">
        <v>162</v>
      </c>
      <c r="B55" s="1">
        <v>80</v>
      </c>
      <c r="C55" s="1" t="s">
        <v>143</v>
      </c>
      <c r="D55" s="1" t="s">
        <v>89</v>
      </c>
      <c r="E55" s="1">
        <v>0</v>
      </c>
      <c r="F55" s="1" t="s">
        <v>90</v>
      </c>
      <c r="G55" s="1" t="s">
        <v>89</v>
      </c>
      <c r="H55" s="1">
        <v>17172.000069469213</v>
      </c>
      <c r="I55" s="1">
        <v>0</v>
      </c>
      <c r="J55">
        <f t="shared" si="168"/>
        <v>39.252271355144295</v>
      </c>
      <c r="K55">
        <f t="shared" si="169"/>
        <v>0.25222465859032733</v>
      </c>
      <c r="L55">
        <f t="shared" si="170"/>
        <v>976.1891147850672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t="e">
        <f t="shared" si="171"/>
        <v>#DIV/0!</v>
      </c>
      <c r="U55" t="e">
        <f t="shared" si="172"/>
        <v>#DIV/0!</v>
      </c>
      <c r="V55" t="e">
        <f t="shared" si="173"/>
        <v>#DIV/0!</v>
      </c>
      <c r="W55" s="1">
        <v>-1</v>
      </c>
      <c r="X55" s="1">
        <v>0.87</v>
      </c>
      <c r="Y55" s="1">
        <v>0.92</v>
      </c>
      <c r="Z55" s="1">
        <v>9.9886150360107422</v>
      </c>
      <c r="AA55">
        <f t="shared" si="174"/>
        <v>0.87499430751800533</v>
      </c>
      <c r="AB55">
        <f t="shared" si="175"/>
        <v>2.7090096028651815E-2</v>
      </c>
      <c r="AC55" t="e">
        <f t="shared" si="176"/>
        <v>#DIV/0!</v>
      </c>
      <c r="AD55" t="e">
        <f t="shared" si="177"/>
        <v>#DIV/0!</v>
      </c>
      <c r="AE55" t="e">
        <f t="shared" si="178"/>
        <v>#DIV/0!</v>
      </c>
      <c r="AF55" s="1">
        <v>0</v>
      </c>
      <c r="AG55" s="1">
        <v>0.5</v>
      </c>
      <c r="AH55" t="e">
        <f t="shared" si="179"/>
        <v>#DIV/0!</v>
      </c>
      <c r="AI55">
        <f t="shared" si="180"/>
        <v>5.265480088619455</v>
      </c>
      <c r="AJ55">
        <f t="shared" si="181"/>
        <v>2.0366263312263158</v>
      </c>
      <c r="AK55">
        <f t="shared" si="182"/>
        <v>32.608856201171875</v>
      </c>
      <c r="AL55" s="1">
        <v>2</v>
      </c>
      <c r="AM55">
        <f t="shared" si="183"/>
        <v>4.644859790802002</v>
      </c>
      <c r="AN55" s="1">
        <v>1</v>
      </c>
      <c r="AO55">
        <f t="shared" si="184"/>
        <v>9.2897195816040039</v>
      </c>
      <c r="AP55" s="1">
        <v>31.415842056274414</v>
      </c>
      <c r="AQ55" s="1">
        <v>32.608856201171875</v>
      </c>
      <c r="AR55" s="1">
        <v>29.912391662597656</v>
      </c>
      <c r="AS55" s="1">
        <v>1299.9510498046875</v>
      </c>
      <c r="AT55" s="1">
        <v>1269.35107421875</v>
      </c>
      <c r="AU55" s="1">
        <v>25.972894668579102</v>
      </c>
      <c r="AV55" s="1">
        <v>29.377416610717773</v>
      </c>
      <c r="AW55" s="1">
        <v>55.605667114257813</v>
      </c>
      <c r="AX55" s="1">
        <v>62.896369934082031</v>
      </c>
      <c r="AY55" s="1">
        <v>300.23562622070313</v>
      </c>
      <c r="AZ55" s="1">
        <v>1698.1444091796875</v>
      </c>
      <c r="BA55" s="1">
        <v>0.22025242447853088</v>
      </c>
      <c r="BB55" s="1">
        <v>98.902610778808594</v>
      </c>
      <c r="BC55" s="1">
        <v>4.0524744987487793</v>
      </c>
      <c r="BD55" s="1">
        <v>-0.42113476991653442</v>
      </c>
      <c r="BE55" s="1">
        <v>1</v>
      </c>
      <c r="BF55" s="1">
        <v>-1.355140209197998</v>
      </c>
      <c r="BG55" s="1">
        <v>7.355140209197998</v>
      </c>
      <c r="BH55" s="1">
        <v>1</v>
      </c>
      <c r="BI55" s="1">
        <v>0</v>
      </c>
      <c r="BJ55" s="1">
        <v>0.15999999642372131</v>
      </c>
      <c r="BK55" s="1">
        <v>111115</v>
      </c>
      <c r="BL55">
        <f t="shared" si="185"/>
        <v>1.5011781311035155</v>
      </c>
      <c r="BM55">
        <f t="shared" si="186"/>
        <v>5.265480088619455E-3</v>
      </c>
      <c r="BN55">
        <f t="shared" si="187"/>
        <v>305.75885620117185</v>
      </c>
      <c r="BO55">
        <f t="shared" si="188"/>
        <v>304.56584205627439</v>
      </c>
      <c r="BP55">
        <f t="shared" si="189"/>
        <v>271.70309939571234</v>
      </c>
      <c r="BQ55">
        <f t="shared" si="190"/>
        <v>9.9121813366544256E-2</v>
      </c>
      <c r="BR55">
        <f t="shared" si="191"/>
        <v>4.9421295319630421</v>
      </c>
      <c r="BS55">
        <f t="shared" si="192"/>
        <v>49.969656948853455</v>
      </c>
      <c r="BT55">
        <f t="shared" si="193"/>
        <v>20.592240338135682</v>
      </c>
      <c r="BU55">
        <f t="shared" si="194"/>
        <v>32.012349128723145</v>
      </c>
      <c r="BV55">
        <f t="shared" si="195"/>
        <v>4.7784218727740235</v>
      </c>
      <c r="BW55">
        <f t="shared" si="196"/>
        <v>0.24555753952113107</v>
      </c>
      <c r="BX55">
        <f t="shared" si="197"/>
        <v>2.9055032007367263</v>
      </c>
      <c r="BY55">
        <f t="shared" si="198"/>
        <v>1.8729186720372972</v>
      </c>
      <c r="BZ55">
        <f t="shared" si="199"/>
        <v>0.15405885203894681</v>
      </c>
      <c r="CA55">
        <f t="shared" si="200"/>
        <v>96.5476520660972</v>
      </c>
      <c r="CB55">
        <f t="shared" si="201"/>
        <v>0.7690458019156633</v>
      </c>
      <c r="CC55">
        <f t="shared" si="202"/>
        <v>58.222344531666479</v>
      </c>
      <c r="CD55">
        <f t="shared" si="203"/>
        <v>1263.6468582987798</v>
      </c>
      <c r="CE55">
        <f t="shared" si="204"/>
        <v>1.8085426727261471E-2</v>
      </c>
      <c r="CF55">
        <f t="shared" si="205"/>
        <v>0</v>
      </c>
      <c r="CG55">
        <f t="shared" si="206"/>
        <v>1485.8666913757529</v>
      </c>
      <c r="CH55">
        <f t="shared" si="207"/>
        <v>0</v>
      </c>
      <c r="CI55" t="e">
        <f t="shared" si="208"/>
        <v>#DIV/0!</v>
      </c>
      <c r="CJ55" t="e">
        <f t="shared" si="209"/>
        <v>#DIV/0!</v>
      </c>
    </row>
    <row r="56" spans="1:88" x14ac:dyDescent="0.35">
      <c r="A56" t="s">
        <v>162</v>
      </c>
      <c r="B56" s="1">
        <v>81</v>
      </c>
      <c r="C56" s="1" t="s">
        <v>144</v>
      </c>
      <c r="D56" s="1" t="s">
        <v>89</v>
      </c>
      <c r="E56" s="1">
        <v>0</v>
      </c>
      <c r="F56" s="1" t="s">
        <v>90</v>
      </c>
      <c r="G56" s="1" t="s">
        <v>89</v>
      </c>
      <c r="H56" s="1">
        <v>17365.000069469213</v>
      </c>
      <c r="I56" s="1">
        <v>0</v>
      </c>
      <c r="J56">
        <f t="shared" si="168"/>
        <v>45.343531956883872</v>
      </c>
      <c r="K56">
        <f t="shared" si="169"/>
        <v>0.22225201069772518</v>
      </c>
      <c r="L56">
        <f t="shared" si="170"/>
        <v>1280.7325906277565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t="e">
        <f t="shared" si="171"/>
        <v>#DIV/0!</v>
      </c>
      <c r="U56" t="e">
        <f t="shared" si="172"/>
        <v>#DIV/0!</v>
      </c>
      <c r="V56" t="e">
        <f t="shared" si="173"/>
        <v>#DIV/0!</v>
      </c>
      <c r="W56" s="1">
        <v>-1</v>
      </c>
      <c r="X56" s="1">
        <v>0.87</v>
      </c>
      <c r="Y56" s="1">
        <v>0.92</v>
      </c>
      <c r="Z56" s="1">
        <v>9.9886150360107422</v>
      </c>
      <c r="AA56">
        <f t="shared" si="174"/>
        <v>0.87499430751800533</v>
      </c>
      <c r="AB56">
        <f t="shared" si="175"/>
        <v>3.118105395706228E-2</v>
      </c>
      <c r="AC56" t="e">
        <f t="shared" si="176"/>
        <v>#DIV/0!</v>
      </c>
      <c r="AD56" t="e">
        <f t="shared" si="177"/>
        <v>#DIV/0!</v>
      </c>
      <c r="AE56" t="e">
        <f t="shared" si="178"/>
        <v>#DIV/0!</v>
      </c>
      <c r="AF56" s="1">
        <v>0</v>
      </c>
      <c r="AG56" s="1">
        <v>0.5</v>
      </c>
      <c r="AH56" t="e">
        <f t="shared" si="179"/>
        <v>#DIV/0!</v>
      </c>
      <c r="AI56">
        <f t="shared" si="180"/>
        <v>4.6681253099947009</v>
      </c>
      <c r="AJ56">
        <f t="shared" si="181"/>
        <v>2.042703748609167</v>
      </c>
      <c r="AK56">
        <f t="shared" si="182"/>
        <v>32.618507385253906</v>
      </c>
      <c r="AL56" s="1">
        <v>2</v>
      </c>
      <c r="AM56">
        <f t="shared" si="183"/>
        <v>4.644859790802002</v>
      </c>
      <c r="AN56" s="1">
        <v>1</v>
      </c>
      <c r="AO56">
        <f t="shared" si="184"/>
        <v>9.2897195816040039</v>
      </c>
      <c r="AP56" s="1">
        <v>31.386112213134766</v>
      </c>
      <c r="AQ56" s="1">
        <v>32.618507385253906</v>
      </c>
      <c r="AR56" s="1">
        <v>29.912527084350586</v>
      </c>
      <c r="AS56" s="1">
        <v>1699.7325439453125</v>
      </c>
      <c r="AT56" s="1">
        <v>1664.3492431640625</v>
      </c>
      <c r="AU56" s="1">
        <v>26.323738098144531</v>
      </c>
      <c r="AV56" s="1">
        <v>29.34234619140625</v>
      </c>
      <c r="AW56" s="1">
        <v>56.454734802246094</v>
      </c>
      <c r="AX56" s="1">
        <v>62.929416656494141</v>
      </c>
      <c r="AY56" s="1">
        <v>300.21463012695313</v>
      </c>
      <c r="AZ56" s="1">
        <v>1698.6077880859375</v>
      </c>
      <c r="BA56" s="1">
        <v>0.27944952249526978</v>
      </c>
      <c r="BB56" s="1">
        <v>98.905319213867188</v>
      </c>
      <c r="BC56" s="1">
        <v>3.0648279190063477</v>
      </c>
      <c r="BD56" s="1">
        <v>-0.42324113845825195</v>
      </c>
      <c r="BE56" s="1">
        <v>1</v>
      </c>
      <c r="BF56" s="1">
        <v>-1.355140209197998</v>
      </c>
      <c r="BG56" s="1">
        <v>7.355140209197998</v>
      </c>
      <c r="BH56" s="1">
        <v>1</v>
      </c>
      <c r="BI56" s="1">
        <v>0</v>
      </c>
      <c r="BJ56" s="1">
        <v>0.15999999642372131</v>
      </c>
      <c r="BK56" s="1">
        <v>111115</v>
      </c>
      <c r="BL56">
        <f t="shared" si="185"/>
        <v>1.5010731506347654</v>
      </c>
      <c r="BM56">
        <f t="shared" si="186"/>
        <v>4.6681253099947004E-3</v>
      </c>
      <c r="BN56">
        <f t="shared" si="187"/>
        <v>305.76850738525388</v>
      </c>
      <c r="BO56">
        <f t="shared" si="188"/>
        <v>304.53611221313474</v>
      </c>
      <c r="BP56">
        <f t="shared" si="189"/>
        <v>271.77724001905517</v>
      </c>
      <c r="BQ56">
        <f t="shared" si="190"/>
        <v>0.2024282186177612</v>
      </c>
      <c r="BR56">
        <f t="shared" si="191"/>
        <v>4.9448178651540022</v>
      </c>
      <c r="BS56">
        <f t="shared" si="192"/>
        <v>49.995469449541048</v>
      </c>
      <c r="BT56">
        <f t="shared" si="193"/>
        <v>20.653123258134798</v>
      </c>
      <c r="BU56">
        <f t="shared" si="194"/>
        <v>32.002309799194336</v>
      </c>
      <c r="BV56">
        <f t="shared" si="195"/>
        <v>4.7757075385808188</v>
      </c>
      <c r="BW56">
        <f t="shared" si="196"/>
        <v>0.21705898044318161</v>
      </c>
      <c r="BX56">
        <f t="shared" si="197"/>
        <v>2.9021141165448352</v>
      </c>
      <c r="BY56">
        <f t="shared" si="198"/>
        <v>1.8735934220359836</v>
      </c>
      <c r="BZ56">
        <f t="shared" si="199"/>
        <v>0.13611905827291107</v>
      </c>
      <c r="CA56">
        <f t="shared" si="200"/>
        <v>126.67126570364135</v>
      </c>
      <c r="CB56">
        <f t="shared" si="201"/>
        <v>0.76950952204777667</v>
      </c>
      <c r="CC56">
        <f t="shared" si="202"/>
        <v>57.988696550242402</v>
      </c>
      <c r="CD56">
        <f t="shared" si="203"/>
        <v>1657.7598334833858</v>
      </c>
      <c r="CE56">
        <f t="shared" si="204"/>
        <v>1.5861237931183776E-2</v>
      </c>
      <c r="CF56">
        <f t="shared" si="205"/>
        <v>0</v>
      </c>
      <c r="CG56">
        <f t="shared" si="206"/>
        <v>1486.2721452809456</v>
      </c>
      <c r="CH56">
        <f t="shared" si="207"/>
        <v>0</v>
      </c>
      <c r="CI56" t="e">
        <f t="shared" si="208"/>
        <v>#DIV/0!</v>
      </c>
      <c r="CJ56" t="e">
        <f t="shared" si="209"/>
        <v>#DIV/0!</v>
      </c>
    </row>
    <row r="57" spans="1:88" x14ac:dyDescent="0.35">
      <c r="A57" t="s">
        <v>162</v>
      </c>
      <c r="B57" s="1">
        <v>82</v>
      </c>
      <c r="C57" s="1" t="s">
        <v>145</v>
      </c>
      <c r="D57" s="1" t="s">
        <v>89</v>
      </c>
      <c r="E57" s="1">
        <v>0</v>
      </c>
      <c r="F57" s="1" t="s">
        <v>90</v>
      </c>
      <c r="G57" s="1" t="s">
        <v>89</v>
      </c>
      <c r="H57" s="1">
        <v>17519.000069469213</v>
      </c>
      <c r="I57" s="1">
        <v>0</v>
      </c>
      <c r="J57">
        <f t="shared" si="168"/>
        <v>50.187912801147277</v>
      </c>
      <c r="K57">
        <f t="shared" si="169"/>
        <v>0.21330103818455984</v>
      </c>
      <c r="L57">
        <f t="shared" si="170"/>
        <v>1516.9284254255306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t="e">
        <f t="shared" si="171"/>
        <v>#DIV/0!</v>
      </c>
      <c r="U57" t="e">
        <f t="shared" si="172"/>
        <v>#DIV/0!</v>
      </c>
      <c r="V57" t="e">
        <f t="shared" si="173"/>
        <v>#DIV/0!</v>
      </c>
      <c r="W57" s="1">
        <v>-1</v>
      </c>
      <c r="X57" s="1">
        <v>0.87</v>
      </c>
      <c r="Y57" s="1">
        <v>0.92</v>
      </c>
      <c r="Z57" s="1">
        <v>9.9886150360107422</v>
      </c>
      <c r="AA57">
        <f t="shared" si="174"/>
        <v>0.87499430751800533</v>
      </c>
      <c r="AB57">
        <f t="shared" si="175"/>
        <v>3.4429989885527257E-2</v>
      </c>
      <c r="AC57" t="e">
        <f t="shared" si="176"/>
        <v>#DIV/0!</v>
      </c>
      <c r="AD57" t="e">
        <f t="shared" si="177"/>
        <v>#DIV/0!</v>
      </c>
      <c r="AE57" t="e">
        <f t="shared" si="178"/>
        <v>#DIV/0!</v>
      </c>
      <c r="AF57" s="1">
        <v>0</v>
      </c>
      <c r="AG57" s="1">
        <v>0.5</v>
      </c>
      <c r="AH57" t="e">
        <f t="shared" si="179"/>
        <v>#DIV/0!</v>
      </c>
      <c r="AI57">
        <f t="shared" si="180"/>
        <v>4.5135501725203042</v>
      </c>
      <c r="AJ57">
        <f t="shared" si="181"/>
        <v>2.0558368020936437</v>
      </c>
      <c r="AK57">
        <f t="shared" si="182"/>
        <v>32.670970916748047</v>
      </c>
      <c r="AL57" s="1">
        <v>2</v>
      </c>
      <c r="AM57">
        <f t="shared" si="183"/>
        <v>4.644859790802002</v>
      </c>
      <c r="AN57" s="1">
        <v>1</v>
      </c>
      <c r="AO57">
        <f t="shared" si="184"/>
        <v>9.2897195816040039</v>
      </c>
      <c r="AP57" s="1">
        <v>31.40376091003418</v>
      </c>
      <c r="AQ57" s="1">
        <v>32.670970916748047</v>
      </c>
      <c r="AR57" s="1">
        <v>29.909393310546875</v>
      </c>
      <c r="AS57" s="1">
        <v>2000.1551513671875</v>
      </c>
      <c r="AT57" s="1">
        <v>1960.826416015625</v>
      </c>
      <c r="AU57" s="1">
        <v>26.439043045043945</v>
      </c>
      <c r="AV57" s="1">
        <v>29.357507705688477</v>
      </c>
      <c r="AW57" s="1">
        <v>56.646347045898438</v>
      </c>
      <c r="AX57" s="1">
        <v>62.899078369140625</v>
      </c>
      <c r="AY57" s="1">
        <v>300.22933959960938</v>
      </c>
      <c r="AZ57" s="1">
        <v>1699.1248779296875</v>
      </c>
      <c r="BA57" s="1">
        <v>0.26380491256713867</v>
      </c>
      <c r="BB57" s="1">
        <v>98.905433654785156</v>
      </c>
      <c r="BC57" s="1">
        <v>1.7089440822601318</v>
      </c>
      <c r="BD57" s="1">
        <v>-0.44088143110275269</v>
      </c>
      <c r="BE57" s="1">
        <v>1</v>
      </c>
      <c r="BF57" s="1">
        <v>-1.355140209197998</v>
      </c>
      <c r="BG57" s="1">
        <v>7.355140209197998</v>
      </c>
      <c r="BH57" s="1">
        <v>1</v>
      </c>
      <c r="BI57" s="1">
        <v>0</v>
      </c>
      <c r="BJ57" s="1">
        <v>0.15999999642372131</v>
      </c>
      <c r="BK57" s="1">
        <v>111115</v>
      </c>
      <c r="BL57">
        <f t="shared" si="185"/>
        <v>1.5011466979980466</v>
      </c>
      <c r="BM57">
        <f t="shared" si="186"/>
        <v>4.5135501725203043E-3</v>
      </c>
      <c r="BN57">
        <f t="shared" si="187"/>
        <v>305.82097091674802</v>
      </c>
      <c r="BO57">
        <f t="shared" si="188"/>
        <v>304.55376091003416</v>
      </c>
      <c r="BP57">
        <f t="shared" si="189"/>
        <v>271.85997439220591</v>
      </c>
      <c r="BQ57">
        <f t="shared" si="190"/>
        <v>0.22818412693246007</v>
      </c>
      <c r="BR57">
        <f t="shared" si="191"/>
        <v>4.9594538327484594</v>
      </c>
      <c r="BS57">
        <f t="shared" si="192"/>
        <v>50.143391009827653</v>
      </c>
      <c r="BT57">
        <f t="shared" si="193"/>
        <v>20.785883304139176</v>
      </c>
      <c r="BU57">
        <f t="shared" si="194"/>
        <v>32.037365913391113</v>
      </c>
      <c r="BV57">
        <f t="shared" si="195"/>
        <v>4.7851915062996691</v>
      </c>
      <c r="BW57">
        <f t="shared" si="196"/>
        <v>0.20851336753635877</v>
      </c>
      <c r="BX57">
        <f t="shared" si="197"/>
        <v>2.9036170306548157</v>
      </c>
      <c r="BY57">
        <f t="shared" si="198"/>
        <v>1.8815744756448534</v>
      </c>
      <c r="BZ57">
        <f t="shared" si="199"/>
        <v>0.13074270330956395</v>
      </c>
      <c r="CA57">
        <f t="shared" si="200"/>
        <v>150.03246373998252</v>
      </c>
      <c r="CB57">
        <f t="shared" si="201"/>
        <v>0.77361688573530663</v>
      </c>
      <c r="CC57">
        <f t="shared" si="202"/>
        <v>57.800082216762007</v>
      </c>
      <c r="CD57">
        <f t="shared" si="203"/>
        <v>1953.5330115499273</v>
      </c>
      <c r="CE57">
        <f t="shared" si="204"/>
        <v>1.4849329236020725E-2</v>
      </c>
      <c r="CF57">
        <f t="shared" si="205"/>
        <v>0</v>
      </c>
      <c r="CG57">
        <f t="shared" si="206"/>
        <v>1486.7245959507022</v>
      </c>
      <c r="CH57">
        <f t="shared" si="207"/>
        <v>0</v>
      </c>
      <c r="CI57" t="e">
        <f t="shared" si="208"/>
        <v>#DIV/0!</v>
      </c>
      <c r="CJ57" t="e">
        <f t="shared" si="209"/>
        <v>#DIV/0!</v>
      </c>
    </row>
    <row r="58" spans="1:88" x14ac:dyDescent="0.35">
      <c r="A58" t="s">
        <v>163</v>
      </c>
      <c r="B58" s="1">
        <v>83</v>
      </c>
      <c r="C58" s="1" t="s">
        <v>146</v>
      </c>
      <c r="D58" s="1" t="s">
        <v>89</v>
      </c>
      <c r="E58" s="1">
        <v>0</v>
      </c>
      <c r="F58" s="1" t="s">
        <v>90</v>
      </c>
      <c r="G58" s="1" t="s">
        <v>89</v>
      </c>
      <c r="H58" s="1">
        <v>18295.000069469213</v>
      </c>
      <c r="I58" s="1">
        <v>0</v>
      </c>
      <c r="J58">
        <f t="shared" ref="J58:J68" si="210">(AS58-AT58*(1000-AU58)/(1000-AV58))*BL58</f>
        <v>16.746344120999886</v>
      </c>
      <c r="K58">
        <f t="shared" ref="K58:K68" si="211">IF(BW58&lt;&gt;0,1/(1/BW58-1/AO58),0)</f>
        <v>0.14716141308567104</v>
      </c>
      <c r="L58">
        <f t="shared" ref="L58:L68" si="212">((BZ58-BM58/2)*AT58-J58)/(BZ58+BM58/2)</f>
        <v>193.55419208509542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t="e">
        <f t="shared" ref="T58:T68" si="213">CF58/P58</f>
        <v>#DIV/0!</v>
      </c>
      <c r="U58" t="e">
        <f t="shared" ref="U58:U68" si="214">CH58/R58</f>
        <v>#DIV/0!</v>
      </c>
      <c r="V58" t="e">
        <f t="shared" ref="V58:V68" si="215">(R58-S58)/R58</f>
        <v>#DIV/0!</v>
      </c>
      <c r="W58" s="1">
        <v>-1</v>
      </c>
      <c r="X58" s="1">
        <v>0.87</v>
      </c>
      <c r="Y58" s="1">
        <v>0.92</v>
      </c>
      <c r="Z58" s="1">
        <v>9.9886150360107422</v>
      </c>
      <c r="AA58">
        <f t="shared" ref="AA58:AA68" si="216">(Z58*Y58+(100-Z58)*X58)/100</f>
        <v>0.87499430751800533</v>
      </c>
      <c r="AB58">
        <f t="shared" ref="AB58:AB68" si="217">(J58-W58)/CG58</f>
        <v>1.1922773456552255E-2</v>
      </c>
      <c r="AC58" t="e">
        <f t="shared" ref="AC58:AC68" si="218">(R58-S58)/(R58-Q58)</f>
        <v>#DIV/0!</v>
      </c>
      <c r="AD58" t="e">
        <f t="shared" ref="AD58:AD68" si="219">(P58-R58)/(P58-Q58)</f>
        <v>#DIV/0!</v>
      </c>
      <c r="AE58" t="e">
        <f t="shared" ref="AE58:AE68" si="220">(P58-R58)/R58</f>
        <v>#DIV/0!</v>
      </c>
      <c r="AF58" s="1">
        <v>0</v>
      </c>
      <c r="AG58" s="1">
        <v>0.5</v>
      </c>
      <c r="AH58" t="e">
        <f t="shared" ref="AH58:AH68" si="221">V58*AG58*AA58*AF58</f>
        <v>#DIV/0!</v>
      </c>
      <c r="AI58">
        <f t="shared" ref="AI58:AI68" si="222">BM58*1000</f>
        <v>3.1141938098456827</v>
      </c>
      <c r="AJ58">
        <f t="shared" ref="AJ58:AJ68" si="223">(BR58-BX58)</f>
        <v>2.0392705684544765</v>
      </c>
      <c r="AK58">
        <f t="shared" ref="AK58:AK68" si="224">(AQ58+BQ58*I58)</f>
        <v>32.975185394287109</v>
      </c>
      <c r="AL58" s="1">
        <v>2</v>
      </c>
      <c r="AM58">
        <f t="shared" ref="AM58:AM68" si="225">(AL58*BF58+BG58)</f>
        <v>4.644859790802002</v>
      </c>
      <c r="AN58" s="1">
        <v>1</v>
      </c>
      <c r="AO58">
        <f t="shared" ref="AO58:AO68" si="226">AM58*(AN58+1)*(AN58+1)/(AN58*AN58+1)</f>
        <v>9.2897195816040039</v>
      </c>
      <c r="AP58" s="1">
        <v>31.448513031005859</v>
      </c>
      <c r="AQ58" s="1">
        <v>32.975185394287109</v>
      </c>
      <c r="AR58" s="1">
        <v>29.910852432250977</v>
      </c>
      <c r="AS58" s="1">
        <v>400.03857421875</v>
      </c>
      <c r="AT58" s="1">
        <v>388.07730102539063</v>
      </c>
      <c r="AU58" s="1">
        <v>28.384239196777344</v>
      </c>
      <c r="AV58" s="1">
        <v>30.395807266235352</v>
      </c>
      <c r="AW58" s="1">
        <v>60.643928527832031</v>
      </c>
      <c r="AX58" s="1">
        <v>64.945037841796875</v>
      </c>
      <c r="AY58" s="1">
        <v>300.21707153320313</v>
      </c>
      <c r="AZ58" s="1">
        <v>1701.08642578125</v>
      </c>
      <c r="BA58" s="1">
        <v>0.23407918214797974</v>
      </c>
      <c r="BB58" s="1">
        <v>98.888526916503906</v>
      </c>
      <c r="BC58" s="1">
        <v>4.6160793304443359</v>
      </c>
      <c r="BD58" s="1">
        <v>-0.37004879117012024</v>
      </c>
      <c r="BE58" s="1">
        <v>0.75</v>
      </c>
      <c r="BF58" s="1">
        <v>-1.355140209197998</v>
      </c>
      <c r="BG58" s="1">
        <v>7.355140209197998</v>
      </c>
      <c r="BH58" s="1">
        <v>1</v>
      </c>
      <c r="BI58" s="1">
        <v>0</v>
      </c>
      <c r="BJ58" s="1">
        <v>0.15999999642372131</v>
      </c>
      <c r="BK58" s="1">
        <v>111115</v>
      </c>
      <c r="BL58">
        <f t="shared" ref="BL58:BL68" si="227">AY58*0.000001/(AL58*0.0001)</f>
        <v>1.5010853576660155</v>
      </c>
      <c r="BM58">
        <f t="shared" ref="BM58:BM68" si="228">(AV58-AU58)/(1000-AV58)*BL58</f>
        <v>3.1141938098456826E-3</v>
      </c>
      <c r="BN58">
        <f t="shared" ref="BN58:BN68" si="229">(AQ58+273.15)</f>
        <v>306.12518539428709</v>
      </c>
      <c r="BO58">
        <f t="shared" ref="BO58:BO68" si="230">(AP58+273.15)</f>
        <v>304.59851303100584</v>
      </c>
      <c r="BP58">
        <f t="shared" ref="BP58:BP68" si="231">(AZ58*BH58+BA58*BI58)*BJ58</f>
        <v>272.17382204144087</v>
      </c>
      <c r="BQ58">
        <f t="shared" ref="BQ58:BQ68" si="232">((BP58+0.00000010773*(BO58^4-BN58^4))-BM58*44100)/(AM58*51.4+0.00000043092*BN58^3)</f>
        <v>0.46237344510916972</v>
      </c>
      <c r="BR58">
        <f t="shared" ref="BR58:BR68" si="233">0.61365*EXP(17.502*AK58/(240.97+AK58))</f>
        <v>5.0450671734504562</v>
      </c>
      <c r="BS58">
        <f t="shared" ref="BS58:BS68" si="234">BR58*1000/BB58</f>
        <v>51.017719959669698</v>
      </c>
      <c r="BT58">
        <f t="shared" ref="BT58:BT68" si="235">(BS58-AV58)</f>
        <v>20.621912693434346</v>
      </c>
      <c r="BU58">
        <f t="shared" ref="BU58:BU68" si="236">IF(I58,AQ58,(AP58+AQ58)/2)</f>
        <v>32.211849212646484</v>
      </c>
      <c r="BV58">
        <f t="shared" ref="BV58:BV68" si="237">0.61365*EXP(17.502*BU58/(240.97+BU58))</f>
        <v>4.8326399486220044</v>
      </c>
      <c r="BW58">
        <f t="shared" ref="BW58:BW68" si="238">IF(BT58&lt;&gt;0,(1000-(BS58+AV58)/2)/BT58*BM58,0)</f>
        <v>0.14486653604806105</v>
      </c>
      <c r="BX58">
        <f t="shared" ref="BX58:BX68" si="239">AV58*BB58/1000</f>
        <v>3.0057966049959797</v>
      </c>
      <c r="BY58">
        <f t="shared" ref="BY58:BY68" si="240">(BV58-BX58)</f>
        <v>1.8268433436260247</v>
      </c>
      <c r="BZ58">
        <f t="shared" ref="BZ58:BZ68" si="241">1/(1.6/K58+1.37/AO58)</f>
        <v>9.074500615834688E-2</v>
      </c>
      <c r="CA58">
        <f t="shared" ref="CA58:CA68" si="242">L58*BB58*0.001</f>
        <v>19.140288933809128</v>
      </c>
      <c r="CB58">
        <f t="shared" ref="CB58:CB68" si="243">L58/AT58</f>
        <v>0.49875164451432785</v>
      </c>
      <c r="CC58">
        <f t="shared" ref="CC58:CC68" si="244">(1-BM58*BB58/BR58/K58)*100</f>
        <v>58.520774168050373</v>
      </c>
      <c r="CD58">
        <f t="shared" ref="CD58:CD68" si="245">(AT58-J58/(AO58/1.35))</f>
        <v>385.64368993898944</v>
      </c>
      <c r="CE58">
        <f t="shared" ref="CE58:CE68" si="246">J58*CC58/100/CD58</f>
        <v>2.5412292435033342E-2</v>
      </c>
      <c r="CF58">
        <f t="shared" ref="CF58:CF68" si="247">(P58-O58)</f>
        <v>0</v>
      </c>
      <c r="CG58">
        <f t="shared" ref="CG58:CG68" si="248">AZ58*AA58</f>
        <v>1488.4409391547435</v>
      </c>
      <c r="CH58">
        <f t="shared" ref="CH58:CH68" si="249">(R58-Q58)</f>
        <v>0</v>
      </c>
      <c r="CI58" t="e">
        <f t="shared" ref="CI58:CI68" si="250">(R58-S58)/(R58-O58)</f>
        <v>#DIV/0!</v>
      </c>
      <c r="CJ58" t="e">
        <f t="shared" ref="CJ58:CJ68" si="251">(P58-R58)/(P58-O58)</f>
        <v>#DIV/0!</v>
      </c>
    </row>
    <row r="59" spans="1:88" x14ac:dyDescent="0.35">
      <c r="A59" t="s">
        <v>163</v>
      </c>
      <c r="B59" s="1">
        <v>84</v>
      </c>
      <c r="C59" s="1" t="s">
        <v>147</v>
      </c>
      <c r="D59" s="1" t="s">
        <v>89</v>
      </c>
      <c r="E59" s="1">
        <v>0</v>
      </c>
      <c r="F59" s="1" t="s">
        <v>90</v>
      </c>
      <c r="G59" s="1" t="s">
        <v>89</v>
      </c>
      <c r="H59" s="1">
        <v>18445.000069469213</v>
      </c>
      <c r="I59" s="1">
        <v>0</v>
      </c>
      <c r="J59">
        <f t="shared" si="210"/>
        <v>2.4014633009766544</v>
      </c>
      <c r="K59">
        <f t="shared" si="211"/>
        <v>0.14735135905843133</v>
      </c>
      <c r="L59">
        <f t="shared" si="212"/>
        <v>165.34897362314231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t="e">
        <f t="shared" si="213"/>
        <v>#DIV/0!</v>
      </c>
      <c r="U59" t="e">
        <f t="shared" si="214"/>
        <v>#DIV/0!</v>
      </c>
      <c r="V59" t="e">
        <f t="shared" si="215"/>
        <v>#DIV/0!</v>
      </c>
      <c r="W59" s="1">
        <v>-1</v>
      </c>
      <c r="X59" s="1">
        <v>0.87</v>
      </c>
      <c r="Y59" s="1">
        <v>0.92</v>
      </c>
      <c r="Z59" s="1">
        <v>9.9886150360107422</v>
      </c>
      <c r="AA59">
        <f t="shared" si="216"/>
        <v>0.87499430751800533</v>
      </c>
      <c r="AB59">
        <f t="shared" si="217"/>
        <v>2.2867595278274846E-3</v>
      </c>
      <c r="AC59" t="e">
        <f t="shared" si="218"/>
        <v>#DIV/0!</v>
      </c>
      <c r="AD59" t="e">
        <f t="shared" si="219"/>
        <v>#DIV/0!</v>
      </c>
      <c r="AE59" t="e">
        <f t="shared" si="220"/>
        <v>#DIV/0!</v>
      </c>
      <c r="AF59" s="1">
        <v>0</v>
      </c>
      <c r="AG59" s="1">
        <v>0.5</v>
      </c>
      <c r="AH59" t="e">
        <f t="shared" si="221"/>
        <v>#DIV/0!</v>
      </c>
      <c r="AI59">
        <f t="shared" si="222"/>
        <v>3.0706214329212522</v>
      </c>
      <c r="AJ59">
        <f t="shared" si="223"/>
        <v>2.0070987964033611</v>
      </c>
      <c r="AK59">
        <f t="shared" si="224"/>
        <v>33.103302001953125</v>
      </c>
      <c r="AL59" s="1">
        <v>2</v>
      </c>
      <c r="AM59">
        <f t="shared" si="225"/>
        <v>4.644859790802002</v>
      </c>
      <c r="AN59" s="1">
        <v>1</v>
      </c>
      <c r="AO59">
        <f t="shared" si="226"/>
        <v>9.2897195816040039</v>
      </c>
      <c r="AP59" s="1">
        <v>31.488327026367188</v>
      </c>
      <c r="AQ59" s="1">
        <v>33.103302001953125</v>
      </c>
      <c r="AR59" s="1">
        <v>29.911399841308594</v>
      </c>
      <c r="AS59" s="1">
        <v>199.92205810546875</v>
      </c>
      <c r="AT59" s="1">
        <v>197.91744995117188</v>
      </c>
      <c r="AU59" s="1">
        <v>29.107322692871094</v>
      </c>
      <c r="AV59" s="1">
        <v>31.089258193969727</v>
      </c>
      <c r="AW59" s="1">
        <v>62.051425933837891</v>
      </c>
      <c r="AX59" s="1">
        <v>66.2747802734375</v>
      </c>
      <c r="AY59" s="1">
        <v>300.2275390625</v>
      </c>
      <c r="AZ59" s="1">
        <v>1699.96533203125</v>
      </c>
      <c r="BA59" s="1">
        <v>0.21156087517738342</v>
      </c>
      <c r="BB59" s="1">
        <v>98.889671325683594</v>
      </c>
      <c r="BC59" s="1">
        <v>3.844437837600708</v>
      </c>
      <c r="BD59" s="1">
        <v>-0.35906627774238586</v>
      </c>
      <c r="BE59" s="1">
        <v>1</v>
      </c>
      <c r="BF59" s="1">
        <v>-1.355140209197998</v>
      </c>
      <c r="BG59" s="1">
        <v>7.355140209197998</v>
      </c>
      <c r="BH59" s="1">
        <v>1</v>
      </c>
      <c r="BI59" s="1">
        <v>0</v>
      </c>
      <c r="BJ59" s="1">
        <v>0.15999999642372131</v>
      </c>
      <c r="BK59" s="1">
        <v>111115</v>
      </c>
      <c r="BL59">
        <f t="shared" si="227"/>
        <v>1.5011376953125</v>
      </c>
      <c r="BM59">
        <f t="shared" si="228"/>
        <v>3.0706214329212522E-3</v>
      </c>
      <c r="BN59">
        <f t="shared" si="229"/>
        <v>306.2533020019531</v>
      </c>
      <c r="BO59">
        <f t="shared" si="230"/>
        <v>304.63832702636716</v>
      </c>
      <c r="BP59">
        <f t="shared" si="231"/>
        <v>271.99444704545022</v>
      </c>
      <c r="BQ59">
        <f t="shared" si="232"/>
        <v>0.4649026833482035</v>
      </c>
      <c r="BR59">
        <f t="shared" si="233"/>
        <v>5.081505320964343</v>
      </c>
      <c r="BS59">
        <f t="shared" si="234"/>
        <v>51.385602286298386</v>
      </c>
      <c r="BT59">
        <f t="shared" si="235"/>
        <v>20.29634409232866</v>
      </c>
      <c r="BU59">
        <f t="shared" si="236"/>
        <v>32.295814514160156</v>
      </c>
      <c r="BV59">
        <f t="shared" si="237"/>
        <v>4.8556187982201724</v>
      </c>
      <c r="BW59">
        <f t="shared" si="238"/>
        <v>0.14505060036403472</v>
      </c>
      <c r="BX59">
        <f t="shared" si="239"/>
        <v>3.074406524560982</v>
      </c>
      <c r="BY59">
        <f t="shared" si="240"/>
        <v>1.7812122736591904</v>
      </c>
      <c r="BZ59">
        <f t="shared" si="241"/>
        <v>9.0860564191449153E-2</v>
      </c>
      <c r="CA59">
        <f t="shared" si="242"/>
        <v>16.35130565563167</v>
      </c>
      <c r="CB59">
        <f t="shared" si="243"/>
        <v>0.83544413928097538</v>
      </c>
      <c r="CC59">
        <f t="shared" si="244"/>
        <v>59.446281713538426</v>
      </c>
      <c r="CD59">
        <f t="shared" si="245"/>
        <v>197.56846466395842</v>
      </c>
      <c r="CE59">
        <f t="shared" si="246"/>
        <v>7.2257515468066935E-3</v>
      </c>
      <c r="CF59">
        <f t="shared" si="247"/>
        <v>0</v>
      </c>
      <c r="CG59">
        <f t="shared" si="248"/>
        <v>1487.4599885052996</v>
      </c>
      <c r="CH59">
        <f t="shared" si="249"/>
        <v>0</v>
      </c>
      <c r="CI59" t="e">
        <f t="shared" si="250"/>
        <v>#DIV/0!</v>
      </c>
      <c r="CJ59" t="e">
        <f t="shared" si="251"/>
        <v>#DIV/0!</v>
      </c>
    </row>
    <row r="60" spans="1:88" x14ac:dyDescent="0.35">
      <c r="A60" t="s">
        <v>163</v>
      </c>
      <c r="B60" s="1">
        <v>85</v>
      </c>
      <c r="C60" s="1" t="s">
        <v>148</v>
      </c>
      <c r="D60" s="1" t="s">
        <v>89</v>
      </c>
      <c r="E60" s="1">
        <v>0</v>
      </c>
      <c r="F60" s="1" t="s">
        <v>90</v>
      </c>
      <c r="G60" s="1" t="s">
        <v>89</v>
      </c>
      <c r="H60" s="1">
        <v>18587.000069469213</v>
      </c>
      <c r="I60" s="1">
        <v>0</v>
      </c>
      <c r="J60">
        <f t="shared" si="210"/>
        <v>-4.0381785240700721</v>
      </c>
      <c r="K60">
        <f t="shared" si="211"/>
        <v>0.18199617781077615</v>
      </c>
      <c r="L60">
        <f t="shared" si="212"/>
        <v>86.378750807291439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t="e">
        <f t="shared" si="213"/>
        <v>#DIV/0!</v>
      </c>
      <c r="U60" t="e">
        <f t="shared" si="214"/>
        <v>#DIV/0!</v>
      </c>
      <c r="V60" t="e">
        <f t="shared" si="215"/>
        <v>#DIV/0!</v>
      </c>
      <c r="W60" s="1">
        <v>-1</v>
      </c>
      <c r="X60" s="1">
        <v>0.87</v>
      </c>
      <c r="Y60" s="1">
        <v>0.92</v>
      </c>
      <c r="Z60" s="1">
        <v>9.9886150360107422</v>
      </c>
      <c r="AA60">
        <f t="shared" si="216"/>
        <v>0.87499430751800533</v>
      </c>
      <c r="AB60">
        <f t="shared" si="217"/>
        <v>-2.0433815744769507E-3</v>
      </c>
      <c r="AC60" t="e">
        <f t="shared" si="218"/>
        <v>#DIV/0!</v>
      </c>
      <c r="AD60" t="e">
        <f t="shared" si="219"/>
        <v>#DIV/0!</v>
      </c>
      <c r="AE60" t="e">
        <f t="shared" si="220"/>
        <v>#DIV/0!</v>
      </c>
      <c r="AF60" s="1">
        <v>0</v>
      </c>
      <c r="AG60" s="1">
        <v>0.5</v>
      </c>
      <c r="AH60" t="e">
        <f t="shared" si="221"/>
        <v>#DIV/0!</v>
      </c>
      <c r="AI60">
        <f t="shared" si="222"/>
        <v>3.6401762027448941</v>
      </c>
      <c r="AJ60">
        <f t="shared" si="223"/>
        <v>1.9338879585384259</v>
      </c>
      <c r="AK60">
        <f t="shared" si="224"/>
        <v>32.906494140625</v>
      </c>
      <c r="AL60" s="1">
        <v>2</v>
      </c>
      <c r="AM60">
        <f t="shared" si="225"/>
        <v>4.644859790802002</v>
      </c>
      <c r="AN60" s="1">
        <v>1</v>
      </c>
      <c r="AO60">
        <f t="shared" si="226"/>
        <v>9.2897195816040039</v>
      </c>
      <c r="AP60" s="1">
        <v>31.409551620483398</v>
      </c>
      <c r="AQ60" s="1">
        <v>32.906494140625</v>
      </c>
      <c r="AR60" s="1">
        <v>29.905439376831055</v>
      </c>
      <c r="AS60" s="1">
        <v>49.979450225830078</v>
      </c>
      <c r="AT60" s="1">
        <v>52.542182922363281</v>
      </c>
      <c r="AU60" s="1">
        <v>28.915668487548828</v>
      </c>
      <c r="AV60" s="1">
        <v>31.264858245849609</v>
      </c>
      <c r="AW60" s="1">
        <v>61.922000885009766</v>
      </c>
      <c r="AX60" s="1">
        <v>66.951004028320313</v>
      </c>
      <c r="AY60" s="1">
        <v>300.21981811523438</v>
      </c>
      <c r="AZ60" s="1">
        <v>1699.255126953125</v>
      </c>
      <c r="BA60" s="1">
        <v>0.22530439496040344</v>
      </c>
      <c r="BB60" s="1">
        <v>98.888542175292969</v>
      </c>
      <c r="BC60" s="1">
        <v>3.1603488922119141</v>
      </c>
      <c r="BD60" s="1">
        <v>-0.34530410170555115</v>
      </c>
      <c r="BE60" s="1">
        <v>1</v>
      </c>
      <c r="BF60" s="1">
        <v>-1.355140209197998</v>
      </c>
      <c r="BG60" s="1">
        <v>7.355140209197998</v>
      </c>
      <c r="BH60" s="1">
        <v>1</v>
      </c>
      <c r="BI60" s="1">
        <v>0</v>
      </c>
      <c r="BJ60" s="1">
        <v>0.15999999642372131</v>
      </c>
      <c r="BK60" s="1">
        <v>111115</v>
      </c>
      <c r="BL60">
        <f t="shared" si="227"/>
        <v>1.5010990905761719</v>
      </c>
      <c r="BM60">
        <f t="shared" si="228"/>
        <v>3.640176202744894E-3</v>
      </c>
      <c r="BN60">
        <f t="shared" si="229"/>
        <v>306.05649414062498</v>
      </c>
      <c r="BO60">
        <f t="shared" si="230"/>
        <v>304.55955162048338</v>
      </c>
      <c r="BP60">
        <f t="shared" si="231"/>
        <v>271.88081423549011</v>
      </c>
      <c r="BQ60">
        <f t="shared" si="232"/>
        <v>0.37033633043611497</v>
      </c>
      <c r="BR60">
        <f t="shared" si="233"/>
        <v>5.0256242117876813</v>
      </c>
      <c r="BS60">
        <f t="shared" si="234"/>
        <v>50.821097179075608</v>
      </c>
      <c r="BT60">
        <f t="shared" si="235"/>
        <v>19.556238933225998</v>
      </c>
      <c r="BU60">
        <f t="shared" si="236"/>
        <v>32.158022880554199</v>
      </c>
      <c r="BV60">
        <f t="shared" si="237"/>
        <v>4.817959095833368</v>
      </c>
      <c r="BW60">
        <f t="shared" si="238"/>
        <v>0.17849917583362029</v>
      </c>
      <c r="BX60">
        <f t="shared" si="239"/>
        <v>3.0917362532492554</v>
      </c>
      <c r="BY60">
        <f t="shared" si="240"/>
        <v>1.7262228425841126</v>
      </c>
      <c r="BZ60">
        <f t="shared" si="241"/>
        <v>0.11187098521429177</v>
      </c>
      <c r="CA60">
        <f t="shared" si="242"/>
        <v>8.5418687422559625</v>
      </c>
      <c r="CB60">
        <f t="shared" si="243"/>
        <v>1.6439886202468086</v>
      </c>
      <c r="CC60">
        <f t="shared" si="244"/>
        <v>60.643533282212417</v>
      </c>
      <c r="CD60">
        <f t="shared" si="245"/>
        <v>53.129018828399673</v>
      </c>
      <c r="CE60">
        <f t="shared" si="246"/>
        <v>-4.6093343924705654E-2</v>
      </c>
      <c r="CF60">
        <f t="shared" si="247"/>
        <v>0</v>
      </c>
      <c r="CG60">
        <f t="shared" si="248"/>
        <v>1486.8385631047699</v>
      </c>
      <c r="CH60">
        <f t="shared" si="249"/>
        <v>0</v>
      </c>
      <c r="CI60" t="e">
        <f t="shared" si="250"/>
        <v>#DIV/0!</v>
      </c>
      <c r="CJ60" t="e">
        <f t="shared" si="251"/>
        <v>#DIV/0!</v>
      </c>
    </row>
    <row r="61" spans="1:88" x14ac:dyDescent="0.35">
      <c r="A61" t="s">
        <v>163</v>
      </c>
      <c r="B61" s="1">
        <v>86</v>
      </c>
      <c r="C61" s="1" t="s">
        <v>149</v>
      </c>
      <c r="D61" s="1" t="s">
        <v>89</v>
      </c>
      <c r="E61" s="1">
        <v>0</v>
      </c>
      <c r="F61" s="1" t="s">
        <v>90</v>
      </c>
      <c r="G61" s="1" t="s">
        <v>89</v>
      </c>
      <c r="H61" s="1">
        <v>18809.000069469213</v>
      </c>
      <c r="I61" s="1">
        <v>0</v>
      </c>
      <c r="J61">
        <f t="shared" si="210"/>
        <v>0.32883681960000416</v>
      </c>
      <c r="K61">
        <f t="shared" si="211"/>
        <v>0.25369613733565938</v>
      </c>
      <c r="L61">
        <f t="shared" si="212"/>
        <v>94.556004078481593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t="e">
        <f t="shared" si="213"/>
        <v>#DIV/0!</v>
      </c>
      <c r="U61" t="e">
        <f t="shared" si="214"/>
        <v>#DIV/0!</v>
      </c>
      <c r="V61" t="e">
        <f t="shared" si="215"/>
        <v>#DIV/0!</v>
      </c>
      <c r="W61" s="1">
        <v>-1</v>
      </c>
      <c r="X61" s="1">
        <v>0.87</v>
      </c>
      <c r="Y61" s="1">
        <v>0.92</v>
      </c>
      <c r="Z61" s="1">
        <v>9.9886150360107422</v>
      </c>
      <c r="AA61">
        <f t="shared" si="216"/>
        <v>0.87499430751800533</v>
      </c>
      <c r="AB61">
        <f t="shared" si="217"/>
        <v>8.9398233110537715E-4</v>
      </c>
      <c r="AC61" t="e">
        <f t="shared" si="218"/>
        <v>#DIV/0!</v>
      </c>
      <c r="AD61" t="e">
        <f t="shared" si="219"/>
        <v>#DIV/0!</v>
      </c>
      <c r="AE61" t="e">
        <f t="shared" si="220"/>
        <v>#DIV/0!</v>
      </c>
      <c r="AF61" s="1">
        <v>0</v>
      </c>
      <c r="AG61" s="1">
        <v>0.5</v>
      </c>
      <c r="AH61" t="e">
        <f t="shared" si="221"/>
        <v>#DIV/0!</v>
      </c>
      <c r="AI61">
        <f t="shared" si="222"/>
        <v>4.5758396347564032</v>
      </c>
      <c r="AJ61">
        <f t="shared" si="223"/>
        <v>1.7563466875464009</v>
      </c>
      <c r="AK61">
        <f t="shared" si="224"/>
        <v>32.723361968994141</v>
      </c>
      <c r="AL61" s="1">
        <v>2</v>
      </c>
      <c r="AM61">
        <f t="shared" si="225"/>
        <v>4.644859790802002</v>
      </c>
      <c r="AN61" s="1">
        <v>1</v>
      </c>
      <c r="AO61">
        <f t="shared" si="226"/>
        <v>9.2897195816040039</v>
      </c>
      <c r="AP61" s="1">
        <v>31.387134552001953</v>
      </c>
      <c r="AQ61" s="1">
        <v>32.723361968994141</v>
      </c>
      <c r="AR61" s="1">
        <v>29.91029167175293</v>
      </c>
      <c r="AS61" s="1">
        <v>100.06713104248047</v>
      </c>
      <c r="AT61" s="1">
        <v>99.544631958007813</v>
      </c>
      <c r="AU61" s="1">
        <v>29.591796875</v>
      </c>
      <c r="AV61" s="1">
        <v>32.540874481201172</v>
      </c>
      <c r="AW61" s="1">
        <v>63.443862915039063</v>
      </c>
      <c r="AX61" s="1">
        <v>69.762840270996094</v>
      </c>
      <c r="AY61" s="1">
        <v>300.22525024414063</v>
      </c>
      <c r="AZ61" s="1">
        <v>1698.7813720703125</v>
      </c>
      <c r="BA61" s="1">
        <v>0.25776645541191101</v>
      </c>
      <c r="BB61" s="1">
        <v>98.883651733398438</v>
      </c>
      <c r="BC61" s="1">
        <v>3.3356144428253174</v>
      </c>
      <c r="BD61" s="1">
        <v>-0.39841097593307495</v>
      </c>
      <c r="BE61" s="1">
        <v>0.5</v>
      </c>
      <c r="BF61" s="1">
        <v>-1.355140209197998</v>
      </c>
      <c r="BG61" s="1">
        <v>7.355140209197998</v>
      </c>
      <c r="BH61" s="1">
        <v>1</v>
      </c>
      <c r="BI61" s="1">
        <v>0</v>
      </c>
      <c r="BJ61" s="1">
        <v>0.15999999642372131</v>
      </c>
      <c r="BK61" s="1">
        <v>111115</v>
      </c>
      <c r="BL61">
        <f t="shared" si="227"/>
        <v>1.5011262512207031</v>
      </c>
      <c r="BM61">
        <f t="shared" si="228"/>
        <v>4.5758396347564036E-3</v>
      </c>
      <c r="BN61">
        <f t="shared" si="229"/>
        <v>305.87336196899412</v>
      </c>
      <c r="BO61">
        <f t="shared" si="230"/>
        <v>304.53713455200193</v>
      </c>
      <c r="BP61">
        <f t="shared" si="231"/>
        <v>271.80501345593439</v>
      </c>
      <c r="BQ61">
        <f t="shared" si="232"/>
        <v>0.21364022242494132</v>
      </c>
      <c r="BR61">
        <f t="shared" si="233"/>
        <v>4.9741071868457301</v>
      </c>
      <c r="BS61">
        <f t="shared" si="234"/>
        <v>50.302624343369601</v>
      </c>
      <c r="BT61">
        <f t="shared" si="235"/>
        <v>17.761749862168429</v>
      </c>
      <c r="BU61">
        <f t="shared" si="236"/>
        <v>32.055248260498047</v>
      </c>
      <c r="BV61">
        <f t="shared" si="237"/>
        <v>4.7900356504166917</v>
      </c>
      <c r="BW61">
        <f t="shared" si="238"/>
        <v>0.24695203941573932</v>
      </c>
      <c r="BX61">
        <f t="shared" si="239"/>
        <v>3.2177604992993292</v>
      </c>
      <c r="BY61">
        <f t="shared" si="240"/>
        <v>1.5722751511173625</v>
      </c>
      <c r="BZ61">
        <f t="shared" si="241"/>
        <v>0.1549370949326061</v>
      </c>
      <c r="CA61">
        <f t="shared" si="242"/>
        <v>9.3500429765983757</v>
      </c>
      <c r="CB61">
        <f t="shared" si="243"/>
        <v>0.94988551585955294</v>
      </c>
      <c r="CC61">
        <f t="shared" si="244"/>
        <v>64.143631908051574</v>
      </c>
      <c r="CD61">
        <f t="shared" si="245"/>
        <v>99.496844755976539</v>
      </c>
      <c r="CE61">
        <f t="shared" si="246"/>
        <v>2.1199454079140565E-3</v>
      </c>
      <c r="CF61">
        <f t="shared" si="247"/>
        <v>0</v>
      </c>
      <c r="CG61">
        <f t="shared" si="248"/>
        <v>1486.42403027915</v>
      </c>
      <c r="CH61">
        <f t="shared" si="249"/>
        <v>0</v>
      </c>
      <c r="CI61" t="e">
        <f t="shared" si="250"/>
        <v>#DIV/0!</v>
      </c>
      <c r="CJ61" t="e">
        <f t="shared" si="251"/>
        <v>#DIV/0!</v>
      </c>
    </row>
    <row r="62" spans="1:88" x14ac:dyDescent="0.35">
      <c r="A62" t="s">
        <v>163</v>
      </c>
      <c r="B62" s="1">
        <v>87</v>
      </c>
      <c r="C62" s="1" t="s">
        <v>150</v>
      </c>
      <c r="D62" s="1" t="s">
        <v>89</v>
      </c>
      <c r="E62" s="1">
        <v>0</v>
      </c>
      <c r="F62" s="1" t="s">
        <v>90</v>
      </c>
      <c r="G62" s="1" t="s">
        <v>89</v>
      </c>
      <c r="H62" s="1">
        <v>19031.500069434755</v>
      </c>
      <c r="I62" s="1">
        <v>0</v>
      </c>
      <c r="J62">
        <f t="shared" si="210"/>
        <v>15.707053816563404</v>
      </c>
      <c r="K62">
        <f t="shared" si="211"/>
        <v>0.35985680548042503</v>
      </c>
      <c r="L62">
        <f t="shared" si="212"/>
        <v>209.71031883038734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t="e">
        <f t="shared" si="213"/>
        <v>#DIV/0!</v>
      </c>
      <c r="U62" t="e">
        <f t="shared" si="214"/>
        <v>#DIV/0!</v>
      </c>
      <c r="V62" t="e">
        <f t="shared" si="215"/>
        <v>#DIV/0!</v>
      </c>
      <c r="W62" s="1">
        <v>-1</v>
      </c>
      <c r="X62" s="1">
        <v>0.87</v>
      </c>
      <c r="Y62" s="1">
        <v>0.92</v>
      </c>
      <c r="Z62" s="1">
        <v>9.9886150360107422</v>
      </c>
      <c r="AA62">
        <f t="shared" si="216"/>
        <v>0.87499430751800533</v>
      </c>
      <c r="AB62">
        <f t="shared" si="217"/>
        <v>1.1223892265171549E-2</v>
      </c>
      <c r="AC62" t="e">
        <f t="shared" si="218"/>
        <v>#DIV/0!</v>
      </c>
      <c r="AD62" t="e">
        <f t="shared" si="219"/>
        <v>#DIV/0!</v>
      </c>
      <c r="AE62" t="e">
        <f t="shared" si="220"/>
        <v>#DIV/0!</v>
      </c>
      <c r="AF62" s="1">
        <v>0</v>
      </c>
      <c r="AG62" s="1">
        <v>0.5</v>
      </c>
      <c r="AH62" t="e">
        <f t="shared" si="221"/>
        <v>#DIV/0!</v>
      </c>
      <c r="AI62">
        <f t="shared" si="222"/>
        <v>5.7737424094086425</v>
      </c>
      <c r="AJ62">
        <f t="shared" si="223"/>
        <v>1.5786501118158425</v>
      </c>
      <c r="AK62">
        <f t="shared" si="224"/>
        <v>32.652618408203125</v>
      </c>
      <c r="AL62" s="1">
        <v>2</v>
      </c>
      <c r="AM62">
        <f t="shared" si="225"/>
        <v>4.644859790802002</v>
      </c>
      <c r="AN62" s="1">
        <v>1</v>
      </c>
      <c r="AO62">
        <f t="shared" si="226"/>
        <v>9.2897195816040039</v>
      </c>
      <c r="AP62" s="1">
        <v>31.440895080566406</v>
      </c>
      <c r="AQ62" s="1">
        <v>32.652618408203125</v>
      </c>
      <c r="AR62" s="1">
        <v>29.912544250488281</v>
      </c>
      <c r="AS62" s="1">
        <v>300.04287719726563</v>
      </c>
      <c r="AT62" s="1">
        <v>288.47018432617188</v>
      </c>
      <c r="AU62" s="1">
        <v>30.421747207641602</v>
      </c>
      <c r="AV62" s="1">
        <v>34.136608123779297</v>
      </c>
      <c r="AW62" s="1">
        <v>65.028007507324219</v>
      </c>
      <c r="AX62" s="1">
        <v>72.964279174804688</v>
      </c>
      <c r="AY62" s="1">
        <v>300.23446655273438</v>
      </c>
      <c r="AZ62" s="1">
        <v>1701.1834716796875</v>
      </c>
      <c r="BA62" s="1">
        <v>0.311006098985672</v>
      </c>
      <c r="BB62" s="1">
        <v>98.887374877929688</v>
      </c>
      <c r="BC62" s="1">
        <v>3.7268941402435303</v>
      </c>
      <c r="BD62" s="1">
        <v>-0.44906044006347656</v>
      </c>
      <c r="BE62" s="1">
        <v>0.5</v>
      </c>
      <c r="BF62" s="1">
        <v>-1.355140209197998</v>
      </c>
      <c r="BG62" s="1">
        <v>7.355140209197998</v>
      </c>
      <c r="BH62" s="1">
        <v>1</v>
      </c>
      <c r="BI62" s="1">
        <v>0</v>
      </c>
      <c r="BJ62" s="1">
        <v>0.15999999642372131</v>
      </c>
      <c r="BK62" s="1">
        <v>111115</v>
      </c>
      <c r="BL62">
        <f t="shared" si="227"/>
        <v>1.5011723327636717</v>
      </c>
      <c r="BM62">
        <f t="shared" si="228"/>
        <v>5.7737424094086425E-3</v>
      </c>
      <c r="BN62">
        <f t="shared" si="229"/>
        <v>305.8026184082031</v>
      </c>
      <c r="BO62">
        <f t="shared" si="230"/>
        <v>304.59089508056638</v>
      </c>
      <c r="BP62">
        <f t="shared" si="231"/>
        <v>272.18934938484381</v>
      </c>
      <c r="BQ62">
        <f t="shared" si="232"/>
        <v>1.0848135452812208E-2</v>
      </c>
      <c r="BR62">
        <f t="shared" si="233"/>
        <v>4.9543296764129856</v>
      </c>
      <c r="BS62">
        <f t="shared" si="234"/>
        <v>50.100730073265645</v>
      </c>
      <c r="BT62">
        <f t="shared" si="235"/>
        <v>15.964121949486348</v>
      </c>
      <c r="BU62">
        <f t="shared" si="236"/>
        <v>32.046756744384766</v>
      </c>
      <c r="BV62">
        <f t="shared" si="237"/>
        <v>4.7877348539388533</v>
      </c>
      <c r="BW62">
        <f t="shared" si="238"/>
        <v>0.34643684638005429</v>
      </c>
      <c r="BX62">
        <f t="shared" si="239"/>
        <v>3.3756795645971431</v>
      </c>
      <c r="BY62">
        <f t="shared" si="240"/>
        <v>1.4120552893417102</v>
      </c>
      <c r="BZ62">
        <f t="shared" si="241"/>
        <v>0.21769002090016071</v>
      </c>
      <c r="CA62">
        <f t="shared" si="242"/>
        <v>20.73770291395067</v>
      </c>
      <c r="CB62">
        <f t="shared" si="243"/>
        <v>0.72697398284069759</v>
      </c>
      <c r="CC62">
        <f t="shared" si="244"/>
        <v>67.975406228016027</v>
      </c>
      <c r="CD62">
        <f t="shared" si="245"/>
        <v>286.1876049150182</v>
      </c>
      <c r="CE62">
        <f t="shared" si="246"/>
        <v>3.7307463548019573E-2</v>
      </c>
      <c r="CF62">
        <f t="shared" si="247"/>
        <v>0</v>
      </c>
      <c r="CG62">
        <f t="shared" si="248"/>
        <v>1488.5258537634445</v>
      </c>
      <c r="CH62">
        <f t="shared" si="249"/>
        <v>0</v>
      </c>
      <c r="CI62" t="e">
        <f t="shared" si="250"/>
        <v>#DIV/0!</v>
      </c>
      <c r="CJ62" t="e">
        <f t="shared" si="251"/>
        <v>#DIV/0!</v>
      </c>
    </row>
    <row r="63" spans="1:88" x14ac:dyDescent="0.35">
      <c r="A63" t="s">
        <v>163</v>
      </c>
      <c r="B63" s="1">
        <v>88</v>
      </c>
      <c r="C63" s="1" t="s">
        <v>151</v>
      </c>
      <c r="D63" s="1" t="s">
        <v>89</v>
      </c>
      <c r="E63" s="1">
        <v>0</v>
      </c>
      <c r="F63" s="1" t="s">
        <v>90</v>
      </c>
      <c r="G63" s="1" t="s">
        <v>89</v>
      </c>
      <c r="H63" s="1">
        <v>19254.500069434755</v>
      </c>
      <c r="I63" s="1">
        <v>0</v>
      </c>
      <c r="J63">
        <f t="shared" si="210"/>
        <v>24.934825302148074</v>
      </c>
      <c r="K63">
        <f t="shared" si="211"/>
        <v>0.46320345914413297</v>
      </c>
      <c r="L63">
        <f t="shared" si="212"/>
        <v>284.05636091823123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t="e">
        <f t="shared" si="213"/>
        <v>#DIV/0!</v>
      </c>
      <c r="U63" t="e">
        <f t="shared" si="214"/>
        <v>#DIV/0!</v>
      </c>
      <c r="V63" t="e">
        <f t="shared" si="215"/>
        <v>#DIV/0!</v>
      </c>
      <c r="W63" s="1">
        <v>-1</v>
      </c>
      <c r="X63" s="1">
        <v>0.87</v>
      </c>
      <c r="Y63" s="1">
        <v>0.92</v>
      </c>
      <c r="Z63" s="1">
        <v>9.9886150360107422</v>
      </c>
      <c r="AA63">
        <f t="shared" si="216"/>
        <v>0.87499430751800533</v>
      </c>
      <c r="AB63">
        <f t="shared" si="217"/>
        <v>1.7434939560731423E-2</v>
      </c>
      <c r="AC63" t="e">
        <f t="shared" si="218"/>
        <v>#DIV/0!</v>
      </c>
      <c r="AD63" t="e">
        <f t="shared" si="219"/>
        <v>#DIV/0!</v>
      </c>
      <c r="AE63" t="e">
        <f t="shared" si="220"/>
        <v>#DIV/0!</v>
      </c>
      <c r="AF63" s="1">
        <v>0</v>
      </c>
      <c r="AG63" s="1">
        <v>0.5</v>
      </c>
      <c r="AH63" t="e">
        <f t="shared" si="221"/>
        <v>#DIV/0!</v>
      </c>
      <c r="AI63">
        <f t="shared" si="222"/>
        <v>6.6308077166666495</v>
      </c>
      <c r="AJ63">
        <f t="shared" si="223"/>
        <v>1.4230670787295083</v>
      </c>
      <c r="AK63">
        <f t="shared" si="224"/>
        <v>32.487983703613281</v>
      </c>
      <c r="AL63" s="1">
        <v>2</v>
      </c>
      <c r="AM63">
        <f t="shared" si="225"/>
        <v>4.644859790802002</v>
      </c>
      <c r="AN63" s="1">
        <v>1</v>
      </c>
      <c r="AO63">
        <f t="shared" si="226"/>
        <v>9.2897195816040039</v>
      </c>
      <c r="AP63" s="1">
        <v>31.443243026733398</v>
      </c>
      <c r="AQ63" s="1">
        <v>32.487983703613281</v>
      </c>
      <c r="AR63" s="1">
        <v>29.904420852661133</v>
      </c>
      <c r="AS63" s="1">
        <v>400.11166381835938</v>
      </c>
      <c r="AT63" s="1">
        <v>381.8148193359375</v>
      </c>
      <c r="AU63" s="1">
        <v>30.986316680908203</v>
      </c>
      <c r="AV63" s="1">
        <v>35.247734069824219</v>
      </c>
      <c r="AW63" s="1">
        <v>66.224044799804688</v>
      </c>
      <c r="AX63" s="1">
        <v>75.331291198730469</v>
      </c>
      <c r="AY63" s="1">
        <v>300.23281860351563</v>
      </c>
      <c r="AZ63" s="1">
        <v>1700.0341796875</v>
      </c>
      <c r="BA63" s="1">
        <v>0.24797381460666656</v>
      </c>
      <c r="BB63" s="1">
        <v>98.885818481445313</v>
      </c>
      <c r="BC63" s="1">
        <v>3.857353687286377</v>
      </c>
      <c r="BD63" s="1">
        <v>-0.46964892745018005</v>
      </c>
      <c r="BE63" s="1">
        <v>0.75</v>
      </c>
      <c r="BF63" s="1">
        <v>-1.355140209197998</v>
      </c>
      <c r="BG63" s="1">
        <v>7.355140209197998</v>
      </c>
      <c r="BH63" s="1">
        <v>1</v>
      </c>
      <c r="BI63" s="1">
        <v>0</v>
      </c>
      <c r="BJ63" s="1">
        <v>0.15999999642372131</v>
      </c>
      <c r="BK63" s="1">
        <v>111115</v>
      </c>
      <c r="BL63">
        <f t="shared" si="227"/>
        <v>1.5011640930175778</v>
      </c>
      <c r="BM63">
        <f t="shared" si="228"/>
        <v>6.6308077166666495E-3</v>
      </c>
      <c r="BN63">
        <f t="shared" si="229"/>
        <v>305.63798370361326</v>
      </c>
      <c r="BO63">
        <f t="shared" si="230"/>
        <v>304.59324302673338</v>
      </c>
      <c r="BP63">
        <f t="shared" si="231"/>
        <v>272.005462670204</v>
      </c>
      <c r="BQ63">
        <f t="shared" si="232"/>
        <v>-0.132249365626284</v>
      </c>
      <c r="BR63">
        <f t="shared" si="233"/>
        <v>4.9085681118404016</v>
      </c>
      <c r="BS63">
        <f t="shared" si="234"/>
        <v>49.638746861982369</v>
      </c>
      <c r="BT63">
        <f t="shared" si="235"/>
        <v>14.391012792158151</v>
      </c>
      <c r="BU63">
        <f t="shared" si="236"/>
        <v>31.96561336517334</v>
      </c>
      <c r="BV63">
        <f t="shared" si="237"/>
        <v>4.7657973380201204</v>
      </c>
      <c r="BW63">
        <f t="shared" si="238"/>
        <v>0.44120416276225233</v>
      </c>
      <c r="BX63">
        <f t="shared" si="239"/>
        <v>3.4855010331108933</v>
      </c>
      <c r="BY63">
        <f t="shared" si="240"/>
        <v>1.2802963049092271</v>
      </c>
      <c r="BZ63">
        <f t="shared" si="241"/>
        <v>0.27764817102925587</v>
      </c>
      <c r="CA63">
        <f t="shared" si="242"/>
        <v>28.089145744260133</v>
      </c>
      <c r="CB63">
        <f t="shared" si="243"/>
        <v>0.74396368745526853</v>
      </c>
      <c r="CC63">
        <f t="shared" si="244"/>
        <v>71.161422722082364</v>
      </c>
      <c r="CD63">
        <f t="shared" si="245"/>
        <v>378.19124234179884</v>
      </c>
      <c r="CE63">
        <f t="shared" si="246"/>
        <v>4.6917999286291839E-2</v>
      </c>
      <c r="CF63">
        <f t="shared" si="247"/>
        <v>0</v>
      </c>
      <c r="CG63">
        <f t="shared" si="248"/>
        <v>1487.5202298126044</v>
      </c>
      <c r="CH63">
        <f t="shared" si="249"/>
        <v>0</v>
      </c>
      <c r="CI63" t="e">
        <f t="shared" si="250"/>
        <v>#DIV/0!</v>
      </c>
      <c r="CJ63" t="e">
        <f t="shared" si="251"/>
        <v>#DIV/0!</v>
      </c>
    </row>
    <row r="64" spans="1:88" x14ac:dyDescent="0.35">
      <c r="A64" t="s">
        <v>163</v>
      </c>
      <c r="B64" s="1">
        <v>89</v>
      </c>
      <c r="C64" s="1" t="s">
        <v>152</v>
      </c>
      <c r="D64" s="1" t="s">
        <v>89</v>
      </c>
      <c r="E64" s="1">
        <v>0</v>
      </c>
      <c r="F64" s="1" t="s">
        <v>90</v>
      </c>
      <c r="G64" s="1" t="s">
        <v>89</v>
      </c>
      <c r="H64" s="1">
        <v>19477.500069434755</v>
      </c>
      <c r="I64" s="1">
        <v>0</v>
      </c>
      <c r="J64">
        <f t="shared" si="210"/>
        <v>44.225616636634967</v>
      </c>
      <c r="K64">
        <f t="shared" si="211"/>
        <v>0.52339560100803972</v>
      </c>
      <c r="L64">
        <f t="shared" si="212"/>
        <v>512.07616387460178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t="e">
        <f t="shared" si="213"/>
        <v>#DIV/0!</v>
      </c>
      <c r="U64" t="e">
        <f t="shared" si="214"/>
        <v>#DIV/0!</v>
      </c>
      <c r="V64" t="e">
        <f t="shared" si="215"/>
        <v>#DIV/0!</v>
      </c>
      <c r="W64" s="1">
        <v>-1</v>
      </c>
      <c r="X64" s="1">
        <v>0.87</v>
      </c>
      <c r="Y64" s="1">
        <v>0.92</v>
      </c>
      <c r="Z64" s="1">
        <v>9.9886150360107422</v>
      </c>
      <c r="AA64">
        <f t="shared" si="216"/>
        <v>0.87499430751800533</v>
      </c>
      <c r="AB64">
        <f t="shared" si="217"/>
        <v>3.0408801488122039E-2</v>
      </c>
      <c r="AC64" t="e">
        <f t="shared" si="218"/>
        <v>#DIV/0!</v>
      </c>
      <c r="AD64" t="e">
        <f t="shared" si="219"/>
        <v>#DIV/0!</v>
      </c>
      <c r="AE64" t="e">
        <f t="shared" si="220"/>
        <v>#DIV/0!</v>
      </c>
      <c r="AF64" s="1">
        <v>0</v>
      </c>
      <c r="AG64" s="1">
        <v>0.5</v>
      </c>
      <c r="AH64" t="e">
        <f t="shared" si="221"/>
        <v>#DIV/0!</v>
      </c>
      <c r="AI64">
        <f t="shared" si="222"/>
        <v>7.1752393915004617</v>
      </c>
      <c r="AJ64">
        <f t="shared" si="223"/>
        <v>1.3704946736147074</v>
      </c>
      <c r="AK64">
        <f t="shared" si="224"/>
        <v>32.581066131591797</v>
      </c>
      <c r="AL64" s="1">
        <v>2</v>
      </c>
      <c r="AM64">
        <f t="shared" si="225"/>
        <v>4.644859790802002</v>
      </c>
      <c r="AN64" s="1">
        <v>1</v>
      </c>
      <c r="AO64">
        <f t="shared" si="226"/>
        <v>9.2897195816040039</v>
      </c>
      <c r="AP64" s="1">
        <v>31.518623352050781</v>
      </c>
      <c r="AQ64" s="1">
        <v>32.581066131591797</v>
      </c>
      <c r="AR64" s="1">
        <v>29.907588958740234</v>
      </c>
      <c r="AS64" s="1">
        <v>700.00299072265625</v>
      </c>
      <c r="AT64" s="1">
        <v>667.3533935546875</v>
      </c>
      <c r="AU64" s="1">
        <v>31.432622909545898</v>
      </c>
      <c r="AV64" s="1">
        <v>36.039989471435547</v>
      </c>
      <c r="AW64" s="1">
        <v>66.895576477050781</v>
      </c>
      <c r="AX64" s="1">
        <v>76.702201843261719</v>
      </c>
      <c r="AY64" s="1">
        <v>300.24282836914063</v>
      </c>
      <c r="AZ64" s="1">
        <v>1699.7301025390625</v>
      </c>
      <c r="BA64" s="1">
        <v>0.28089311718940735</v>
      </c>
      <c r="BB64" s="1">
        <v>98.887405395507813</v>
      </c>
      <c r="BC64" s="1">
        <v>4.3958086967468262</v>
      </c>
      <c r="BD64" s="1">
        <v>-0.4932456910610199</v>
      </c>
      <c r="BE64" s="1">
        <v>0.5</v>
      </c>
      <c r="BF64" s="1">
        <v>-1.355140209197998</v>
      </c>
      <c r="BG64" s="1">
        <v>7.355140209197998</v>
      </c>
      <c r="BH64" s="1">
        <v>1</v>
      </c>
      <c r="BI64" s="1">
        <v>0</v>
      </c>
      <c r="BJ64" s="1">
        <v>0.15999999642372131</v>
      </c>
      <c r="BK64" s="1">
        <v>111115</v>
      </c>
      <c r="BL64">
        <f t="shared" si="227"/>
        <v>1.501214141845703</v>
      </c>
      <c r="BM64">
        <f t="shared" si="228"/>
        <v>7.1752393915004622E-3</v>
      </c>
      <c r="BN64">
        <f t="shared" si="229"/>
        <v>305.73106613159177</v>
      </c>
      <c r="BO64">
        <f t="shared" si="230"/>
        <v>304.66862335205076</v>
      </c>
      <c r="BP64">
        <f t="shared" si="231"/>
        <v>271.95681032754146</v>
      </c>
      <c r="BQ64">
        <f t="shared" si="232"/>
        <v>-0.22897537078314728</v>
      </c>
      <c r="BR64">
        <f t="shared" si="233"/>
        <v>4.9343957229263875</v>
      </c>
      <c r="BS64">
        <f t="shared" si="234"/>
        <v>49.899132282729951</v>
      </c>
      <c r="BT64">
        <f t="shared" si="235"/>
        <v>13.859142811294404</v>
      </c>
      <c r="BU64">
        <f t="shared" si="236"/>
        <v>32.049844741821289</v>
      </c>
      <c r="BV64">
        <f t="shared" si="237"/>
        <v>4.7885714428454582</v>
      </c>
      <c r="BW64">
        <f t="shared" si="238"/>
        <v>0.49547959777596012</v>
      </c>
      <c r="BX64">
        <f t="shared" si="239"/>
        <v>3.5639010493116801</v>
      </c>
      <c r="BY64">
        <f t="shared" si="240"/>
        <v>1.2246703935337782</v>
      </c>
      <c r="BZ64">
        <f t="shared" si="241"/>
        <v>0.31206740000741318</v>
      </c>
      <c r="CA64">
        <f t="shared" si="242"/>
        <v>50.637883210444244</v>
      </c>
      <c r="CB64">
        <f t="shared" si="243"/>
        <v>0.76732383295004369</v>
      </c>
      <c r="CC64">
        <f t="shared" si="244"/>
        <v>72.526541536641972</v>
      </c>
      <c r="CD64">
        <f t="shared" si="245"/>
        <v>660.92644148848228</v>
      </c>
      <c r="CE64">
        <f t="shared" si="246"/>
        <v>4.853083218696444E-2</v>
      </c>
      <c r="CF64">
        <f t="shared" si="247"/>
        <v>0</v>
      </c>
      <c r="CG64">
        <f t="shared" si="248"/>
        <v>1487.2541640386753</v>
      </c>
      <c r="CH64">
        <f t="shared" si="249"/>
        <v>0</v>
      </c>
      <c r="CI64" t="e">
        <f t="shared" si="250"/>
        <v>#DIV/0!</v>
      </c>
      <c r="CJ64" t="e">
        <f t="shared" si="251"/>
        <v>#DIV/0!</v>
      </c>
    </row>
    <row r="65" spans="1:88" x14ac:dyDescent="0.35">
      <c r="A65" t="s">
        <v>163</v>
      </c>
      <c r="B65" s="1">
        <v>90</v>
      </c>
      <c r="C65" s="1" t="s">
        <v>153</v>
      </c>
      <c r="D65" s="1" t="s">
        <v>89</v>
      </c>
      <c r="E65" s="1">
        <v>0</v>
      </c>
      <c r="F65" s="1" t="s">
        <v>90</v>
      </c>
      <c r="G65" s="1" t="s">
        <v>89</v>
      </c>
      <c r="H65" s="1">
        <v>19700.500069434755</v>
      </c>
      <c r="I65" s="1">
        <v>0</v>
      </c>
      <c r="J65">
        <f t="shared" si="210"/>
        <v>51.205653151433559</v>
      </c>
      <c r="K65">
        <f t="shared" si="211"/>
        <v>0.47801396120008666</v>
      </c>
      <c r="L65">
        <f t="shared" si="212"/>
        <v>762.98384870643122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t="e">
        <f t="shared" si="213"/>
        <v>#DIV/0!</v>
      </c>
      <c r="U65" t="e">
        <f t="shared" si="214"/>
        <v>#DIV/0!</v>
      </c>
      <c r="V65" t="e">
        <f t="shared" si="215"/>
        <v>#DIV/0!</v>
      </c>
      <c r="W65" s="1">
        <v>-1</v>
      </c>
      <c r="X65" s="1">
        <v>0.87</v>
      </c>
      <c r="Y65" s="1">
        <v>0.92</v>
      </c>
      <c r="Z65" s="1">
        <v>9.9886150360107422</v>
      </c>
      <c r="AA65">
        <f t="shared" si="216"/>
        <v>0.87499430751800533</v>
      </c>
      <c r="AB65">
        <f t="shared" si="217"/>
        <v>3.5092199662635333E-2</v>
      </c>
      <c r="AC65" t="e">
        <f t="shared" si="218"/>
        <v>#DIV/0!</v>
      </c>
      <c r="AD65" t="e">
        <f t="shared" si="219"/>
        <v>#DIV/0!</v>
      </c>
      <c r="AE65" t="e">
        <f t="shared" si="220"/>
        <v>#DIV/0!</v>
      </c>
      <c r="AF65" s="1">
        <v>0</v>
      </c>
      <c r="AG65" s="1">
        <v>0.5</v>
      </c>
      <c r="AH65" t="e">
        <f t="shared" si="221"/>
        <v>#DIV/0!</v>
      </c>
      <c r="AI65">
        <f t="shared" si="222"/>
        <v>6.5363991643455428</v>
      </c>
      <c r="AJ65">
        <f t="shared" si="223"/>
        <v>1.3617547154256284</v>
      </c>
      <c r="AK65">
        <f t="shared" si="224"/>
        <v>32.286514282226563</v>
      </c>
      <c r="AL65" s="1">
        <v>2</v>
      </c>
      <c r="AM65">
        <f t="shared" si="225"/>
        <v>4.644859790802002</v>
      </c>
      <c r="AN65" s="1">
        <v>1</v>
      </c>
      <c r="AO65">
        <f t="shared" si="226"/>
        <v>9.2897195816040039</v>
      </c>
      <c r="AP65" s="1">
        <v>31.347318649291992</v>
      </c>
      <c r="AQ65" s="1">
        <v>32.286514282226563</v>
      </c>
      <c r="AR65" s="1">
        <v>29.908597946166992</v>
      </c>
      <c r="AS65" s="1">
        <v>999.92333984375</v>
      </c>
      <c r="AT65" s="1">
        <v>961.62725830078125</v>
      </c>
      <c r="AU65" s="1">
        <v>31.106433868408203</v>
      </c>
      <c r="AV65" s="1">
        <v>35.306735992431641</v>
      </c>
      <c r="AW65" s="1">
        <v>66.84478759765625</v>
      </c>
      <c r="AX65" s="1">
        <v>75.8743896484375</v>
      </c>
      <c r="AY65" s="1">
        <v>300.24603271484375</v>
      </c>
      <c r="AZ65" s="1">
        <v>1700.2066650390625</v>
      </c>
      <c r="BA65" s="1">
        <v>0.2848181426525116</v>
      </c>
      <c r="BB65" s="1">
        <v>98.885215759277344</v>
      </c>
      <c r="BC65" s="1">
        <v>4.083165168762207</v>
      </c>
      <c r="BD65" s="1">
        <v>-0.49797171354293823</v>
      </c>
      <c r="BE65" s="1">
        <v>0.5</v>
      </c>
      <c r="BF65" s="1">
        <v>-1.355140209197998</v>
      </c>
      <c r="BG65" s="1">
        <v>7.355140209197998</v>
      </c>
      <c r="BH65" s="1">
        <v>1</v>
      </c>
      <c r="BI65" s="1">
        <v>0</v>
      </c>
      <c r="BJ65" s="1">
        <v>0.15999999642372131</v>
      </c>
      <c r="BK65" s="1">
        <v>111115</v>
      </c>
      <c r="BL65">
        <f t="shared" si="227"/>
        <v>1.5012301635742187</v>
      </c>
      <c r="BM65">
        <f t="shared" si="228"/>
        <v>6.5363991643455424E-3</v>
      </c>
      <c r="BN65">
        <f t="shared" si="229"/>
        <v>305.43651428222654</v>
      </c>
      <c r="BO65">
        <f t="shared" si="230"/>
        <v>304.49731864929197</v>
      </c>
      <c r="BP65">
        <f t="shared" si="231"/>
        <v>272.03306032583714</v>
      </c>
      <c r="BQ65">
        <f t="shared" si="232"/>
        <v>-0.11035309099233728</v>
      </c>
      <c r="BR65">
        <f t="shared" si="233"/>
        <v>4.8530689217930743</v>
      </c>
      <c r="BS65">
        <f t="shared" si="234"/>
        <v>49.077800807020665</v>
      </c>
      <c r="BT65">
        <f t="shared" si="235"/>
        <v>13.771064814589025</v>
      </c>
      <c r="BU65">
        <f t="shared" si="236"/>
        <v>31.816916465759277</v>
      </c>
      <c r="BV65">
        <f t="shared" si="237"/>
        <v>4.7258234270815134</v>
      </c>
      <c r="BW65">
        <f t="shared" si="238"/>
        <v>0.45462088376806231</v>
      </c>
      <c r="BX65">
        <f t="shared" si="239"/>
        <v>3.4913142063674458</v>
      </c>
      <c r="BY65">
        <f t="shared" si="240"/>
        <v>1.2345092207140675</v>
      </c>
      <c r="BZ65">
        <f t="shared" si="241"/>
        <v>0.28615108131119099</v>
      </c>
      <c r="CA65">
        <f t="shared" si="242"/>
        <v>75.447822500179271</v>
      </c>
      <c r="CB65">
        <f t="shared" si="243"/>
        <v>0.79342993048537558</v>
      </c>
      <c r="CC65">
        <f t="shared" si="244"/>
        <v>72.137961301520974</v>
      </c>
      <c r="CD65">
        <f t="shared" si="245"/>
        <v>954.18595384081391</v>
      </c>
      <c r="CE65">
        <f t="shared" si="246"/>
        <v>3.8712280458421684E-2</v>
      </c>
      <c r="CF65">
        <f t="shared" si="247"/>
        <v>0</v>
      </c>
      <c r="CG65">
        <f t="shared" si="248"/>
        <v>1487.6711535133518</v>
      </c>
      <c r="CH65">
        <f t="shared" si="249"/>
        <v>0</v>
      </c>
      <c r="CI65" t="e">
        <f t="shared" si="250"/>
        <v>#DIV/0!</v>
      </c>
      <c r="CJ65" t="e">
        <f t="shared" si="251"/>
        <v>#DIV/0!</v>
      </c>
    </row>
    <row r="66" spans="1:88" x14ac:dyDescent="0.35">
      <c r="A66" t="s">
        <v>163</v>
      </c>
      <c r="B66" s="1">
        <v>91</v>
      </c>
      <c r="C66" s="1" t="s">
        <v>154</v>
      </c>
      <c r="D66" s="1" t="s">
        <v>89</v>
      </c>
      <c r="E66" s="1">
        <v>0</v>
      </c>
      <c r="F66" s="1" t="s">
        <v>90</v>
      </c>
      <c r="G66" s="1" t="s">
        <v>89</v>
      </c>
      <c r="H66" s="1">
        <v>19923.000069469213</v>
      </c>
      <c r="I66" s="1">
        <v>0</v>
      </c>
      <c r="J66">
        <f t="shared" si="210"/>
        <v>53.805713923512613</v>
      </c>
      <c r="K66">
        <f t="shared" si="211"/>
        <v>0.35053573534481614</v>
      </c>
      <c r="L66">
        <f t="shared" si="212"/>
        <v>979.58199490153993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t="e">
        <f t="shared" si="213"/>
        <v>#DIV/0!</v>
      </c>
      <c r="U66" t="e">
        <f t="shared" si="214"/>
        <v>#DIV/0!</v>
      </c>
      <c r="V66" t="e">
        <f t="shared" si="215"/>
        <v>#DIV/0!</v>
      </c>
      <c r="W66" s="1">
        <v>-1</v>
      </c>
      <c r="X66" s="1">
        <v>0.87</v>
      </c>
      <c r="Y66" s="1">
        <v>0.92</v>
      </c>
      <c r="Z66" s="1">
        <v>9.9886150360107422</v>
      </c>
      <c r="AA66">
        <f t="shared" si="216"/>
        <v>0.87499430751800533</v>
      </c>
      <c r="AB66">
        <f t="shared" si="217"/>
        <v>3.6851299754070012E-2</v>
      </c>
      <c r="AC66" t="e">
        <f t="shared" si="218"/>
        <v>#DIV/0!</v>
      </c>
      <c r="AD66" t="e">
        <f t="shared" si="219"/>
        <v>#DIV/0!</v>
      </c>
      <c r="AE66" t="e">
        <f t="shared" si="220"/>
        <v>#DIV/0!</v>
      </c>
      <c r="AF66" s="1">
        <v>0</v>
      </c>
      <c r="AG66" s="1">
        <v>0.5</v>
      </c>
      <c r="AH66" t="e">
        <f t="shared" si="221"/>
        <v>#DIV/0!</v>
      </c>
      <c r="AI66">
        <f t="shared" si="222"/>
        <v>5.1083296616627374</v>
      </c>
      <c r="AJ66">
        <f t="shared" si="223"/>
        <v>1.4318858617844858</v>
      </c>
      <c r="AK66">
        <f t="shared" si="224"/>
        <v>32.512393951416016</v>
      </c>
      <c r="AL66" s="1">
        <v>2</v>
      </c>
      <c r="AM66">
        <f t="shared" si="225"/>
        <v>4.644859790802002</v>
      </c>
      <c r="AN66" s="1">
        <v>1</v>
      </c>
      <c r="AO66">
        <f t="shared" si="226"/>
        <v>9.2897195816040039</v>
      </c>
      <c r="AP66" s="1">
        <v>31.362661361694336</v>
      </c>
      <c r="AQ66" s="1">
        <v>32.512393951416016</v>
      </c>
      <c r="AR66" s="1">
        <v>29.905929565429688</v>
      </c>
      <c r="AS66" s="1">
        <v>1300.1923828125</v>
      </c>
      <c r="AT66" s="1">
        <v>1260.064208984375</v>
      </c>
      <c r="AU66" s="1">
        <v>31.945014953613281</v>
      </c>
      <c r="AV66" s="1">
        <v>35.227855682373047</v>
      </c>
      <c r="AW66" s="1">
        <v>68.583091735839844</v>
      </c>
      <c r="AX66" s="1">
        <v>75.636985778808594</v>
      </c>
      <c r="AY66" s="1">
        <v>300.25057983398438</v>
      </c>
      <c r="AZ66" s="1">
        <v>1699.6824951171875</v>
      </c>
      <c r="BA66" s="1">
        <v>0.26154088973999023</v>
      </c>
      <c r="BB66" s="1">
        <v>98.883224487304688</v>
      </c>
      <c r="BC66" s="1">
        <v>3.0319750308990479</v>
      </c>
      <c r="BD66" s="1">
        <v>-0.48945960402488708</v>
      </c>
      <c r="BE66" s="1">
        <v>0.5</v>
      </c>
      <c r="BF66" s="1">
        <v>-1.355140209197998</v>
      </c>
      <c r="BG66" s="1">
        <v>7.355140209197998</v>
      </c>
      <c r="BH66" s="1">
        <v>1</v>
      </c>
      <c r="BI66" s="1">
        <v>0</v>
      </c>
      <c r="BJ66" s="1">
        <v>0.15999999642372131</v>
      </c>
      <c r="BK66" s="1">
        <v>111115</v>
      </c>
      <c r="BL66">
        <f t="shared" si="227"/>
        <v>1.5012528991699219</v>
      </c>
      <c r="BM66">
        <f t="shared" si="228"/>
        <v>5.1083296616627376E-3</v>
      </c>
      <c r="BN66">
        <f t="shared" si="229"/>
        <v>305.66239395141599</v>
      </c>
      <c r="BO66">
        <f t="shared" si="230"/>
        <v>304.51266136169431</v>
      </c>
      <c r="BP66">
        <f t="shared" si="231"/>
        <v>271.94919314021172</v>
      </c>
      <c r="BQ66">
        <f t="shared" si="232"/>
        <v>0.12986430430543439</v>
      </c>
      <c r="BR66">
        <f t="shared" si="233"/>
        <v>4.9153298234309517</v>
      </c>
      <c r="BS66">
        <f t="shared" si="234"/>
        <v>49.708429806129708</v>
      </c>
      <c r="BT66">
        <f t="shared" si="235"/>
        <v>14.480574123756661</v>
      </c>
      <c r="BU66">
        <f t="shared" si="236"/>
        <v>31.937527656555176</v>
      </c>
      <c r="BV66">
        <f t="shared" si="237"/>
        <v>4.7582246402820498</v>
      </c>
      <c r="BW66">
        <f t="shared" si="238"/>
        <v>0.33778967232948287</v>
      </c>
      <c r="BX66">
        <f t="shared" si="239"/>
        <v>3.4834439616464659</v>
      </c>
      <c r="BY66">
        <f t="shared" si="240"/>
        <v>1.274780678635584</v>
      </c>
      <c r="BZ66">
        <f t="shared" si="241"/>
        <v>0.21222785796108654</v>
      </c>
      <c r="CA66">
        <f t="shared" si="242"/>
        <v>96.864226305570739</v>
      </c>
      <c r="CB66">
        <f t="shared" si="243"/>
        <v>0.77740641144874145</v>
      </c>
      <c r="CC66">
        <f t="shared" si="244"/>
        <v>70.683199422989134</v>
      </c>
      <c r="CD66">
        <f t="shared" si="245"/>
        <v>1252.2450586689465</v>
      </c>
      <c r="CE66">
        <f t="shared" si="246"/>
        <v>3.0370732797256574E-2</v>
      </c>
      <c r="CF66">
        <f t="shared" si="247"/>
        <v>0</v>
      </c>
      <c r="CG66">
        <f t="shared" si="248"/>
        <v>1487.2125078155389</v>
      </c>
      <c r="CH66">
        <f t="shared" si="249"/>
        <v>0</v>
      </c>
      <c r="CI66" t="e">
        <f t="shared" si="250"/>
        <v>#DIV/0!</v>
      </c>
      <c r="CJ66" t="e">
        <f t="shared" si="251"/>
        <v>#DIV/0!</v>
      </c>
    </row>
    <row r="67" spans="1:88" x14ac:dyDescent="0.35">
      <c r="A67" t="s">
        <v>163</v>
      </c>
      <c r="B67" s="1">
        <v>92</v>
      </c>
      <c r="C67" s="1" t="s">
        <v>155</v>
      </c>
      <c r="D67" s="1" t="s">
        <v>89</v>
      </c>
      <c r="E67" s="1">
        <v>0</v>
      </c>
      <c r="F67" s="1" t="s">
        <v>90</v>
      </c>
      <c r="G67" s="1" t="s">
        <v>89</v>
      </c>
      <c r="H67" s="1">
        <v>20118.000069469213</v>
      </c>
      <c r="I67" s="1">
        <v>0</v>
      </c>
      <c r="J67">
        <f t="shared" si="210"/>
        <v>54.470125056935068</v>
      </c>
      <c r="K67">
        <f t="shared" si="211"/>
        <v>0.26938256303549418</v>
      </c>
      <c r="L67">
        <f t="shared" si="212"/>
        <v>1289.2783801000105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t="e">
        <f t="shared" si="213"/>
        <v>#DIV/0!</v>
      </c>
      <c r="U67" t="e">
        <f t="shared" si="214"/>
        <v>#DIV/0!</v>
      </c>
      <c r="V67" t="e">
        <f t="shared" si="215"/>
        <v>#DIV/0!</v>
      </c>
      <c r="W67" s="1">
        <v>-1</v>
      </c>
      <c r="X67" s="1">
        <v>0.87</v>
      </c>
      <c r="Y67" s="1">
        <v>0.92</v>
      </c>
      <c r="Z67" s="1">
        <v>9.9886150360107422</v>
      </c>
      <c r="AA67">
        <f t="shared" si="216"/>
        <v>0.87499430751800533</v>
      </c>
      <c r="AB67">
        <f t="shared" si="217"/>
        <v>3.7250762580455891E-2</v>
      </c>
      <c r="AC67" t="e">
        <f t="shared" si="218"/>
        <v>#DIV/0!</v>
      </c>
      <c r="AD67" t="e">
        <f t="shared" si="219"/>
        <v>#DIV/0!</v>
      </c>
      <c r="AE67" t="e">
        <f t="shared" si="220"/>
        <v>#DIV/0!</v>
      </c>
      <c r="AF67" s="1">
        <v>0</v>
      </c>
      <c r="AG67" s="1">
        <v>0.5</v>
      </c>
      <c r="AH67" t="e">
        <f t="shared" si="221"/>
        <v>#DIV/0!</v>
      </c>
      <c r="AI67">
        <f t="shared" si="222"/>
        <v>4.2214245377800559</v>
      </c>
      <c r="AJ67">
        <f t="shared" si="223"/>
        <v>1.526310840424578</v>
      </c>
      <c r="AK67">
        <f t="shared" si="224"/>
        <v>32.785758972167969</v>
      </c>
      <c r="AL67" s="1">
        <v>2</v>
      </c>
      <c r="AM67">
        <f t="shared" si="225"/>
        <v>4.644859790802002</v>
      </c>
      <c r="AN67" s="1">
        <v>1</v>
      </c>
      <c r="AO67">
        <f t="shared" si="226"/>
        <v>9.2897195816040039</v>
      </c>
      <c r="AP67" s="1">
        <v>31.428665161132813</v>
      </c>
      <c r="AQ67" s="1">
        <v>32.785758972167969</v>
      </c>
      <c r="AR67" s="1">
        <v>29.909944534301758</v>
      </c>
      <c r="AS67" s="1">
        <v>1699.6622314453125</v>
      </c>
      <c r="AT67" s="1">
        <v>1658.7125244140625</v>
      </c>
      <c r="AU67" s="1">
        <v>32.331066131591797</v>
      </c>
      <c r="AV67" s="1">
        <v>35.04461669921875</v>
      </c>
      <c r="AW67" s="1">
        <v>69.164741516113281</v>
      </c>
      <c r="AX67" s="1">
        <v>74.968551635742188</v>
      </c>
      <c r="AY67" s="1">
        <v>300.23294067382813</v>
      </c>
      <c r="AZ67" s="1">
        <v>1701.840087890625</v>
      </c>
      <c r="BA67" s="1">
        <v>0.25918430089950562</v>
      </c>
      <c r="BB67" s="1">
        <v>98.8824462890625</v>
      </c>
      <c r="BC67" s="1">
        <v>1.557225227355957</v>
      </c>
      <c r="BD67" s="1">
        <v>-0.46434497833251953</v>
      </c>
      <c r="BE67" s="1">
        <v>1</v>
      </c>
      <c r="BF67" s="1">
        <v>-1.355140209197998</v>
      </c>
      <c r="BG67" s="1">
        <v>7.355140209197998</v>
      </c>
      <c r="BH67" s="1">
        <v>1</v>
      </c>
      <c r="BI67" s="1">
        <v>0</v>
      </c>
      <c r="BJ67" s="1">
        <v>0.15999999642372131</v>
      </c>
      <c r="BK67" s="1">
        <v>111115</v>
      </c>
      <c r="BL67">
        <f t="shared" si="227"/>
        <v>1.5011647033691404</v>
      </c>
      <c r="BM67">
        <f t="shared" si="228"/>
        <v>4.2214245377800563E-3</v>
      </c>
      <c r="BN67">
        <f t="shared" si="229"/>
        <v>305.93575897216795</v>
      </c>
      <c r="BO67">
        <f t="shared" si="230"/>
        <v>304.57866516113279</v>
      </c>
      <c r="BP67">
        <f t="shared" si="231"/>
        <v>272.29440797624557</v>
      </c>
      <c r="BQ67">
        <f t="shared" si="232"/>
        <v>0.27677961875355633</v>
      </c>
      <c r="BR67">
        <f t="shared" si="233"/>
        <v>4.9916082689058587</v>
      </c>
      <c r="BS67">
        <f t="shared" si="234"/>
        <v>50.480226331718356</v>
      </c>
      <c r="BT67">
        <f t="shared" si="235"/>
        <v>15.435609632499606</v>
      </c>
      <c r="BU67">
        <f t="shared" si="236"/>
        <v>32.107212066650391</v>
      </c>
      <c r="BV67">
        <f t="shared" si="237"/>
        <v>4.8041363458318571</v>
      </c>
      <c r="BW67">
        <f t="shared" si="238"/>
        <v>0.26179116332351748</v>
      </c>
      <c r="BX67">
        <f t="shared" si="239"/>
        <v>3.4652974284812808</v>
      </c>
      <c r="BY67">
        <f t="shared" si="240"/>
        <v>1.3388389173505764</v>
      </c>
      <c r="BZ67">
        <f t="shared" si="241"/>
        <v>0.1642849924994349</v>
      </c>
      <c r="CA67">
        <f t="shared" si="242"/>
        <v>127.48700017188879</v>
      </c>
      <c r="CB67">
        <f t="shared" si="243"/>
        <v>0.77727656910014953</v>
      </c>
      <c r="CC67">
        <f t="shared" si="244"/>
        <v>68.956673251852024</v>
      </c>
      <c r="CD67">
        <f t="shared" si="245"/>
        <v>1650.7968205888922</v>
      </c>
      <c r="CE67">
        <f t="shared" si="246"/>
        <v>2.2753124846694794E-2</v>
      </c>
      <c r="CF67">
        <f t="shared" si="247"/>
        <v>0</v>
      </c>
      <c r="CG67">
        <f t="shared" si="248"/>
        <v>1489.1003892102387</v>
      </c>
      <c r="CH67">
        <f t="shared" si="249"/>
        <v>0</v>
      </c>
      <c r="CI67" t="e">
        <f t="shared" si="250"/>
        <v>#DIV/0!</v>
      </c>
      <c r="CJ67" t="e">
        <f t="shared" si="251"/>
        <v>#DIV/0!</v>
      </c>
    </row>
    <row r="68" spans="1:88" x14ac:dyDescent="0.35">
      <c r="A68" t="s">
        <v>163</v>
      </c>
      <c r="B68" s="1">
        <v>93</v>
      </c>
      <c r="C68" s="1" t="s">
        <v>156</v>
      </c>
      <c r="D68" s="1" t="s">
        <v>89</v>
      </c>
      <c r="E68" s="1">
        <v>0</v>
      </c>
      <c r="F68" s="1" t="s">
        <v>90</v>
      </c>
      <c r="G68" s="1" t="s">
        <v>89</v>
      </c>
      <c r="H68" s="1">
        <v>20276.000069469213</v>
      </c>
      <c r="I68" s="1">
        <v>0</v>
      </c>
      <c r="J68">
        <f t="shared" si="210"/>
        <v>56.84375226733021</v>
      </c>
      <c r="K68">
        <f t="shared" si="211"/>
        <v>0.21420870159731012</v>
      </c>
      <c r="L68">
        <f t="shared" si="212"/>
        <v>1477.0595141862698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t="e">
        <f t="shared" si="213"/>
        <v>#DIV/0!</v>
      </c>
      <c r="U68" t="e">
        <f t="shared" si="214"/>
        <v>#DIV/0!</v>
      </c>
      <c r="V68" t="e">
        <f t="shared" si="215"/>
        <v>#DIV/0!</v>
      </c>
      <c r="W68" s="1">
        <v>-1</v>
      </c>
      <c r="X68" s="1">
        <v>0.87</v>
      </c>
      <c r="Y68" s="1">
        <v>0.92</v>
      </c>
      <c r="Z68" s="1">
        <v>9.9886150360107422</v>
      </c>
      <c r="AA68">
        <f t="shared" si="216"/>
        <v>0.87499430751800533</v>
      </c>
      <c r="AB68">
        <f t="shared" si="217"/>
        <v>3.8859937779463394E-2</v>
      </c>
      <c r="AC68" t="e">
        <f t="shared" si="218"/>
        <v>#DIV/0!</v>
      </c>
      <c r="AD68" t="e">
        <f t="shared" si="219"/>
        <v>#DIV/0!</v>
      </c>
      <c r="AE68" t="e">
        <f t="shared" si="220"/>
        <v>#DIV/0!</v>
      </c>
      <c r="AF68" s="1">
        <v>0</v>
      </c>
      <c r="AG68" s="1">
        <v>0.5</v>
      </c>
      <c r="AH68" t="e">
        <f t="shared" si="221"/>
        <v>#DIV/0!</v>
      </c>
      <c r="AI68">
        <f t="shared" si="222"/>
        <v>3.649597694115049</v>
      </c>
      <c r="AJ68">
        <f t="shared" si="223"/>
        <v>1.6502867672053645</v>
      </c>
      <c r="AK68">
        <f t="shared" si="224"/>
        <v>32.917888641357422</v>
      </c>
      <c r="AL68" s="1">
        <v>2</v>
      </c>
      <c r="AM68">
        <f t="shared" si="225"/>
        <v>4.644859790802002</v>
      </c>
      <c r="AN68" s="1">
        <v>1</v>
      </c>
      <c r="AO68">
        <f t="shared" si="226"/>
        <v>9.2897195816040039</v>
      </c>
      <c r="AP68" s="1">
        <v>31.443504333496094</v>
      </c>
      <c r="AQ68" s="1">
        <v>32.917888641357422</v>
      </c>
      <c r="AR68" s="1">
        <v>29.908744812011719</v>
      </c>
      <c r="AS68" s="1">
        <v>2000.3941650390625</v>
      </c>
      <c r="AT68" s="1">
        <v>1957.769775390625</v>
      </c>
      <c r="AU68" s="1">
        <v>31.81951904296875</v>
      </c>
      <c r="AV68" s="1">
        <v>34.167533874511719</v>
      </c>
      <c r="AW68" s="1">
        <v>68.012130737304688</v>
      </c>
      <c r="AX68" s="1">
        <v>73.029304504394531</v>
      </c>
      <c r="AY68" s="1">
        <v>300.2451171875</v>
      </c>
      <c r="AZ68" s="1">
        <v>1701.175537109375</v>
      </c>
      <c r="BA68" s="1">
        <v>0.23650594055652618</v>
      </c>
      <c r="BB68" s="1">
        <v>98.882118225097656</v>
      </c>
      <c r="BC68" s="1">
        <v>0.24861927330493927</v>
      </c>
      <c r="BD68" s="1">
        <v>-0.47135123610496521</v>
      </c>
      <c r="BE68" s="1">
        <v>1</v>
      </c>
      <c r="BF68" s="1">
        <v>-1.355140209197998</v>
      </c>
      <c r="BG68" s="1">
        <v>7.355140209197998</v>
      </c>
      <c r="BH68" s="1">
        <v>1</v>
      </c>
      <c r="BI68" s="1">
        <v>0</v>
      </c>
      <c r="BJ68" s="1">
        <v>0.15999999642372131</v>
      </c>
      <c r="BK68" s="1">
        <v>111115</v>
      </c>
      <c r="BL68">
        <f t="shared" si="227"/>
        <v>1.5012255859374999</v>
      </c>
      <c r="BM68">
        <f t="shared" si="228"/>
        <v>3.6495976941150489E-3</v>
      </c>
      <c r="BN68">
        <f t="shared" si="229"/>
        <v>306.0678886413574</v>
      </c>
      <c r="BO68">
        <f t="shared" si="230"/>
        <v>304.59350433349607</v>
      </c>
      <c r="BP68">
        <f t="shared" si="231"/>
        <v>272.18807985362218</v>
      </c>
      <c r="BQ68">
        <f t="shared" si="232"/>
        <v>0.37098899112237932</v>
      </c>
      <c r="BR68">
        <f t="shared" si="233"/>
        <v>5.0288448912448613</v>
      </c>
      <c r="BS68">
        <f t="shared" si="234"/>
        <v>50.856969708082879</v>
      </c>
      <c r="BT68">
        <f t="shared" si="235"/>
        <v>16.68943583357116</v>
      </c>
      <c r="BU68">
        <f t="shared" si="236"/>
        <v>32.180696487426758</v>
      </c>
      <c r="BV68">
        <f t="shared" si="237"/>
        <v>4.8241384653006962</v>
      </c>
      <c r="BW68">
        <f t="shared" si="238"/>
        <v>0.20938065928967714</v>
      </c>
      <c r="BX68">
        <f t="shared" si="239"/>
        <v>3.3785581240394968</v>
      </c>
      <c r="BY68">
        <f t="shared" si="240"/>
        <v>1.4455803412611994</v>
      </c>
      <c r="BZ68">
        <f t="shared" si="241"/>
        <v>0.13128828296003467</v>
      </c>
      <c r="CA68">
        <f t="shared" si="242"/>
        <v>146.05477350727205</v>
      </c>
      <c r="CB68">
        <f t="shared" si="243"/>
        <v>0.75446027043274722</v>
      </c>
      <c r="CC68">
        <f t="shared" si="244"/>
        <v>66.499028191045753</v>
      </c>
      <c r="CD68">
        <f t="shared" si="245"/>
        <v>1949.5091314727119</v>
      </c>
      <c r="CE68">
        <f t="shared" si="246"/>
        <v>1.9389774705258534E-2</v>
      </c>
      <c r="CF68">
        <f t="shared" si="247"/>
        <v>0</v>
      </c>
      <c r="CG68">
        <f t="shared" si="248"/>
        <v>1488.5189110595884</v>
      </c>
      <c r="CH68">
        <f t="shared" si="249"/>
        <v>0</v>
      </c>
      <c r="CI68" t="e">
        <f t="shared" si="250"/>
        <v>#DIV/0!</v>
      </c>
      <c r="CJ68" t="e">
        <f t="shared" si="251"/>
        <v>#DIV/0!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2016-08-04-bern2-kat-tobacco-t3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</dc:creator>
  <cp:lastModifiedBy>PengFu</cp:lastModifiedBy>
  <dcterms:created xsi:type="dcterms:W3CDTF">2016-09-14T17:51:14Z</dcterms:created>
  <dcterms:modified xsi:type="dcterms:W3CDTF">2022-10-25T01:58:19Z</dcterms:modified>
</cp:coreProperties>
</file>