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641687B5-6D36-46E1-9621-C5B2E30588E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6-08-05-bern1-kat essex-file2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AD3" i="1" s="1"/>
  <c r="W3" i="1"/>
  <c r="CC3" i="1" s="1"/>
  <c r="Y3" i="1"/>
  <c r="Z3" i="1"/>
  <c r="AA3" i="1"/>
  <c r="AI3" i="1"/>
  <c r="AK3" i="1" s="1"/>
  <c r="BH3" i="1"/>
  <c r="F3" i="1" s="1"/>
  <c r="BZ3" i="1" s="1"/>
  <c r="BJ3" i="1"/>
  <c r="BK3" i="1"/>
  <c r="BL3" i="1"/>
  <c r="BQ3" i="1"/>
  <c r="BR3" i="1" s="1"/>
  <c r="BT3" i="1"/>
  <c r="CB3" i="1"/>
  <c r="P3" i="1" s="1"/>
  <c r="CD3" i="1"/>
  <c r="Q3" i="1" s="1"/>
  <c r="CE3" i="1"/>
  <c r="CF3" i="1"/>
  <c r="R4" i="1"/>
  <c r="W4" i="1"/>
  <c r="Y4" i="1"/>
  <c r="Z4" i="1"/>
  <c r="AA4" i="1"/>
  <c r="AI4" i="1"/>
  <c r="AK4" i="1" s="1"/>
  <c r="BH4" i="1"/>
  <c r="BJ4" i="1"/>
  <c r="BK4" i="1"/>
  <c r="BL4" i="1"/>
  <c r="BQ4" i="1"/>
  <c r="BR4" i="1" s="1"/>
  <c r="BT4" i="1"/>
  <c r="CB4" i="1"/>
  <c r="P4" i="1" s="1"/>
  <c r="CC4" i="1"/>
  <c r="CD4" i="1"/>
  <c r="Q4" i="1" s="1"/>
  <c r="CE4" i="1"/>
  <c r="CF4" i="1"/>
  <c r="R5" i="1"/>
  <c r="W5" i="1"/>
  <c r="Y5" i="1"/>
  <c r="Z5" i="1"/>
  <c r="AA5" i="1"/>
  <c r="AI5" i="1"/>
  <c r="AK5" i="1" s="1"/>
  <c r="BH5" i="1"/>
  <c r="F5" i="1" s="1"/>
  <c r="BJ5" i="1"/>
  <c r="BK5" i="1"/>
  <c r="BL5" i="1"/>
  <c r="BQ5" i="1"/>
  <c r="BR5" i="1" s="1"/>
  <c r="BT5" i="1"/>
  <c r="CB5" i="1"/>
  <c r="P5" i="1" s="1"/>
  <c r="CC5" i="1"/>
  <c r="CD5" i="1"/>
  <c r="Q5" i="1" s="1"/>
  <c r="CE5" i="1"/>
  <c r="CF5" i="1"/>
  <c r="R6" i="1"/>
  <c r="W6" i="1"/>
  <c r="CC6" i="1" s="1"/>
  <c r="Y6" i="1"/>
  <c r="Z6" i="1"/>
  <c r="AA6" i="1"/>
  <c r="AI6" i="1"/>
  <c r="AK6" i="1" s="1"/>
  <c r="BH6" i="1"/>
  <c r="BJ6" i="1"/>
  <c r="BK6" i="1"/>
  <c r="BL6" i="1"/>
  <c r="BQ6" i="1"/>
  <c r="BR6" i="1" s="1"/>
  <c r="BT6" i="1"/>
  <c r="CB6" i="1"/>
  <c r="P6" i="1" s="1"/>
  <c r="CD6" i="1"/>
  <c r="Q6" i="1" s="1"/>
  <c r="CE6" i="1"/>
  <c r="CF6" i="1"/>
  <c r="R7" i="1"/>
  <c r="W7" i="1"/>
  <c r="CC7" i="1" s="1"/>
  <c r="Y7" i="1"/>
  <c r="Z7" i="1"/>
  <c r="AA7" i="1"/>
  <c r="AI7" i="1"/>
  <c r="AK7" i="1" s="1"/>
  <c r="BH7" i="1"/>
  <c r="F7" i="1" s="1"/>
  <c r="BJ7" i="1"/>
  <c r="BK7" i="1"/>
  <c r="BL7" i="1"/>
  <c r="BQ7" i="1"/>
  <c r="BR7" i="1" s="1"/>
  <c r="BT7" i="1"/>
  <c r="CB7" i="1"/>
  <c r="P7" i="1" s="1"/>
  <c r="CD7" i="1"/>
  <c r="Q7" i="1" s="1"/>
  <c r="CE7" i="1"/>
  <c r="CF7" i="1"/>
  <c r="R8" i="1"/>
  <c r="W8" i="1"/>
  <c r="CC8" i="1" s="1"/>
  <c r="Y8" i="1"/>
  <c r="Z8" i="1"/>
  <c r="AA8" i="1"/>
  <c r="AI8" i="1"/>
  <c r="AK8" i="1" s="1"/>
  <c r="BH8" i="1"/>
  <c r="BJ8" i="1"/>
  <c r="BK8" i="1"/>
  <c r="BL8" i="1"/>
  <c r="BQ8" i="1"/>
  <c r="BR8" i="1" s="1"/>
  <c r="BT8" i="1"/>
  <c r="CB8" i="1"/>
  <c r="P8" i="1" s="1"/>
  <c r="CD8" i="1"/>
  <c r="Q8" i="1" s="1"/>
  <c r="CE8" i="1"/>
  <c r="CF8" i="1"/>
  <c r="R9" i="1"/>
  <c r="W9" i="1"/>
  <c r="CC9" i="1" s="1"/>
  <c r="Y9" i="1"/>
  <c r="Z9" i="1"/>
  <c r="AA9" i="1"/>
  <c r="AI9" i="1"/>
  <c r="AK9" i="1" s="1"/>
  <c r="BH9" i="1"/>
  <c r="F9" i="1" s="1"/>
  <c r="BJ9" i="1"/>
  <c r="BK9" i="1"/>
  <c r="BL9" i="1"/>
  <c r="BQ9" i="1"/>
  <c r="BR9" i="1" s="1"/>
  <c r="BT9" i="1"/>
  <c r="CB9" i="1"/>
  <c r="P9" i="1" s="1"/>
  <c r="CD9" i="1"/>
  <c r="Q9" i="1" s="1"/>
  <c r="CE9" i="1"/>
  <c r="CF9" i="1"/>
  <c r="R10" i="1"/>
  <c r="W10" i="1"/>
  <c r="CC10" i="1" s="1"/>
  <c r="Y10" i="1"/>
  <c r="Z10" i="1"/>
  <c r="AA10" i="1"/>
  <c r="AI10" i="1"/>
  <c r="AK10" i="1" s="1"/>
  <c r="BH10" i="1"/>
  <c r="BJ10" i="1"/>
  <c r="BK10" i="1"/>
  <c r="BL10" i="1"/>
  <c r="BQ10" i="1"/>
  <c r="BR10" i="1" s="1"/>
  <c r="BT10" i="1"/>
  <c r="CB10" i="1"/>
  <c r="P10" i="1" s="1"/>
  <c r="CD10" i="1"/>
  <c r="Q10" i="1" s="1"/>
  <c r="CE10" i="1"/>
  <c r="CF10" i="1"/>
  <c r="R11" i="1"/>
  <c r="W11" i="1"/>
  <c r="CC11" i="1" s="1"/>
  <c r="X11" i="1" s="1"/>
  <c r="Y11" i="1"/>
  <c r="Z11" i="1"/>
  <c r="AA11" i="1"/>
  <c r="AI11" i="1"/>
  <c r="AK11" i="1" s="1"/>
  <c r="BH11" i="1"/>
  <c r="F11" i="1" s="1"/>
  <c r="BJ11" i="1"/>
  <c r="BK11" i="1"/>
  <c r="BL11" i="1"/>
  <c r="BQ11" i="1"/>
  <c r="BR11" i="1" s="1"/>
  <c r="BT11" i="1"/>
  <c r="CB11" i="1"/>
  <c r="P11" i="1" s="1"/>
  <c r="CD11" i="1"/>
  <c r="Q11" i="1" s="1"/>
  <c r="CE11" i="1"/>
  <c r="CF11" i="1"/>
  <c r="R12" i="1"/>
  <c r="W12" i="1"/>
  <c r="CC12" i="1" s="1"/>
  <c r="Y12" i="1"/>
  <c r="Z12" i="1"/>
  <c r="AA12" i="1"/>
  <c r="AI12" i="1"/>
  <c r="AK12" i="1" s="1"/>
  <c r="BH12" i="1"/>
  <c r="BJ12" i="1"/>
  <c r="BK12" i="1"/>
  <c r="BL12" i="1"/>
  <c r="BQ12" i="1"/>
  <c r="BR12" i="1" s="1"/>
  <c r="BT12" i="1"/>
  <c r="CB12" i="1"/>
  <c r="P12" i="1" s="1"/>
  <c r="CD12" i="1"/>
  <c r="Q12" i="1" s="1"/>
  <c r="CE12" i="1"/>
  <c r="CF12" i="1"/>
  <c r="R13" i="1"/>
  <c r="W13" i="1"/>
  <c r="CC13" i="1" s="1"/>
  <c r="Y13" i="1"/>
  <c r="Z13" i="1"/>
  <c r="AA13" i="1"/>
  <c r="AI13" i="1"/>
  <c r="AK13" i="1" s="1"/>
  <c r="BH13" i="1"/>
  <c r="F13" i="1" s="1"/>
  <c r="BJ13" i="1"/>
  <c r="BK13" i="1"/>
  <c r="BL13" i="1"/>
  <c r="BQ13" i="1"/>
  <c r="BR13" i="1" s="1"/>
  <c r="BT13" i="1"/>
  <c r="CB13" i="1"/>
  <c r="P13" i="1" s="1"/>
  <c r="CD13" i="1"/>
  <c r="Q13" i="1" s="1"/>
  <c r="CE13" i="1"/>
  <c r="CF13" i="1"/>
  <c r="R14" i="1"/>
  <c r="W14" i="1"/>
  <c r="CC14" i="1" s="1"/>
  <c r="Y14" i="1"/>
  <c r="Z14" i="1"/>
  <c r="AA14" i="1"/>
  <c r="AI14" i="1"/>
  <c r="AK14" i="1" s="1"/>
  <c r="BH14" i="1"/>
  <c r="BJ14" i="1"/>
  <c r="BK14" i="1"/>
  <c r="BL14" i="1"/>
  <c r="BQ14" i="1"/>
  <c r="BR14" i="1" s="1"/>
  <c r="BT14" i="1"/>
  <c r="CB14" i="1"/>
  <c r="P14" i="1" s="1"/>
  <c r="CD14" i="1"/>
  <c r="Q14" i="1" s="1"/>
  <c r="CE14" i="1"/>
  <c r="CF14" i="1"/>
  <c r="R15" i="1"/>
  <c r="W15" i="1"/>
  <c r="CC15" i="1" s="1"/>
  <c r="Y15" i="1"/>
  <c r="Z15" i="1"/>
  <c r="AA15" i="1"/>
  <c r="AI15" i="1"/>
  <c r="AK15" i="1" s="1"/>
  <c r="BH15" i="1"/>
  <c r="F15" i="1" s="1"/>
  <c r="BJ15" i="1"/>
  <c r="BK15" i="1"/>
  <c r="BL15" i="1"/>
  <c r="BQ15" i="1"/>
  <c r="BR15" i="1" s="1"/>
  <c r="BT15" i="1"/>
  <c r="CB15" i="1"/>
  <c r="P15" i="1" s="1"/>
  <c r="CD15" i="1"/>
  <c r="Q15" i="1" s="1"/>
  <c r="CE15" i="1"/>
  <c r="CF15" i="1"/>
  <c r="R16" i="1"/>
  <c r="W16" i="1"/>
  <c r="CC16" i="1" s="1"/>
  <c r="Y16" i="1"/>
  <c r="Z16" i="1"/>
  <c r="AA16" i="1"/>
  <c r="AI16" i="1"/>
  <c r="AK16" i="1" s="1"/>
  <c r="BH16" i="1"/>
  <c r="BJ16" i="1"/>
  <c r="BK16" i="1"/>
  <c r="BL16" i="1"/>
  <c r="BQ16" i="1"/>
  <c r="BR16" i="1" s="1"/>
  <c r="BT16" i="1"/>
  <c r="CB16" i="1"/>
  <c r="P16" i="1" s="1"/>
  <c r="CD16" i="1"/>
  <c r="Q16" i="1" s="1"/>
  <c r="CE16" i="1"/>
  <c r="CF16" i="1"/>
  <c r="R17" i="1"/>
  <c r="W17" i="1"/>
  <c r="CC17" i="1" s="1"/>
  <c r="Y17" i="1"/>
  <c r="Z17" i="1"/>
  <c r="AA17" i="1"/>
  <c r="AI17" i="1"/>
  <c r="AK17" i="1" s="1"/>
  <c r="BH17" i="1"/>
  <c r="F17" i="1" s="1"/>
  <c r="BJ17" i="1"/>
  <c r="BK17" i="1"/>
  <c r="BL17" i="1"/>
  <c r="BQ17" i="1"/>
  <c r="BR17" i="1" s="1"/>
  <c r="BT17" i="1"/>
  <c r="CB17" i="1"/>
  <c r="P17" i="1" s="1"/>
  <c r="CD17" i="1"/>
  <c r="Q17" i="1" s="1"/>
  <c r="CE17" i="1"/>
  <c r="CF17" i="1"/>
  <c r="R18" i="1"/>
  <c r="W18" i="1"/>
  <c r="CC18" i="1" s="1"/>
  <c r="Y18" i="1"/>
  <c r="Z18" i="1"/>
  <c r="AA18" i="1"/>
  <c r="AI18" i="1"/>
  <c r="AK18" i="1" s="1"/>
  <c r="BH18" i="1"/>
  <c r="BI18" i="1" s="1"/>
  <c r="BJ18" i="1"/>
  <c r="BK18" i="1"/>
  <c r="BL18" i="1"/>
  <c r="BQ18" i="1"/>
  <c r="BR18" i="1" s="1"/>
  <c r="BT18" i="1"/>
  <c r="CB18" i="1"/>
  <c r="P18" i="1" s="1"/>
  <c r="CD18" i="1"/>
  <c r="Q18" i="1" s="1"/>
  <c r="CE18" i="1"/>
  <c r="CF18" i="1"/>
  <c r="R19" i="1"/>
  <c r="W19" i="1"/>
  <c r="CC19" i="1" s="1"/>
  <c r="Y19" i="1"/>
  <c r="Z19" i="1"/>
  <c r="AA19" i="1"/>
  <c r="AI19" i="1"/>
  <c r="AK19" i="1" s="1"/>
  <c r="BH19" i="1"/>
  <c r="F19" i="1" s="1"/>
  <c r="BJ19" i="1"/>
  <c r="BK19" i="1"/>
  <c r="BL19" i="1"/>
  <c r="BQ19" i="1"/>
  <c r="BR19" i="1" s="1"/>
  <c r="BT19" i="1"/>
  <c r="CB19" i="1"/>
  <c r="P19" i="1" s="1"/>
  <c r="CD19" i="1"/>
  <c r="Q19" i="1" s="1"/>
  <c r="CE19" i="1"/>
  <c r="CF19" i="1"/>
  <c r="R20" i="1"/>
  <c r="W20" i="1"/>
  <c r="CC20" i="1" s="1"/>
  <c r="Y20" i="1"/>
  <c r="Z20" i="1"/>
  <c r="AA20" i="1"/>
  <c r="AI20" i="1"/>
  <c r="AK20" i="1" s="1"/>
  <c r="BH20" i="1"/>
  <c r="BI20" i="1" s="1"/>
  <c r="BJ20" i="1"/>
  <c r="BK20" i="1"/>
  <c r="BL20" i="1"/>
  <c r="BQ20" i="1"/>
  <c r="BR20" i="1" s="1"/>
  <c r="BT20" i="1"/>
  <c r="CB20" i="1"/>
  <c r="P20" i="1" s="1"/>
  <c r="CD20" i="1"/>
  <c r="Q20" i="1" s="1"/>
  <c r="CE20" i="1"/>
  <c r="CF20" i="1"/>
  <c r="R21" i="1"/>
  <c r="W21" i="1"/>
  <c r="CC21" i="1" s="1"/>
  <c r="Y21" i="1"/>
  <c r="Z21" i="1"/>
  <c r="AA21" i="1"/>
  <c r="AI21" i="1"/>
  <c r="AK21" i="1" s="1"/>
  <c r="BH21" i="1"/>
  <c r="F21" i="1" s="1"/>
  <c r="BJ21" i="1"/>
  <c r="BK21" i="1"/>
  <c r="BL21" i="1"/>
  <c r="BQ21" i="1"/>
  <c r="BR21" i="1" s="1"/>
  <c r="BT21" i="1"/>
  <c r="CB21" i="1"/>
  <c r="P21" i="1" s="1"/>
  <c r="CD21" i="1"/>
  <c r="Q21" i="1" s="1"/>
  <c r="CE21" i="1"/>
  <c r="CF21" i="1"/>
  <c r="R22" i="1"/>
  <c r="W22" i="1"/>
  <c r="CC22" i="1" s="1"/>
  <c r="Y22" i="1"/>
  <c r="Z22" i="1"/>
  <c r="AA22" i="1"/>
  <c r="AI22" i="1"/>
  <c r="AK22" i="1" s="1"/>
  <c r="BH22" i="1"/>
  <c r="BI22" i="1" s="1"/>
  <c r="AE22" i="1" s="1"/>
  <c r="BJ22" i="1"/>
  <c r="BK22" i="1"/>
  <c r="BL22" i="1"/>
  <c r="BQ22" i="1"/>
  <c r="BR22" i="1" s="1"/>
  <c r="BT22" i="1"/>
  <c r="CB22" i="1"/>
  <c r="P22" i="1" s="1"/>
  <c r="CD22" i="1"/>
  <c r="Q22" i="1" s="1"/>
  <c r="CE22" i="1"/>
  <c r="CF22" i="1"/>
  <c r="R23" i="1"/>
  <c r="W23" i="1"/>
  <c r="Y23" i="1"/>
  <c r="Z23" i="1"/>
  <c r="AA23" i="1"/>
  <c r="AI23" i="1"/>
  <c r="AK23" i="1" s="1"/>
  <c r="BH23" i="1"/>
  <c r="F23" i="1" s="1"/>
  <c r="BJ23" i="1"/>
  <c r="BK23" i="1"/>
  <c r="BL23" i="1"/>
  <c r="BQ23" i="1"/>
  <c r="BR23" i="1" s="1"/>
  <c r="BT23" i="1"/>
  <c r="CB23" i="1"/>
  <c r="P23" i="1" s="1"/>
  <c r="CD23" i="1"/>
  <c r="Q23" i="1" s="1"/>
  <c r="CE23" i="1"/>
  <c r="CF23" i="1"/>
  <c r="R24" i="1"/>
  <c r="W24" i="1"/>
  <c r="CC24" i="1" s="1"/>
  <c r="Y24" i="1"/>
  <c r="Z24" i="1"/>
  <c r="AA24" i="1"/>
  <c r="AI24" i="1"/>
  <c r="AK24" i="1" s="1"/>
  <c r="BH24" i="1"/>
  <c r="BI24" i="1" s="1"/>
  <c r="BJ24" i="1"/>
  <c r="BK24" i="1"/>
  <c r="BL24" i="1"/>
  <c r="BQ24" i="1"/>
  <c r="BR24" i="1" s="1"/>
  <c r="BT24" i="1"/>
  <c r="CB24" i="1"/>
  <c r="P24" i="1" s="1"/>
  <c r="CD24" i="1"/>
  <c r="Q24" i="1" s="1"/>
  <c r="CE24" i="1"/>
  <c r="CF24" i="1"/>
  <c r="AD17" i="1" l="1"/>
  <c r="AD14" i="1"/>
  <c r="AD11" i="1"/>
  <c r="AD23" i="1"/>
  <c r="BZ11" i="1"/>
  <c r="BU8" i="1"/>
  <c r="AD10" i="1"/>
  <c r="AD21" i="1"/>
  <c r="AD5" i="1"/>
  <c r="X15" i="1"/>
  <c r="X13" i="1"/>
  <c r="AD12" i="1"/>
  <c r="BU11" i="1"/>
  <c r="AD7" i="1"/>
  <c r="BU5" i="1"/>
  <c r="BU19" i="1"/>
  <c r="AD13" i="1"/>
  <c r="AD20" i="1"/>
  <c r="AD15" i="1"/>
  <c r="X21" i="1"/>
  <c r="BZ5" i="1"/>
  <c r="BI21" i="1"/>
  <c r="AE21" i="1" s="1"/>
  <c r="BZ19" i="1"/>
  <c r="X19" i="1"/>
  <c r="BZ17" i="1"/>
  <c r="BI11" i="1"/>
  <c r="AE11" i="1" s="1"/>
  <c r="BU9" i="1"/>
  <c r="X9" i="1"/>
  <c r="X3" i="1"/>
  <c r="BM21" i="1"/>
  <c r="AG21" i="1" s="1"/>
  <c r="BN21" i="1" s="1"/>
  <c r="AF21" i="1" s="1"/>
  <c r="BI19" i="1"/>
  <c r="AE19" i="1" s="1"/>
  <c r="BU15" i="1"/>
  <c r="BI15" i="1"/>
  <c r="AE15" i="1" s="1"/>
  <c r="BU13" i="1"/>
  <c r="BI13" i="1"/>
  <c r="AE13" i="1" s="1"/>
  <c r="AD9" i="1"/>
  <c r="AD6" i="1"/>
  <c r="BU21" i="1"/>
  <c r="AD19" i="1"/>
  <c r="AD18" i="1"/>
  <c r="BU14" i="1"/>
  <c r="BZ9" i="1"/>
  <c r="BU7" i="1"/>
  <c r="BU3" i="1"/>
  <c r="BU23" i="1"/>
  <c r="BM20" i="1"/>
  <c r="AG20" i="1" s="1"/>
  <c r="BN20" i="1" s="1"/>
  <c r="BO20" i="1" s="1"/>
  <c r="BP20" i="1" s="1"/>
  <c r="BS20" i="1" s="1"/>
  <c r="G20" i="1" s="1"/>
  <c r="BV20" i="1" s="1"/>
  <c r="BU18" i="1"/>
  <c r="X17" i="1"/>
  <c r="BZ15" i="1"/>
  <c r="BZ13" i="1"/>
  <c r="AD8" i="1"/>
  <c r="AD22" i="1"/>
  <c r="BU20" i="1"/>
  <c r="BU17" i="1"/>
  <c r="BU12" i="1"/>
  <c r="AD4" i="1"/>
  <c r="AD24" i="1"/>
  <c r="BI23" i="1"/>
  <c r="AE23" i="1" s="1"/>
  <c r="BZ21" i="1"/>
  <c r="BI17" i="1"/>
  <c r="AE17" i="1" s="1"/>
  <c r="AD16" i="1"/>
  <c r="F24" i="1"/>
  <c r="BI10" i="1"/>
  <c r="BM10" i="1" s="1"/>
  <c r="AG10" i="1" s="1"/>
  <c r="BN10" i="1" s="1"/>
  <c r="F10" i="1"/>
  <c r="BM24" i="1"/>
  <c r="AG24" i="1" s="1"/>
  <c r="BN24" i="1" s="1"/>
  <c r="BU22" i="1"/>
  <c r="AE18" i="1"/>
  <c r="F18" i="1"/>
  <c r="BI16" i="1"/>
  <c r="BM16" i="1" s="1"/>
  <c r="AG16" i="1" s="1"/>
  <c r="BN16" i="1" s="1"/>
  <c r="F16" i="1"/>
  <c r="F22" i="1"/>
  <c r="BZ7" i="1"/>
  <c r="X7" i="1"/>
  <c r="AE24" i="1"/>
  <c r="CC23" i="1"/>
  <c r="X23" i="1" s="1"/>
  <c r="BM22" i="1"/>
  <c r="AG22" i="1" s="1"/>
  <c r="BN22" i="1" s="1"/>
  <c r="BU24" i="1"/>
  <c r="BZ23" i="1"/>
  <c r="AE20" i="1"/>
  <c r="F20" i="1"/>
  <c r="BM18" i="1"/>
  <c r="AG18" i="1" s="1"/>
  <c r="BN18" i="1" s="1"/>
  <c r="BU16" i="1"/>
  <c r="BM15" i="1"/>
  <c r="AG15" i="1" s="1"/>
  <c r="BN15" i="1" s="1"/>
  <c r="BM13" i="1"/>
  <c r="AG13" i="1" s="1"/>
  <c r="BN13" i="1" s="1"/>
  <c r="BI12" i="1"/>
  <c r="BM12" i="1" s="1"/>
  <c r="AG12" i="1" s="1"/>
  <c r="BN12" i="1" s="1"/>
  <c r="F12" i="1"/>
  <c r="BI8" i="1"/>
  <c r="BM8" i="1" s="1"/>
  <c r="AG8" i="1" s="1"/>
  <c r="BN8" i="1" s="1"/>
  <c r="F8" i="1"/>
  <c r="BU6" i="1"/>
  <c r="BI14" i="1"/>
  <c r="BM14" i="1" s="1"/>
  <c r="AG14" i="1" s="1"/>
  <c r="BN14" i="1" s="1"/>
  <c r="F14" i="1"/>
  <c r="BI6" i="1"/>
  <c r="BM6" i="1" s="1"/>
  <c r="AG6" i="1" s="1"/>
  <c r="BN6" i="1" s="1"/>
  <c r="F6" i="1"/>
  <c r="BU4" i="1"/>
  <c r="BU10" i="1"/>
  <c r="X5" i="1"/>
  <c r="BI4" i="1"/>
  <c r="BM4" i="1" s="1"/>
  <c r="AG4" i="1" s="1"/>
  <c r="BN4" i="1" s="1"/>
  <c r="F4" i="1"/>
  <c r="BI9" i="1"/>
  <c r="BM9" i="1" s="1"/>
  <c r="AG9" i="1" s="1"/>
  <c r="BN9" i="1" s="1"/>
  <c r="BI7" i="1"/>
  <c r="BI5" i="1"/>
  <c r="BI3" i="1"/>
  <c r="BO21" i="1" l="1"/>
  <c r="BP21" i="1" s="1"/>
  <c r="BS21" i="1" s="1"/>
  <c r="G21" i="1" s="1"/>
  <c r="BV21" i="1" s="1"/>
  <c r="H21" i="1" s="1"/>
  <c r="BX21" i="1" s="1"/>
  <c r="BM19" i="1"/>
  <c r="AG19" i="1" s="1"/>
  <c r="BN19" i="1" s="1"/>
  <c r="BY20" i="1"/>
  <c r="H20" i="1"/>
  <c r="BX20" i="1" s="1"/>
  <c r="BM11" i="1"/>
  <c r="AG11" i="1" s="1"/>
  <c r="BN11" i="1" s="1"/>
  <c r="BM23" i="1"/>
  <c r="AG23" i="1" s="1"/>
  <c r="BN23" i="1" s="1"/>
  <c r="AF20" i="1"/>
  <c r="BM17" i="1"/>
  <c r="AG17" i="1" s="1"/>
  <c r="BN17" i="1" s="1"/>
  <c r="BO4" i="1"/>
  <c r="BP4" i="1" s="1"/>
  <c r="BS4" i="1" s="1"/>
  <c r="G4" i="1" s="1"/>
  <c r="BV4" i="1" s="1"/>
  <c r="H4" i="1" s="1"/>
  <c r="AF4" i="1"/>
  <c r="AE5" i="1"/>
  <c r="AF16" i="1"/>
  <c r="BO16" i="1"/>
  <c r="BP16" i="1" s="1"/>
  <c r="BS16" i="1" s="1"/>
  <c r="G16" i="1" s="1"/>
  <c r="BV16" i="1" s="1"/>
  <c r="H16" i="1" s="1"/>
  <c r="BO9" i="1"/>
  <c r="BP9" i="1" s="1"/>
  <c r="BS9" i="1" s="1"/>
  <c r="G9" i="1" s="1"/>
  <c r="BV9" i="1" s="1"/>
  <c r="H9" i="1" s="1"/>
  <c r="AF9" i="1"/>
  <c r="X24" i="1"/>
  <c r="BZ24" i="1"/>
  <c r="AE7" i="1"/>
  <c r="BO12" i="1"/>
  <c r="BP12" i="1" s="1"/>
  <c r="BS12" i="1" s="1"/>
  <c r="G12" i="1" s="1"/>
  <c r="BV12" i="1" s="1"/>
  <c r="H12" i="1" s="1"/>
  <c r="AF12" i="1"/>
  <c r="AE12" i="1"/>
  <c r="AF22" i="1"/>
  <c r="BO22" i="1"/>
  <c r="BP22" i="1" s="1"/>
  <c r="BS22" i="1" s="1"/>
  <c r="G22" i="1" s="1"/>
  <c r="BV22" i="1" s="1"/>
  <c r="H22" i="1" s="1"/>
  <c r="X22" i="1"/>
  <c r="BZ22" i="1"/>
  <c r="X10" i="1"/>
  <c r="BZ10" i="1"/>
  <c r="BW20" i="1"/>
  <c r="AE9" i="1"/>
  <c r="AE6" i="1"/>
  <c r="X14" i="1"/>
  <c r="BZ14" i="1"/>
  <c r="AE8" i="1"/>
  <c r="BO13" i="1"/>
  <c r="BP13" i="1" s="1"/>
  <c r="BS13" i="1" s="1"/>
  <c r="G13" i="1" s="1"/>
  <c r="BV13" i="1" s="1"/>
  <c r="H13" i="1" s="1"/>
  <c r="AF13" i="1"/>
  <c r="AF18" i="1"/>
  <c r="BO18" i="1"/>
  <c r="BP18" i="1" s="1"/>
  <c r="BS18" i="1" s="1"/>
  <c r="G18" i="1" s="1"/>
  <c r="BV18" i="1" s="1"/>
  <c r="H18" i="1" s="1"/>
  <c r="X16" i="1"/>
  <c r="BZ16" i="1"/>
  <c r="AE10" i="1"/>
  <c r="X4" i="1"/>
  <c r="BZ4" i="1"/>
  <c r="BM5" i="1"/>
  <c r="AG5" i="1" s="1"/>
  <c r="BN5" i="1" s="1"/>
  <c r="X12" i="1"/>
  <c r="BZ12" i="1"/>
  <c r="X18" i="1"/>
  <c r="BZ18" i="1"/>
  <c r="AE4" i="1"/>
  <c r="BM7" i="1"/>
  <c r="AG7" i="1" s="1"/>
  <c r="BN7" i="1" s="1"/>
  <c r="X6" i="1"/>
  <c r="BZ6" i="1"/>
  <c r="X8" i="1"/>
  <c r="BZ8" i="1"/>
  <c r="AE3" i="1"/>
  <c r="BM3" i="1"/>
  <c r="AG3" i="1" s="1"/>
  <c r="BN3" i="1" s="1"/>
  <c r="BO6" i="1"/>
  <c r="BP6" i="1" s="1"/>
  <c r="BS6" i="1" s="1"/>
  <c r="G6" i="1" s="1"/>
  <c r="BV6" i="1" s="1"/>
  <c r="H6" i="1" s="1"/>
  <c r="AF6" i="1"/>
  <c r="AF14" i="1"/>
  <c r="BO14" i="1"/>
  <c r="BP14" i="1" s="1"/>
  <c r="BS14" i="1" s="1"/>
  <c r="G14" i="1" s="1"/>
  <c r="BV14" i="1" s="1"/>
  <c r="H14" i="1" s="1"/>
  <c r="BO8" i="1"/>
  <c r="BP8" i="1" s="1"/>
  <c r="BS8" i="1" s="1"/>
  <c r="G8" i="1" s="1"/>
  <c r="BV8" i="1" s="1"/>
  <c r="H8" i="1" s="1"/>
  <c r="AF8" i="1"/>
  <c r="AE14" i="1"/>
  <c r="BO10" i="1"/>
  <c r="BP10" i="1" s="1"/>
  <c r="BS10" i="1" s="1"/>
  <c r="G10" i="1" s="1"/>
  <c r="BV10" i="1" s="1"/>
  <c r="H10" i="1" s="1"/>
  <c r="AF10" i="1"/>
  <c r="BO15" i="1"/>
  <c r="BP15" i="1" s="1"/>
  <c r="BS15" i="1" s="1"/>
  <c r="G15" i="1" s="1"/>
  <c r="BV15" i="1" s="1"/>
  <c r="H15" i="1" s="1"/>
  <c r="AF15" i="1"/>
  <c r="X20" i="1"/>
  <c r="BZ20" i="1"/>
  <c r="AE16" i="1"/>
  <c r="BO24" i="1"/>
  <c r="BP24" i="1" s="1"/>
  <c r="BS24" i="1" s="1"/>
  <c r="G24" i="1" s="1"/>
  <c r="AF24" i="1"/>
  <c r="BY21" i="1" l="1"/>
  <c r="CA21" i="1" s="1"/>
  <c r="BW21" i="1"/>
  <c r="BY22" i="1"/>
  <c r="CA22" i="1" s="1"/>
  <c r="BY16" i="1"/>
  <c r="CA20" i="1"/>
  <c r="BY4" i="1"/>
  <c r="CA4" i="1" s="1"/>
  <c r="CA16" i="1"/>
  <c r="BY6" i="1"/>
  <c r="CA6" i="1" s="1"/>
  <c r="AF19" i="1"/>
  <c r="BO19" i="1"/>
  <c r="BP19" i="1" s="1"/>
  <c r="BS19" i="1" s="1"/>
  <c r="G19" i="1" s="1"/>
  <c r="BY9" i="1"/>
  <c r="CA9" i="1" s="1"/>
  <c r="AF11" i="1"/>
  <c r="BO11" i="1"/>
  <c r="BP11" i="1" s="1"/>
  <c r="BS11" i="1" s="1"/>
  <c r="G11" i="1" s="1"/>
  <c r="BY12" i="1"/>
  <c r="CA12" i="1" s="1"/>
  <c r="BO23" i="1"/>
  <c r="BP23" i="1" s="1"/>
  <c r="BS23" i="1" s="1"/>
  <c r="G23" i="1" s="1"/>
  <c r="AF23" i="1"/>
  <c r="BY18" i="1"/>
  <c r="CA18" i="1" s="1"/>
  <c r="AF17" i="1"/>
  <c r="BO17" i="1"/>
  <c r="BP17" i="1" s="1"/>
  <c r="BS17" i="1" s="1"/>
  <c r="G17" i="1" s="1"/>
  <c r="BV17" i="1" s="1"/>
  <c r="H17" i="1" s="1"/>
  <c r="BO3" i="1"/>
  <c r="BP3" i="1" s="1"/>
  <c r="BS3" i="1" s="1"/>
  <c r="G3" i="1" s="1"/>
  <c r="BV3" i="1" s="1"/>
  <c r="H3" i="1" s="1"/>
  <c r="AF3" i="1"/>
  <c r="BW15" i="1"/>
  <c r="BX15" i="1"/>
  <c r="BY14" i="1"/>
  <c r="CA14" i="1" s="1"/>
  <c r="BW13" i="1"/>
  <c r="BX13" i="1"/>
  <c r="BW22" i="1"/>
  <c r="BX22" i="1"/>
  <c r="BW9" i="1"/>
  <c r="BX9" i="1"/>
  <c r="BW12" i="1"/>
  <c r="BX12" i="1"/>
  <c r="BX16" i="1"/>
  <c r="BW16" i="1"/>
  <c r="BW14" i="1"/>
  <c r="BX14" i="1"/>
  <c r="BO5" i="1"/>
  <c r="BP5" i="1" s="1"/>
  <c r="BS5" i="1" s="1"/>
  <c r="G5" i="1" s="1"/>
  <c r="BV5" i="1" s="1"/>
  <c r="H5" i="1" s="1"/>
  <c r="AF5" i="1"/>
  <c r="BO7" i="1"/>
  <c r="BP7" i="1" s="1"/>
  <c r="BS7" i="1" s="1"/>
  <c r="G7" i="1" s="1"/>
  <c r="BV7" i="1" s="1"/>
  <c r="H7" i="1" s="1"/>
  <c r="AF7" i="1"/>
  <c r="BW18" i="1"/>
  <c r="BX18" i="1"/>
  <c r="BV24" i="1"/>
  <c r="H24" i="1" s="1"/>
  <c r="BY24" i="1"/>
  <c r="CA24" i="1" s="1"/>
  <c r="BY15" i="1"/>
  <c r="CA15" i="1" s="1"/>
  <c r="BW10" i="1"/>
  <c r="BX10" i="1"/>
  <c r="BW8" i="1"/>
  <c r="BX8" i="1"/>
  <c r="BW6" i="1"/>
  <c r="BX6" i="1"/>
  <c r="BY10" i="1"/>
  <c r="CA10" i="1" s="1"/>
  <c r="BY13" i="1"/>
  <c r="CA13" i="1" s="1"/>
  <c r="BY8" i="1"/>
  <c r="CA8" i="1" s="1"/>
  <c r="BW4" i="1"/>
  <c r="BX4" i="1"/>
  <c r="BY7" i="1" l="1"/>
  <c r="CA7" i="1" s="1"/>
  <c r="BV19" i="1"/>
  <c r="H19" i="1" s="1"/>
  <c r="BY19" i="1"/>
  <c r="CA19" i="1" s="1"/>
  <c r="BV11" i="1"/>
  <c r="H11" i="1" s="1"/>
  <c r="BY11" i="1"/>
  <c r="CA11" i="1" s="1"/>
  <c r="BX17" i="1"/>
  <c r="BW17" i="1"/>
  <c r="BY17" i="1"/>
  <c r="CA17" i="1" s="1"/>
  <c r="BY3" i="1"/>
  <c r="CA3" i="1" s="1"/>
  <c r="BV23" i="1"/>
  <c r="H23" i="1" s="1"/>
  <c r="BY23" i="1"/>
  <c r="CA23" i="1" s="1"/>
  <c r="BX24" i="1"/>
  <c r="BW24" i="1"/>
  <c r="BW7" i="1"/>
  <c r="BX7" i="1"/>
  <c r="BW5" i="1"/>
  <c r="BX5" i="1"/>
  <c r="BY5" i="1"/>
  <c r="CA5" i="1" s="1"/>
  <c r="BW3" i="1"/>
  <c r="BX3" i="1"/>
  <c r="BW19" i="1" l="1"/>
  <c r="BX19" i="1"/>
  <c r="BX11" i="1"/>
  <c r="BW11" i="1"/>
  <c r="BX23" i="1"/>
  <c r="BW23" i="1"/>
</calcChain>
</file>

<file path=xl/sharedStrings.xml><?xml version="1.0" encoding="utf-8"?>
<sst xmlns="http://schemas.openxmlformats.org/spreadsheetml/2006/main" count="211" uniqueCount="110">
  <si>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</si>
  <si>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</si>
  <si>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</si>
  <si>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</si>
  <si>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</si>
  <si>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</si>
  <si>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</si>
  <si>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</si>
  <si>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</si>
  <si>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</si>
  <si>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</si>
  <si>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</si>
  <si>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</si>
  <si>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</si>
  <si>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</si>
  <si>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</si>
  <si>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</si>
  <si>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</si>
  <si>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</si>
  <si>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</si>
  <si>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</si>
  <si>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</si>
  <si>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</si>
  <si>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</si>
  <si>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</si>
  <si>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</si>
  <si>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</si>
  <si>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</si>
  <si>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</si>
  <si>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</si>
  <si>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</si>
  <si>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</si>
  <si>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</si>
  <si>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</si>
  <si>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</si>
  <si>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</si>
  <si>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</si>
  <si>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</si>
  <si>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</si>
  <si>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</si>
  <si>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</si>
  <si>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</si>
  <si>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</si>
  <si>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</si>
  <si>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</si>
  <si>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</si>
  <si>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</si>
  <si>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</si>
  <si>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</si>
  <si>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</si>
  <si>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</si>
  <si>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</si>
  <si>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</si>
  <si>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</si>
  <si>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</si>
  <si>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</si>
  <si>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</si>
  <si>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</si>
  <si>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</si>
  <si>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</si>
  <si>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</si>
  <si>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</si>
  <si>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</si>
  <si>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</si>
  <si>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</si>
  <si>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</si>
  <si>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</si>
  <si>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</si>
  <si>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</si>
  <si>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</si>
  <si>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</si>
  <si>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</si>
  <si>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</si>
  <si>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</si>
  <si>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</si>
  <si>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</si>
  <si>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</si>
  <si>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</si>
  <si>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</si>
  <si>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</si>
  <si>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</si>
  <si>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</si>
  <si>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</si>
  <si>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</si>
  <si>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</si>
  <si>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12:05:59</t>
  </si>
  <si>
    <t>12:08:14</t>
  </si>
  <si>
    <t>12:10:17</t>
  </si>
  <si>
    <t>12:13:04</t>
  </si>
  <si>
    <t>12:15:29</t>
  </si>
  <si>
    <t>12:18:51</t>
  </si>
  <si>
    <t>12:22:13</t>
  </si>
  <si>
    <t>12:25:36</t>
  </si>
  <si>
    <t>12:28:58</t>
  </si>
  <si>
    <t>12:32:20</t>
  </si>
  <si>
    <t>12:35:16</t>
  </si>
  <si>
    <t>12:42:23</t>
  </si>
  <si>
    <t>12:44:25</t>
  </si>
  <si>
    <t>12:46:44</t>
  </si>
  <si>
    <t>12:50:06</t>
  </si>
  <si>
    <t>12:53:28</t>
  </si>
  <si>
    <t>12:55:32</t>
  </si>
  <si>
    <t>12:58:06</t>
  </si>
  <si>
    <t>13:01:28</t>
  </si>
  <si>
    <t>13:04:50</t>
  </si>
  <si>
    <t>13:08:12</t>
  </si>
  <si>
    <t>13:11:09</t>
  </si>
  <si>
    <t>ID</t>
  </si>
  <si>
    <t>T3 SFP Leaf22</t>
  </si>
  <si>
    <t>T3 SFP Leaf20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</si>
</sst>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24"/>
  <sheetViews>
    <sheetView tabSelected="1" workbookViewId="0">
      <selection activeCell="A26" sqref="A26"/>
    </sheetView>
  </sheetViews>
  <sheetFormatPr defaultRowHeight="14.5" x14ac:dyDescent="0.35"/>
  <cols>
    <col min="1" max="1" width="13" customWidth="1"/>
  </cols>
  <sheetData>
    <row r="1" spans="1:84" x14ac:dyDescent="0.35">
      <c r="A1" t="s">
        <v>107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</row>
    <row r="2" spans="1:84" x14ac:dyDescent="0.35">
      <c r="B2" s="1" t="s">
        <v>83</v>
      </c>
      <c r="C2" s="1" t="s">
        <v>83</v>
      </c>
      <c r="D2" s="1" t="s">
        <v>83</v>
      </c>
      <c r="E2" s="1" t="s">
        <v>83</v>
      </c>
      <c r="F2" s="1" t="s">
        <v>84</v>
      </c>
      <c r="G2" s="1" t="s">
        <v>84</v>
      </c>
      <c r="H2" s="1" t="s">
        <v>84</v>
      </c>
      <c r="I2" s="1" t="s">
        <v>83</v>
      </c>
      <c r="J2" s="1" t="s">
        <v>83</v>
      </c>
      <c r="K2" s="1" t="s">
        <v>83</v>
      </c>
      <c r="L2" s="1" t="s">
        <v>83</v>
      </c>
      <c r="M2" s="1" t="s">
        <v>83</v>
      </c>
      <c r="N2" s="1" t="s">
        <v>83</v>
      </c>
      <c r="O2" s="1" t="s">
        <v>83</v>
      </c>
      <c r="P2" s="1" t="s">
        <v>84</v>
      </c>
      <c r="Q2" s="1" t="s">
        <v>84</v>
      </c>
      <c r="R2" s="1" t="s">
        <v>84</v>
      </c>
      <c r="S2" s="1" t="s">
        <v>83</v>
      </c>
      <c r="T2" s="1" t="s">
        <v>83</v>
      </c>
      <c r="U2" s="1" t="s">
        <v>83</v>
      </c>
      <c r="V2" s="1" t="s">
        <v>83</v>
      </c>
      <c r="W2" s="1" t="s">
        <v>84</v>
      </c>
      <c r="X2" s="1" t="s">
        <v>84</v>
      </c>
      <c r="Y2" s="1" t="s">
        <v>84</v>
      </c>
      <c r="Z2" s="1" t="s">
        <v>84</v>
      </c>
      <c r="AA2" s="1" t="s">
        <v>84</v>
      </c>
      <c r="AB2" s="1" t="s">
        <v>83</v>
      </c>
      <c r="AC2" s="1" t="s">
        <v>83</v>
      </c>
      <c r="AD2" s="1" t="s">
        <v>84</v>
      </c>
      <c r="AE2" s="1" t="s">
        <v>84</v>
      </c>
      <c r="AF2" s="1" t="s">
        <v>84</v>
      </c>
      <c r="AG2" s="1" t="s">
        <v>84</v>
      </c>
      <c r="AH2" s="1" t="s">
        <v>83</v>
      </c>
      <c r="AI2" s="1" t="s">
        <v>84</v>
      </c>
      <c r="AJ2" s="1" t="s">
        <v>83</v>
      </c>
      <c r="AK2" s="1" t="s">
        <v>84</v>
      </c>
      <c r="AL2" s="1" t="s">
        <v>83</v>
      </c>
      <c r="AM2" s="1" t="s">
        <v>83</v>
      </c>
      <c r="AN2" s="1" t="s">
        <v>83</v>
      </c>
      <c r="AO2" s="1" t="s">
        <v>83</v>
      </c>
      <c r="AP2" s="1" t="s">
        <v>83</v>
      </c>
      <c r="AQ2" s="1" t="s">
        <v>83</v>
      </c>
      <c r="AR2" s="1" t="s">
        <v>83</v>
      </c>
      <c r="AS2" s="1" t="s">
        <v>83</v>
      </c>
      <c r="AT2" s="1" t="s">
        <v>83</v>
      </c>
      <c r="AU2" s="1" t="s">
        <v>83</v>
      </c>
      <c r="AV2" s="1" t="s">
        <v>83</v>
      </c>
      <c r="AW2" s="1" t="s">
        <v>83</v>
      </c>
      <c r="AX2" s="1" t="s">
        <v>83</v>
      </c>
      <c r="AY2" s="1" t="s">
        <v>83</v>
      </c>
      <c r="AZ2" s="1" t="s">
        <v>83</v>
      </c>
      <c r="BA2" s="1" t="s">
        <v>83</v>
      </c>
      <c r="BB2" s="1" t="s">
        <v>83</v>
      </c>
      <c r="BC2" s="1" t="s">
        <v>83</v>
      </c>
      <c r="BD2" s="1" t="s">
        <v>83</v>
      </c>
      <c r="BE2" s="1" t="s">
        <v>83</v>
      </c>
      <c r="BF2" s="1" t="s">
        <v>83</v>
      </c>
      <c r="BG2" s="1" t="s">
        <v>83</v>
      </c>
      <c r="BH2" s="1" t="s">
        <v>84</v>
      </c>
      <c r="BI2" s="1" t="s">
        <v>84</v>
      </c>
      <c r="BJ2" s="1" t="s">
        <v>84</v>
      </c>
      <c r="BK2" s="1" t="s">
        <v>84</v>
      </c>
      <c r="BL2" s="1" t="s">
        <v>84</v>
      </c>
      <c r="BM2" s="1" t="s">
        <v>84</v>
      </c>
      <c r="BN2" s="1" t="s">
        <v>84</v>
      </c>
      <c r="BO2" s="1" t="s">
        <v>84</v>
      </c>
      <c r="BP2" s="1" t="s">
        <v>84</v>
      </c>
      <c r="BQ2" s="1" t="s">
        <v>84</v>
      </c>
      <c r="BR2" s="1" t="s">
        <v>84</v>
      </c>
      <c r="BS2" s="1" t="s">
        <v>84</v>
      </c>
      <c r="BT2" s="1" t="s">
        <v>84</v>
      </c>
      <c r="BU2" s="1" t="s">
        <v>84</v>
      </c>
      <c r="BV2" s="1" t="s">
        <v>84</v>
      </c>
      <c r="BW2" s="1" t="s">
        <v>84</v>
      </c>
      <c r="BX2" s="1" t="s">
        <v>84</v>
      </c>
      <c r="BY2" s="1" t="s">
        <v>84</v>
      </c>
      <c r="BZ2" s="1" t="s">
        <v>84</v>
      </c>
      <c r="CA2" s="1" t="s">
        <v>84</v>
      </c>
      <c r="CB2" s="1" t="s">
        <v>84</v>
      </c>
      <c r="CC2" s="1" t="s">
        <v>84</v>
      </c>
      <c r="CD2" s="1" t="s">
        <v>84</v>
      </c>
      <c r="CE2" s="1" t="s">
        <v>84</v>
      </c>
      <c r="CF2" s="1" t="s">
        <v>84</v>
      </c>
    </row>
    <row r="3" spans="1:84" x14ac:dyDescent="0.35">
      <c r="A3" t="s">
        <v>108</v>
      </c>
      <c r="B3" s="1">
        <v>1</v>
      </c>
      <c r="C3" s="1" t="s">
        <v>85</v>
      </c>
      <c r="D3" s="1">
        <v>597.49999893177301</v>
      </c>
      <c r="E3" s="1">
        <v>0</v>
      </c>
      <c r="F3">
        <f t="shared" ref="F3:F13" si="0">(AO3-AP3*(1000-AQ3)/(1000-AR3))*BH3</f>
        <v>34.5082246646001</v>
      </c>
      <c r="G3">
        <f t="shared" ref="G3:G13" si="1">IF(BS3&lt;&gt;0,1/(1/BS3-1/AK3),0)</f>
        <v>0.82237619750105961</v>
      </c>
      <c r="H3">
        <f t="shared" ref="H3:H13" si="2">((BV3-BI3/2)*AP3-F3)/(BV3+BI3/2)</f>
        <v>294.6528221879181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t="e">
        <f t="shared" ref="P3:P13" si="3">CB3/L3</f>
        <v>#DIV/0!</v>
      </c>
      <c r="Q3" t="e">
        <f t="shared" ref="Q3:Q13" si="4">CD3/N3</f>
        <v>#DIV/0!</v>
      </c>
      <c r="R3" t="e">
        <f t="shared" ref="R3:R13" si="5">(N3-O3)/N3</f>
        <v>#DIV/0!</v>
      </c>
      <c r="S3" s="1">
        <v>-1</v>
      </c>
      <c r="T3" s="1">
        <v>0.87</v>
      </c>
      <c r="U3" s="1">
        <v>0.92</v>
      </c>
      <c r="V3" s="1">
        <v>10.136746406555176</v>
      </c>
      <c r="W3">
        <f t="shared" ref="W3:W13" si="6">(V3*U3+(100-V3)*T3)/100</f>
        <v>0.87506837320327757</v>
      </c>
      <c r="X3">
        <f t="shared" ref="X3:X13" si="7">(F3-S3)/CC3</f>
        <v>2.3894777231621742E-2</v>
      </c>
      <c r="Y3" t="e">
        <f t="shared" ref="Y3:Y13" si="8">(N3-O3)/(N3-M3)</f>
        <v>#DIV/0!</v>
      </c>
      <c r="Z3" t="e">
        <f t="shared" ref="Z3:Z13" si="9">(L3-N3)/(L3-M3)</f>
        <v>#DIV/0!</v>
      </c>
      <c r="AA3" t="e">
        <f t="shared" ref="AA3:AA13" si="10">(L3-N3)/N3</f>
        <v>#DIV/0!</v>
      </c>
      <c r="AB3" s="1">
        <v>0</v>
      </c>
      <c r="AC3" s="1">
        <v>0.5</v>
      </c>
      <c r="AD3" t="e">
        <f t="shared" ref="AD3:AD13" si="11">R3*AC3*W3*AB3</f>
        <v>#DIV/0!</v>
      </c>
      <c r="AE3">
        <f t="shared" ref="AE3:AE13" si="12">BI3*1000</f>
        <v>10.737759484339568</v>
      </c>
      <c r="AF3">
        <f t="shared" ref="AF3:AF13" si="13">(BN3-BT3)</f>
        <v>1.3528365480552811</v>
      </c>
      <c r="AG3">
        <f t="shared" ref="AG3:AG13" si="14">(AM3+BM3*E3)</f>
        <v>30.076272964477539</v>
      </c>
      <c r="AH3" s="1">
        <v>2</v>
      </c>
      <c r="AI3">
        <f t="shared" ref="AI3:AI13" si="15">(AH3*BB3+BC3)</f>
        <v>4.644859790802002</v>
      </c>
      <c r="AJ3" s="1">
        <v>1</v>
      </c>
      <c r="AK3">
        <f t="shared" ref="AK3:AK13" si="16">AI3*(AJ3+1)*(AJ3+1)/(AJ3*AJ3+1)</f>
        <v>9.2897195816040039</v>
      </c>
      <c r="AL3" s="1">
        <v>30.902420043945313</v>
      </c>
      <c r="AM3" s="1">
        <v>30.076272964477539</v>
      </c>
      <c r="AN3" s="1">
        <v>30.025262832641602</v>
      </c>
      <c r="AO3" s="1">
        <v>400.0404052734375</v>
      </c>
      <c r="AP3" s="1">
        <v>374.39886474609375</v>
      </c>
      <c r="AQ3" s="1">
        <v>22.688032150268555</v>
      </c>
      <c r="AR3" s="1">
        <v>29.622564315795898</v>
      </c>
      <c r="AS3" s="1">
        <v>49.959144592285156</v>
      </c>
      <c r="AT3" s="1">
        <v>65.226387023925781</v>
      </c>
      <c r="AU3" s="1">
        <v>300.51571655273438</v>
      </c>
      <c r="AV3" s="1">
        <v>1698.1810302734375</v>
      </c>
      <c r="AW3" s="1">
        <v>0.31285661458969116</v>
      </c>
      <c r="AX3" s="1">
        <v>98.786659240722656</v>
      </c>
      <c r="AY3" s="1">
        <v>5.6078176498413086</v>
      </c>
      <c r="AZ3" s="1">
        <v>-0.23310567438602448</v>
      </c>
      <c r="BA3" s="1">
        <v>1</v>
      </c>
      <c r="BB3" s="1">
        <v>-1.355140209197998</v>
      </c>
      <c r="BC3" s="1">
        <v>7.355140209197998</v>
      </c>
      <c r="BD3" s="1">
        <v>1</v>
      </c>
      <c r="BE3" s="1">
        <v>0</v>
      </c>
      <c r="BF3" s="1">
        <v>0.15999999642372131</v>
      </c>
      <c r="BG3" s="1">
        <v>111115</v>
      </c>
      <c r="BH3">
        <f t="shared" ref="BH3:BH13" si="17">AU3*0.000001/(AH3*0.0001)</f>
        <v>1.5025785827636717</v>
      </c>
      <c r="BI3">
        <f t="shared" ref="BI3:BI13" si="18">(AR3-AQ3)/(1000-AR3)*BH3</f>
        <v>1.0737759484339568E-2</v>
      </c>
      <c r="BJ3">
        <f t="shared" ref="BJ3:BJ13" si="19">(AM3+273.15)</f>
        <v>303.22627296447752</v>
      </c>
      <c r="BK3">
        <f t="shared" ref="BK3:BK13" si="20">(AL3+273.15)</f>
        <v>304.05242004394529</v>
      </c>
      <c r="BL3">
        <f t="shared" ref="BL3:BL13" si="21">(AV3*BD3+AW3*BE3)*BF3</f>
        <v>271.70895877058138</v>
      </c>
      <c r="BM3">
        <f t="shared" ref="BM3:BM13" si="22">((BL3+0.00000010773*(BK3^4-BJ3^4))-BI3*44100)/(AI3*51.4+0.00000043092*BJ3^3)</f>
        <v>-0.76511407657490915</v>
      </c>
      <c r="BN3">
        <f t="shared" ref="BN3:BN13" si="23">0.61365*EXP(17.502*AG3/(240.97+AG3))</f>
        <v>4.2791507149562014</v>
      </c>
      <c r="BO3">
        <f t="shared" ref="BO3:BO13" si="24">BN3*1000/AX3</f>
        <v>43.317091071262929</v>
      </c>
      <c r="BP3">
        <f t="shared" ref="BP3:BP13" si="25">(BO3-AR3)</f>
        <v>13.694526755467031</v>
      </c>
      <c r="BQ3">
        <f t="shared" ref="BQ3:BQ13" si="26">IF(E3,AM3,(AL3+AM3)/2)</f>
        <v>30.489346504211426</v>
      </c>
      <c r="BR3">
        <f t="shared" ref="BR3:BR13" si="27">0.61365*EXP(17.502*BQ3/(240.97+BQ3))</f>
        <v>4.381677881161556</v>
      </c>
      <c r="BS3">
        <f t="shared" ref="BS3:BS13" si="28">IF(BP3&lt;&gt;0,(1000-(BO3+AR3)/2)/BP3*BI3,0)</f>
        <v>0.75549563930720176</v>
      </c>
      <c r="BT3">
        <f t="shared" ref="BT3:BT13" si="29">AR3*AX3/1000</f>
        <v>2.9263141669009203</v>
      </c>
      <c r="BU3">
        <f t="shared" ref="BU3:BU13" si="30">(BR3-BT3)</f>
        <v>1.4553637142606357</v>
      </c>
      <c r="BV3">
        <f t="shared" ref="BV3:BV13" si="31">1/(1.6/G3+1.37/AK3)</f>
        <v>0.47777020013563726</v>
      </c>
      <c r="BW3">
        <f t="shared" ref="BW3:BW13" si="32">H3*AX3*0.001</f>
        <v>29.10776793979511</v>
      </c>
      <c r="BX3">
        <f t="shared" ref="BX3:BX13" si="33">H3/AP3</f>
        <v>0.78700244560768884</v>
      </c>
      <c r="BY3">
        <f t="shared" ref="BY3:BY13" si="34">(1-BI3*AX3/BN3/G3)*100</f>
        <v>69.85718167812017</v>
      </c>
      <c r="BZ3">
        <f t="shared" ref="BZ3:BZ13" si="35">(AP3-F3/(AK3/1.35))</f>
        <v>369.38406285805155</v>
      </c>
      <c r="CA3">
        <f t="shared" ref="CA3:CA13" si="36">F3*BY3/100/BZ3</f>
        <v>6.5261270373506347E-2</v>
      </c>
      <c r="CB3">
        <f t="shared" ref="CB3:CB13" si="37">(L3-K3)</f>
        <v>0</v>
      </c>
      <c r="CC3">
        <f t="shared" ref="CC3:CC13" si="38">AV3*W3</f>
        <v>1486.0245115660427</v>
      </c>
      <c r="CD3">
        <f t="shared" ref="CD3:CD13" si="39">(N3-M3)</f>
        <v>0</v>
      </c>
      <c r="CE3" t="e">
        <f t="shared" ref="CE3:CE13" si="40">(N3-O3)/(N3-K3)</f>
        <v>#DIV/0!</v>
      </c>
      <c r="CF3" t="e">
        <f t="shared" ref="CF3:CF13" si="41">(L3-N3)/(L3-K3)</f>
        <v>#DIV/0!</v>
      </c>
    </row>
    <row r="4" spans="1:84" x14ac:dyDescent="0.35">
      <c r="A4" t="s">
        <v>108</v>
      </c>
      <c r="B4" s="1">
        <v>2</v>
      </c>
      <c r="C4" s="1" t="s">
        <v>86</v>
      </c>
      <c r="D4" s="1">
        <v>732.49999893177301</v>
      </c>
      <c r="E4" s="1">
        <v>0</v>
      </c>
      <c r="F4">
        <f t="shared" si="0"/>
        <v>12.692317083914741</v>
      </c>
      <c r="G4">
        <f t="shared" si="1"/>
        <v>0.76058278920408062</v>
      </c>
      <c r="H4">
        <f t="shared" si="2"/>
        <v>157.61445974231034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t="e">
        <f t="shared" si="3"/>
        <v>#DIV/0!</v>
      </c>
      <c r="Q4" t="e">
        <f t="shared" si="4"/>
        <v>#DIV/0!</v>
      </c>
      <c r="R4" t="e">
        <f t="shared" si="5"/>
        <v>#DIV/0!</v>
      </c>
      <c r="S4" s="1">
        <v>-1</v>
      </c>
      <c r="T4" s="1">
        <v>0.87</v>
      </c>
      <c r="U4" s="1">
        <v>0.92</v>
      </c>
      <c r="V4" s="1">
        <v>10.136746406555176</v>
      </c>
      <c r="W4">
        <f t="shared" si="6"/>
        <v>0.87506837320327757</v>
      </c>
      <c r="X4">
        <f t="shared" si="7"/>
        <v>9.2006943324134498E-3</v>
      </c>
      <c r="Y4" t="e">
        <f t="shared" si="8"/>
        <v>#DIV/0!</v>
      </c>
      <c r="Z4" t="e">
        <f t="shared" si="9"/>
        <v>#DIV/0!</v>
      </c>
      <c r="AA4" t="e">
        <f t="shared" si="10"/>
        <v>#DIV/0!</v>
      </c>
      <c r="AB4" s="1">
        <v>0</v>
      </c>
      <c r="AC4" s="1">
        <v>0.5</v>
      </c>
      <c r="AD4" t="e">
        <f t="shared" si="11"/>
        <v>#DIV/0!</v>
      </c>
      <c r="AE4">
        <f t="shared" si="12"/>
        <v>10.369973247665822</v>
      </c>
      <c r="AF4">
        <f t="shared" si="13"/>
        <v>1.4037363390571014</v>
      </c>
      <c r="AG4">
        <f t="shared" si="14"/>
        <v>30.256080627441406</v>
      </c>
      <c r="AH4" s="1">
        <v>2</v>
      </c>
      <c r="AI4">
        <f t="shared" si="15"/>
        <v>4.644859790802002</v>
      </c>
      <c r="AJ4" s="1">
        <v>1</v>
      </c>
      <c r="AK4">
        <f t="shared" si="16"/>
        <v>9.2897195816040039</v>
      </c>
      <c r="AL4" s="1">
        <v>30.881137847900391</v>
      </c>
      <c r="AM4" s="1">
        <v>30.256080627441406</v>
      </c>
      <c r="AN4" s="1">
        <v>30.026145935058594</v>
      </c>
      <c r="AO4" s="1">
        <v>200.00672912597656</v>
      </c>
      <c r="AP4" s="1">
        <v>190.2467041015625</v>
      </c>
      <c r="AQ4" s="1">
        <v>22.85893440246582</v>
      </c>
      <c r="AR4" s="1">
        <v>29.556419372558594</v>
      </c>
      <c r="AS4" s="1">
        <v>50.394054412841797</v>
      </c>
      <c r="AT4" s="1">
        <v>65.159393310546875</v>
      </c>
      <c r="AU4" s="1">
        <v>300.5150146484375</v>
      </c>
      <c r="AV4" s="1">
        <v>1700.647705078125</v>
      </c>
      <c r="AW4" s="1">
        <v>0.27075600624084473</v>
      </c>
      <c r="AX4" s="1">
        <v>98.786788940429688</v>
      </c>
      <c r="AY4" s="1">
        <v>4.4691524505615234</v>
      </c>
      <c r="AZ4" s="1">
        <v>-0.23338386416435242</v>
      </c>
      <c r="BA4" s="1">
        <v>1</v>
      </c>
      <c r="BB4" s="1">
        <v>-1.355140209197998</v>
      </c>
      <c r="BC4" s="1">
        <v>7.355140209197998</v>
      </c>
      <c r="BD4" s="1">
        <v>1</v>
      </c>
      <c r="BE4" s="1">
        <v>0</v>
      </c>
      <c r="BF4" s="1">
        <v>0.15999999642372131</v>
      </c>
      <c r="BG4" s="1">
        <v>111115</v>
      </c>
      <c r="BH4">
        <f t="shared" si="17"/>
        <v>1.5025750732421872</v>
      </c>
      <c r="BI4">
        <f t="shared" si="18"/>
        <v>1.0369973247665821E-2</v>
      </c>
      <c r="BJ4">
        <f t="shared" si="19"/>
        <v>303.40608062744138</v>
      </c>
      <c r="BK4">
        <f t="shared" si="20"/>
        <v>304.03113784790037</v>
      </c>
      <c r="BL4">
        <f t="shared" si="21"/>
        <v>272.10362673050986</v>
      </c>
      <c r="BM4">
        <f t="shared" si="22"/>
        <v>-0.70844933323219783</v>
      </c>
      <c r="BN4">
        <f t="shared" si="23"/>
        <v>4.3235201014488744</v>
      </c>
      <c r="BO4">
        <f t="shared" si="24"/>
        <v>43.766177115606418</v>
      </c>
      <c r="BP4">
        <f t="shared" si="25"/>
        <v>14.209757743047824</v>
      </c>
      <c r="BQ4">
        <f t="shared" si="26"/>
        <v>30.568609237670898</v>
      </c>
      <c r="BR4">
        <f t="shared" si="27"/>
        <v>4.4015941926413502</v>
      </c>
      <c r="BS4">
        <f t="shared" si="28"/>
        <v>0.70302370710982265</v>
      </c>
      <c r="BT4">
        <f t="shared" si="29"/>
        <v>2.9197837623917731</v>
      </c>
      <c r="BU4">
        <f t="shared" si="30"/>
        <v>1.4818104302495771</v>
      </c>
      <c r="BV4">
        <f t="shared" si="31"/>
        <v>0.44422235889779293</v>
      </c>
      <c r="BW4">
        <f t="shared" si="32"/>
        <v>15.570226368523464</v>
      </c>
      <c r="BX4">
        <f t="shared" si="33"/>
        <v>0.82847406206926166</v>
      </c>
      <c r="BY4">
        <f t="shared" si="34"/>
        <v>68.847526972661925</v>
      </c>
      <c r="BZ4">
        <f t="shared" si="35"/>
        <v>188.4022320577329</v>
      </c>
      <c r="CA4">
        <f t="shared" si="36"/>
        <v>4.6381331751559347E-2</v>
      </c>
      <c r="CB4">
        <f t="shared" si="37"/>
        <v>0</v>
      </c>
      <c r="CC4">
        <f t="shared" si="38"/>
        <v>1488.1830206746022</v>
      </c>
      <c r="CD4">
        <f t="shared" si="39"/>
        <v>0</v>
      </c>
      <c r="CE4" t="e">
        <f t="shared" si="40"/>
        <v>#DIV/0!</v>
      </c>
      <c r="CF4" t="e">
        <f t="shared" si="41"/>
        <v>#DIV/0!</v>
      </c>
    </row>
    <row r="5" spans="1:84" x14ac:dyDescent="0.35">
      <c r="A5" t="s">
        <v>108</v>
      </c>
      <c r="B5" s="1">
        <v>3</v>
      </c>
      <c r="C5" s="1" t="s">
        <v>87</v>
      </c>
      <c r="D5" s="1">
        <v>855.49999893177301</v>
      </c>
      <c r="E5" s="1">
        <v>0</v>
      </c>
      <c r="F5">
        <f t="shared" si="0"/>
        <v>-4.6032390668188281</v>
      </c>
      <c r="G5">
        <f t="shared" si="1"/>
        <v>0.7569172735151336</v>
      </c>
      <c r="H5">
        <f t="shared" si="2"/>
        <v>61.828007484501143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t="e">
        <f t="shared" si="3"/>
        <v>#DIV/0!</v>
      </c>
      <c r="Q5" t="e">
        <f t="shared" si="4"/>
        <v>#DIV/0!</v>
      </c>
      <c r="R5" t="e">
        <f t="shared" si="5"/>
        <v>#DIV/0!</v>
      </c>
      <c r="S5" s="1">
        <v>-1</v>
      </c>
      <c r="T5" s="1">
        <v>0.87</v>
      </c>
      <c r="U5" s="1">
        <v>0.92</v>
      </c>
      <c r="V5" s="1">
        <v>10.136746406555176</v>
      </c>
      <c r="W5">
        <f t="shared" si="6"/>
        <v>0.87506837320327757</v>
      </c>
      <c r="X5">
        <f t="shared" si="7"/>
        <v>-2.4201260532933566E-3</v>
      </c>
      <c r="Y5" t="e">
        <f t="shared" si="8"/>
        <v>#DIV/0!</v>
      </c>
      <c r="Z5" t="e">
        <f t="shared" si="9"/>
        <v>#DIV/0!</v>
      </c>
      <c r="AA5" t="e">
        <f t="shared" si="10"/>
        <v>#DIV/0!</v>
      </c>
      <c r="AB5" s="1">
        <v>0</v>
      </c>
      <c r="AC5" s="1">
        <v>0.5</v>
      </c>
      <c r="AD5" t="e">
        <f t="shared" si="11"/>
        <v>#DIV/0!</v>
      </c>
      <c r="AE5">
        <f t="shared" si="12"/>
        <v>10.30575472105409</v>
      </c>
      <c r="AF5">
        <f t="shared" si="13"/>
        <v>1.4012223863824969</v>
      </c>
      <c r="AG5">
        <f t="shared" si="14"/>
        <v>30.275959014892578</v>
      </c>
      <c r="AH5" s="1">
        <v>2</v>
      </c>
      <c r="AI5">
        <f t="shared" si="15"/>
        <v>4.644859790802002</v>
      </c>
      <c r="AJ5" s="1">
        <v>1</v>
      </c>
      <c r="AK5">
        <f t="shared" si="16"/>
        <v>9.2897195816040039</v>
      </c>
      <c r="AL5" s="1">
        <v>30.837081909179688</v>
      </c>
      <c r="AM5" s="1">
        <v>30.275959014892578</v>
      </c>
      <c r="AN5" s="1">
        <v>30.025266647338867</v>
      </c>
      <c r="AO5" s="1">
        <v>50.05218505859375</v>
      </c>
      <c r="AP5" s="1">
        <v>52.7537841796875</v>
      </c>
      <c r="AQ5" s="1">
        <v>22.976106643676758</v>
      </c>
      <c r="AR5" s="1">
        <v>29.631248474121094</v>
      </c>
      <c r="AS5" s="1">
        <v>50.781471252441406</v>
      </c>
      <c r="AT5" s="1">
        <v>65.489387512207031</v>
      </c>
      <c r="AU5" s="1">
        <v>300.531005859375</v>
      </c>
      <c r="AV5" s="1">
        <v>1701.4261474609375</v>
      </c>
      <c r="AW5" s="1">
        <v>0.20258398354053497</v>
      </c>
      <c r="AX5" s="1">
        <v>98.788528442382813</v>
      </c>
      <c r="AY5" s="1">
        <v>3.2456457614898682</v>
      </c>
      <c r="AZ5" s="1">
        <v>-0.23416978120803833</v>
      </c>
      <c r="BA5" s="1">
        <v>1</v>
      </c>
      <c r="BB5" s="1">
        <v>-1.355140209197998</v>
      </c>
      <c r="BC5" s="1">
        <v>7.355140209197998</v>
      </c>
      <c r="BD5" s="1">
        <v>1</v>
      </c>
      <c r="BE5" s="1">
        <v>0</v>
      </c>
      <c r="BF5" s="1">
        <v>0.15999999642372131</v>
      </c>
      <c r="BG5" s="1">
        <v>111115</v>
      </c>
      <c r="BH5">
        <f t="shared" si="17"/>
        <v>1.5026550292968748</v>
      </c>
      <c r="BI5">
        <f t="shared" si="18"/>
        <v>1.030575472105409E-2</v>
      </c>
      <c r="BJ5">
        <f t="shared" si="19"/>
        <v>303.42595901489256</v>
      </c>
      <c r="BK5">
        <f t="shared" si="20"/>
        <v>303.98708190917966</v>
      </c>
      <c r="BL5">
        <f t="shared" si="21"/>
        <v>272.22817750897593</v>
      </c>
      <c r="BM5">
        <f t="shared" si="22"/>
        <v>-0.69973433135851915</v>
      </c>
      <c r="BN5">
        <f t="shared" si="23"/>
        <v>4.3284498190515208</v>
      </c>
      <c r="BO5">
        <f t="shared" si="24"/>
        <v>43.815308187084042</v>
      </c>
      <c r="BP5">
        <f t="shared" si="25"/>
        <v>14.184059712962949</v>
      </c>
      <c r="BQ5">
        <f t="shared" si="26"/>
        <v>30.556520462036133</v>
      </c>
      <c r="BR5">
        <f t="shared" si="27"/>
        <v>4.3985515637609183</v>
      </c>
      <c r="BS5">
        <f t="shared" si="28"/>
        <v>0.69989085092142189</v>
      </c>
      <c r="BT5">
        <f t="shared" si="29"/>
        <v>2.927227432669024</v>
      </c>
      <c r="BU5">
        <f t="shared" si="30"/>
        <v>1.4713241310918943</v>
      </c>
      <c r="BV5">
        <f t="shared" si="31"/>
        <v>0.44222111489091359</v>
      </c>
      <c r="BW5">
        <f t="shared" si="32"/>
        <v>6.1078978759184981</v>
      </c>
      <c r="BX5">
        <f t="shared" si="33"/>
        <v>1.1720108508975478</v>
      </c>
      <c r="BY5">
        <f t="shared" si="34"/>
        <v>68.925402300255442</v>
      </c>
      <c r="BZ5">
        <f t="shared" si="35"/>
        <v>53.422735775655099</v>
      </c>
      <c r="CA5">
        <f t="shared" si="36"/>
        <v>-5.9390463621544008E-2</v>
      </c>
      <c r="CB5">
        <f t="shared" si="37"/>
        <v>0</v>
      </c>
      <c r="CC5">
        <f t="shared" si="38"/>
        <v>1488.8642109841624</v>
      </c>
      <c r="CD5">
        <f t="shared" si="39"/>
        <v>0</v>
      </c>
      <c r="CE5" t="e">
        <f t="shared" si="40"/>
        <v>#DIV/0!</v>
      </c>
      <c r="CF5" t="e">
        <f t="shared" si="41"/>
        <v>#DIV/0!</v>
      </c>
    </row>
    <row r="6" spans="1:84" x14ac:dyDescent="0.35">
      <c r="A6" t="s">
        <v>108</v>
      </c>
      <c r="B6" s="1">
        <v>4</v>
      </c>
      <c r="C6" s="1" t="s">
        <v>88</v>
      </c>
      <c r="D6" s="1">
        <v>1021.9999989662319</v>
      </c>
      <c r="E6" s="1">
        <v>0</v>
      </c>
      <c r="F6">
        <f t="shared" si="0"/>
        <v>4.0622095099288904</v>
      </c>
      <c r="G6">
        <f t="shared" si="1"/>
        <v>0.78079466617627113</v>
      </c>
      <c r="H6">
        <f t="shared" si="2"/>
        <v>85.722145947873372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t="e">
        <f t="shared" si="3"/>
        <v>#DIV/0!</v>
      </c>
      <c r="Q6" t="e">
        <f t="shared" si="4"/>
        <v>#DIV/0!</v>
      </c>
      <c r="R6" t="e">
        <f t="shared" si="5"/>
        <v>#DIV/0!</v>
      </c>
      <c r="S6" s="1">
        <v>-1</v>
      </c>
      <c r="T6" s="1">
        <v>0.87</v>
      </c>
      <c r="U6" s="1">
        <v>0.92</v>
      </c>
      <c r="V6" s="1">
        <v>10.136746406555176</v>
      </c>
      <c r="W6">
        <f t="shared" si="6"/>
        <v>0.87506837320327757</v>
      </c>
      <c r="X6">
        <f t="shared" si="7"/>
        <v>3.3997514561509182E-3</v>
      </c>
      <c r="Y6" t="e">
        <f t="shared" si="8"/>
        <v>#DIV/0!</v>
      </c>
      <c r="Z6" t="e">
        <f t="shared" si="9"/>
        <v>#DIV/0!</v>
      </c>
      <c r="AA6" t="e">
        <f t="shared" si="10"/>
        <v>#DIV/0!</v>
      </c>
      <c r="AB6" s="1">
        <v>0</v>
      </c>
      <c r="AC6" s="1">
        <v>0.5</v>
      </c>
      <c r="AD6" t="e">
        <f t="shared" si="11"/>
        <v>#DIV/0!</v>
      </c>
      <c r="AE6">
        <f t="shared" si="12"/>
        <v>10.412744263164466</v>
      </c>
      <c r="AF6">
        <f t="shared" si="13"/>
        <v>1.3757911338615951</v>
      </c>
      <c r="AG6">
        <f t="shared" si="14"/>
        <v>30.208419799804688</v>
      </c>
      <c r="AH6" s="1">
        <v>2</v>
      </c>
      <c r="AI6">
        <f t="shared" si="15"/>
        <v>4.644859790802002</v>
      </c>
      <c r="AJ6" s="1">
        <v>1</v>
      </c>
      <c r="AK6">
        <f t="shared" si="16"/>
        <v>9.2897195816040039</v>
      </c>
      <c r="AL6" s="1">
        <v>30.806764602661133</v>
      </c>
      <c r="AM6" s="1">
        <v>30.208419799804688</v>
      </c>
      <c r="AN6" s="1">
        <v>30.020689010620117</v>
      </c>
      <c r="AO6" s="1">
        <v>100.10598754882813</v>
      </c>
      <c r="AP6" s="1">
        <v>96.732147216796875</v>
      </c>
      <c r="AQ6" s="1">
        <v>22.995418548583984</v>
      </c>
      <c r="AR6" s="1">
        <v>29.719387054443359</v>
      </c>
      <c r="AS6" s="1">
        <v>50.914764404296875</v>
      </c>
      <c r="AT6" s="1">
        <v>65.8013916015625</v>
      </c>
      <c r="AU6" s="1">
        <v>300.5155029296875</v>
      </c>
      <c r="AV6" s="1">
        <v>1701.574462890625</v>
      </c>
      <c r="AW6" s="1">
        <v>0.2478373795747757</v>
      </c>
      <c r="AX6" s="1">
        <v>98.788352966308594</v>
      </c>
      <c r="AY6" s="1">
        <v>3.7226436138153076</v>
      </c>
      <c r="AZ6" s="1">
        <v>-0.22982360422611237</v>
      </c>
      <c r="BA6" s="1">
        <v>1</v>
      </c>
      <c r="BB6" s="1">
        <v>-1.355140209197998</v>
      </c>
      <c r="BC6" s="1">
        <v>7.355140209197998</v>
      </c>
      <c r="BD6" s="1">
        <v>1</v>
      </c>
      <c r="BE6" s="1">
        <v>0</v>
      </c>
      <c r="BF6" s="1">
        <v>0.15999999642372131</v>
      </c>
      <c r="BG6" s="1">
        <v>111115</v>
      </c>
      <c r="BH6">
        <f t="shared" si="17"/>
        <v>1.5025775146484373</v>
      </c>
      <c r="BI6">
        <f t="shared" si="18"/>
        <v>1.0412744263164466E-2</v>
      </c>
      <c r="BJ6">
        <f t="shared" si="19"/>
        <v>303.35841979980466</v>
      </c>
      <c r="BK6">
        <f t="shared" si="20"/>
        <v>303.95676460266111</v>
      </c>
      <c r="BL6">
        <f t="shared" si="21"/>
        <v>272.25190797719551</v>
      </c>
      <c r="BM6">
        <f t="shared" si="22"/>
        <v>-0.71669888540958027</v>
      </c>
      <c r="BN6">
        <f t="shared" si="23"/>
        <v>4.311720432138288</v>
      </c>
      <c r="BO6">
        <f t="shared" si="24"/>
        <v>43.646040273682715</v>
      </c>
      <c r="BP6">
        <f t="shared" si="25"/>
        <v>13.926653219239356</v>
      </c>
      <c r="BQ6">
        <f t="shared" si="26"/>
        <v>30.50759220123291</v>
      </c>
      <c r="BR6">
        <f t="shared" si="27"/>
        <v>4.3862554990157152</v>
      </c>
      <c r="BS6">
        <f t="shared" si="28"/>
        <v>0.72025750831825108</v>
      </c>
      <c r="BT6">
        <f t="shared" si="29"/>
        <v>2.9359292982766929</v>
      </c>
      <c r="BU6">
        <f t="shared" si="30"/>
        <v>1.4503262007390223</v>
      </c>
      <c r="BV6">
        <f t="shared" si="31"/>
        <v>0.45523468478573864</v>
      </c>
      <c r="BW6">
        <f t="shared" si="32"/>
        <v>8.4683496109279357</v>
      </c>
      <c r="BX6">
        <f t="shared" si="33"/>
        <v>0.88618053474769043</v>
      </c>
      <c r="BY6">
        <f t="shared" si="34"/>
        <v>69.444913656005397</v>
      </c>
      <c r="BZ6">
        <f t="shared" si="35"/>
        <v>96.141819081460724</v>
      </c>
      <c r="CA6">
        <f t="shared" si="36"/>
        <v>2.93420481705878E-2</v>
      </c>
      <c r="CB6">
        <f t="shared" si="37"/>
        <v>0</v>
      </c>
      <c r="CC6">
        <f t="shared" si="38"/>
        <v>1488.99399712594</v>
      </c>
      <c r="CD6">
        <f t="shared" si="39"/>
        <v>0</v>
      </c>
      <c r="CE6" t="e">
        <f t="shared" si="40"/>
        <v>#DIV/0!</v>
      </c>
      <c r="CF6" t="e">
        <f t="shared" si="41"/>
        <v>#DIV/0!</v>
      </c>
    </row>
    <row r="7" spans="1:84" x14ac:dyDescent="0.35">
      <c r="A7" t="s">
        <v>108</v>
      </c>
      <c r="B7" s="1">
        <v>5</v>
      </c>
      <c r="C7" s="1" t="s">
        <v>89</v>
      </c>
      <c r="D7" s="1">
        <v>1166.9999989662319</v>
      </c>
      <c r="E7" s="1">
        <v>0</v>
      </c>
      <c r="F7">
        <f t="shared" si="0"/>
        <v>25.75010958834028</v>
      </c>
      <c r="G7">
        <f t="shared" si="1"/>
        <v>0.79362300908717653</v>
      </c>
      <c r="H7">
        <f t="shared" si="2"/>
        <v>219.83107904905242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t="e">
        <f t="shared" si="3"/>
        <v>#DIV/0!</v>
      </c>
      <c r="Q7" t="e">
        <f t="shared" si="4"/>
        <v>#DIV/0!</v>
      </c>
      <c r="R7" t="e">
        <f t="shared" si="5"/>
        <v>#DIV/0!</v>
      </c>
      <c r="S7" s="1">
        <v>-1</v>
      </c>
      <c r="T7" s="1">
        <v>0.87</v>
      </c>
      <c r="U7" s="1">
        <v>0.92</v>
      </c>
      <c r="V7" s="1">
        <v>10.136746406555176</v>
      </c>
      <c r="W7">
        <f t="shared" si="6"/>
        <v>0.87506837320327757</v>
      </c>
      <c r="X7">
        <f t="shared" si="7"/>
        <v>1.7978889966287315E-2</v>
      </c>
      <c r="Y7" t="e">
        <f t="shared" si="8"/>
        <v>#DIV/0!</v>
      </c>
      <c r="Z7" t="e">
        <f t="shared" si="9"/>
        <v>#DIV/0!</v>
      </c>
      <c r="AA7" t="e">
        <f t="shared" si="10"/>
        <v>#DIV/0!</v>
      </c>
      <c r="AB7" s="1">
        <v>0</v>
      </c>
      <c r="AC7" s="1">
        <v>0.5</v>
      </c>
      <c r="AD7" t="e">
        <f t="shared" si="11"/>
        <v>#DIV/0!</v>
      </c>
      <c r="AE7">
        <f t="shared" si="12"/>
        <v>10.152691648412228</v>
      </c>
      <c r="AF7">
        <f t="shared" si="13"/>
        <v>1.3221014677752509</v>
      </c>
      <c r="AG7">
        <f t="shared" si="14"/>
        <v>29.893203735351563</v>
      </c>
      <c r="AH7" s="1">
        <v>2</v>
      </c>
      <c r="AI7">
        <f t="shared" si="15"/>
        <v>4.644859790802002</v>
      </c>
      <c r="AJ7" s="1">
        <v>1</v>
      </c>
      <c r="AK7">
        <f t="shared" si="16"/>
        <v>9.2897195816040039</v>
      </c>
      <c r="AL7" s="1">
        <v>30.699325561523438</v>
      </c>
      <c r="AM7" s="1">
        <v>29.893203735351563</v>
      </c>
      <c r="AN7" s="1">
        <v>30.02485466003418</v>
      </c>
      <c r="AO7" s="1">
        <v>300.07968139648438</v>
      </c>
      <c r="AP7" s="1">
        <v>281.04367065429688</v>
      </c>
      <c r="AQ7" s="1">
        <v>22.92308235168457</v>
      </c>
      <c r="AR7" s="1">
        <v>29.480649948120117</v>
      </c>
      <c r="AS7" s="1">
        <v>51.062728881835938</v>
      </c>
      <c r="AT7" s="1">
        <v>65.671562194824219</v>
      </c>
      <c r="AU7" s="1">
        <v>300.51947021484375</v>
      </c>
      <c r="AV7" s="1">
        <v>1700.281005859375</v>
      </c>
      <c r="AW7" s="1">
        <v>0.21753460168838501</v>
      </c>
      <c r="AX7" s="1">
        <v>98.786262512207031</v>
      </c>
      <c r="AY7" s="1">
        <v>5.0697598457336426</v>
      </c>
      <c r="AZ7" s="1">
        <v>-0.23675510287284851</v>
      </c>
      <c r="BA7" s="1">
        <v>1</v>
      </c>
      <c r="BB7" s="1">
        <v>-1.355140209197998</v>
      </c>
      <c r="BC7" s="1">
        <v>7.355140209197998</v>
      </c>
      <c r="BD7" s="1">
        <v>1</v>
      </c>
      <c r="BE7" s="1">
        <v>0</v>
      </c>
      <c r="BF7" s="1">
        <v>0.15999999642372131</v>
      </c>
      <c r="BG7" s="1">
        <v>111115</v>
      </c>
      <c r="BH7">
        <f t="shared" si="17"/>
        <v>1.5025973510742188</v>
      </c>
      <c r="BI7">
        <f t="shared" si="18"/>
        <v>1.0152691648412229E-2</v>
      </c>
      <c r="BJ7">
        <f t="shared" si="19"/>
        <v>303.04320373535154</v>
      </c>
      <c r="BK7">
        <f t="shared" si="20"/>
        <v>303.84932556152341</v>
      </c>
      <c r="BL7">
        <f t="shared" si="21"/>
        <v>272.04495485682128</v>
      </c>
      <c r="BM7">
        <f t="shared" si="22"/>
        <v>-0.6619757309493155</v>
      </c>
      <c r="BN7">
        <f t="shared" si="23"/>
        <v>4.2343846925807274</v>
      </c>
      <c r="BO7">
        <f t="shared" si="24"/>
        <v>42.864104632539203</v>
      </c>
      <c r="BP7">
        <f t="shared" si="25"/>
        <v>13.383454684419085</v>
      </c>
      <c r="BQ7">
        <f t="shared" si="26"/>
        <v>30.2962646484375</v>
      </c>
      <c r="BR7">
        <f t="shared" si="27"/>
        <v>4.3334905472698733</v>
      </c>
      <c r="BS7">
        <f t="shared" si="28"/>
        <v>0.73115984522184851</v>
      </c>
      <c r="BT7">
        <f t="shared" si="29"/>
        <v>2.9122832248054764</v>
      </c>
      <c r="BU7">
        <f t="shared" si="30"/>
        <v>1.4212073224643968</v>
      </c>
      <c r="BV7">
        <f t="shared" si="31"/>
        <v>0.46220429964646625</v>
      </c>
      <c r="BW7">
        <f t="shared" si="32"/>
        <v>21.716290683281425</v>
      </c>
      <c r="BX7">
        <f t="shared" si="33"/>
        <v>0.7821954450611337</v>
      </c>
      <c r="BY7">
        <f t="shared" si="34"/>
        <v>70.154889632185174</v>
      </c>
      <c r="BZ7">
        <f t="shared" si="35"/>
        <v>277.30161497232581</v>
      </c>
      <c r="CA7">
        <f t="shared" si="36"/>
        <v>6.5145531026459064E-2</v>
      </c>
      <c r="CB7">
        <f t="shared" si="37"/>
        <v>0</v>
      </c>
      <c r="CC7">
        <f t="shared" si="38"/>
        <v>1487.8621337857958</v>
      </c>
      <c r="CD7">
        <f t="shared" si="39"/>
        <v>0</v>
      </c>
      <c r="CE7" t="e">
        <f t="shared" si="40"/>
        <v>#DIV/0!</v>
      </c>
      <c r="CF7" t="e">
        <f t="shared" si="41"/>
        <v>#DIV/0!</v>
      </c>
    </row>
    <row r="8" spans="1:84" x14ac:dyDescent="0.35">
      <c r="A8" t="s">
        <v>108</v>
      </c>
      <c r="B8" s="1">
        <v>6</v>
      </c>
      <c r="C8" s="1" t="s">
        <v>90</v>
      </c>
      <c r="D8" s="1">
        <v>1368.9999989662319</v>
      </c>
      <c r="E8" s="1">
        <v>0</v>
      </c>
      <c r="F8">
        <f t="shared" si="0"/>
        <v>39.436404757357607</v>
      </c>
      <c r="G8">
        <f t="shared" si="1"/>
        <v>0.80276295437519374</v>
      </c>
      <c r="H8">
        <f t="shared" si="2"/>
        <v>377.32030349981051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t="e">
        <f t="shared" si="3"/>
        <v>#DIV/0!</v>
      </c>
      <c r="Q8" t="e">
        <f t="shared" si="4"/>
        <v>#DIV/0!</v>
      </c>
      <c r="R8" t="e">
        <f t="shared" si="5"/>
        <v>#DIV/0!</v>
      </c>
      <c r="S8" s="1">
        <v>-1</v>
      </c>
      <c r="T8" s="1">
        <v>0.87</v>
      </c>
      <c r="U8" s="1">
        <v>0.92</v>
      </c>
      <c r="V8" s="1">
        <v>10.136746406555176</v>
      </c>
      <c r="W8">
        <f t="shared" si="6"/>
        <v>0.87506837320327757</v>
      </c>
      <c r="X8">
        <f t="shared" si="7"/>
        <v>2.7166563892862171E-2</v>
      </c>
      <c r="Y8" t="e">
        <f t="shared" si="8"/>
        <v>#DIV/0!</v>
      </c>
      <c r="Z8" t="e">
        <f t="shared" si="9"/>
        <v>#DIV/0!</v>
      </c>
      <c r="AA8" t="e">
        <f t="shared" si="10"/>
        <v>#DIV/0!</v>
      </c>
      <c r="AB8" s="1">
        <v>0</v>
      </c>
      <c r="AC8" s="1">
        <v>0.5</v>
      </c>
      <c r="AD8" t="e">
        <f t="shared" si="11"/>
        <v>#DIV/0!</v>
      </c>
      <c r="AE8">
        <f t="shared" si="12"/>
        <v>9.9404094571214259</v>
      </c>
      <c r="AF8">
        <f t="shared" si="13"/>
        <v>1.2810831323382978</v>
      </c>
      <c r="AG8">
        <f t="shared" si="14"/>
        <v>29.706048965454102</v>
      </c>
      <c r="AH8" s="1">
        <v>2</v>
      </c>
      <c r="AI8">
        <f t="shared" si="15"/>
        <v>4.644859790802002</v>
      </c>
      <c r="AJ8" s="1">
        <v>1</v>
      </c>
      <c r="AK8">
        <f t="shared" si="16"/>
        <v>9.2897195816040039</v>
      </c>
      <c r="AL8" s="1">
        <v>30.638248443603516</v>
      </c>
      <c r="AM8" s="1">
        <v>29.706048965454102</v>
      </c>
      <c r="AN8" s="1">
        <v>30.027612686157227</v>
      </c>
      <c r="AO8" s="1">
        <v>500.12252807617188</v>
      </c>
      <c r="AP8" s="1">
        <v>470.76040649414063</v>
      </c>
      <c r="AQ8" s="1">
        <v>23.018531799316406</v>
      </c>
      <c r="AR8" s="1">
        <v>29.439765930175781</v>
      </c>
      <c r="AS8" s="1">
        <v>51.452747344970703</v>
      </c>
      <c r="AT8" s="1">
        <v>65.802406311035156</v>
      </c>
      <c r="AU8" s="1">
        <v>300.49569702148438</v>
      </c>
      <c r="AV8" s="1">
        <v>1700.966796875</v>
      </c>
      <c r="AW8" s="1">
        <v>0.24297505617141724</v>
      </c>
      <c r="AX8" s="1">
        <v>98.776565551757813</v>
      </c>
      <c r="AY8" s="1">
        <v>5.715266227722168</v>
      </c>
      <c r="AZ8" s="1">
        <v>-0.23834764957427979</v>
      </c>
      <c r="BA8" s="1">
        <v>0.5</v>
      </c>
      <c r="BB8" s="1">
        <v>-1.355140209197998</v>
      </c>
      <c r="BC8" s="1">
        <v>7.355140209197998</v>
      </c>
      <c r="BD8" s="1">
        <v>1</v>
      </c>
      <c r="BE8" s="1">
        <v>0</v>
      </c>
      <c r="BF8" s="1">
        <v>0.15999999642372131</v>
      </c>
      <c r="BG8" s="1">
        <v>111115</v>
      </c>
      <c r="BH8">
        <f t="shared" si="17"/>
        <v>1.5024784851074218</v>
      </c>
      <c r="BI8">
        <f t="shared" si="18"/>
        <v>9.9404094571214265E-3</v>
      </c>
      <c r="BJ8">
        <f t="shared" si="19"/>
        <v>302.85604896545408</v>
      </c>
      <c r="BK8">
        <f t="shared" si="20"/>
        <v>303.78824844360349</v>
      </c>
      <c r="BL8">
        <f t="shared" si="21"/>
        <v>272.1546814168687</v>
      </c>
      <c r="BM8">
        <f t="shared" si="22"/>
        <v>-0.61825718565775645</v>
      </c>
      <c r="BN8">
        <f t="shared" si="23"/>
        <v>4.1890421015687123</v>
      </c>
      <c r="BO8">
        <f t="shared" si="24"/>
        <v>42.409270641969236</v>
      </c>
      <c r="BP8">
        <f t="shared" si="25"/>
        <v>12.969504711793455</v>
      </c>
      <c r="BQ8">
        <f t="shared" si="26"/>
        <v>30.172148704528809</v>
      </c>
      <c r="BR8">
        <f t="shared" si="27"/>
        <v>4.3027593991834054</v>
      </c>
      <c r="BS8">
        <f t="shared" si="28"/>
        <v>0.73891064067340295</v>
      </c>
      <c r="BT8">
        <f t="shared" si="29"/>
        <v>2.9079589692304144</v>
      </c>
      <c r="BU8">
        <f t="shared" si="30"/>
        <v>1.394800429952991</v>
      </c>
      <c r="BV8">
        <f t="shared" si="31"/>
        <v>0.46716065279828944</v>
      </c>
      <c r="BW8">
        <f t="shared" si="32"/>
        <v>37.270403692658185</v>
      </c>
      <c r="BX8">
        <f t="shared" si="33"/>
        <v>0.80151240056444051</v>
      </c>
      <c r="BY8">
        <f t="shared" si="34"/>
        <v>70.801795379939421</v>
      </c>
      <c r="BZ8">
        <f t="shared" si="35"/>
        <v>465.02943195236224</v>
      </c>
      <c r="CA8">
        <f t="shared" si="36"/>
        <v>6.0042828868451782E-2</v>
      </c>
      <c r="CB8">
        <f t="shared" si="37"/>
        <v>0</v>
      </c>
      <c r="CC8">
        <f t="shared" si="38"/>
        <v>1488.4622478141962</v>
      </c>
      <c r="CD8">
        <f t="shared" si="39"/>
        <v>0</v>
      </c>
      <c r="CE8" t="e">
        <f t="shared" si="40"/>
        <v>#DIV/0!</v>
      </c>
      <c r="CF8" t="e">
        <f t="shared" si="41"/>
        <v>#DIV/0!</v>
      </c>
    </row>
    <row r="9" spans="1:84" x14ac:dyDescent="0.35">
      <c r="A9" t="s">
        <v>108</v>
      </c>
      <c r="B9" s="1">
        <v>7</v>
      </c>
      <c r="C9" s="1" t="s">
        <v>91</v>
      </c>
      <c r="D9" s="1">
        <v>1571.499998931773</v>
      </c>
      <c r="E9" s="1">
        <v>0</v>
      </c>
      <c r="F9">
        <f t="shared" si="0"/>
        <v>46.792499414371235</v>
      </c>
      <c r="G9">
        <f t="shared" si="1"/>
        <v>0.77095986359818969</v>
      </c>
      <c r="H9">
        <f t="shared" si="2"/>
        <v>645.08427756708363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t="e">
        <f t="shared" si="3"/>
        <v>#DIV/0!</v>
      </c>
      <c r="Q9" t="e">
        <f t="shared" si="4"/>
        <v>#DIV/0!</v>
      </c>
      <c r="R9" t="e">
        <f t="shared" si="5"/>
        <v>#DIV/0!</v>
      </c>
      <c r="S9" s="1">
        <v>-1</v>
      </c>
      <c r="T9" s="1">
        <v>0.87</v>
      </c>
      <c r="U9" s="1">
        <v>0.92</v>
      </c>
      <c r="V9" s="1">
        <v>10.136746406555176</v>
      </c>
      <c r="W9">
        <f t="shared" si="6"/>
        <v>0.87506837320327757</v>
      </c>
      <c r="X9">
        <f t="shared" si="7"/>
        <v>3.2121559042352275E-2</v>
      </c>
      <c r="Y9" t="e">
        <f t="shared" si="8"/>
        <v>#DIV/0!</v>
      </c>
      <c r="Z9" t="e">
        <f t="shared" si="9"/>
        <v>#DIV/0!</v>
      </c>
      <c r="AA9" t="e">
        <f t="shared" si="10"/>
        <v>#DIV/0!</v>
      </c>
      <c r="AB9" s="1">
        <v>0</v>
      </c>
      <c r="AC9" s="1">
        <v>0.5</v>
      </c>
      <c r="AD9" t="e">
        <f t="shared" si="11"/>
        <v>#DIV/0!</v>
      </c>
      <c r="AE9">
        <f t="shared" si="12"/>
        <v>9.6489023665750491</v>
      </c>
      <c r="AF9">
        <f t="shared" si="13"/>
        <v>1.2908262382901743</v>
      </c>
      <c r="AG9">
        <f t="shared" si="14"/>
        <v>29.698375701904297</v>
      </c>
      <c r="AH9" s="1">
        <v>2</v>
      </c>
      <c r="AI9">
        <f t="shared" si="15"/>
        <v>4.644859790802002</v>
      </c>
      <c r="AJ9" s="1">
        <v>1</v>
      </c>
      <c r="AK9">
        <f t="shared" si="16"/>
        <v>9.2897195816040039</v>
      </c>
      <c r="AL9" s="1">
        <v>30.632753372192383</v>
      </c>
      <c r="AM9" s="1">
        <v>29.698375701904297</v>
      </c>
      <c r="AN9" s="1">
        <v>30.031415939331055</v>
      </c>
      <c r="AO9" s="1">
        <v>800.25787353515625</v>
      </c>
      <c r="AP9" s="1">
        <v>764.2081298828125</v>
      </c>
      <c r="AQ9" s="1">
        <v>23.088895797729492</v>
      </c>
      <c r="AR9" s="1">
        <v>29.32231330871582</v>
      </c>
      <c r="AS9" s="1">
        <v>51.619129180908203</v>
      </c>
      <c r="AT9" s="1">
        <v>65.558189392089844</v>
      </c>
      <c r="AU9" s="1">
        <v>300.50848388671875</v>
      </c>
      <c r="AV9" s="1">
        <v>1700.28271484375</v>
      </c>
      <c r="AW9" s="1">
        <v>0.22636078298091888</v>
      </c>
      <c r="AX9" s="1">
        <v>98.77685546875</v>
      </c>
      <c r="AY9" s="1">
        <v>6.211298942565918</v>
      </c>
      <c r="AZ9" s="1">
        <v>-0.24665376543998718</v>
      </c>
      <c r="BA9" s="1">
        <v>0.5</v>
      </c>
      <c r="BB9" s="1">
        <v>-1.355140209197998</v>
      </c>
      <c r="BC9" s="1">
        <v>7.355140209197998</v>
      </c>
      <c r="BD9" s="1">
        <v>1</v>
      </c>
      <c r="BE9" s="1">
        <v>0</v>
      </c>
      <c r="BF9" s="1">
        <v>0.15999999642372131</v>
      </c>
      <c r="BG9" s="1">
        <v>111115</v>
      </c>
      <c r="BH9">
        <f t="shared" si="17"/>
        <v>1.5025424194335937</v>
      </c>
      <c r="BI9">
        <f t="shared" si="18"/>
        <v>9.648902366575049E-3</v>
      </c>
      <c r="BJ9">
        <f t="shared" si="19"/>
        <v>302.84837570190427</v>
      </c>
      <c r="BK9">
        <f t="shared" si="20"/>
        <v>303.78275337219236</v>
      </c>
      <c r="BL9">
        <f t="shared" si="21"/>
        <v>272.04522829431517</v>
      </c>
      <c r="BM9">
        <f t="shared" si="22"/>
        <v>-0.56731926860653337</v>
      </c>
      <c r="BN9">
        <f t="shared" si="23"/>
        <v>4.1871921419946014</v>
      </c>
      <c r="BO9">
        <f t="shared" si="24"/>
        <v>42.39041749328922</v>
      </c>
      <c r="BP9">
        <f t="shared" si="25"/>
        <v>13.0681041845734</v>
      </c>
      <c r="BQ9">
        <f t="shared" si="26"/>
        <v>30.16556453704834</v>
      </c>
      <c r="BR9">
        <f t="shared" si="27"/>
        <v>4.3011344751951457</v>
      </c>
      <c r="BS9">
        <f t="shared" si="28"/>
        <v>0.71188044311602827</v>
      </c>
      <c r="BT9">
        <f t="shared" si="29"/>
        <v>2.8963659037044271</v>
      </c>
      <c r="BU9">
        <f t="shared" si="30"/>
        <v>1.4047685714907185</v>
      </c>
      <c r="BV9">
        <f t="shared" si="31"/>
        <v>0.4498810338592022</v>
      </c>
      <c r="BW9">
        <f t="shared" si="32"/>
        <v>63.719396450406826</v>
      </c>
      <c r="BX9">
        <f t="shared" si="33"/>
        <v>0.84412119204490021</v>
      </c>
      <c r="BY9">
        <f t="shared" si="34"/>
        <v>70.475778901304011</v>
      </c>
      <c r="BZ9">
        <f t="shared" si="35"/>
        <v>757.40815345139322</v>
      </c>
      <c r="CA9">
        <f t="shared" si="36"/>
        <v>4.3539772155070385E-2</v>
      </c>
      <c r="CB9">
        <f t="shared" si="37"/>
        <v>0</v>
      </c>
      <c r="CC9">
        <f t="shared" si="38"/>
        <v>1487.8636292639726</v>
      </c>
      <c r="CD9">
        <f t="shared" si="39"/>
        <v>0</v>
      </c>
      <c r="CE9" t="e">
        <f t="shared" si="40"/>
        <v>#DIV/0!</v>
      </c>
      <c r="CF9" t="e">
        <f t="shared" si="41"/>
        <v>#DIV/0!</v>
      </c>
    </row>
    <row r="10" spans="1:84" x14ac:dyDescent="0.35">
      <c r="A10" t="s">
        <v>108</v>
      </c>
      <c r="B10" s="1">
        <v>8</v>
      </c>
      <c r="C10" s="1" t="s">
        <v>92</v>
      </c>
      <c r="D10" s="1">
        <v>1773.9999989662319</v>
      </c>
      <c r="E10" s="1">
        <v>0</v>
      </c>
      <c r="F10">
        <f t="shared" si="0"/>
        <v>48.945578821448933</v>
      </c>
      <c r="G10">
        <f t="shared" si="1"/>
        <v>0.69433820403224766</v>
      </c>
      <c r="H10">
        <f t="shared" si="2"/>
        <v>1014.6502311779392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t="e">
        <f t="shared" si="3"/>
        <v>#DIV/0!</v>
      </c>
      <c r="Q10" t="e">
        <f t="shared" si="4"/>
        <v>#DIV/0!</v>
      </c>
      <c r="R10" t="e">
        <f t="shared" si="5"/>
        <v>#DIV/0!</v>
      </c>
      <c r="S10" s="1">
        <v>-1</v>
      </c>
      <c r="T10" s="1">
        <v>0.87</v>
      </c>
      <c r="U10" s="1">
        <v>0.92</v>
      </c>
      <c r="V10" s="1">
        <v>10.136746406555176</v>
      </c>
      <c r="W10">
        <f t="shared" si="6"/>
        <v>0.87506837320327757</v>
      </c>
      <c r="X10">
        <f t="shared" si="7"/>
        <v>3.3608183683748342E-2</v>
      </c>
      <c r="Y10" t="e">
        <f t="shared" si="8"/>
        <v>#DIV/0!</v>
      </c>
      <c r="Z10" t="e">
        <f t="shared" si="9"/>
        <v>#DIV/0!</v>
      </c>
      <c r="AA10" t="e">
        <f t="shared" si="10"/>
        <v>#DIV/0!</v>
      </c>
      <c r="AB10" s="1">
        <v>0</v>
      </c>
      <c r="AC10" s="1">
        <v>0.5</v>
      </c>
      <c r="AD10" t="e">
        <f t="shared" si="11"/>
        <v>#DIV/0!</v>
      </c>
      <c r="AE10">
        <f t="shared" si="12"/>
        <v>9.493542360680312</v>
      </c>
      <c r="AF10">
        <f t="shared" si="13"/>
        <v>1.3980194946185591</v>
      </c>
      <c r="AG10">
        <f t="shared" si="14"/>
        <v>30.287269592285156</v>
      </c>
      <c r="AH10" s="1">
        <v>2</v>
      </c>
      <c r="AI10">
        <f t="shared" si="15"/>
        <v>4.644859790802002</v>
      </c>
      <c r="AJ10" s="1">
        <v>1</v>
      </c>
      <c r="AK10">
        <f t="shared" si="16"/>
        <v>9.2897195816040039</v>
      </c>
      <c r="AL10" s="1">
        <v>30.822343826293945</v>
      </c>
      <c r="AM10" s="1">
        <v>30.287269592285156</v>
      </c>
      <c r="AN10" s="1">
        <v>30.027740478515625</v>
      </c>
      <c r="AO10" s="1">
        <v>1199.8680419921875</v>
      </c>
      <c r="AP10" s="1">
        <v>1159.965087890625</v>
      </c>
      <c r="AQ10" s="1">
        <v>23.567258834838867</v>
      </c>
      <c r="AR10" s="1">
        <v>29.697746276855469</v>
      </c>
      <c r="AS10" s="1">
        <v>52.121040344238281</v>
      </c>
      <c r="AT10" s="1">
        <v>65.682159423828125</v>
      </c>
      <c r="AU10" s="1">
        <v>300.51788330078125</v>
      </c>
      <c r="AV10" s="1">
        <v>1698.2828369140625</v>
      </c>
      <c r="AW10" s="1">
        <v>0.27246883511543274</v>
      </c>
      <c r="AX10" s="1">
        <v>98.769699096679688</v>
      </c>
      <c r="AY10" s="1">
        <v>6.5633983612060547</v>
      </c>
      <c r="AZ10" s="1">
        <v>-0.22923223674297333</v>
      </c>
      <c r="BA10" s="1">
        <v>0.5</v>
      </c>
      <c r="BB10" s="1">
        <v>-1.355140209197998</v>
      </c>
      <c r="BC10" s="1">
        <v>7.355140209197998</v>
      </c>
      <c r="BD10" s="1">
        <v>1</v>
      </c>
      <c r="BE10" s="1">
        <v>0</v>
      </c>
      <c r="BF10" s="1">
        <v>0.15999999642372131</v>
      </c>
      <c r="BG10" s="1">
        <v>111115</v>
      </c>
      <c r="BH10">
        <f t="shared" si="17"/>
        <v>1.5025894165039062</v>
      </c>
      <c r="BI10">
        <f t="shared" si="18"/>
        <v>9.4935423606803127E-3</v>
      </c>
      <c r="BJ10">
        <f t="shared" si="19"/>
        <v>303.43726959228513</v>
      </c>
      <c r="BK10">
        <f t="shared" si="20"/>
        <v>303.97234382629392</v>
      </c>
      <c r="BL10">
        <f t="shared" si="21"/>
        <v>271.72524783271729</v>
      </c>
      <c r="BM10">
        <f t="shared" si="22"/>
        <v>-0.5601645760316355</v>
      </c>
      <c r="BN10">
        <f t="shared" si="23"/>
        <v>4.3312569582331131</v>
      </c>
      <c r="BO10">
        <f t="shared" si="24"/>
        <v>43.852082145086904</v>
      </c>
      <c r="BP10">
        <f t="shared" si="25"/>
        <v>14.154335868231435</v>
      </c>
      <c r="BQ10">
        <f t="shared" si="26"/>
        <v>30.554806709289551</v>
      </c>
      <c r="BR10">
        <f t="shared" si="27"/>
        <v>4.3981203769647665</v>
      </c>
      <c r="BS10">
        <f t="shared" si="28"/>
        <v>0.64605066885067886</v>
      </c>
      <c r="BT10">
        <f t="shared" si="29"/>
        <v>2.933237463614554</v>
      </c>
      <c r="BU10">
        <f t="shared" si="30"/>
        <v>1.4648829133502126</v>
      </c>
      <c r="BV10">
        <f t="shared" si="31"/>
        <v>0.40785905506904579</v>
      </c>
      <c r="BW10">
        <f t="shared" si="32"/>
        <v>100.21669802182153</v>
      </c>
      <c r="BX10">
        <f t="shared" si="33"/>
        <v>0.87472480143610343</v>
      </c>
      <c r="BY10">
        <f t="shared" si="34"/>
        <v>68.820653252768295</v>
      </c>
      <c r="BZ10">
        <f t="shared" si="35"/>
        <v>1152.8522217994025</v>
      </c>
      <c r="CA10">
        <f t="shared" si="36"/>
        <v>2.921854722255194E-2</v>
      </c>
      <c r="CB10">
        <f t="shared" si="37"/>
        <v>0</v>
      </c>
      <c r="CC10">
        <f t="shared" si="38"/>
        <v>1486.1135993374357</v>
      </c>
      <c r="CD10">
        <f t="shared" si="39"/>
        <v>0</v>
      </c>
      <c r="CE10" t="e">
        <f t="shared" si="40"/>
        <v>#DIV/0!</v>
      </c>
      <c r="CF10" t="e">
        <f t="shared" si="41"/>
        <v>#DIV/0!</v>
      </c>
    </row>
    <row r="11" spans="1:84" x14ac:dyDescent="0.35">
      <c r="A11" t="s">
        <v>108</v>
      </c>
      <c r="B11" s="1">
        <v>9</v>
      </c>
      <c r="C11" s="1" t="s">
        <v>93</v>
      </c>
      <c r="D11" s="1">
        <v>1975.9999989662319</v>
      </c>
      <c r="E11" s="1">
        <v>0</v>
      </c>
      <c r="F11">
        <f t="shared" si="0"/>
        <v>48.89443954666465</v>
      </c>
      <c r="G11">
        <f t="shared" si="1"/>
        <v>0.62286737815015758</v>
      </c>
      <c r="H11">
        <f t="shared" si="2"/>
        <v>1291.6507729530911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t="e">
        <f t="shared" si="3"/>
        <v>#DIV/0!</v>
      </c>
      <c r="Q11" t="e">
        <f t="shared" si="4"/>
        <v>#DIV/0!</v>
      </c>
      <c r="R11" t="e">
        <f t="shared" si="5"/>
        <v>#DIV/0!</v>
      </c>
      <c r="S11" s="1">
        <v>-1</v>
      </c>
      <c r="T11" s="1">
        <v>0.87</v>
      </c>
      <c r="U11" s="1">
        <v>0.92</v>
      </c>
      <c r="V11" s="1">
        <v>10.136746406555176</v>
      </c>
      <c r="W11">
        <f t="shared" si="6"/>
        <v>0.87506837320327757</v>
      </c>
      <c r="X11">
        <f t="shared" si="7"/>
        <v>3.3547384957469194E-2</v>
      </c>
      <c r="Y11" t="e">
        <f t="shared" si="8"/>
        <v>#DIV/0!</v>
      </c>
      <c r="Z11" t="e">
        <f t="shared" si="9"/>
        <v>#DIV/0!</v>
      </c>
      <c r="AA11" t="e">
        <f t="shared" si="10"/>
        <v>#DIV/0!</v>
      </c>
      <c r="AB11" s="1">
        <v>0</v>
      </c>
      <c r="AC11" s="1">
        <v>0.5</v>
      </c>
      <c r="AD11" t="e">
        <f t="shared" si="11"/>
        <v>#DIV/0!</v>
      </c>
      <c r="AE11">
        <f t="shared" si="12"/>
        <v>9.1768863683730189</v>
      </c>
      <c r="AF11">
        <f t="shared" si="13"/>
        <v>1.4960997218719321</v>
      </c>
      <c r="AG11">
        <f t="shared" si="14"/>
        <v>30.376848220825195</v>
      </c>
      <c r="AH11" s="1">
        <v>2</v>
      </c>
      <c r="AI11">
        <f t="shared" si="15"/>
        <v>4.644859790802002</v>
      </c>
      <c r="AJ11" s="1">
        <v>1</v>
      </c>
      <c r="AK11">
        <f t="shared" si="16"/>
        <v>9.2897195816040039</v>
      </c>
      <c r="AL11" s="1">
        <v>30.756624221801758</v>
      </c>
      <c r="AM11" s="1">
        <v>30.376848220825195</v>
      </c>
      <c r="AN11" s="1">
        <v>30.021078109741211</v>
      </c>
      <c r="AO11" s="1">
        <v>1500.1893310546875</v>
      </c>
      <c r="AP11" s="1">
        <v>1458.73876953125</v>
      </c>
      <c r="AQ11" s="1">
        <v>22.999320983886719</v>
      </c>
      <c r="AR11" s="1">
        <v>28.930210113525391</v>
      </c>
      <c r="AS11" s="1">
        <v>51.062423706054688</v>
      </c>
      <c r="AT11" s="1">
        <v>64.230262756347656</v>
      </c>
      <c r="AU11" s="1">
        <v>300.50796508789063</v>
      </c>
      <c r="AV11" s="1">
        <v>1699.61865234375</v>
      </c>
      <c r="AW11" s="1">
        <v>0.22829502820968628</v>
      </c>
      <c r="AX11" s="1">
        <v>98.770301818847656</v>
      </c>
      <c r="AY11" s="1">
        <v>6.210608959197998</v>
      </c>
      <c r="AZ11" s="1">
        <v>-0.21757738292217255</v>
      </c>
      <c r="BA11" s="1">
        <v>0.5</v>
      </c>
      <c r="BB11" s="1">
        <v>-1.355140209197998</v>
      </c>
      <c r="BC11" s="1">
        <v>7.355140209197998</v>
      </c>
      <c r="BD11" s="1">
        <v>1</v>
      </c>
      <c r="BE11" s="1">
        <v>0</v>
      </c>
      <c r="BF11" s="1">
        <v>0.15999999642372131</v>
      </c>
      <c r="BG11" s="1">
        <v>111115</v>
      </c>
      <c r="BH11">
        <f t="shared" si="17"/>
        <v>1.5025398254394531</v>
      </c>
      <c r="BI11">
        <f t="shared" si="18"/>
        <v>9.1768863683730183E-3</v>
      </c>
      <c r="BJ11">
        <f t="shared" si="19"/>
        <v>303.52684822082517</v>
      </c>
      <c r="BK11">
        <f t="shared" si="20"/>
        <v>303.90662422180174</v>
      </c>
      <c r="BL11">
        <f t="shared" si="21"/>
        <v>271.93897829669004</v>
      </c>
      <c r="BM11">
        <f t="shared" si="22"/>
        <v>-0.51108030464278753</v>
      </c>
      <c r="BN11">
        <f t="shared" si="23"/>
        <v>4.353545306467514</v>
      </c>
      <c r="BO11">
        <f t="shared" si="24"/>
        <v>44.077472947812304</v>
      </c>
      <c r="BP11">
        <f t="shared" si="25"/>
        <v>15.147262834286913</v>
      </c>
      <c r="BQ11">
        <f t="shared" si="26"/>
        <v>30.566736221313477</v>
      </c>
      <c r="BR11">
        <f t="shared" si="27"/>
        <v>4.4011226523792573</v>
      </c>
      <c r="BS11">
        <f t="shared" si="28"/>
        <v>0.58372887955853736</v>
      </c>
      <c r="BT11">
        <f t="shared" si="29"/>
        <v>2.857445584595582</v>
      </c>
      <c r="BU11">
        <f t="shared" si="30"/>
        <v>1.5436770677836753</v>
      </c>
      <c r="BV11">
        <f t="shared" si="31"/>
        <v>0.36815598341296818</v>
      </c>
      <c r="BW11">
        <f t="shared" si="32"/>
        <v>127.57673668912469</v>
      </c>
      <c r="BX11">
        <f t="shared" si="33"/>
        <v>0.88545721820237155</v>
      </c>
      <c r="BY11">
        <f t="shared" si="34"/>
        <v>66.574102221546866</v>
      </c>
      <c r="BZ11">
        <f t="shared" si="35"/>
        <v>1451.633335098255</v>
      </c>
      <c r="CA11">
        <f t="shared" si="36"/>
        <v>2.2423730137228988E-2</v>
      </c>
      <c r="CB11">
        <f t="shared" si="37"/>
        <v>0</v>
      </c>
      <c r="CC11">
        <f t="shared" si="38"/>
        <v>1487.2825291723923</v>
      </c>
      <c r="CD11">
        <f t="shared" si="39"/>
        <v>0</v>
      </c>
      <c r="CE11" t="e">
        <f t="shared" si="40"/>
        <v>#DIV/0!</v>
      </c>
      <c r="CF11" t="e">
        <f t="shared" si="41"/>
        <v>#DIV/0!</v>
      </c>
    </row>
    <row r="12" spans="1:84" x14ac:dyDescent="0.35">
      <c r="A12" t="s">
        <v>108</v>
      </c>
      <c r="B12" s="1">
        <v>10</v>
      </c>
      <c r="C12" s="1" t="s">
        <v>94</v>
      </c>
      <c r="D12" s="1">
        <v>2177.9999989662319</v>
      </c>
      <c r="E12" s="1">
        <v>0</v>
      </c>
      <c r="F12">
        <f t="shared" si="0"/>
        <v>48.506333485116407</v>
      </c>
      <c r="G12">
        <f t="shared" si="1"/>
        <v>0.54505917581030605</v>
      </c>
      <c r="H12">
        <f t="shared" si="2"/>
        <v>1467.7093494152398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t="e">
        <f t="shared" si="3"/>
        <v>#DIV/0!</v>
      </c>
      <c r="Q12" t="e">
        <f t="shared" si="4"/>
        <v>#DIV/0!</v>
      </c>
      <c r="R12" t="e">
        <f t="shared" si="5"/>
        <v>#DIV/0!</v>
      </c>
      <c r="S12" s="1">
        <v>-1</v>
      </c>
      <c r="T12" s="1">
        <v>0.87</v>
      </c>
      <c r="U12" s="1">
        <v>0.92</v>
      </c>
      <c r="V12" s="1">
        <v>10.136746406555176</v>
      </c>
      <c r="W12">
        <f t="shared" si="6"/>
        <v>0.87506837320327757</v>
      </c>
      <c r="X12">
        <f t="shared" si="7"/>
        <v>3.3283604815736646E-2</v>
      </c>
      <c r="Y12" t="e">
        <f t="shared" si="8"/>
        <v>#DIV/0!</v>
      </c>
      <c r="Z12" t="e">
        <f t="shared" si="9"/>
        <v>#DIV/0!</v>
      </c>
      <c r="AA12" t="e">
        <f t="shared" si="10"/>
        <v>#DIV/0!</v>
      </c>
      <c r="AB12" s="1">
        <v>0</v>
      </c>
      <c r="AC12" s="1">
        <v>0.5</v>
      </c>
      <c r="AD12" t="e">
        <f t="shared" si="11"/>
        <v>#DIV/0!</v>
      </c>
      <c r="AE12">
        <f t="shared" si="12"/>
        <v>8.5627147132335892</v>
      </c>
      <c r="AF12">
        <f t="shared" si="13"/>
        <v>1.5831698976942659</v>
      </c>
      <c r="AG12">
        <f t="shared" si="14"/>
        <v>30.417819976806641</v>
      </c>
      <c r="AH12" s="1">
        <v>2</v>
      </c>
      <c r="AI12">
        <f t="shared" si="15"/>
        <v>4.644859790802002</v>
      </c>
      <c r="AJ12" s="1">
        <v>1</v>
      </c>
      <c r="AK12">
        <f t="shared" si="16"/>
        <v>9.2897195816040039</v>
      </c>
      <c r="AL12" s="1">
        <v>30.703620910644531</v>
      </c>
      <c r="AM12" s="1">
        <v>30.417819976806641</v>
      </c>
      <c r="AN12" s="1">
        <v>30.027862548828125</v>
      </c>
      <c r="AO12" s="1">
        <v>1700.24951171875</v>
      </c>
      <c r="AP12" s="1">
        <v>1658.5147705078125</v>
      </c>
      <c r="AQ12" s="1">
        <v>22.615715026855469</v>
      </c>
      <c r="AR12" s="1">
        <v>28.154130935668945</v>
      </c>
      <c r="AS12" s="1">
        <v>50.357929229736328</v>
      </c>
      <c r="AT12" s="1">
        <v>62.689121246337891</v>
      </c>
      <c r="AU12" s="1">
        <v>300.506103515625</v>
      </c>
      <c r="AV12" s="1">
        <v>1699.76318359375</v>
      </c>
      <c r="AW12" s="1">
        <v>0.24855932593345642</v>
      </c>
      <c r="AX12" s="1">
        <v>98.763587951660156</v>
      </c>
      <c r="AY12" s="1">
        <v>5.5570383071899414</v>
      </c>
      <c r="AZ12" s="1">
        <v>-0.21058876812458038</v>
      </c>
      <c r="BA12" s="1">
        <v>0.75</v>
      </c>
      <c r="BB12" s="1">
        <v>-1.355140209197998</v>
      </c>
      <c r="BC12" s="1">
        <v>7.355140209197998</v>
      </c>
      <c r="BD12" s="1">
        <v>1</v>
      </c>
      <c r="BE12" s="1">
        <v>0</v>
      </c>
      <c r="BF12" s="1">
        <v>0.15999999642372131</v>
      </c>
      <c r="BG12" s="1">
        <v>111115</v>
      </c>
      <c r="BH12">
        <f t="shared" si="17"/>
        <v>1.5025305175781247</v>
      </c>
      <c r="BI12">
        <f t="shared" si="18"/>
        <v>8.5627147132335893E-3</v>
      </c>
      <c r="BJ12">
        <f t="shared" si="19"/>
        <v>303.56781997680662</v>
      </c>
      <c r="BK12">
        <f t="shared" si="20"/>
        <v>303.85362091064451</v>
      </c>
      <c r="BL12">
        <f t="shared" si="21"/>
        <v>271.96210329617315</v>
      </c>
      <c r="BM12">
        <f t="shared" si="22"/>
        <v>-0.40750860572799619</v>
      </c>
      <c r="BN12">
        <f t="shared" si="23"/>
        <v>4.3637728845617616</v>
      </c>
      <c r="BO12">
        <f t="shared" si="24"/>
        <v>44.184025459844676</v>
      </c>
      <c r="BP12">
        <f t="shared" si="25"/>
        <v>16.029894524175731</v>
      </c>
      <c r="BQ12">
        <f t="shared" si="26"/>
        <v>30.560720443725586</v>
      </c>
      <c r="BR12">
        <f t="shared" si="27"/>
        <v>4.3996084510787306</v>
      </c>
      <c r="BS12">
        <f t="shared" si="28"/>
        <v>0.51485112411305378</v>
      </c>
      <c r="BT12">
        <f t="shared" si="29"/>
        <v>2.7806029868674957</v>
      </c>
      <c r="BU12">
        <f t="shared" si="30"/>
        <v>1.6190054642112348</v>
      </c>
      <c r="BV12">
        <f t="shared" si="31"/>
        <v>0.32436613050608382</v>
      </c>
      <c r="BW12">
        <f t="shared" si="32"/>
        <v>144.95624141844596</v>
      </c>
      <c r="BX12">
        <f t="shared" si="33"/>
        <v>0.88495404172122571</v>
      </c>
      <c r="BY12">
        <f t="shared" si="34"/>
        <v>64.444848043027008</v>
      </c>
      <c r="BZ12">
        <f t="shared" si="35"/>
        <v>1651.4657363976139</v>
      </c>
      <c r="CA12">
        <f t="shared" si="36"/>
        <v>1.8928538580470399E-2</v>
      </c>
      <c r="CB12">
        <f t="shared" si="37"/>
        <v>0</v>
      </c>
      <c r="CC12">
        <f t="shared" si="38"/>
        <v>1487.4090038982069</v>
      </c>
      <c r="CD12">
        <f t="shared" si="39"/>
        <v>0</v>
      </c>
      <c r="CE12" t="e">
        <f t="shared" si="40"/>
        <v>#DIV/0!</v>
      </c>
      <c r="CF12" t="e">
        <f t="shared" si="41"/>
        <v>#DIV/0!</v>
      </c>
    </row>
    <row r="13" spans="1:84" x14ac:dyDescent="0.35">
      <c r="A13" t="s">
        <v>108</v>
      </c>
      <c r="B13" s="1">
        <v>11</v>
      </c>
      <c r="C13" s="1" t="s">
        <v>95</v>
      </c>
      <c r="D13" s="1">
        <v>2353.9999989662319</v>
      </c>
      <c r="E13" s="1">
        <v>0</v>
      </c>
      <c r="F13">
        <f t="shared" si="0"/>
        <v>47.911908509524572</v>
      </c>
      <c r="G13">
        <f t="shared" si="1"/>
        <v>0.50999714101244831</v>
      </c>
      <c r="H13">
        <f t="shared" si="2"/>
        <v>1749.4975112341908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t="e">
        <f t="shared" si="3"/>
        <v>#DIV/0!</v>
      </c>
      <c r="Q13" t="e">
        <f t="shared" si="4"/>
        <v>#DIV/0!</v>
      </c>
      <c r="R13" t="e">
        <f t="shared" si="5"/>
        <v>#DIV/0!</v>
      </c>
      <c r="S13" s="1">
        <v>-1</v>
      </c>
      <c r="T13" s="1">
        <v>0.87</v>
      </c>
      <c r="U13" s="1">
        <v>0.92</v>
      </c>
      <c r="V13" s="1">
        <v>10.136746406555176</v>
      </c>
      <c r="W13">
        <f t="shared" si="6"/>
        <v>0.87506837320327757</v>
      </c>
      <c r="X13">
        <f t="shared" si="7"/>
        <v>3.2878866680408986E-2</v>
      </c>
      <c r="Y13" t="e">
        <f t="shared" si="8"/>
        <v>#DIV/0!</v>
      </c>
      <c r="Z13" t="e">
        <f t="shared" si="9"/>
        <v>#DIV/0!</v>
      </c>
      <c r="AA13" t="e">
        <f t="shared" si="10"/>
        <v>#DIV/0!</v>
      </c>
      <c r="AB13" s="1">
        <v>0</v>
      </c>
      <c r="AC13" s="1">
        <v>0.5</v>
      </c>
      <c r="AD13" t="e">
        <f t="shared" si="11"/>
        <v>#DIV/0!</v>
      </c>
      <c r="AE13">
        <f t="shared" si="12"/>
        <v>8.357194189867835</v>
      </c>
      <c r="AF13">
        <f t="shared" si="13"/>
        <v>1.6460320149374112</v>
      </c>
      <c r="AG13">
        <f t="shared" si="14"/>
        <v>30.423444747924805</v>
      </c>
      <c r="AH13" s="1">
        <v>2</v>
      </c>
      <c r="AI13">
        <f t="shared" si="15"/>
        <v>4.644859790802002</v>
      </c>
      <c r="AJ13" s="1">
        <v>1</v>
      </c>
      <c r="AK13">
        <f t="shared" si="16"/>
        <v>9.2897195816040039</v>
      </c>
      <c r="AL13" s="1">
        <v>30.677179336547852</v>
      </c>
      <c r="AM13" s="1">
        <v>30.423444747924805</v>
      </c>
      <c r="AN13" s="1">
        <v>30.029594421386719</v>
      </c>
      <c r="AO13" s="1">
        <v>2000.5380859375</v>
      </c>
      <c r="AP13" s="1">
        <v>1957.760498046875</v>
      </c>
      <c r="AQ13" s="1">
        <v>22.122819900512695</v>
      </c>
      <c r="AR13" s="1">
        <v>27.531877517700195</v>
      </c>
      <c r="AS13" s="1">
        <v>49.331390380859375</v>
      </c>
      <c r="AT13" s="1">
        <v>61.393375396728516</v>
      </c>
      <c r="AU13" s="1">
        <v>300.49984741210938</v>
      </c>
      <c r="AV13" s="1">
        <v>1700.02685546875</v>
      </c>
      <c r="AW13" s="1">
        <v>0.21104909479618073</v>
      </c>
      <c r="AX13" s="1">
        <v>98.763572692871094</v>
      </c>
      <c r="AY13" s="1">
        <v>4.6924996376037598</v>
      </c>
      <c r="AZ13" s="1">
        <v>-0.20738041400909424</v>
      </c>
      <c r="BA13" s="1">
        <v>1</v>
      </c>
      <c r="BB13" s="1">
        <v>-1.355140209197998</v>
      </c>
      <c r="BC13" s="1">
        <v>7.355140209197998</v>
      </c>
      <c r="BD13" s="1">
        <v>1</v>
      </c>
      <c r="BE13" s="1">
        <v>0</v>
      </c>
      <c r="BF13" s="1">
        <v>0.15999999642372131</v>
      </c>
      <c r="BG13" s="1">
        <v>111115</v>
      </c>
      <c r="BH13">
        <f t="shared" si="17"/>
        <v>1.5024992370605468</v>
      </c>
      <c r="BI13">
        <f t="shared" si="18"/>
        <v>8.3571941898678351E-3</v>
      </c>
      <c r="BJ13">
        <f t="shared" si="19"/>
        <v>303.57344474792478</v>
      </c>
      <c r="BK13">
        <f t="shared" si="20"/>
        <v>303.82717933654783</v>
      </c>
      <c r="BL13">
        <f t="shared" si="21"/>
        <v>272.00429079523019</v>
      </c>
      <c r="BM13">
        <f t="shared" si="22"/>
        <v>-0.37274604614630963</v>
      </c>
      <c r="BN13">
        <f t="shared" si="23"/>
        <v>4.3651786015280178</v>
      </c>
      <c r="BO13">
        <f t="shared" si="24"/>
        <v>44.198265438438348</v>
      </c>
      <c r="BP13">
        <f t="shared" si="25"/>
        <v>16.666387920738153</v>
      </c>
      <c r="BQ13">
        <f t="shared" si="26"/>
        <v>30.550312042236328</v>
      </c>
      <c r="BR13">
        <f t="shared" si="27"/>
        <v>4.396989676354794</v>
      </c>
      <c r="BS13">
        <f t="shared" si="28"/>
        <v>0.48345585505459998</v>
      </c>
      <c r="BT13">
        <f t="shared" si="29"/>
        <v>2.7191465865906066</v>
      </c>
      <c r="BU13">
        <f t="shared" si="30"/>
        <v>1.6778430897641874</v>
      </c>
      <c r="BV13">
        <f t="shared" si="31"/>
        <v>0.30443741841800637</v>
      </c>
      <c r="BW13">
        <f t="shared" si="32"/>
        <v>172.78662462677508</v>
      </c>
      <c r="BX13">
        <f t="shared" si="33"/>
        <v>0.89362182605050311</v>
      </c>
      <c r="BY13">
        <f t="shared" si="34"/>
        <v>62.924456483814751</v>
      </c>
      <c r="BZ13">
        <f t="shared" si="35"/>
        <v>1950.7978469227287</v>
      </c>
      <c r="CA13">
        <f t="shared" si="36"/>
        <v>1.5454347598444475E-2</v>
      </c>
      <c r="CB13">
        <f t="shared" si="37"/>
        <v>0</v>
      </c>
      <c r="CC13">
        <f t="shared" si="38"/>
        <v>1487.6397348169226</v>
      </c>
      <c r="CD13">
        <f t="shared" si="39"/>
        <v>0</v>
      </c>
      <c r="CE13" t="e">
        <f t="shared" si="40"/>
        <v>#DIV/0!</v>
      </c>
      <c r="CF13" t="e">
        <f t="shared" si="41"/>
        <v>#DIV/0!</v>
      </c>
    </row>
    <row r="14" spans="1:84" x14ac:dyDescent="0.35">
      <c r="A14" t="s">
        <v>109</v>
      </c>
      <c r="B14" s="1">
        <v>12</v>
      </c>
      <c r="C14" s="1" t="s">
        <v>96</v>
      </c>
      <c r="D14" s="1">
        <v>2780.9999989662319</v>
      </c>
      <c r="E14" s="1">
        <v>0</v>
      </c>
      <c r="F14">
        <f t="shared" ref="F14:F24" si="42">(AO14-AP14*(1000-AQ14)/(1000-AR14))*BH14</f>
        <v>30.117407310209355</v>
      </c>
      <c r="G14">
        <f t="shared" ref="G14:G24" si="43">IF(BS14&lt;&gt;0,1/(1/BS14-1/AK14),0)</f>
        <v>0.4889306775278936</v>
      </c>
      <c r="H14">
        <f t="shared" ref="H14:H24" si="44">((BV14-BI14/2)*AP14-F14)/(BV14+BI14/2)</f>
        <v>264.7187732082491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t="e">
        <f t="shared" ref="P14:P24" si="45">CB14/L14</f>
        <v>#DIV/0!</v>
      </c>
      <c r="Q14" t="e">
        <f t="shared" ref="Q14:Q24" si="46">CD14/N14</f>
        <v>#DIV/0!</v>
      </c>
      <c r="R14" t="e">
        <f t="shared" ref="R14:R24" si="47">(N14-O14)/N14</f>
        <v>#DIV/0!</v>
      </c>
      <c r="S14" s="1">
        <v>-1</v>
      </c>
      <c r="T14" s="1">
        <v>0.87</v>
      </c>
      <c r="U14" s="1">
        <v>0.92</v>
      </c>
      <c r="V14" s="1">
        <v>10.110151290893555</v>
      </c>
      <c r="W14">
        <f t="shared" ref="W14:W24" si="48">(V14*U14+(100-V14)*T14)/100</f>
        <v>0.87505507564544682</v>
      </c>
      <c r="X14">
        <f t="shared" ref="X14:X24" si="49">(F14-S14)/CC14</f>
        <v>2.0913742412002785E-2</v>
      </c>
      <c r="Y14" t="e">
        <f t="shared" ref="Y14:Y24" si="50">(N14-O14)/(N14-M14)</f>
        <v>#DIV/0!</v>
      </c>
      <c r="Z14" t="e">
        <f t="shared" ref="Z14:Z24" si="51">(L14-N14)/(L14-M14)</f>
        <v>#DIV/0!</v>
      </c>
      <c r="AA14" t="e">
        <f t="shared" ref="AA14:AA24" si="52">(L14-N14)/N14</f>
        <v>#DIV/0!</v>
      </c>
      <c r="AB14" s="1">
        <v>0</v>
      </c>
      <c r="AC14" s="1">
        <v>0.5</v>
      </c>
      <c r="AD14" t="e">
        <f t="shared" ref="AD14:AD24" si="53">R14*AC14*W14*AB14</f>
        <v>#DIV/0!</v>
      </c>
      <c r="AE14">
        <f t="shared" ref="AE14:AE24" si="54">BI14*1000</f>
        <v>8.8785711575860251</v>
      </c>
      <c r="AF14">
        <f t="shared" ref="AF14:AF24" si="55">(BN14-BT14)</f>
        <v>1.8161688035865127</v>
      </c>
      <c r="AG14">
        <f t="shared" ref="AG14:AG24" si="56">(AM14+BM14*E14)</f>
        <v>31.522808074951172</v>
      </c>
      <c r="AH14" s="1">
        <v>2</v>
      </c>
      <c r="AI14">
        <f t="shared" ref="AI14:AI24" si="57">(AH14*BB14+BC14)</f>
        <v>4.644859790802002</v>
      </c>
      <c r="AJ14" s="1">
        <v>1</v>
      </c>
      <c r="AK14">
        <f t="shared" ref="AK14:AK24" si="58">AI14*(AJ14+1)*(AJ14+1)/(AJ14*AJ14+1)</f>
        <v>9.2897195816040039</v>
      </c>
      <c r="AL14" s="1">
        <v>31.005172729492188</v>
      </c>
      <c r="AM14" s="1">
        <v>31.522808074951172</v>
      </c>
      <c r="AN14" s="1">
        <v>30.018035888671875</v>
      </c>
      <c r="AO14" s="1">
        <v>399.74185180664063</v>
      </c>
      <c r="AP14" s="1">
        <v>377.4676513671875</v>
      </c>
      <c r="AQ14" s="1">
        <v>22.932634353637695</v>
      </c>
      <c r="AR14" s="1">
        <v>28.672096252441406</v>
      </c>
      <c r="AS14" s="1">
        <v>50.185951232910156</v>
      </c>
      <c r="AT14" s="1">
        <v>62.749492645263672</v>
      </c>
      <c r="AU14" s="1">
        <v>300.51611328125</v>
      </c>
      <c r="AV14" s="1">
        <v>1700.3419189453125</v>
      </c>
      <c r="AW14" s="1">
        <v>0.2201865017414093</v>
      </c>
      <c r="AX14" s="1">
        <v>98.752769470214844</v>
      </c>
      <c r="AY14" s="1">
        <v>6.0361781120300293</v>
      </c>
      <c r="AZ14" s="1">
        <v>-0.20284846425056458</v>
      </c>
      <c r="BA14" s="1">
        <v>0.75</v>
      </c>
      <c r="BB14" s="1">
        <v>-1.355140209197998</v>
      </c>
      <c r="BC14" s="1">
        <v>7.355140209197998</v>
      </c>
      <c r="BD14" s="1">
        <v>1</v>
      </c>
      <c r="BE14" s="1">
        <v>0</v>
      </c>
      <c r="BF14" s="1">
        <v>0.15999999642372131</v>
      </c>
      <c r="BG14" s="1">
        <v>111115</v>
      </c>
      <c r="BH14">
        <f t="shared" ref="BH14:BH24" si="59">AU14*0.000001/(AH14*0.0001)</f>
        <v>1.5025805664062497</v>
      </c>
      <c r="BI14">
        <f t="shared" ref="BI14:BI24" si="60">(AR14-AQ14)/(1000-AR14)*BH14</f>
        <v>8.8785711575860259E-3</v>
      </c>
      <c r="BJ14">
        <f t="shared" ref="BJ14:BJ24" si="61">(AM14+273.15)</f>
        <v>304.67280807495115</v>
      </c>
      <c r="BK14">
        <f t="shared" ref="BK14:BK24" si="62">(AL14+273.15)</f>
        <v>304.15517272949216</v>
      </c>
      <c r="BL14">
        <f t="shared" ref="BL14:BL24" si="63">(AV14*BD14+AW14*BE14)*BF14</f>
        <v>272.05470095035344</v>
      </c>
      <c r="BM14">
        <f t="shared" ref="BM14:BM24" si="64">((BL14+0.00000010773*(BK14^4-BJ14^4))-BI14*44100)/(AI14*51.4+0.00000043092*BJ14^3)</f>
        <v>-0.50126031405890836</v>
      </c>
      <c r="BN14">
        <f t="shared" ref="BN14:BN24" si="65">0.61365*EXP(17.502*AG14/(240.97+AG14))</f>
        <v>4.6476177150316698</v>
      </c>
      <c r="BO14">
        <f t="shared" ref="BO14:BO24" si="66">BN14*1000/AX14</f>
        <v>47.063163291166774</v>
      </c>
      <c r="BP14">
        <f t="shared" ref="BP14:BP24" si="67">(BO14-AR14)</f>
        <v>18.391067038725367</v>
      </c>
      <c r="BQ14">
        <f t="shared" ref="BQ14:BQ24" si="68">IF(E14,AM14,(AL14+AM14)/2)</f>
        <v>31.26399040222168</v>
      </c>
      <c r="BR14">
        <f t="shared" ref="BR14:BR24" si="69">0.61365*EXP(17.502*BQ14/(240.97+BQ14))</f>
        <v>4.5797307673598322</v>
      </c>
      <c r="BS14">
        <f t="shared" ref="BS14:BS24" si="70">IF(BP14&lt;&gt;0,(1000-(BO14+AR14)/2)/BP14*BI14,0)</f>
        <v>0.46448423542258949</v>
      </c>
      <c r="BT14">
        <f t="shared" ref="BT14:BT24" si="71">AR14*AX14/1000</f>
        <v>2.8314489114451571</v>
      </c>
      <c r="BU14">
        <f t="shared" ref="BU14:BU24" si="72">(BR14-BT14)</f>
        <v>1.7482818559146751</v>
      </c>
      <c r="BV14">
        <f t="shared" ref="BV14:BV24" si="73">1/(1.6/G14+1.37/AK14)</f>
        <v>0.29240429512078586</v>
      </c>
      <c r="BW14">
        <f t="shared" ref="BW14:BW24" si="74">H14*AX14*0.001</f>
        <v>26.141711985072309</v>
      </c>
      <c r="BX14">
        <f t="shared" ref="BX14:BX24" si="75">H14/AP14</f>
        <v>0.70130187911318476</v>
      </c>
      <c r="BY14">
        <f t="shared" ref="BY14:BY24" si="76">(1-BI14*AX14/BN14/G14)*100</f>
        <v>61.415339991581106</v>
      </c>
      <c r="BZ14">
        <f t="shared" ref="BZ14:BZ24" si="77">(AP14-F14/(AK14/1.35))</f>
        <v>373.09093154140322</v>
      </c>
      <c r="CA14">
        <f t="shared" ref="CA14:CA24" si="78">F14*BY14/100/BZ14</f>
        <v>4.9576943668387531E-2</v>
      </c>
      <c r="CB14">
        <f t="shared" ref="CB14:CB24" si="79">(L14-K14)</f>
        <v>0</v>
      </c>
      <c r="CC14">
        <f t="shared" ref="CC14:CC24" si="80">AV14*W14</f>
        <v>1487.8928265058146</v>
      </c>
      <c r="CD14">
        <f t="shared" ref="CD14:CD24" si="81">(N14-M14)</f>
        <v>0</v>
      </c>
      <c r="CE14" t="e">
        <f t="shared" ref="CE14:CE24" si="82">(N14-O14)/(N14-K14)</f>
        <v>#DIV/0!</v>
      </c>
      <c r="CF14" t="e">
        <f t="shared" ref="CF14:CF24" si="83">(L14-N14)/(L14-K14)</f>
        <v>#DIV/0!</v>
      </c>
    </row>
    <row r="15" spans="1:84" x14ac:dyDescent="0.35">
      <c r="A15" t="s">
        <v>109</v>
      </c>
      <c r="B15" s="1">
        <v>13</v>
      </c>
      <c r="C15" s="1" t="s">
        <v>97</v>
      </c>
      <c r="D15" s="1">
        <v>2902.9999989662319</v>
      </c>
      <c r="E15" s="1">
        <v>0</v>
      </c>
      <c r="F15">
        <f t="shared" si="42"/>
        <v>8.9184508988524929</v>
      </c>
      <c r="G15">
        <f t="shared" si="43"/>
        <v>0.43014890222368762</v>
      </c>
      <c r="H15">
        <f t="shared" si="44"/>
        <v>152.75398832036703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t="e">
        <f t="shared" si="45"/>
        <v>#DIV/0!</v>
      </c>
      <c r="Q15" t="e">
        <f t="shared" si="46"/>
        <v>#DIV/0!</v>
      </c>
      <c r="R15" t="e">
        <f t="shared" si="47"/>
        <v>#DIV/0!</v>
      </c>
      <c r="S15" s="1">
        <v>-1</v>
      </c>
      <c r="T15" s="1">
        <v>0.87</v>
      </c>
      <c r="U15" s="1">
        <v>0.92</v>
      </c>
      <c r="V15" s="1">
        <v>10.110151290893555</v>
      </c>
      <c r="W15">
        <f t="shared" si="48"/>
        <v>0.87505507564544682</v>
      </c>
      <c r="X15">
        <f t="shared" si="49"/>
        <v>6.6634373335533919E-3</v>
      </c>
      <c r="Y15" t="e">
        <f t="shared" si="50"/>
        <v>#DIV/0!</v>
      </c>
      <c r="Z15" t="e">
        <f t="shared" si="51"/>
        <v>#DIV/0!</v>
      </c>
      <c r="AA15" t="e">
        <f t="shared" si="52"/>
        <v>#DIV/0!</v>
      </c>
      <c r="AB15" s="1">
        <v>0</v>
      </c>
      <c r="AC15" s="1">
        <v>0.5</v>
      </c>
      <c r="AD15" t="e">
        <f t="shared" si="53"/>
        <v>#DIV/0!</v>
      </c>
      <c r="AE15">
        <f t="shared" si="54"/>
        <v>8.1452654580672608</v>
      </c>
      <c r="AF15">
        <f t="shared" si="55"/>
        <v>1.8829542803438293</v>
      </c>
      <c r="AG15">
        <f t="shared" si="56"/>
        <v>31.569440841674805</v>
      </c>
      <c r="AH15" s="1">
        <v>2</v>
      </c>
      <c r="AI15">
        <f t="shared" si="57"/>
        <v>4.644859790802002</v>
      </c>
      <c r="AJ15" s="1">
        <v>1</v>
      </c>
      <c r="AK15">
        <f t="shared" si="58"/>
        <v>9.2897195816040039</v>
      </c>
      <c r="AL15" s="1">
        <v>30.952844619750977</v>
      </c>
      <c r="AM15" s="1">
        <v>31.569440841674805</v>
      </c>
      <c r="AN15" s="1">
        <v>30.018331527709961</v>
      </c>
      <c r="AO15" s="1">
        <v>199.6630859375</v>
      </c>
      <c r="AP15" s="1">
        <v>192.68309020996094</v>
      </c>
      <c r="AQ15" s="1">
        <v>22.851192474365234</v>
      </c>
      <c r="AR15" s="1">
        <v>28.119661331176758</v>
      </c>
      <c r="AS15" s="1">
        <v>50.156833648681641</v>
      </c>
      <c r="AT15" s="1">
        <v>61.722087860107422</v>
      </c>
      <c r="AU15" s="1">
        <v>300.51324462890625</v>
      </c>
      <c r="AV15" s="1">
        <v>1701.0228271484375</v>
      </c>
      <c r="AW15" s="1">
        <v>0.26944723725318909</v>
      </c>
      <c r="AX15" s="1">
        <v>98.756088256835938</v>
      </c>
      <c r="AY15" s="1">
        <v>4.7652115821838379</v>
      </c>
      <c r="AZ15" s="1">
        <v>-0.20113232731819153</v>
      </c>
      <c r="BA15" s="1">
        <v>1</v>
      </c>
      <c r="BB15" s="1">
        <v>-1.355140209197998</v>
      </c>
      <c r="BC15" s="1">
        <v>7.355140209197998</v>
      </c>
      <c r="BD15" s="1">
        <v>1</v>
      </c>
      <c r="BE15" s="1">
        <v>0</v>
      </c>
      <c r="BF15" s="1">
        <v>0.15999999642372131</v>
      </c>
      <c r="BG15" s="1">
        <v>111115</v>
      </c>
      <c r="BH15">
        <f t="shared" si="59"/>
        <v>1.5025662231445311</v>
      </c>
      <c r="BI15">
        <f t="shared" si="60"/>
        <v>8.14526545806726E-3</v>
      </c>
      <c r="BJ15">
        <f t="shared" si="61"/>
        <v>304.71944084167478</v>
      </c>
      <c r="BK15">
        <f t="shared" si="62"/>
        <v>304.10284461975095</v>
      </c>
      <c r="BL15">
        <f t="shared" si="63"/>
        <v>272.16364626041832</v>
      </c>
      <c r="BM15">
        <f t="shared" si="64"/>
        <v>-0.37673664800419859</v>
      </c>
      <c r="BN15">
        <f t="shared" si="65"/>
        <v>4.6599420365178581</v>
      </c>
      <c r="BO15">
        <f t="shared" si="66"/>
        <v>47.186377253002377</v>
      </c>
      <c r="BP15">
        <f t="shared" si="67"/>
        <v>19.066715921825619</v>
      </c>
      <c r="BQ15">
        <f t="shared" si="68"/>
        <v>31.261142730712891</v>
      </c>
      <c r="BR15">
        <f t="shared" si="69"/>
        <v>4.578988662714143</v>
      </c>
      <c r="BS15">
        <f t="shared" si="70"/>
        <v>0.41111283415423788</v>
      </c>
      <c r="BT15">
        <f t="shared" si="71"/>
        <v>2.7769877561740288</v>
      </c>
      <c r="BU15">
        <f t="shared" si="72"/>
        <v>1.8020009065401141</v>
      </c>
      <c r="BV15">
        <f t="shared" si="73"/>
        <v>0.25859057083845355</v>
      </c>
      <c r="BW15">
        <f t="shared" si="74"/>
        <v>15.085386352149852</v>
      </c>
      <c r="BX15">
        <f t="shared" si="75"/>
        <v>0.79277319122251788</v>
      </c>
      <c r="BY15">
        <f t="shared" si="76"/>
        <v>59.86994191769778</v>
      </c>
      <c r="BZ15">
        <f t="shared" si="77"/>
        <v>191.38704369233591</v>
      </c>
      <c r="CA15">
        <f t="shared" si="78"/>
        <v>2.7898813159394662E-2</v>
      </c>
      <c r="CB15">
        <f t="shared" si="79"/>
        <v>0</v>
      </c>
      <c r="CC15">
        <f t="shared" si="80"/>
        <v>1488.4886586850077</v>
      </c>
      <c r="CD15">
        <f t="shared" si="81"/>
        <v>0</v>
      </c>
      <c r="CE15" t="e">
        <f t="shared" si="82"/>
        <v>#DIV/0!</v>
      </c>
      <c r="CF15" t="e">
        <f t="shared" si="83"/>
        <v>#DIV/0!</v>
      </c>
    </row>
    <row r="16" spans="1:84" x14ac:dyDescent="0.35">
      <c r="A16" t="s">
        <v>109</v>
      </c>
      <c r="B16" s="1">
        <v>14</v>
      </c>
      <c r="C16" s="1" t="s">
        <v>98</v>
      </c>
      <c r="D16" s="1">
        <v>3041.9999989662319</v>
      </c>
      <c r="E16" s="1">
        <v>0</v>
      </c>
      <c r="F16">
        <f t="shared" si="42"/>
        <v>-5.4061001105179978</v>
      </c>
      <c r="G16">
        <f t="shared" si="43"/>
        <v>0.43882230300419228</v>
      </c>
      <c r="H16">
        <f t="shared" si="44"/>
        <v>71.981308476883882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t="e">
        <f t="shared" si="45"/>
        <v>#DIV/0!</v>
      </c>
      <c r="Q16" t="e">
        <f t="shared" si="46"/>
        <v>#DIV/0!</v>
      </c>
      <c r="R16" t="e">
        <f t="shared" si="47"/>
        <v>#DIV/0!</v>
      </c>
      <c r="S16" s="1">
        <v>-1</v>
      </c>
      <c r="T16" s="1">
        <v>0.87</v>
      </c>
      <c r="U16" s="1">
        <v>0.92</v>
      </c>
      <c r="V16" s="1">
        <v>10.110151290893555</v>
      </c>
      <c r="W16">
        <f t="shared" si="48"/>
        <v>0.87505507564544682</v>
      </c>
      <c r="X16">
        <f t="shared" si="49"/>
        <v>-2.9629821136014974E-3</v>
      </c>
      <c r="Y16" t="e">
        <f t="shared" si="50"/>
        <v>#DIV/0!</v>
      </c>
      <c r="Z16" t="e">
        <f t="shared" si="51"/>
        <v>#DIV/0!</v>
      </c>
      <c r="AA16" t="e">
        <f t="shared" si="52"/>
        <v>#DIV/0!</v>
      </c>
      <c r="AB16" s="1">
        <v>0</v>
      </c>
      <c r="AC16" s="1">
        <v>0.5</v>
      </c>
      <c r="AD16" t="e">
        <f t="shared" si="53"/>
        <v>#DIV/0!</v>
      </c>
      <c r="AE16">
        <f t="shared" si="54"/>
        <v>7.9636029339931902</v>
      </c>
      <c r="AF16">
        <f t="shared" si="55"/>
        <v>1.8071120887572887</v>
      </c>
      <c r="AG16">
        <f t="shared" si="56"/>
        <v>31.207284927368164</v>
      </c>
      <c r="AH16" s="1">
        <v>2</v>
      </c>
      <c r="AI16">
        <f t="shared" si="57"/>
        <v>4.644859790802002</v>
      </c>
      <c r="AJ16" s="1">
        <v>1</v>
      </c>
      <c r="AK16">
        <f t="shared" si="58"/>
        <v>9.2897195816040039</v>
      </c>
      <c r="AL16" s="1">
        <v>30.829299926757813</v>
      </c>
      <c r="AM16" s="1">
        <v>31.207284927368164</v>
      </c>
      <c r="AN16" s="1">
        <v>30.031614303588867</v>
      </c>
      <c r="AO16" s="1">
        <v>50.051204681396484</v>
      </c>
      <c r="AP16" s="1">
        <v>53.366157531738281</v>
      </c>
      <c r="AQ16" s="1">
        <v>22.776485443115234</v>
      </c>
      <c r="AR16" s="1">
        <v>27.92828369140625</v>
      </c>
      <c r="AS16" s="1">
        <v>50.336692810058594</v>
      </c>
      <c r="AT16" s="1">
        <v>61.725837707519531</v>
      </c>
      <c r="AU16" s="1">
        <v>300.52392578125</v>
      </c>
      <c r="AV16" s="1">
        <v>1699.3778076171875</v>
      </c>
      <c r="AW16" s="1">
        <v>0.13247188925743103</v>
      </c>
      <c r="AX16" s="1">
        <v>98.747955322265625</v>
      </c>
      <c r="AY16" s="1">
        <v>3.4508242607116699</v>
      </c>
      <c r="AZ16" s="1">
        <v>-0.21641886234283447</v>
      </c>
      <c r="BA16" s="1">
        <v>1</v>
      </c>
      <c r="BB16" s="1">
        <v>-1.355140209197998</v>
      </c>
      <c r="BC16" s="1">
        <v>7.355140209197998</v>
      </c>
      <c r="BD16" s="1">
        <v>1</v>
      </c>
      <c r="BE16" s="1">
        <v>0</v>
      </c>
      <c r="BF16" s="1">
        <v>0.15999999642372131</v>
      </c>
      <c r="BG16" s="1">
        <v>111115</v>
      </c>
      <c r="BH16">
        <f t="shared" si="59"/>
        <v>1.5026196289062497</v>
      </c>
      <c r="BI16">
        <f t="shared" si="60"/>
        <v>7.9636029339931903E-3</v>
      </c>
      <c r="BJ16">
        <f t="shared" si="61"/>
        <v>304.35728492736814</v>
      </c>
      <c r="BK16">
        <f t="shared" si="62"/>
        <v>303.97929992675779</v>
      </c>
      <c r="BL16">
        <f t="shared" si="63"/>
        <v>271.90044314130137</v>
      </c>
      <c r="BM16">
        <f t="shared" si="64"/>
        <v>-0.33431561550348782</v>
      </c>
      <c r="BN16">
        <f t="shared" si="65"/>
        <v>4.5649729989438326</v>
      </c>
      <c r="BO16">
        <f t="shared" si="66"/>
        <v>46.22853186221392</v>
      </c>
      <c r="BP16">
        <f t="shared" si="67"/>
        <v>18.30024817080767</v>
      </c>
      <c r="BQ16">
        <f t="shared" si="68"/>
        <v>31.018292427062988</v>
      </c>
      <c r="BR16">
        <f t="shared" si="69"/>
        <v>4.5160857684495541</v>
      </c>
      <c r="BS16">
        <f t="shared" si="70"/>
        <v>0.41902848231678119</v>
      </c>
      <c r="BT16">
        <f t="shared" si="71"/>
        <v>2.7578609101865439</v>
      </c>
      <c r="BU16">
        <f t="shared" si="72"/>
        <v>1.7582248582630102</v>
      </c>
      <c r="BV16">
        <f t="shared" si="73"/>
        <v>0.26360201971718028</v>
      </c>
      <c r="BW16">
        <f t="shared" si="74"/>
        <v>7.1080070335135499</v>
      </c>
      <c r="BX16">
        <f t="shared" si="75"/>
        <v>1.3488193980253249</v>
      </c>
      <c r="BY16">
        <f t="shared" si="76"/>
        <v>60.743569794548868</v>
      </c>
      <c r="BZ16">
        <f t="shared" si="77"/>
        <v>54.151782445933932</v>
      </c>
      <c r="CA16">
        <f t="shared" si="78"/>
        <v>-6.0641737824130612E-2</v>
      </c>
      <c r="CB16">
        <f t="shared" si="79"/>
        <v>0</v>
      </c>
      <c r="CC16">
        <f t="shared" si="80"/>
        <v>1487.0491759946515</v>
      </c>
      <c r="CD16">
        <f t="shared" si="81"/>
        <v>0</v>
      </c>
      <c r="CE16" t="e">
        <f t="shared" si="82"/>
        <v>#DIV/0!</v>
      </c>
      <c r="CF16" t="e">
        <f t="shared" si="83"/>
        <v>#DIV/0!</v>
      </c>
    </row>
    <row r="17" spans="1:84" x14ac:dyDescent="0.35">
      <c r="A17" t="s">
        <v>109</v>
      </c>
      <c r="B17" s="1">
        <v>15</v>
      </c>
      <c r="C17" s="1" t="s">
        <v>99</v>
      </c>
      <c r="D17" s="1">
        <v>3243.9999989662319</v>
      </c>
      <c r="E17" s="1">
        <v>0</v>
      </c>
      <c r="F17">
        <f t="shared" si="42"/>
        <v>2.9915352118427108</v>
      </c>
      <c r="G17">
        <f t="shared" si="43"/>
        <v>0.4954881364908163</v>
      </c>
      <c r="H17">
        <f t="shared" si="44"/>
        <v>84.572882697838864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t="e">
        <f t="shared" si="45"/>
        <v>#DIV/0!</v>
      </c>
      <c r="Q17" t="e">
        <f t="shared" si="46"/>
        <v>#DIV/0!</v>
      </c>
      <c r="R17" t="e">
        <f t="shared" si="47"/>
        <v>#DIV/0!</v>
      </c>
      <c r="S17" s="1">
        <v>-1</v>
      </c>
      <c r="T17" s="1">
        <v>0.87</v>
      </c>
      <c r="U17" s="1">
        <v>0.92</v>
      </c>
      <c r="V17" s="1">
        <v>10.110151290893555</v>
      </c>
      <c r="W17">
        <f t="shared" si="48"/>
        <v>0.87505507564544682</v>
      </c>
      <c r="X17">
        <f t="shared" si="49"/>
        <v>2.6823270495519758E-3</v>
      </c>
      <c r="Y17" t="e">
        <f t="shared" si="50"/>
        <v>#DIV/0!</v>
      </c>
      <c r="Z17" t="e">
        <f t="shared" si="51"/>
        <v>#DIV/0!</v>
      </c>
      <c r="AA17" t="e">
        <f t="shared" si="52"/>
        <v>#DIV/0!</v>
      </c>
      <c r="AB17" s="1">
        <v>0</v>
      </c>
      <c r="AC17" s="1">
        <v>0.5</v>
      </c>
      <c r="AD17" t="e">
        <f t="shared" si="53"/>
        <v>#DIV/0!</v>
      </c>
      <c r="AE17">
        <f t="shared" si="54"/>
        <v>8.6433693583334907</v>
      </c>
      <c r="AF17">
        <f t="shared" si="55"/>
        <v>1.7462270840403158</v>
      </c>
      <c r="AG17">
        <f t="shared" si="56"/>
        <v>31.285526275634766</v>
      </c>
      <c r="AH17" s="1">
        <v>2</v>
      </c>
      <c r="AI17">
        <f t="shared" si="57"/>
        <v>4.644859790802002</v>
      </c>
      <c r="AJ17" s="1">
        <v>1</v>
      </c>
      <c r="AK17">
        <f t="shared" si="58"/>
        <v>9.2897195816040039</v>
      </c>
      <c r="AL17" s="1">
        <v>30.950525283813477</v>
      </c>
      <c r="AM17" s="1">
        <v>31.285526275634766</v>
      </c>
      <c r="AN17" s="1">
        <v>30.019294738769531</v>
      </c>
      <c r="AO17" s="1">
        <v>99.879348754882813</v>
      </c>
      <c r="AP17" s="1">
        <v>97.328567504882813</v>
      </c>
      <c r="AQ17" s="1">
        <v>23.164466857910156</v>
      </c>
      <c r="AR17" s="1">
        <v>28.751388549804688</v>
      </c>
      <c r="AS17" s="1">
        <v>50.848873138427734</v>
      </c>
      <c r="AT17" s="1">
        <v>63.10980224609375</v>
      </c>
      <c r="AU17" s="1">
        <v>300.51828002929688</v>
      </c>
      <c r="AV17" s="1">
        <v>1700.5634765625</v>
      </c>
      <c r="AW17" s="1">
        <v>0.22428300976753235</v>
      </c>
      <c r="AX17" s="1">
        <v>98.747207641601563</v>
      </c>
      <c r="AY17" s="1">
        <v>3.9411425590515137</v>
      </c>
      <c r="AZ17" s="1">
        <v>-0.21556036174297333</v>
      </c>
      <c r="BA17" s="1">
        <v>0.5</v>
      </c>
      <c r="BB17" s="1">
        <v>-1.355140209197998</v>
      </c>
      <c r="BC17" s="1">
        <v>7.355140209197998</v>
      </c>
      <c r="BD17" s="1">
        <v>1</v>
      </c>
      <c r="BE17" s="1">
        <v>0</v>
      </c>
      <c r="BF17" s="1">
        <v>0.15999999642372131</v>
      </c>
      <c r="BG17" s="1">
        <v>111115</v>
      </c>
      <c r="BH17">
        <f t="shared" si="59"/>
        <v>1.5025914001464842</v>
      </c>
      <c r="BI17">
        <f t="shared" si="60"/>
        <v>8.6433693583334911E-3</v>
      </c>
      <c r="BJ17">
        <f t="shared" si="61"/>
        <v>304.43552627563474</v>
      </c>
      <c r="BK17">
        <f t="shared" si="62"/>
        <v>304.10052528381345</v>
      </c>
      <c r="BL17">
        <f t="shared" si="63"/>
        <v>272.09015016831108</v>
      </c>
      <c r="BM17">
        <f t="shared" si="64"/>
        <v>-0.4509640702084089</v>
      </c>
      <c r="BN17">
        <f t="shared" si="65"/>
        <v>4.5853464191522448</v>
      </c>
      <c r="BO17">
        <f t="shared" si="66"/>
        <v>46.435200839243464</v>
      </c>
      <c r="BP17">
        <f t="shared" si="67"/>
        <v>17.683812289438777</v>
      </c>
      <c r="BQ17">
        <f t="shared" si="68"/>
        <v>31.118025779724121</v>
      </c>
      <c r="BR17">
        <f t="shared" si="69"/>
        <v>4.5418269455352789</v>
      </c>
      <c r="BS17">
        <f t="shared" si="70"/>
        <v>0.47039837851366606</v>
      </c>
      <c r="BT17">
        <f t="shared" si="71"/>
        <v>2.839119335111929</v>
      </c>
      <c r="BU17">
        <f t="shared" si="72"/>
        <v>1.7027076104233498</v>
      </c>
      <c r="BV17">
        <f t="shared" si="73"/>
        <v>0.29615469333453032</v>
      </c>
      <c r="BW17">
        <f t="shared" si="74"/>
        <v>8.3513360086123072</v>
      </c>
      <c r="BX17">
        <f t="shared" si="75"/>
        <v>0.86894202664182829</v>
      </c>
      <c r="BY17">
        <f t="shared" si="76"/>
        <v>62.433348733861372</v>
      </c>
      <c r="BZ17">
        <f t="shared" si="77"/>
        <v>96.893831827394223</v>
      </c>
      <c r="CA17">
        <f t="shared" si="78"/>
        <v>1.9275897919210683E-2</v>
      </c>
      <c r="CB17">
        <f t="shared" si="79"/>
        <v>0</v>
      </c>
      <c r="CC17">
        <f t="shared" si="80"/>
        <v>1488.0867016232826</v>
      </c>
      <c r="CD17">
        <f t="shared" si="81"/>
        <v>0</v>
      </c>
      <c r="CE17" t="e">
        <f t="shared" si="82"/>
        <v>#DIV/0!</v>
      </c>
      <c r="CF17" t="e">
        <f t="shared" si="83"/>
        <v>#DIV/0!</v>
      </c>
    </row>
    <row r="18" spans="1:84" x14ac:dyDescent="0.35">
      <c r="A18" t="s">
        <v>109</v>
      </c>
      <c r="B18" s="1">
        <v>16</v>
      </c>
      <c r="C18" s="1" t="s">
        <v>100</v>
      </c>
      <c r="D18" s="1">
        <v>3445.9999989662319</v>
      </c>
      <c r="E18" s="1">
        <v>0</v>
      </c>
      <c r="F18">
        <f t="shared" si="42"/>
        <v>25.075900483244165</v>
      </c>
      <c r="G18">
        <f t="shared" si="43"/>
        <v>0.53955392797714519</v>
      </c>
      <c r="H18">
        <f t="shared" si="44"/>
        <v>196.9811361373236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t="e">
        <f t="shared" si="45"/>
        <v>#DIV/0!</v>
      </c>
      <c r="Q18" t="e">
        <f t="shared" si="46"/>
        <v>#DIV/0!</v>
      </c>
      <c r="R18" t="e">
        <f t="shared" si="47"/>
        <v>#DIV/0!</v>
      </c>
      <c r="S18" s="1">
        <v>-1</v>
      </c>
      <c r="T18" s="1">
        <v>0.87</v>
      </c>
      <c r="U18" s="1">
        <v>0.92</v>
      </c>
      <c r="V18" s="1">
        <v>10.110151290893555</v>
      </c>
      <c r="W18">
        <f t="shared" si="48"/>
        <v>0.87505507564544682</v>
      </c>
      <c r="X18">
        <f t="shared" si="49"/>
        <v>1.7512458144213296E-2</v>
      </c>
      <c r="Y18" t="e">
        <f t="shared" si="50"/>
        <v>#DIV/0!</v>
      </c>
      <c r="Z18" t="e">
        <f t="shared" si="51"/>
        <v>#DIV/0!</v>
      </c>
      <c r="AA18" t="e">
        <f t="shared" si="52"/>
        <v>#DIV/0!</v>
      </c>
      <c r="AB18" s="1">
        <v>0</v>
      </c>
      <c r="AC18" s="1">
        <v>0.5</v>
      </c>
      <c r="AD18" t="e">
        <f t="shared" si="53"/>
        <v>#DIV/0!</v>
      </c>
      <c r="AE18">
        <f t="shared" si="54"/>
        <v>8.9174229391030231</v>
      </c>
      <c r="AF18">
        <f t="shared" si="55"/>
        <v>1.6625864703307416</v>
      </c>
      <c r="AG18">
        <f t="shared" si="56"/>
        <v>30.974025726318359</v>
      </c>
      <c r="AH18" s="1">
        <v>2</v>
      </c>
      <c r="AI18">
        <f t="shared" si="57"/>
        <v>4.644859790802002</v>
      </c>
      <c r="AJ18" s="1">
        <v>1</v>
      </c>
      <c r="AK18">
        <f t="shared" si="58"/>
        <v>9.2897195816040039</v>
      </c>
      <c r="AL18" s="1">
        <v>30.87568473815918</v>
      </c>
      <c r="AM18" s="1">
        <v>30.974025726318359</v>
      </c>
      <c r="AN18" s="1">
        <v>30.019519805908203</v>
      </c>
      <c r="AO18" s="1">
        <v>300.04409790039063</v>
      </c>
      <c r="AP18" s="1">
        <v>281.68319702148438</v>
      </c>
      <c r="AQ18" s="1">
        <v>23.017595291137695</v>
      </c>
      <c r="AR18" s="1">
        <v>28.781719207763672</v>
      </c>
      <c r="AS18" s="1">
        <v>50.743160247802734</v>
      </c>
      <c r="AT18" s="1">
        <v>63.448146820068359</v>
      </c>
      <c r="AU18" s="1">
        <v>300.50582885742188</v>
      </c>
      <c r="AV18" s="1">
        <v>1701.597412109375</v>
      </c>
      <c r="AW18" s="1">
        <v>0.21226382255554199</v>
      </c>
      <c r="AX18" s="1">
        <v>98.747222900390625</v>
      </c>
      <c r="AY18" s="1">
        <v>5.3181734085083008</v>
      </c>
      <c r="AZ18" s="1">
        <v>-0.2159523218870163</v>
      </c>
      <c r="BA18" s="1">
        <v>0.75</v>
      </c>
      <c r="BB18" s="1">
        <v>-1.355140209197998</v>
      </c>
      <c r="BC18" s="1">
        <v>7.355140209197998</v>
      </c>
      <c r="BD18" s="1">
        <v>1</v>
      </c>
      <c r="BE18" s="1">
        <v>0</v>
      </c>
      <c r="BF18" s="1">
        <v>0.15999999642372131</v>
      </c>
      <c r="BG18" s="1">
        <v>111115</v>
      </c>
      <c r="BH18">
        <f t="shared" si="59"/>
        <v>1.5025291442871092</v>
      </c>
      <c r="BI18">
        <f t="shared" si="60"/>
        <v>8.9174229391030223E-3</v>
      </c>
      <c r="BJ18">
        <f t="shared" si="61"/>
        <v>304.12402572631834</v>
      </c>
      <c r="BK18">
        <f t="shared" si="62"/>
        <v>304.02568473815916</v>
      </c>
      <c r="BL18">
        <f t="shared" si="63"/>
        <v>272.25557985211344</v>
      </c>
      <c r="BM18">
        <f t="shared" si="64"/>
        <v>-0.487087471791047</v>
      </c>
      <c r="BN18">
        <f t="shared" si="65"/>
        <v>4.5047013123962349</v>
      </c>
      <c r="BO18">
        <f t="shared" si="66"/>
        <v>45.618511387811552</v>
      </c>
      <c r="BP18">
        <f t="shared" si="67"/>
        <v>16.83679218004788</v>
      </c>
      <c r="BQ18">
        <f t="shared" si="68"/>
        <v>30.92485523223877</v>
      </c>
      <c r="BR18">
        <f t="shared" si="69"/>
        <v>4.4920850171733706</v>
      </c>
      <c r="BS18">
        <f t="shared" si="70"/>
        <v>0.50993643479091977</v>
      </c>
      <c r="BT18">
        <f t="shared" si="71"/>
        <v>2.8421148420654934</v>
      </c>
      <c r="BU18">
        <f t="shared" si="72"/>
        <v>1.6499701751078772</v>
      </c>
      <c r="BV18">
        <f t="shared" si="73"/>
        <v>0.32124515450429664</v>
      </c>
      <c r="BW18">
        <f t="shared" si="74"/>
        <v>19.451340157324484</v>
      </c>
      <c r="BX18">
        <f t="shared" si="75"/>
        <v>0.69930027144039963</v>
      </c>
      <c r="BY18">
        <f t="shared" si="76"/>
        <v>63.770411852050167</v>
      </c>
      <c r="BZ18">
        <f t="shared" si="77"/>
        <v>278.03911870943114</v>
      </c>
      <c r="CA18">
        <f t="shared" si="78"/>
        <v>5.7513507768260037E-2</v>
      </c>
      <c r="CB18">
        <f t="shared" si="79"/>
        <v>0</v>
      </c>
      <c r="CC18">
        <f t="shared" si="80"/>
        <v>1488.9914521714657</v>
      </c>
      <c r="CD18">
        <f t="shared" si="81"/>
        <v>0</v>
      </c>
      <c r="CE18" t="e">
        <f t="shared" si="82"/>
        <v>#DIV/0!</v>
      </c>
      <c r="CF18" t="e">
        <f t="shared" si="83"/>
        <v>#DIV/0!</v>
      </c>
    </row>
    <row r="19" spans="1:84" x14ac:dyDescent="0.35">
      <c r="A19" t="s">
        <v>109</v>
      </c>
      <c r="B19" s="1">
        <v>17</v>
      </c>
      <c r="C19" s="1" t="s">
        <v>101</v>
      </c>
      <c r="D19" s="1">
        <v>3569.9999989662319</v>
      </c>
      <c r="E19" s="1">
        <v>0</v>
      </c>
      <c r="F19">
        <f t="shared" si="42"/>
        <v>39.930220876617312</v>
      </c>
      <c r="G19">
        <f t="shared" si="43"/>
        <v>0.55521039712955311</v>
      </c>
      <c r="H19">
        <f t="shared" si="44"/>
        <v>338.81483738044199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t="e">
        <f t="shared" si="45"/>
        <v>#DIV/0!</v>
      </c>
      <c r="Q19" t="e">
        <f t="shared" si="46"/>
        <v>#DIV/0!</v>
      </c>
      <c r="R19" t="e">
        <f t="shared" si="47"/>
        <v>#DIV/0!</v>
      </c>
      <c r="S19" s="1">
        <v>-1</v>
      </c>
      <c r="T19" s="1">
        <v>0.87</v>
      </c>
      <c r="U19" s="1">
        <v>0.92</v>
      </c>
      <c r="V19" s="1">
        <v>10.110151290893555</v>
      </c>
      <c r="W19">
        <f t="shared" si="48"/>
        <v>0.87505507564544682</v>
      </c>
      <c r="X19">
        <f t="shared" si="49"/>
        <v>2.7510317631838168E-2</v>
      </c>
      <c r="Y19" t="e">
        <f t="shared" si="50"/>
        <v>#DIV/0!</v>
      </c>
      <c r="Z19" t="e">
        <f t="shared" si="51"/>
        <v>#DIV/0!</v>
      </c>
      <c r="AA19" t="e">
        <f t="shared" si="52"/>
        <v>#DIV/0!</v>
      </c>
      <c r="AB19" s="1">
        <v>0</v>
      </c>
      <c r="AC19" s="1">
        <v>0.5</v>
      </c>
      <c r="AD19" t="e">
        <f t="shared" si="53"/>
        <v>#DIV/0!</v>
      </c>
      <c r="AE19">
        <f t="shared" si="54"/>
        <v>8.9295945626032029</v>
      </c>
      <c r="AF19">
        <f t="shared" si="55"/>
        <v>1.6213408921190964</v>
      </c>
      <c r="AG19">
        <f t="shared" si="56"/>
        <v>30.682106018066406</v>
      </c>
      <c r="AH19" s="1">
        <v>2</v>
      </c>
      <c r="AI19">
        <f t="shared" si="57"/>
        <v>4.644859790802002</v>
      </c>
      <c r="AJ19" s="1">
        <v>1</v>
      </c>
      <c r="AK19">
        <f t="shared" si="58"/>
        <v>9.2897195816040039</v>
      </c>
      <c r="AL19" s="1">
        <v>30.778804779052734</v>
      </c>
      <c r="AM19" s="1">
        <v>30.682106018066406</v>
      </c>
      <c r="AN19" s="1">
        <v>30.021909713745117</v>
      </c>
      <c r="AO19" s="1">
        <v>500.09384155273438</v>
      </c>
      <c r="AP19" s="1">
        <v>470.72311401367188</v>
      </c>
      <c r="AQ19" s="1">
        <v>22.672929763793945</v>
      </c>
      <c r="AR19" s="1">
        <v>28.446493148803711</v>
      </c>
      <c r="AS19" s="1">
        <v>50.256900787353516</v>
      </c>
      <c r="AT19" s="1">
        <v>63.053920745849609</v>
      </c>
      <c r="AU19" s="1">
        <v>300.5277099609375</v>
      </c>
      <c r="AV19" s="1">
        <v>1700.251220703125</v>
      </c>
      <c r="AW19" s="1">
        <v>0.1996571272611618</v>
      </c>
      <c r="AX19" s="1">
        <v>98.74359130859375</v>
      </c>
      <c r="AY19" s="1">
        <v>6.1951889991760254</v>
      </c>
      <c r="AZ19" s="1">
        <v>-0.21470558643341064</v>
      </c>
      <c r="BA19" s="1">
        <v>1</v>
      </c>
      <c r="BB19" s="1">
        <v>-1.355140209197998</v>
      </c>
      <c r="BC19" s="1">
        <v>7.355140209197998</v>
      </c>
      <c r="BD19" s="1">
        <v>1</v>
      </c>
      <c r="BE19" s="1">
        <v>0</v>
      </c>
      <c r="BF19" s="1">
        <v>0.15999999642372131</v>
      </c>
      <c r="BG19" s="1">
        <v>111115</v>
      </c>
      <c r="BH19">
        <f t="shared" si="59"/>
        <v>1.5026385498046875</v>
      </c>
      <c r="BI19">
        <f t="shared" si="60"/>
        <v>8.9295945626032026E-3</v>
      </c>
      <c r="BJ19">
        <f t="shared" si="61"/>
        <v>303.83210601806638</v>
      </c>
      <c r="BK19">
        <f t="shared" si="62"/>
        <v>303.92880477905271</v>
      </c>
      <c r="BL19">
        <f t="shared" si="63"/>
        <v>272.0401892319278</v>
      </c>
      <c r="BM19">
        <f t="shared" si="64"/>
        <v>-0.48074220663614398</v>
      </c>
      <c r="BN19">
        <f t="shared" si="65"/>
        <v>4.4302497857672822</v>
      </c>
      <c r="BO19">
        <f t="shared" si="66"/>
        <v>44.866200702806658</v>
      </c>
      <c r="BP19">
        <f t="shared" si="67"/>
        <v>16.419707554002947</v>
      </c>
      <c r="BQ19">
        <f t="shared" si="68"/>
        <v>30.73045539855957</v>
      </c>
      <c r="BR19">
        <f t="shared" si="69"/>
        <v>4.4425062837598572</v>
      </c>
      <c r="BS19">
        <f t="shared" si="70"/>
        <v>0.52389899260492589</v>
      </c>
      <c r="BT19">
        <f t="shared" si="71"/>
        <v>2.8089088936481859</v>
      </c>
      <c r="BU19">
        <f t="shared" si="72"/>
        <v>1.6335973901116714</v>
      </c>
      <c r="BV19">
        <f t="shared" si="73"/>
        <v>0.33011305152737186</v>
      </c>
      <c r="BW19">
        <f t="shared" si="74"/>
        <v>33.455793831582014</v>
      </c>
      <c r="BX19">
        <f t="shared" si="75"/>
        <v>0.71977522941565453</v>
      </c>
      <c r="BY19">
        <f t="shared" si="76"/>
        <v>64.152831634554005</v>
      </c>
      <c r="BZ19">
        <f t="shared" si="77"/>
        <v>464.92037715924835</v>
      </c>
      <c r="CA19">
        <f t="shared" si="78"/>
        <v>5.5098396690639151E-2</v>
      </c>
      <c r="CB19">
        <f t="shared" si="79"/>
        <v>0</v>
      </c>
      <c r="CC19">
        <f t="shared" si="80"/>
        <v>1487.8134605486364</v>
      </c>
      <c r="CD19">
        <f t="shared" si="81"/>
        <v>0</v>
      </c>
      <c r="CE19" t="e">
        <f t="shared" si="82"/>
        <v>#DIV/0!</v>
      </c>
      <c r="CF19" t="e">
        <f t="shared" si="83"/>
        <v>#DIV/0!</v>
      </c>
    </row>
    <row r="20" spans="1:84" x14ac:dyDescent="0.35">
      <c r="A20" t="s">
        <v>109</v>
      </c>
      <c r="B20" s="1">
        <v>18</v>
      </c>
      <c r="C20" s="1" t="s">
        <v>102</v>
      </c>
      <c r="D20" s="1">
        <v>3723.9999989662319</v>
      </c>
      <c r="E20" s="1">
        <v>0</v>
      </c>
      <c r="F20">
        <f t="shared" si="42"/>
        <v>51.348851736351705</v>
      </c>
      <c r="G20">
        <f t="shared" si="43"/>
        <v>0.53913409146642177</v>
      </c>
      <c r="H20">
        <f t="shared" si="44"/>
        <v>583.54022863633497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t="e">
        <f t="shared" si="45"/>
        <v>#DIV/0!</v>
      </c>
      <c r="Q20" t="e">
        <f t="shared" si="46"/>
        <v>#DIV/0!</v>
      </c>
      <c r="R20" t="e">
        <f t="shared" si="47"/>
        <v>#DIV/0!</v>
      </c>
      <c r="S20" s="1">
        <v>-1</v>
      </c>
      <c r="T20" s="1">
        <v>0.87</v>
      </c>
      <c r="U20" s="1">
        <v>0.92</v>
      </c>
      <c r="V20" s="1">
        <v>10.110151290893555</v>
      </c>
      <c r="W20">
        <f t="shared" si="48"/>
        <v>0.87505507564544682</v>
      </c>
      <c r="X20">
        <f t="shared" si="49"/>
        <v>3.5154876492500306E-2</v>
      </c>
      <c r="Y20" t="e">
        <f t="shared" si="50"/>
        <v>#DIV/0!</v>
      </c>
      <c r="Z20" t="e">
        <f t="shared" si="51"/>
        <v>#DIV/0!</v>
      </c>
      <c r="AA20" t="e">
        <f t="shared" si="52"/>
        <v>#DIV/0!</v>
      </c>
      <c r="AB20" s="1">
        <v>0</v>
      </c>
      <c r="AC20" s="1">
        <v>0.5</v>
      </c>
      <c r="AD20" t="e">
        <f t="shared" si="53"/>
        <v>#DIV/0!</v>
      </c>
      <c r="AE20">
        <f t="shared" si="54"/>
        <v>8.6766429636671276</v>
      </c>
      <c r="AF20">
        <f t="shared" si="55"/>
        <v>1.6206579775264371</v>
      </c>
      <c r="AG20">
        <f t="shared" si="56"/>
        <v>30.455360412597656</v>
      </c>
      <c r="AH20" s="1">
        <v>2</v>
      </c>
      <c r="AI20">
        <f t="shared" si="57"/>
        <v>4.644859790802002</v>
      </c>
      <c r="AJ20" s="1">
        <v>1</v>
      </c>
      <c r="AK20">
        <f t="shared" si="58"/>
        <v>9.2897195816040039</v>
      </c>
      <c r="AL20" s="1">
        <v>30.64836311340332</v>
      </c>
      <c r="AM20" s="1">
        <v>30.455360412597656</v>
      </c>
      <c r="AN20" s="1">
        <v>30.023458480834961</v>
      </c>
      <c r="AO20" s="1">
        <v>800.25555419921875</v>
      </c>
      <c r="AP20" s="1">
        <v>761.68231201171875</v>
      </c>
      <c r="AQ20" s="1">
        <v>22.262384414672852</v>
      </c>
      <c r="AR20" s="1">
        <v>27.876073837280273</v>
      </c>
      <c r="AS20" s="1">
        <v>49.717357635498047</v>
      </c>
      <c r="AT20" s="1">
        <v>62.253555297851563</v>
      </c>
      <c r="AU20" s="1">
        <v>300.50726318359375</v>
      </c>
      <c r="AV20" s="1">
        <v>1701.7125244140625</v>
      </c>
      <c r="AW20" s="1">
        <v>0.18412244319915771</v>
      </c>
      <c r="AX20" s="1">
        <v>98.740745544433594</v>
      </c>
      <c r="AY20" s="1">
        <v>6.7294325828552246</v>
      </c>
      <c r="AZ20" s="1">
        <v>-0.21486818790435791</v>
      </c>
      <c r="BA20" s="1">
        <v>1</v>
      </c>
      <c r="BB20" s="1">
        <v>-1.355140209197998</v>
      </c>
      <c r="BC20" s="1">
        <v>7.355140209197998</v>
      </c>
      <c r="BD20" s="1">
        <v>1</v>
      </c>
      <c r="BE20" s="1">
        <v>0</v>
      </c>
      <c r="BF20" s="1">
        <v>0.15999999642372131</v>
      </c>
      <c r="BG20" s="1">
        <v>111115</v>
      </c>
      <c r="BH20">
        <f t="shared" si="59"/>
        <v>1.5025363159179685</v>
      </c>
      <c r="BI20">
        <f t="shared" si="60"/>
        <v>8.676642963667127E-3</v>
      </c>
      <c r="BJ20">
        <f t="shared" si="61"/>
        <v>303.60536041259763</v>
      </c>
      <c r="BK20">
        <f t="shared" si="62"/>
        <v>303.7983631134033</v>
      </c>
      <c r="BL20">
        <f t="shared" si="63"/>
        <v>272.27399782045177</v>
      </c>
      <c r="BM20">
        <f t="shared" si="64"/>
        <v>-0.43075763808775258</v>
      </c>
      <c r="BN20">
        <f t="shared" si="65"/>
        <v>4.3731622910711714</v>
      </c>
      <c r="BO20">
        <f t="shared" si="66"/>
        <v>44.289338377572172</v>
      </c>
      <c r="BP20">
        <f t="shared" si="67"/>
        <v>16.413264540291898</v>
      </c>
      <c r="BQ20">
        <f t="shared" si="68"/>
        <v>30.551861763000488</v>
      </c>
      <c r="BR20">
        <f t="shared" si="69"/>
        <v>4.3973795031425675</v>
      </c>
      <c r="BS20">
        <f t="shared" si="70"/>
        <v>0.50956140901030755</v>
      </c>
      <c r="BT20">
        <f t="shared" si="71"/>
        <v>2.7525043135447342</v>
      </c>
      <c r="BU20">
        <f t="shared" si="72"/>
        <v>1.6448751895978333</v>
      </c>
      <c r="BV20">
        <f t="shared" si="73"/>
        <v>0.32100702146719035</v>
      </c>
      <c r="BW20">
        <f t="shared" si="74"/>
        <v>57.61919723072095</v>
      </c>
      <c r="BX20">
        <f t="shared" si="75"/>
        <v>0.76612023074963698</v>
      </c>
      <c r="BY20">
        <f t="shared" si="76"/>
        <v>63.66244185984813</v>
      </c>
      <c r="BZ20">
        <f t="shared" si="77"/>
        <v>754.2201976566904</v>
      </c>
      <c r="CA20">
        <f t="shared" si="78"/>
        <v>4.3342690879825098E-2</v>
      </c>
      <c r="CB20">
        <f t="shared" si="79"/>
        <v>0</v>
      </c>
      <c r="CC20">
        <f t="shared" si="80"/>
        <v>1489.0921817779517</v>
      </c>
      <c r="CD20">
        <f t="shared" si="81"/>
        <v>0</v>
      </c>
      <c r="CE20" t="e">
        <f t="shared" si="82"/>
        <v>#DIV/0!</v>
      </c>
      <c r="CF20" t="e">
        <f t="shared" si="83"/>
        <v>#DIV/0!</v>
      </c>
    </row>
    <row r="21" spans="1:84" x14ac:dyDescent="0.35">
      <c r="A21" t="s">
        <v>109</v>
      </c>
      <c r="B21" s="1">
        <v>19</v>
      </c>
      <c r="C21" s="1" t="s">
        <v>103</v>
      </c>
      <c r="D21" s="1">
        <v>3925.9999989662319</v>
      </c>
      <c r="E21" s="1">
        <v>0</v>
      </c>
      <c r="F21">
        <f t="shared" si="42"/>
        <v>55.078612734908852</v>
      </c>
      <c r="G21">
        <f t="shared" si="43"/>
        <v>0.46659776996995611</v>
      </c>
      <c r="H21">
        <f t="shared" si="44"/>
        <v>929.45507144882527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t="e">
        <f t="shared" si="45"/>
        <v>#DIV/0!</v>
      </c>
      <c r="Q21" t="e">
        <f t="shared" si="46"/>
        <v>#DIV/0!</v>
      </c>
      <c r="R21" t="e">
        <f t="shared" si="47"/>
        <v>#DIV/0!</v>
      </c>
      <c r="S21" s="1">
        <v>-1</v>
      </c>
      <c r="T21" s="1">
        <v>0.87</v>
      </c>
      <c r="U21" s="1">
        <v>0.92</v>
      </c>
      <c r="V21" s="1">
        <v>10.110151290893555</v>
      </c>
      <c r="W21">
        <f t="shared" si="48"/>
        <v>0.87505507564544682</v>
      </c>
      <c r="X21">
        <f t="shared" si="49"/>
        <v>3.7727459184104493E-2</v>
      </c>
      <c r="Y21" t="e">
        <f t="shared" si="50"/>
        <v>#DIV/0!</v>
      </c>
      <c r="Z21" t="e">
        <f t="shared" si="51"/>
        <v>#DIV/0!</v>
      </c>
      <c r="AA21" t="e">
        <f t="shared" si="52"/>
        <v>#DIV/0!</v>
      </c>
      <c r="AB21" s="1">
        <v>0</v>
      </c>
      <c r="AC21" s="1">
        <v>0.5</v>
      </c>
      <c r="AD21" t="e">
        <f t="shared" si="53"/>
        <v>#DIV/0!</v>
      </c>
      <c r="AE21">
        <f t="shared" si="54"/>
        <v>8.1977376953934833</v>
      </c>
      <c r="AF21">
        <f t="shared" si="55"/>
        <v>1.7547105724414247</v>
      </c>
      <c r="AG21">
        <f t="shared" si="56"/>
        <v>31.006448745727539</v>
      </c>
      <c r="AH21" s="1">
        <v>2</v>
      </c>
      <c r="AI21">
        <f t="shared" si="57"/>
        <v>4.644859790802002</v>
      </c>
      <c r="AJ21" s="1">
        <v>1</v>
      </c>
      <c r="AK21">
        <f t="shared" si="58"/>
        <v>9.2897195816040039</v>
      </c>
      <c r="AL21" s="1">
        <v>30.839694976806641</v>
      </c>
      <c r="AM21" s="1">
        <v>31.006448745727539</v>
      </c>
      <c r="AN21" s="1">
        <v>30.028404235839844</v>
      </c>
      <c r="AO21" s="1">
        <v>1200.0020751953125</v>
      </c>
      <c r="AP21" s="1">
        <v>1157.0341796875</v>
      </c>
      <c r="AQ21" s="1">
        <v>22.633798599243164</v>
      </c>
      <c r="AR21" s="1">
        <v>27.937074661254883</v>
      </c>
      <c r="AS21" s="1">
        <v>49.989555358886719</v>
      </c>
      <c r="AT21" s="1">
        <v>61.705150604248047</v>
      </c>
      <c r="AU21" s="1">
        <v>300.52053833007813</v>
      </c>
      <c r="AV21" s="1">
        <v>1698.651611328125</v>
      </c>
      <c r="AW21" s="1">
        <v>0.2091585248708725</v>
      </c>
      <c r="AX21" s="1">
        <v>98.733558654785156</v>
      </c>
      <c r="AY21" s="1">
        <v>7.0791764259338379</v>
      </c>
      <c r="AZ21" s="1">
        <v>-0.20665952563285828</v>
      </c>
      <c r="BA21" s="1">
        <v>0.75</v>
      </c>
      <c r="BB21" s="1">
        <v>-1.355140209197998</v>
      </c>
      <c r="BC21" s="1">
        <v>7.355140209197998</v>
      </c>
      <c r="BD21" s="1">
        <v>1</v>
      </c>
      <c r="BE21" s="1">
        <v>0</v>
      </c>
      <c r="BF21" s="1">
        <v>0.15999999642372131</v>
      </c>
      <c r="BG21" s="1">
        <v>111115</v>
      </c>
      <c r="BH21">
        <f t="shared" si="59"/>
        <v>1.5026026916503905</v>
      </c>
      <c r="BI21">
        <f t="shared" si="60"/>
        <v>8.1977376953934825E-3</v>
      </c>
      <c r="BJ21">
        <f t="shared" si="61"/>
        <v>304.15644874572752</v>
      </c>
      <c r="BK21">
        <f t="shared" si="62"/>
        <v>303.98969497680662</v>
      </c>
      <c r="BL21">
        <f t="shared" si="63"/>
        <v>271.78425173764845</v>
      </c>
      <c r="BM21">
        <f t="shared" si="64"/>
        <v>-0.36575072546936754</v>
      </c>
      <c r="BN21">
        <f t="shared" si="65"/>
        <v>4.5130373721515458</v>
      </c>
      <c r="BO21">
        <f t="shared" si="66"/>
        <v>45.709254620620527</v>
      </c>
      <c r="BP21">
        <f t="shared" si="67"/>
        <v>17.772179959365644</v>
      </c>
      <c r="BQ21">
        <f t="shared" si="68"/>
        <v>30.92307186126709</v>
      </c>
      <c r="BR21">
        <f t="shared" si="69"/>
        <v>4.4916280141284641</v>
      </c>
      <c r="BS21">
        <f t="shared" si="70"/>
        <v>0.44428264110570154</v>
      </c>
      <c r="BT21">
        <f t="shared" si="71"/>
        <v>2.7583267997101211</v>
      </c>
      <c r="BU21">
        <f t="shared" si="72"/>
        <v>1.7333012144183431</v>
      </c>
      <c r="BV21">
        <f t="shared" si="73"/>
        <v>0.27959885694214254</v>
      </c>
      <c r="BW21">
        <f t="shared" si="74"/>
        <v>91.768406813880119</v>
      </c>
      <c r="BX21">
        <f t="shared" si="75"/>
        <v>0.80330822353049158</v>
      </c>
      <c r="BY21">
        <f t="shared" si="76"/>
        <v>61.563200361853973</v>
      </c>
      <c r="BZ21">
        <f t="shared" si="77"/>
        <v>1149.0300492571939</v>
      </c>
      <c r="CA21">
        <f t="shared" si="78"/>
        <v>2.9510243649800056E-2</v>
      </c>
      <c r="CB21">
        <f t="shared" si="79"/>
        <v>0</v>
      </c>
      <c r="CC21">
        <f t="shared" si="80"/>
        <v>1486.4137142459927</v>
      </c>
      <c r="CD21">
        <f t="shared" si="81"/>
        <v>0</v>
      </c>
      <c r="CE21" t="e">
        <f t="shared" si="82"/>
        <v>#DIV/0!</v>
      </c>
      <c r="CF21" t="e">
        <f t="shared" si="83"/>
        <v>#DIV/0!</v>
      </c>
    </row>
    <row r="22" spans="1:84" x14ac:dyDescent="0.35">
      <c r="A22" t="s">
        <v>109</v>
      </c>
      <c r="B22" s="1">
        <v>20</v>
      </c>
      <c r="C22" s="1" t="s">
        <v>104</v>
      </c>
      <c r="D22" s="1">
        <v>4127.9999989662319</v>
      </c>
      <c r="E22" s="1">
        <v>0</v>
      </c>
      <c r="F22">
        <f t="shared" si="42"/>
        <v>56.135762510989487</v>
      </c>
      <c r="G22">
        <f t="shared" si="43"/>
        <v>0.41072423579581246</v>
      </c>
      <c r="H22">
        <f t="shared" si="44"/>
        <v>1186.9936109792288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t="e">
        <f t="shared" si="45"/>
        <v>#DIV/0!</v>
      </c>
      <c r="Q22" t="e">
        <f t="shared" si="46"/>
        <v>#DIV/0!</v>
      </c>
      <c r="R22" t="e">
        <f t="shared" si="47"/>
        <v>#DIV/0!</v>
      </c>
      <c r="S22" s="1">
        <v>-1</v>
      </c>
      <c r="T22" s="1">
        <v>0.87</v>
      </c>
      <c r="U22" s="1">
        <v>0.92</v>
      </c>
      <c r="V22" s="1">
        <v>10.110151290893555</v>
      </c>
      <c r="W22">
        <f t="shared" si="48"/>
        <v>0.87505507564544682</v>
      </c>
      <c r="X22">
        <f t="shared" si="49"/>
        <v>3.8411784063416089E-2</v>
      </c>
      <c r="Y22" t="e">
        <f t="shared" si="50"/>
        <v>#DIV/0!</v>
      </c>
      <c r="Z22" t="e">
        <f t="shared" si="51"/>
        <v>#DIV/0!</v>
      </c>
      <c r="AA22" t="e">
        <f t="shared" si="52"/>
        <v>#DIV/0!</v>
      </c>
      <c r="AB22" s="1">
        <v>0</v>
      </c>
      <c r="AC22" s="1">
        <v>0.5</v>
      </c>
      <c r="AD22" t="e">
        <f t="shared" si="53"/>
        <v>#DIV/0!</v>
      </c>
      <c r="AE22">
        <f t="shared" si="54"/>
        <v>7.7098398890764503</v>
      </c>
      <c r="AF22">
        <f t="shared" si="55"/>
        <v>1.8620075365048447</v>
      </c>
      <c r="AG22">
        <f t="shared" si="56"/>
        <v>31.599313735961914</v>
      </c>
      <c r="AH22" s="1">
        <v>2</v>
      </c>
      <c r="AI22">
        <f t="shared" si="57"/>
        <v>4.644859790802002</v>
      </c>
      <c r="AJ22" s="1">
        <v>1</v>
      </c>
      <c r="AK22">
        <f t="shared" si="58"/>
        <v>9.2897195816040039</v>
      </c>
      <c r="AL22" s="1">
        <v>31.045412063598633</v>
      </c>
      <c r="AM22" s="1">
        <v>31.599313735961914</v>
      </c>
      <c r="AN22" s="1">
        <v>30.022653579711914</v>
      </c>
      <c r="AO22" s="1">
        <v>1499.95556640625</v>
      </c>
      <c r="AP22" s="1">
        <v>1455.13134765625</v>
      </c>
      <c r="AQ22" s="1">
        <v>23.433994293212891</v>
      </c>
      <c r="AR22" s="1">
        <v>28.419048309326172</v>
      </c>
      <c r="AS22" s="1">
        <v>51.150630950927734</v>
      </c>
      <c r="AT22" s="1">
        <v>62.034870147705078</v>
      </c>
      <c r="AU22" s="1">
        <v>300.52767944335938</v>
      </c>
      <c r="AV22" s="1">
        <v>1699.8404541015625</v>
      </c>
      <c r="AW22" s="1">
        <v>0.16854012012481689</v>
      </c>
      <c r="AX22" s="1">
        <v>98.731117248535156</v>
      </c>
      <c r="AY22" s="1">
        <v>7.5519609451293945</v>
      </c>
      <c r="AZ22" s="1">
        <v>-0.19432203471660614</v>
      </c>
      <c r="BA22" s="1">
        <v>0.75</v>
      </c>
      <c r="BB22" s="1">
        <v>-1.355140209197998</v>
      </c>
      <c r="BC22" s="1">
        <v>7.355140209197998</v>
      </c>
      <c r="BD22" s="1">
        <v>1</v>
      </c>
      <c r="BE22" s="1">
        <v>0</v>
      </c>
      <c r="BF22" s="1">
        <v>0.15999999642372131</v>
      </c>
      <c r="BG22" s="1">
        <v>111115</v>
      </c>
      <c r="BH22">
        <f t="shared" si="59"/>
        <v>1.5026383972167967</v>
      </c>
      <c r="BI22">
        <f t="shared" si="60"/>
        <v>7.7098398890764501E-3</v>
      </c>
      <c r="BJ22">
        <f t="shared" si="61"/>
        <v>304.74931373596189</v>
      </c>
      <c r="BK22">
        <f t="shared" si="62"/>
        <v>304.19541206359861</v>
      </c>
      <c r="BL22">
        <f t="shared" si="63"/>
        <v>271.97446657714681</v>
      </c>
      <c r="BM22">
        <f t="shared" si="64"/>
        <v>-0.29794365591733446</v>
      </c>
      <c r="BN22">
        <f t="shared" si="65"/>
        <v>4.6678519272247119</v>
      </c>
      <c r="BO22">
        <f t="shared" si="66"/>
        <v>47.278427078611507</v>
      </c>
      <c r="BP22">
        <f t="shared" si="67"/>
        <v>18.859378769285335</v>
      </c>
      <c r="BQ22">
        <f t="shared" si="68"/>
        <v>31.322362899780273</v>
      </c>
      <c r="BR22">
        <f t="shared" si="69"/>
        <v>4.5949657665858741</v>
      </c>
      <c r="BS22">
        <f t="shared" si="70"/>
        <v>0.3933338564435333</v>
      </c>
      <c r="BT22">
        <f t="shared" si="71"/>
        <v>2.8058443907198671</v>
      </c>
      <c r="BU22">
        <f t="shared" si="72"/>
        <v>1.7891213758660069</v>
      </c>
      <c r="BV22">
        <f t="shared" si="73"/>
        <v>0.24733908599325924</v>
      </c>
      <c r="BW22">
        <f t="shared" si="74"/>
        <v>117.19320537885237</v>
      </c>
      <c r="BX22">
        <f t="shared" si="75"/>
        <v>0.8157295304586043</v>
      </c>
      <c r="BY22">
        <f t="shared" si="76"/>
        <v>60.296205948313066</v>
      </c>
      <c r="BZ22">
        <f t="shared" si="77"/>
        <v>1446.9735901777674</v>
      </c>
      <c r="CA22">
        <f t="shared" si="78"/>
        <v>2.3392088980783533E-2</v>
      </c>
      <c r="CB22">
        <f t="shared" si="79"/>
        <v>0</v>
      </c>
      <c r="CC22">
        <f t="shared" si="80"/>
        <v>1487.4540171490335</v>
      </c>
      <c r="CD22">
        <f t="shared" si="81"/>
        <v>0</v>
      </c>
      <c r="CE22" t="e">
        <f t="shared" si="82"/>
        <v>#DIV/0!</v>
      </c>
      <c r="CF22" t="e">
        <f t="shared" si="83"/>
        <v>#DIV/0!</v>
      </c>
    </row>
    <row r="23" spans="1:84" x14ac:dyDescent="0.35">
      <c r="A23" t="s">
        <v>109</v>
      </c>
      <c r="B23" s="1">
        <v>21</v>
      </c>
      <c r="C23" s="1" t="s">
        <v>105</v>
      </c>
      <c r="D23" s="1">
        <v>4329.9999989662319</v>
      </c>
      <c r="E23" s="1">
        <v>0</v>
      </c>
      <c r="F23">
        <f t="shared" si="42"/>
        <v>55.075648630774786</v>
      </c>
      <c r="G23">
        <f t="shared" si="43"/>
        <v>0.36350168553506856</v>
      </c>
      <c r="H23">
        <f t="shared" si="44"/>
        <v>1355.6566770534916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t="e">
        <f t="shared" si="45"/>
        <v>#DIV/0!</v>
      </c>
      <c r="Q23" t="e">
        <f t="shared" si="46"/>
        <v>#DIV/0!</v>
      </c>
      <c r="R23" t="e">
        <f t="shared" si="47"/>
        <v>#DIV/0!</v>
      </c>
      <c r="S23" s="1">
        <v>-1</v>
      </c>
      <c r="T23" s="1">
        <v>0.87</v>
      </c>
      <c r="U23" s="1">
        <v>0.92</v>
      </c>
      <c r="V23" s="1">
        <v>10.110151290893555</v>
      </c>
      <c r="W23">
        <f t="shared" si="48"/>
        <v>0.87505507564544682</v>
      </c>
      <c r="X23">
        <f t="shared" si="49"/>
        <v>3.7694278334402115E-2</v>
      </c>
      <c r="Y23" t="e">
        <f t="shared" si="50"/>
        <v>#DIV/0!</v>
      </c>
      <c r="Z23" t="e">
        <f t="shared" si="51"/>
        <v>#DIV/0!</v>
      </c>
      <c r="AA23" t="e">
        <f t="shared" si="52"/>
        <v>#DIV/0!</v>
      </c>
      <c r="AB23" s="1">
        <v>0</v>
      </c>
      <c r="AC23" s="1">
        <v>0.5</v>
      </c>
      <c r="AD23" t="e">
        <f t="shared" si="53"/>
        <v>#DIV/0!</v>
      </c>
      <c r="AE23">
        <f t="shared" si="54"/>
        <v>7.1603433387650091</v>
      </c>
      <c r="AF23">
        <f t="shared" si="55"/>
        <v>1.9446354500992573</v>
      </c>
      <c r="AG23">
        <f t="shared" si="56"/>
        <v>31.697591781616211</v>
      </c>
      <c r="AH23" s="1">
        <v>2</v>
      </c>
      <c r="AI23">
        <f t="shared" si="57"/>
        <v>4.644859790802002</v>
      </c>
      <c r="AJ23" s="1">
        <v>1</v>
      </c>
      <c r="AK23">
        <f t="shared" si="58"/>
        <v>9.2897195816040039</v>
      </c>
      <c r="AL23" s="1">
        <v>31.026910781860352</v>
      </c>
      <c r="AM23" s="1">
        <v>31.697591781616211</v>
      </c>
      <c r="AN23" s="1">
        <v>30.024164199829102</v>
      </c>
      <c r="AO23" s="1">
        <v>1699.7825927734375</v>
      </c>
      <c r="AP23" s="1">
        <v>1655.23876953125</v>
      </c>
      <c r="AQ23" s="1">
        <v>23.215286254882813</v>
      </c>
      <c r="AR23" s="1">
        <v>27.848148345947266</v>
      </c>
      <c r="AS23" s="1">
        <v>50.722541809082031</v>
      </c>
      <c r="AT23" s="1">
        <v>60.851146697998047</v>
      </c>
      <c r="AU23" s="1">
        <v>300.50283813476563</v>
      </c>
      <c r="AV23" s="1">
        <v>1700.0570068359375</v>
      </c>
      <c r="AW23" s="1">
        <v>0.26688200235366821</v>
      </c>
      <c r="AX23" s="1">
        <v>98.725471496582031</v>
      </c>
      <c r="AY23" s="1">
        <v>7.3121843338012695</v>
      </c>
      <c r="AZ23" s="1">
        <v>-0.18611423671245575</v>
      </c>
      <c r="BA23" s="1">
        <v>0.5</v>
      </c>
      <c r="BB23" s="1">
        <v>-1.355140209197998</v>
      </c>
      <c r="BC23" s="1">
        <v>7.355140209197998</v>
      </c>
      <c r="BD23" s="1">
        <v>1</v>
      </c>
      <c r="BE23" s="1">
        <v>0</v>
      </c>
      <c r="BF23" s="1">
        <v>0.15999999642372131</v>
      </c>
      <c r="BG23" s="1">
        <v>111115</v>
      </c>
      <c r="BH23">
        <f t="shared" si="59"/>
        <v>1.502514190673828</v>
      </c>
      <c r="BI23">
        <f t="shared" si="60"/>
        <v>7.1603433387650087E-3</v>
      </c>
      <c r="BJ23">
        <f t="shared" si="61"/>
        <v>304.84759178161619</v>
      </c>
      <c r="BK23">
        <f t="shared" si="62"/>
        <v>304.17691078186033</v>
      </c>
      <c r="BL23">
        <f t="shared" si="63"/>
        <v>272.00911501387236</v>
      </c>
      <c r="BM23">
        <f t="shared" si="64"/>
        <v>-0.20690153548836249</v>
      </c>
      <c r="BN23">
        <f t="shared" si="65"/>
        <v>4.6939570258596621</v>
      </c>
      <c r="BO23">
        <f t="shared" si="66"/>
        <v>47.545551869277944</v>
      </c>
      <c r="BP23">
        <f t="shared" si="67"/>
        <v>19.697403523330678</v>
      </c>
      <c r="BQ23">
        <f t="shared" si="68"/>
        <v>31.362251281738281</v>
      </c>
      <c r="BR23">
        <f t="shared" si="69"/>
        <v>4.6054018499313294</v>
      </c>
      <c r="BS23">
        <f t="shared" si="70"/>
        <v>0.34981366661058405</v>
      </c>
      <c r="BT23">
        <f t="shared" si="71"/>
        <v>2.7493215757604048</v>
      </c>
      <c r="BU23">
        <f t="shared" si="72"/>
        <v>1.8560802741709246</v>
      </c>
      <c r="BV23">
        <f t="shared" si="73"/>
        <v>0.21982345694777972</v>
      </c>
      <c r="BW23">
        <f t="shared" si="74"/>
        <v>133.83784462959562</v>
      </c>
      <c r="BX23">
        <f t="shared" si="75"/>
        <v>0.81900974168059304</v>
      </c>
      <c r="BY23">
        <f t="shared" si="76"/>
        <v>58.569752707986986</v>
      </c>
      <c r="BZ23">
        <f t="shared" si="77"/>
        <v>1647.2350698502842</v>
      </c>
      <c r="CA23">
        <f t="shared" si="78"/>
        <v>1.9582919156946123E-2</v>
      </c>
      <c r="CB23">
        <f t="shared" si="79"/>
        <v>0</v>
      </c>
      <c r="CC23">
        <f t="shared" si="80"/>
        <v>1487.6435127183931</v>
      </c>
      <c r="CD23">
        <f t="shared" si="81"/>
        <v>0</v>
      </c>
      <c r="CE23" t="e">
        <f t="shared" si="82"/>
        <v>#DIV/0!</v>
      </c>
      <c r="CF23" t="e">
        <f t="shared" si="83"/>
        <v>#DIV/0!</v>
      </c>
    </row>
    <row r="24" spans="1:84" x14ac:dyDescent="0.35">
      <c r="A24" t="s">
        <v>109</v>
      </c>
      <c r="B24" s="1">
        <v>22</v>
      </c>
      <c r="C24" s="1" t="s">
        <v>106</v>
      </c>
      <c r="D24" s="1">
        <v>4506.9999989662319</v>
      </c>
      <c r="E24" s="1">
        <v>0</v>
      </c>
      <c r="F24">
        <f t="shared" si="42"/>
        <v>54.790258435326699</v>
      </c>
      <c r="G24">
        <f t="shared" si="43"/>
        <v>0.33439001012855007</v>
      </c>
      <c r="H24">
        <f t="shared" si="44"/>
        <v>1624.7710610098702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t="e">
        <f t="shared" si="45"/>
        <v>#DIV/0!</v>
      </c>
      <c r="Q24" t="e">
        <f t="shared" si="46"/>
        <v>#DIV/0!</v>
      </c>
      <c r="R24" t="e">
        <f t="shared" si="47"/>
        <v>#DIV/0!</v>
      </c>
      <c r="S24" s="1">
        <v>-1</v>
      </c>
      <c r="T24" s="1">
        <v>0.87</v>
      </c>
      <c r="U24" s="1">
        <v>0.92</v>
      </c>
      <c r="V24" s="1">
        <v>10.110151290893555</v>
      </c>
      <c r="W24">
        <f t="shared" si="48"/>
        <v>0.87505507564544682</v>
      </c>
      <c r="X24">
        <f t="shared" si="49"/>
        <v>3.75122288160573E-2</v>
      </c>
      <c r="Y24" t="e">
        <f t="shared" si="50"/>
        <v>#DIV/0!</v>
      </c>
      <c r="Z24" t="e">
        <f t="shared" si="51"/>
        <v>#DIV/0!</v>
      </c>
      <c r="AA24" t="e">
        <f t="shared" si="52"/>
        <v>#DIV/0!</v>
      </c>
      <c r="AB24" s="1">
        <v>0</v>
      </c>
      <c r="AC24" s="1">
        <v>0.5</v>
      </c>
      <c r="AD24" t="e">
        <f t="shared" si="53"/>
        <v>#DIV/0!</v>
      </c>
      <c r="AE24">
        <f t="shared" si="54"/>
        <v>6.7872048819745388</v>
      </c>
      <c r="AF24">
        <f t="shared" si="55"/>
        <v>1.9976562543608978</v>
      </c>
      <c r="AG24">
        <f t="shared" si="56"/>
        <v>31.787250518798828</v>
      </c>
      <c r="AH24" s="1">
        <v>2</v>
      </c>
      <c r="AI24">
        <f t="shared" si="57"/>
        <v>4.644859790802002</v>
      </c>
      <c r="AJ24" s="1">
        <v>1</v>
      </c>
      <c r="AK24">
        <f t="shared" si="58"/>
        <v>9.2897195816040039</v>
      </c>
      <c r="AL24" s="1">
        <v>31.040920257568359</v>
      </c>
      <c r="AM24" s="1">
        <v>31.787250518798828</v>
      </c>
      <c r="AN24" s="1">
        <v>30.021848678588867</v>
      </c>
      <c r="AO24" s="1">
        <v>2000.2266845703125</v>
      </c>
      <c r="AP24" s="1">
        <v>1954.9315185546875</v>
      </c>
      <c r="AQ24" s="1">
        <v>23.162525177001953</v>
      </c>
      <c r="AR24" s="1">
        <v>27.555145263671875</v>
      </c>
      <c r="AS24" s="1">
        <v>50.568973541259766</v>
      </c>
      <c r="AT24" s="1">
        <v>60.158660888671875</v>
      </c>
      <c r="AU24" s="1">
        <v>300.5123291015625</v>
      </c>
      <c r="AV24" s="1">
        <v>1699.61328125</v>
      </c>
      <c r="AW24" s="1">
        <v>0.22221551835536957</v>
      </c>
      <c r="AX24" s="1">
        <v>98.719390869140625</v>
      </c>
      <c r="AY24" s="1">
        <v>6.4241776466369629</v>
      </c>
      <c r="AZ24" s="1">
        <v>-0.17506782710552216</v>
      </c>
      <c r="BA24" s="1">
        <v>1</v>
      </c>
      <c r="BB24" s="1">
        <v>-1.355140209197998</v>
      </c>
      <c r="BC24" s="1">
        <v>7.355140209197998</v>
      </c>
      <c r="BD24" s="1">
        <v>1</v>
      </c>
      <c r="BE24" s="1">
        <v>0</v>
      </c>
      <c r="BF24" s="1">
        <v>0.15999999642372131</v>
      </c>
      <c r="BG24" s="1">
        <v>111115</v>
      </c>
      <c r="BH24">
        <f t="shared" si="59"/>
        <v>1.5025616455078123</v>
      </c>
      <c r="BI24">
        <f t="shared" si="60"/>
        <v>6.7872048819745383E-3</v>
      </c>
      <c r="BJ24">
        <f t="shared" si="61"/>
        <v>304.93725051879881</v>
      </c>
      <c r="BK24">
        <f t="shared" si="62"/>
        <v>304.19092025756834</v>
      </c>
      <c r="BL24">
        <f t="shared" si="63"/>
        <v>271.93811892170925</v>
      </c>
      <c r="BM24">
        <f t="shared" si="64"/>
        <v>-0.14529318239346287</v>
      </c>
      <c r="BN24">
        <f t="shared" si="65"/>
        <v>4.7178834101012708</v>
      </c>
      <c r="BO24">
        <f t="shared" si="66"/>
        <v>47.790848065048856</v>
      </c>
      <c r="BP24">
        <f t="shared" si="67"/>
        <v>20.235702801376981</v>
      </c>
      <c r="BQ24">
        <f t="shared" si="68"/>
        <v>31.414085388183594</v>
      </c>
      <c r="BR24">
        <f t="shared" si="69"/>
        <v>4.6189941544802364</v>
      </c>
      <c r="BS24">
        <f t="shared" si="70"/>
        <v>0.3227716180260925</v>
      </c>
      <c r="BT24">
        <f t="shared" si="71"/>
        <v>2.720227155740373</v>
      </c>
      <c r="BU24">
        <f t="shared" si="72"/>
        <v>1.8987669987398634</v>
      </c>
      <c r="BV24">
        <f t="shared" si="73"/>
        <v>0.20274489060598339</v>
      </c>
      <c r="BW24">
        <f t="shared" si="74"/>
        <v>160.3964094447017</v>
      </c>
      <c r="BX24">
        <f t="shared" si="75"/>
        <v>0.831114054681102</v>
      </c>
      <c r="BY24">
        <f t="shared" si="76"/>
        <v>57.528956903355713</v>
      </c>
      <c r="BZ24">
        <f t="shared" si="77"/>
        <v>1946.9692923283799</v>
      </c>
      <c r="CA24">
        <f t="shared" si="78"/>
        <v>1.6189399743845596E-2</v>
      </c>
      <c r="CB24">
        <f t="shared" si="79"/>
        <v>0</v>
      </c>
      <c r="CC24">
        <f t="shared" si="80"/>
        <v>1487.2552283922248</v>
      </c>
      <c r="CD24">
        <f t="shared" si="81"/>
        <v>0</v>
      </c>
      <c r="CE24" t="e">
        <f t="shared" si="82"/>
        <v>#DIV/0!</v>
      </c>
      <c r="CF24" t="e">
        <f t="shared" si="83"/>
        <v>#DIV/0!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16-08-05-bern1-kat essex-file2_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</dc:creator>
  <cp:lastModifiedBy>PengFu</cp:lastModifiedBy>
  <dcterms:created xsi:type="dcterms:W3CDTF">2016-09-14T17:27:22Z</dcterms:created>
  <dcterms:modified xsi:type="dcterms:W3CDTF">2022-10-21T16:49:53Z</dcterms:modified>
</cp:coreProperties>
</file>