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728B0C35-23F3-4CDE-95AF-C22B036BD54A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2017-06-26-bern1-katripe_1.xl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7" i="1" l="1"/>
  <c r="F7" i="1"/>
  <c r="BL7" i="1"/>
  <c r="BK7" i="1"/>
  <c r="BJ7" i="1"/>
  <c r="BI7" i="1"/>
  <c r="AI7" i="1"/>
  <c r="BM7" i="1"/>
  <c r="AG7" i="1"/>
  <c r="BN7" i="1"/>
  <c r="BO7" i="1"/>
  <c r="BP7" i="1"/>
  <c r="BS7" i="1"/>
  <c r="AK7" i="1"/>
  <c r="G7" i="1"/>
  <c r="BV7" i="1"/>
  <c r="H7" i="1"/>
  <c r="CB7" i="1"/>
  <c r="P7" i="1"/>
  <c r="CD7" i="1"/>
  <c r="Q7" i="1"/>
  <c r="R7" i="1"/>
  <c r="W7" i="1"/>
  <c r="CC7" i="1"/>
  <c r="X7" i="1"/>
  <c r="Y7" i="1"/>
  <c r="Z7" i="1"/>
  <c r="AA7" i="1"/>
  <c r="AD7" i="1"/>
  <c r="AE7" i="1"/>
  <c r="BT7" i="1"/>
  <c r="AF7" i="1"/>
  <c r="BQ7" i="1"/>
  <c r="BR7" i="1"/>
  <c r="BU7" i="1"/>
  <c r="BW7" i="1"/>
  <c r="BX7" i="1"/>
  <c r="BY7" i="1"/>
  <c r="BZ7" i="1"/>
  <c r="CA7" i="1"/>
  <c r="CE7" i="1"/>
  <c r="CF7" i="1"/>
  <c r="BH5" i="1"/>
  <c r="F5" i="1"/>
  <c r="BL5" i="1"/>
  <c r="BK5" i="1"/>
  <c r="BJ5" i="1"/>
  <c r="BI5" i="1"/>
  <c r="AI5" i="1"/>
  <c r="BM5" i="1"/>
  <c r="AG5" i="1"/>
  <c r="BN5" i="1"/>
  <c r="BO5" i="1"/>
  <c r="BP5" i="1"/>
  <c r="BS5" i="1"/>
  <c r="AK5" i="1"/>
  <c r="G5" i="1"/>
  <c r="BV5" i="1"/>
  <c r="H5" i="1"/>
  <c r="CB5" i="1"/>
  <c r="P5" i="1"/>
  <c r="CD5" i="1"/>
  <c r="Q5" i="1"/>
  <c r="R5" i="1"/>
  <c r="W5" i="1"/>
  <c r="CC5" i="1"/>
  <c r="X5" i="1"/>
  <c r="Y5" i="1"/>
  <c r="Z5" i="1"/>
  <c r="AA5" i="1"/>
  <c r="AD5" i="1"/>
  <c r="AE5" i="1"/>
  <c r="BT5" i="1"/>
  <c r="AF5" i="1"/>
  <c r="BQ5" i="1"/>
  <c r="BR5" i="1"/>
  <c r="BU5" i="1"/>
  <c r="BW5" i="1"/>
  <c r="BX5" i="1"/>
  <c r="BY5" i="1"/>
  <c r="BZ5" i="1"/>
  <c r="CA5" i="1"/>
  <c r="CE5" i="1"/>
  <c r="CF5" i="1"/>
  <c r="BH3" i="1"/>
  <c r="F3" i="1"/>
  <c r="BL3" i="1"/>
  <c r="BK3" i="1"/>
  <c r="BJ3" i="1"/>
  <c r="BI3" i="1"/>
  <c r="AI3" i="1"/>
  <c r="BM3" i="1"/>
  <c r="AG3" i="1"/>
  <c r="BN3" i="1"/>
  <c r="BO3" i="1"/>
  <c r="BP3" i="1"/>
  <c r="BS3" i="1"/>
  <c r="AK3" i="1"/>
  <c r="G3" i="1"/>
  <c r="BV3" i="1"/>
  <c r="H3" i="1"/>
  <c r="CB3" i="1"/>
  <c r="P3" i="1"/>
  <c r="CD3" i="1"/>
  <c r="Q3" i="1"/>
  <c r="R3" i="1"/>
  <c r="W3" i="1"/>
  <c r="CC3" i="1"/>
  <c r="X3" i="1"/>
  <c r="Y3" i="1"/>
  <c r="Z3" i="1"/>
  <c r="AA3" i="1"/>
  <c r="AD3" i="1"/>
  <c r="AE3" i="1"/>
  <c r="BT3" i="1"/>
  <c r="AF3" i="1"/>
  <c r="BQ3" i="1"/>
  <c r="BR3" i="1"/>
  <c r="BU3" i="1"/>
  <c r="BW3" i="1"/>
  <c r="BX3" i="1"/>
  <c r="BY3" i="1"/>
  <c r="BZ3" i="1"/>
  <c r="CA3" i="1"/>
  <c r="CE3" i="1"/>
  <c r="CF3" i="1"/>
  <c r="BH4" i="1"/>
  <c r="F4" i="1"/>
  <c r="BL4" i="1"/>
  <c r="BK4" i="1"/>
  <c r="BJ4" i="1"/>
  <c r="BI4" i="1"/>
  <c r="AI4" i="1"/>
  <c r="BM4" i="1"/>
  <c r="AG4" i="1"/>
  <c r="BN4" i="1"/>
  <c r="BO4" i="1"/>
  <c r="BP4" i="1"/>
  <c r="BS4" i="1"/>
  <c r="AK4" i="1"/>
  <c r="G4" i="1"/>
  <c r="BV4" i="1"/>
  <c r="H4" i="1"/>
  <c r="CB4" i="1"/>
  <c r="P4" i="1"/>
  <c r="CD4" i="1"/>
  <c r="Q4" i="1"/>
  <c r="R4" i="1"/>
  <c r="W4" i="1"/>
  <c r="CC4" i="1"/>
  <c r="X4" i="1"/>
  <c r="Y4" i="1"/>
  <c r="Z4" i="1"/>
  <c r="AA4" i="1"/>
  <c r="AD4" i="1"/>
  <c r="AE4" i="1"/>
  <c r="BT4" i="1"/>
  <c r="AF4" i="1"/>
  <c r="BQ4" i="1"/>
  <c r="BR4" i="1"/>
  <c r="BU4" i="1"/>
  <c r="BW4" i="1"/>
  <c r="BX4" i="1"/>
  <c r="BY4" i="1"/>
  <c r="BZ4" i="1"/>
  <c r="CA4" i="1"/>
  <c r="CE4" i="1"/>
  <c r="CF4" i="1"/>
  <c r="BH6" i="1"/>
  <c r="F6" i="1"/>
  <c r="BL6" i="1"/>
  <c r="BK6" i="1"/>
  <c r="BJ6" i="1"/>
  <c r="BI6" i="1"/>
  <c r="AI6" i="1"/>
  <c r="BM6" i="1"/>
  <c r="AG6" i="1"/>
  <c r="BN6" i="1"/>
  <c r="BO6" i="1"/>
  <c r="BP6" i="1"/>
  <c r="BS6" i="1"/>
  <c r="AK6" i="1"/>
  <c r="G6" i="1"/>
  <c r="BV6" i="1"/>
  <c r="H6" i="1"/>
  <c r="CB6" i="1"/>
  <c r="P6" i="1"/>
  <c r="CD6" i="1"/>
  <c r="Q6" i="1"/>
  <c r="R6" i="1"/>
  <c r="W6" i="1"/>
  <c r="CC6" i="1"/>
  <c r="X6" i="1"/>
  <c r="Y6" i="1"/>
  <c r="Z6" i="1"/>
  <c r="AA6" i="1"/>
  <c r="AD6" i="1"/>
  <c r="AE6" i="1"/>
  <c r="BT6" i="1"/>
  <c r="AF6" i="1"/>
  <c r="BQ6" i="1"/>
  <c r="BR6" i="1"/>
  <c r="BU6" i="1"/>
  <c r="BW6" i="1"/>
  <c r="BX6" i="1"/>
  <c r="BY6" i="1"/>
  <c r="BZ6" i="1"/>
  <c r="CA6" i="1"/>
  <c r="CE6" i="1"/>
  <c r="CF6" i="1"/>
  <c r="BH8" i="1"/>
  <c r="F8" i="1"/>
  <c r="BL8" i="1"/>
  <c r="BK8" i="1"/>
  <c r="BJ8" i="1"/>
  <c r="BI8" i="1"/>
  <c r="AI8" i="1"/>
  <c r="BM8" i="1"/>
  <c r="AG8" i="1"/>
  <c r="BN8" i="1"/>
  <c r="BO8" i="1"/>
  <c r="BP8" i="1"/>
  <c r="BS8" i="1"/>
  <c r="AK8" i="1"/>
  <c r="G8" i="1"/>
  <c r="BV8" i="1"/>
  <c r="H8" i="1"/>
  <c r="CB8" i="1"/>
  <c r="P8" i="1"/>
  <c r="CD8" i="1"/>
  <c r="Q8" i="1"/>
  <c r="R8" i="1"/>
  <c r="W8" i="1"/>
  <c r="CC8" i="1"/>
  <c r="X8" i="1"/>
  <c r="Y8" i="1"/>
  <c r="Z8" i="1"/>
  <c r="AA8" i="1"/>
  <c r="AD8" i="1"/>
  <c r="AE8" i="1"/>
  <c r="BT8" i="1"/>
  <c r="AF8" i="1"/>
  <c r="BQ8" i="1"/>
  <c r="BR8" i="1"/>
  <c r="BU8" i="1"/>
  <c r="BW8" i="1"/>
  <c r="BX8" i="1"/>
  <c r="BY8" i="1"/>
  <c r="BZ8" i="1"/>
  <c r="CA8" i="1"/>
  <c r="CE8" i="1"/>
  <c r="CF8" i="1"/>
  <c r="BH9" i="1"/>
  <c r="F9" i="1"/>
  <c r="BL9" i="1"/>
  <c r="BK9" i="1"/>
  <c r="BJ9" i="1"/>
  <c r="BI9" i="1"/>
  <c r="AI9" i="1"/>
  <c r="BM9" i="1"/>
  <c r="AG9" i="1"/>
  <c r="BN9" i="1"/>
  <c r="BO9" i="1"/>
  <c r="BP9" i="1"/>
  <c r="BS9" i="1"/>
  <c r="AK9" i="1"/>
  <c r="G9" i="1"/>
  <c r="BV9" i="1"/>
  <c r="H9" i="1"/>
  <c r="CB9" i="1"/>
  <c r="P9" i="1"/>
  <c r="CD9" i="1"/>
  <c r="Q9" i="1"/>
  <c r="R9" i="1"/>
  <c r="W9" i="1"/>
  <c r="CC9" i="1"/>
  <c r="X9" i="1"/>
  <c r="Y9" i="1"/>
  <c r="Z9" i="1"/>
  <c r="AA9" i="1"/>
  <c r="AD9" i="1"/>
  <c r="AE9" i="1"/>
  <c r="BT9" i="1"/>
  <c r="AF9" i="1"/>
  <c r="BQ9" i="1"/>
  <c r="BR9" i="1"/>
  <c r="BU9" i="1"/>
  <c r="BW9" i="1"/>
  <c r="BX9" i="1"/>
  <c r="BY9" i="1"/>
  <c r="BZ9" i="1"/>
  <c r="CA9" i="1"/>
  <c r="CE9" i="1"/>
  <c r="CF9" i="1"/>
  <c r="BH10" i="1"/>
  <c r="F10" i="1"/>
  <c r="BL10" i="1"/>
  <c r="BK10" i="1"/>
  <c r="BJ10" i="1"/>
  <c r="BI10" i="1"/>
  <c r="AI10" i="1"/>
  <c r="BM10" i="1"/>
  <c r="AG10" i="1"/>
  <c r="BN10" i="1"/>
  <c r="BO10" i="1"/>
  <c r="BP10" i="1"/>
  <c r="BS10" i="1"/>
  <c r="AK10" i="1"/>
  <c r="G10" i="1"/>
  <c r="BV10" i="1"/>
  <c r="H10" i="1"/>
  <c r="CB10" i="1"/>
  <c r="P10" i="1"/>
  <c r="CD10" i="1"/>
  <c r="Q10" i="1"/>
  <c r="R10" i="1"/>
  <c r="W10" i="1"/>
  <c r="CC10" i="1"/>
  <c r="X10" i="1"/>
  <c r="Y10" i="1"/>
  <c r="Z10" i="1"/>
  <c r="AA10" i="1"/>
  <c r="AD10" i="1"/>
  <c r="AE10" i="1"/>
  <c r="BT10" i="1"/>
  <c r="AF10" i="1"/>
  <c r="BQ10" i="1"/>
  <c r="BR10" i="1"/>
  <c r="BU10" i="1"/>
  <c r="BW10" i="1"/>
  <c r="BX10" i="1"/>
  <c r="BY10" i="1"/>
  <c r="BZ10" i="1"/>
  <c r="CA10" i="1"/>
  <c r="CE10" i="1"/>
  <c r="CF10" i="1"/>
  <c r="BH11" i="1"/>
  <c r="F11" i="1"/>
  <c r="BL11" i="1"/>
  <c r="BK11" i="1"/>
  <c r="BJ11" i="1"/>
  <c r="BI11" i="1"/>
  <c r="AI11" i="1"/>
  <c r="BM11" i="1"/>
  <c r="AG11" i="1"/>
  <c r="BN11" i="1"/>
  <c r="BO11" i="1"/>
  <c r="BP11" i="1"/>
  <c r="BS11" i="1"/>
  <c r="AK11" i="1"/>
  <c r="G11" i="1"/>
  <c r="BV11" i="1"/>
  <c r="H11" i="1"/>
  <c r="CB11" i="1"/>
  <c r="P11" i="1"/>
  <c r="CD11" i="1"/>
  <c r="Q11" i="1"/>
  <c r="R11" i="1"/>
  <c r="W11" i="1"/>
  <c r="CC11" i="1"/>
  <c r="X11" i="1"/>
  <c r="Y11" i="1"/>
  <c r="Z11" i="1"/>
  <c r="AA11" i="1"/>
  <c r="AD11" i="1"/>
  <c r="AE11" i="1"/>
  <c r="BT11" i="1"/>
  <c r="AF11" i="1"/>
  <c r="BQ11" i="1"/>
  <c r="BR11" i="1"/>
  <c r="BU11" i="1"/>
  <c r="BW11" i="1"/>
  <c r="BX11" i="1"/>
  <c r="BY11" i="1"/>
  <c r="BZ11" i="1"/>
  <c r="CA11" i="1"/>
  <c r="CE11" i="1"/>
  <c r="CF11" i="1"/>
  <c r="BH12" i="1"/>
  <c r="F12" i="1"/>
  <c r="BL12" i="1"/>
  <c r="BK12" i="1"/>
  <c r="BJ12" i="1"/>
  <c r="BI12" i="1"/>
  <c r="AI12" i="1"/>
  <c r="BM12" i="1"/>
  <c r="AG12" i="1"/>
  <c r="BN12" i="1"/>
  <c r="BO12" i="1"/>
  <c r="BP12" i="1"/>
  <c r="BS12" i="1"/>
  <c r="AK12" i="1"/>
  <c r="G12" i="1"/>
  <c r="BV12" i="1"/>
  <c r="H12" i="1"/>
  <c r="CB12" i="1"/>
  <c r="P12" i="1"/>
  <c r="CD12" i="1"/>
  <c r="Q12" i="1"/>
  <c r="R12" i="1"/>
  <c r="W12" i="1"/>
  <c r="CC12" i="1"/>
  <c r="X12" i="1"/>
  <c r="Y12" i="1"/>
  <c r="Z12" i="1"/>
  <c r="AA12" i="1"/>
  <c r="AD12" i="1"/>
  <c r="AE12" i="1"/>
  <c r="BT12" i="1"/>
  <c r="AF12" i="1"/>
  <c r="BQ12" i="1"/>
  <c r="BR12" i="1"/>
  <c r="BU12" i="1"/>
  <c r="BW12" i="1"/>
  <c r="BX12" i="1"/>
  <c r="BY12" i="1"/>
  <c r="BZ12" i="1"/>
  <c r="CA12" i="1"/>
  <c r="CE12" i="1"/>
  <c r="CF12" i="1"/>
  <c r="BH13" i="1"/>
  <c r="F13" i="1"/>
  <c r="BL13" i="1"/>
  <c r="BK13" i="1"/>
  <c r="BJ13" i="1"/>
  <c r="BI13" i="1"/>
  <c r="AI13" i="1"/>
  <c r="BM13" i="1"/>
  <c r="AG13" i="1"/>
  <c r="BN13" i="1"/>
  <c r="BO13" i="1"/>
  <c r="BP13" i="1"/>
  <c r="BS13" i="1"/>
  <c r="AK13" i="1"/>
  <c r="G13" i="1"/>
  <c r="BV13" i="1"/>
  <c r="H13" i="1"/>
  <c r="CB13" i="1"/>
  <c r="P13" i="1"/>
  <c r="CD13" i="1"/>
  <c r="Q13" i="1"/>
  <c r="R13" i="1"/>
  <c r="W13" i="1"/>
  <c r="CC13" i="1"/>
  <c r="X13" i="1"/>
  <c r="Y13" i="1"/>
  <c r="Z13" i="1"/>
  <c r="AA13" i="1"/>
  <c r="AD13" i="1"/>
  <c r="AE13" i="1"/>
  <c r="BT13" i="1"/>
  <c r="AF13" i="1"/>
  <c r="BQ13" i="1"/>
  <c r="BR13" i="1"/>
  <c r="BU13" i="1"/>
  <c r="BW13" i="1"/>
  <c r="BX13" i="1"/>
  <c r="BY13" i="1"/>
  <c r="BZ13" i="1"/>
  <c r="CA13" i="1"/>
  <c r="CE13" i="1"/>
  <c r="CF13" i="1"/>
  <c r="BH18" i="1"/>
  <c r="F18" i="1"/>
  <c r="BL18" i="1"/>
  <c r="BK18" i="1"/>
  <c r="BJ18" i="1"/>
  <c r="BI18" i="1"/>
  <c r="AI18" i="1"/>
  <c r="BM18" i="1"/>
  <c r="AG18" i="1"/>
  <c r="BN18" i="1"/>
  <c r="BO18" i="1"/>
  <c r="BP18" i="1"/>
  <c r="BS18" i="1"/>
  <c r="AK18" i="1"/>
  <c r="G18" i="1"/>
  <c r="BV18" i="1"/>
  <c r="H18" i="1"/>
  <c r="CB18" i="1"/>
  <c r="P18" i="1"/>
  <c r="CD18" i="1"/>
  <c r="Q18" i="1"/>
  <c r="R18" i="1"/>
  <c r="W18" i="1"/>
  <c r="CC18" i="1"/>
  <c r="X18" i="1"/>
  <c r="Y18" i="1"/>
  <c r="Z18" i="1"/>
  <c r="AA18" i="1"/>
  <c r="AD18" i="1"/>
  <c r="AE18" i="1"/>
  <c r="BT18" i="1"/>
  <c r="AF18" i="1"/>
  <c r="BQ18" i="1"/>
  <c r="BR18" i="1"/>
  <c r="BU18" i="1"/>
  <c r="BW18" i="1"/>
  <c r="BX18" i="1"/>
  <c r="BY18" i="1"/>
  <c r="BZ18" i="1"/>
  <c r="CA18" i="1"/>
  <c r="CE18" i="1"/>
  <c r="CF18" i="1"/>
  <c r="BH14" i="1"/>
  <c r="F14" i="1"/>
  <c r="BL14" i="1"/>
  <c r="BK14" i="1"/>
  <c r="BJ14" i="1"/>
  <c r="BI14" i="1"/>
  <c r="AI14" i="1"/>
  <c r="BM14" i="1"/>
  <c r="AG14" i="1"/>
  <c r="BN14" i="1"/>
  <c r="BO14" i="1"/>
  <c r="BP14" i="1"/>
  <c r="BS14" i="1"/>
  <c r="AK14" i="1"/>
  <c r="G14" i="1"/>
  <c r="BV14" i="1"/>
  <c r="H14" i="1"/>
  <c r="CB14" i="1"/>
  <c r="P14" i="1"/>
  <c r="CD14" i="1"/>
  <c r="Q14" i="1"/>
  <c r="R14" i="1"/>
  <c r="W14" i="1"/>
  <c r="CC14" i="1"/>
  <c r="X14" i="1"/>
  <c r="Y14" i="1"/>
  <c r="Z14" i="1"/>
  <c r="AA14" i="1"/>
  <c r="AD14" i="1"/>
  <c r="AE14" i="1"/>
  <c r="BT14" i="1"/>
  <c r="AF14" i="1"/>
  <c r="BQ14" i="1"/>
  <c r="BR14" i="1"/>
  <c r="BU14" i="1"/>
  <c r="BW14" i="1"/>
  <c r="BX14" i="1"/>
  <c r="BY14" i="1"/>
  <c r="BZ14" i="1"/>
  <c r="CA14" i="1"/>
  <c r="CE14" i="1"/>
  <c r="CF14" i="1"/>
  <c r="BH15" i="1"/>
  <c r="F15" i="1"/>
  <c r="BL15" i="1"/>
  <c r="BK15" i="1"/>
  <c r="BJ15" i="1"/>
  <c r="BI15" i="1"/>
  <c r="AI15" i="1"/>
  <c r="BM15" i="1"/>
  <c r="AG15" i="1"/>
  <c r="BN15" i="1"/>
  <c r="BO15" i="1"/>
  <c r="BP15" i="1"/>
  <c r="BS15" i="1"/>
  <c r="AK15" i="1"/>
  <c r="G15" i="1"/>
  <c r="BV15" i="1"/>
  <c r="H15" i="1"/>
  <c r="CB15" i="1"/>
  <c r="P15" i="1"/>
  <c r="CD15" i="1"/>
  <c r="Q15" i="1"/>
  <c r="R15" i="1"/>
  <c r="W15" i="1"/>
  <c r="CC15" i="1"/>
  <c r="X15" i="1"/>
  <c r="Y15" i="1"/>
  <c r="Z15" i="1"/>
  <c r="AA15" i="1"/>
  <c r="AD15" i="1"/>
  <c r="AE15" i="1"/>
  <c r="BT15" i="1"/>
  <c r="AF15" i="1"/>
  <c r="BQ15" i="1"/>
  <c r="BR15" i="1"/>
  <c r="BU15" i="1"/>
  <c r="BW15" i="1"/>
  <c r="BX15" i="1"/>
  <c r="BY15" i="1"/>
  <c r="BZ15" i="1"/>
  <c r="CA15" i="1"/>
  <c r="CE15" i="1"/>
  <c r="CF15" i="1"/>
  <c r="BH16" i="1"/>
  <c r="F16" i="1"/>
  <c r="BL16" i="1"/>
  <c r="BK16" i="1"/>
  <c r="BJ16" i="1"/>
  <c r="BI16" i="1"/>
  <c r="AI16" i="1"/>
  <c r="BM16" i="1"/>
  <c r="AG16" i="1"/>
  <c r="BN16" i="1"/>
  <c r="BO16" i="1"/>
  <c r="BP16" i="1"/>
  <c r="BS16" i="1"/>
  <c r="AK16" i="1"/>
  <c r="G16" i="1"/>
  <c r="BV16" i="1"/>
  <c r="H16" i="1"/>
  <c r="CB16" i="1"/>
  <c r="P16" i="1"/>
  <c r="CD16" i="1"/>
  <c r="Q16" i="1"/>
  <c r="R16" i="1"/>
  <c r="W16" i="1"/>
  <c r="CC16" i="1"/>
  <c r="X16" i="1"/>
  <c r="Y16" i="1"/>
  <c r="Z16" i="1"/>
  <c r="AA16" i="1"/>
  <c r="AD16" i="1"/>
  <c r="AE16" i="1"/>
  <c r="BT16" i="1"/>
  <c r="AF16" i="1"/>
  <c r="BQ16" i="1"/>
  <c r="BR16" i="1"/>
  <c r="BU16" i="1"/>
  <c r="BW16" i="1"/>
  <c r="BX16" i="1"/>
  <c r="BY16" i="1"/>
  <c r="BZ16" i="1"/>
  <c r="CA16" i="1"/>
  <c r="CE16" i="1"/>
  <c r="CF16" i="1"/>
  <c r="BH17" i="1"/>
  <c r="F17" i="1"/>
  <c r="BL17" i="1"/>
  <c r="BK17" i="1"/>
  <c r="BJ17" i="1"/>
  <c r="BI17" i="1"/>
  <c r="AI17" i="1"/>
  <c r="BM17" i="1"/>
  <c r="AG17" i="1"/>
  <c r="BN17" i="1"/>
  <c r="BO17" i="1"/>
  <c r="BP17" i="1"/>
  <c r="BS17" i="1"/>
  <c r="AK17" i="1"/>
  <c r="G17" i="1"/>
  <c r="BV17" i="1"/>
  <c r="H17" i="1"/>
  <c r="CB17" i="1"/>
  <c r="P17" i="1"/>
  <c r="CD17" i="1"/>
  <c r="Q17" i="1"/>
  <c r="R17" i="1"/>
  <c r="W17" i="1"/>
  <c r="CC17" i="1"/>
  <c r="X17" i="1"/>
  <c r="Y17" i="1"/>
  <c r="Z17" i="1"/>
  <c r="AA17" i="1"/>
  <c r="AD17" i="1"/>
  <c r="AE17" i="1"/>
  <c r="BT17" i="1"/>
  <c r="AF17" i="1"/>
  <c r="BQ17" i="1"/>
  <c r="BR17" i="1"/>
  <c r="BU17" i="1"/>
  <c r="BW17" i="1"/>
  <c r="BX17" i="1"/>
  <c r="BY17" i="1"/>
  <c r="BZ17" i="1"/>
  <c r="CA17" i="1"/>
  <c r="CE17" i="1"/>
  <c r="CF17" i="1"/>
  <c r="BH19" i="1"/>
  <c r="F19" i="1"/>
  <c r="BL19" i="1"/>
  <c r="BK19" i="1"/>
  <c r="BJ19" i="1"/>
  <c r="BI19" i="1"/>
  <c r="AI19" i="1"/>
  <c r="BM19" i="1"/>
  <c r="AG19" i="1"/>
  <c r="BN19" i="1"/>
  <c r="BO19" i="1"/>
  <c r="BP19" i="1"/>
  <c r="BS19" i="1"/>
  <c r="AK19" i="1"/>
  <c r="G19" i="1"/>
  <c r="BV19" i="1"/>
  <c r="H19" i="1"/>
  <c r="CB19" i="1"/>
  <c r="P19" i="1"/>
  <c r="CD19" i="1"/>
  <c r="Q19" i="1"/>
  <c r="R19" i="1"/>
  <c r="W19" i="1"/>
  <c r="CC19" i="1"/>
  <c r="X19" i="1"/>
  <c r="Y19" i="1"/>
  <c r="Z19" i="1"/>
  <c r="AA19" i="1"/>
  <c r="AD19" i="1"/>
  <c r="AE19" i="1"/>
  <c r="BT19" i="1"/>
  <c r="AF19" i="1"/>
  <c r="BQ19" i="1"/>
  <c r="BR19" i="1"/>
  <c r="BU19" i="1"/>
  <c r="BW19" i="1"/>
  <c r="BX19" i="1"/>
  <c r="BY19" i="1"/>
  <c r="BZ19" i="1"/>
  <c r="CA19" i="1"/>
  <c r="CE19" i="1"/>
  <c r="CF19" i="1"/>
  <c r="BH20" i="1"/>
  <c r="F20" i="1"/>
  <c r="BL20" i="1"/>
  <c r="BK20" i="1"/>
  <c r="BJ20" i="1"/>
  <c r="BI20" i="1"/>
  <c r="AI20" i="1"/>
  <c r="BM20" i="1"/>
  <c r="AG20" i="1"/>
  <c r="BN20" i="1"/>
  <c r="BO20" i="1"/>
  <c r="BP20" i="1"/>
  <c r="BS20" i="1"/>
  <c r="AK20" i="1"/>
  <c r="G20" i="1"/>
  <c r="BV20" i="1"/>
  <c r="H20" i="1"/>
  <c r="CB20" i="1"/>
  <c r="P20" i="1"/>
  <c r="CD20" i="1"/>
  <c r="Q20" i="1"/>
  <c r="R20" i="1"/>
  <c r="W20" i="1"/>
  <c r="CC20" i="1"/>
  <c r="X20" i="1"/>
  <c r="Y20" i="1"/>
  <c r="Z20" i="1"/>
  <c r="AA20" i="1"/>
  <c r="AD20" i="1"/>
  <c r="AE20" i="1"/>
  <c r="BT20" i="1"/>
  <c r="AF20" i="1"/>
  <c r="BQ20" i="1"/>
  <c r="BR20" i="1"/>
  <c r="BU20" i="1"/>
  <c r="BW20" i="1"/>
  <c r="BX20" i="1"/>
  <c r="BY20" i="1"/>
  <c r="BZ20" i="1"/>
  <c r="CA20" i="1"/>
  <c r="CE20" i="1"/>
  <c r="CF20" i="1"/>
  <c r="BH21" i="1"/>
  <c r="F21" i="1"/>
  <c r="BL21" i="1"/>
  <c r="BK21" i="1"/>
  <c r="BJ21" i="1"/>
  <c r="BI21" i="1"/>
  <c r="AI21" i="1"/>
  <c r="BM21" i="1"/>
  <c r="AG21" i="1"/>
  <c r="BN21" i="1"/>
  <c r="BO21" i="1"/>
  <c r="BP21" i="1"/>
  <c r="BS21" i="1"/>
  <c r="AK21" i="1"/>
  <c r="G21" i="1"/>
  <c r="BV21" i="1"/>
  <c r="H21" i="1"/>
  <c r="CB21" i="1"/>
  <c r="P21" i="1"/>
  <c r="CD21" i="1"/>
  <c r="Q21" i="1"/>
  <c r="R21" i="1"/>
  <c r="W21" i="1"/>
  <c r="CC21" i="1"/>
  <c r="X21" i="1"/>
  <c r="Y21" i="1"/>
  <c r="Z21" i="1"/>
  <c r="AA21" i="1"/>
  <c r="AD21" i="1"/>
  <c r="AE21" i="1"/>
  <c r="BT21" i="1"/>
  <c r="AF21" i="1"/>
  <c r="BQ21" i="1"/>
  <c r="BR21" i="1"/>
  <c r="BU21" i="1"/>
  <c r="BW21" i="1"/>
  <c r="BX21" i="1"/>
  <c r="BY21" i="1"/>
  <c r="BZ21" i="1"/>
  <c r="CA21" i="1"/>
  <c r="CE21" i="1"/>
  <c r="CF21" i="1"/>
  <c r="BH22" i="1"/>
  <c r="F22" i="1"/>
  <c r="BL22" i="1"/>
  <c r="BK22" i="1"/>
  <c r="BJ22" i="1"/>
  <c r="BI22" i="1"/>
  <c r="AI22" i="1"/>
  <c r="BM22" i="1"/>
  <c r="AG22" i="1"/>
  <c r="BN22" i="1"/>
  <c r="BO22" i="1"/>
  <c r="BP22" i="1"/>
  <c r="BS22" i="1"/>
  <c r="AK22" i="1"/>
  <c r="G22" i="1"/>
  <c r="BV22" i="1"/>
  <c r="H22" i="1"/>
  <c r="CB22" i="1"/>
  <c r="P22" i="1"/>
  <c r="CD22" i="1"/>
  <c r="Q22" i="1"/>
  <c r="R22" i="1"/>
  <c r="W22" i="1"/>
  <c r="CC22" i="1"/>
  <c r="X22" i="1"/>
  <c r="Y22" i="1"/>
  <c r="Z22" i="1"/>
  <c r="AA22" i="1"/>
  <c r="AD22" i="1"/>
  <c r="AE22" i="1"/>
  <c r="BT22" i="1"/>
  <c r="AF22" i="1"/>
  <c r="BQ22" i="1"/>
  <c r="BR22" i="1"/>
  <c r="BU22" i="1"/>
  <c r="BW22" i="1"/>
  <c r="BX22" i="1"/>
  <c r="BY22" i="1"/>
  <c r="BZ22" i="1"/>
  <c r="CA22" i="1"/>
  <c r="CE22" i="1"/>
  <c r="CF22" i="1"/>
  <c r="BH23" i="1"/>
  <c r="F23" i="1"/>
  <c r="BL23" i="1"/>
  <c r="BK23" i="1"/>
  <c r="BJ23" i="1"/>
  <c r="BI23" i="1"/>
  <c r="AI23" i="1"/>
  <c r="BM23" i="1"/>
  <c r="AG23" i="1"/>
  <c r="BN23" i="1"/>
  <c r="BO23" i="1"/>
  <c r="BP23" i="1"/>
  <c r="BS23" i="1"/>
  <c r="AK23" i="1"/>
  <c r="G23" i="1"/>
  <c r="BV23" i="1"/>
  <c r="H23" i="1"/>
  <c r="CB23" i="1"/>
  <c r="P23" i="1"/>
  <c r="CD23" i="1"/>
  <c r="Q23" i="1"/>
  <c r="R23" i="1"/>
  <c r="W23" i="1"/>
  <c r="CC23" i="1"/>
  <c r="X23" i="1"/>
  <c r="Y23" i="1"/>
  <c r="Z23" i="1"/>
  <c r="AA23" i="1"/>
  <c r="AD23" i="1"/>
  <c r="AE23" i="1"/>
  <c r="BT23" i="1"/>
  <c r="AF23" i="1"/>
  <c r="BQ23" i="1"/>
  <c r="BR23" i="1"/>
  <c r="BU23" i="1"/>
  <c r="BW23" i="1"/>
  <c r="BX23" i="1"/>
  <c r="BY23" i="1"/>
  <c r="BZ23" i="1"/>
  <c r="CA23" i="1"/>
  <c r="CE23" i="1"/>
  <c r="CF23" i="1"/>
  <c r="BH28" i="1"/>
  <c r="F28" i="1"/>
  <c r="BL28" i="1"/>
  <c r="BK28" i="1"/>
  <c r="BJ28" i="1"/>
  <c r="BI28" i="1"/>
  <c r="AI28" i="1"/>
  <c r="BM28" i="1"/>
  <c r="AG28" i="1"/>
  <c r="BN28" i="1"/>
  <c r="BO28" i="1"/>
  <c r="BP28" i="1"/>
  <c r="BS28" i="1"/>
  <c r="AK28" i="1"/>
  <c r="G28" i="1"/>
  <c r="BV28" i="1"/>
  <c r="H28" i="1"/>
  <c r="CB28" i="1"/>
  <c r="P28" i="1"/>
  <c r="CD28" i="1"/>
  <c r="Q28" i="1"/>
  <c r="R28" i="1"/>
  <c r="W28" i="1"/>
  <c r="CC28" i="1"/>
  <c r="X28" i="1"/>
  <c r="Y28" i="1"/>
  <c r="Z28" i="1"/>
  <c r="AA28" i="1"/>
  <c r="AD28" i="1"/>
  <c r="AE28" i="1"/>
  <c r="BT28" i="1"/>
  <c r="AF28" i="1"/>
  <c r="BQ28" i="1"/>
  <c r="BR28" i="1"/>
  <c r="BU28" i="1"/>
  <c r="BW28" i="1"/>
  <c r="BX28" i="1"/>
  <c r="BY28" i="1"/>
  <c r="BZ28" i="1"/>
  <c r="CA28" i="1"/>
  <c r="CE28" i="1"/>
  <c r="CF28" i="1"/>
  <c r="BH26" i="1"/>
  <c r="F26" i="1"/>
  <c r="BL26" i="1"/>
  <c r="BK26" i="1"/>
  <c r="BJ26" i="1"/>
  <c r="BI26" i="1"/>
  <c r="AI26" i="1"/>
  <c r="BM26" i="1"/>
  <c r="AG26" i="1"/>
  <c r="BN26" i="1"/>
  <c r="BO26" i="1"/>
  <c r="BP26" i="1"/>
  <c r="BS26" i="1"/>
  <c r="AK26" i="1"/>
  <c r="G26" i="1"/>
  <c r="BV26" i="1"/>
  <c r="H26" i="1"/>
  <c r="CB26" i="1"/>
  <c r="P26" i="1"/>
  <c r="CD26" i="1"/>
  <c r="Q26" i="1"/>
  <c r="R26" i="1"/>
  <c r="W26" i="1"/>
  <c r="CC26" i="1"/>
  <c r="X26" i="1"/>
  <c r="Y26" i="1"/>
  <c r="Z26" i="1"/>
  <c r="AA26" i="1"/>
  <c r="AD26" i="1"/>
  <c r="AE26" i="1"/>
  <c r="BT26" i="1"/>
  <c r="AF26" i="1"/>
  <c r="BQ26" i="1"/>
  <c r="BR26" i="1"/>
  <c r="BU26" i="1"/>
  <c r="BW26" i="1"/>
  <c r="BX26" i="1"/>
  <c r="BY26" i="1"/>
  <c r="BZ26" i="1"/>
  <c r="CA26" i="1"/>
  <c r="CE26" i="1"/>
  <c r="CF26" i="1"/>
  <c r="BH24" i="1"/>
  <c r="F24" i="1"/>
  <c r="BL24" i="1"/>
  <c r="BK24" i="1"/>
  <c r="BJ24" i="1"/>
  <c r="BI24" i="1"/>
  <c r="AI24" i="1"/>
  <c r="BM24" i="1"/>
  <c r="AG24" i="1"/>
  <c r="BN24" i="1"/>
  <c r="BO24" i="1"/>
  <c r="BP24" i="1"/>
  <c r="BS24" i="1"/>
  <c r="AK24" i="1"/>
  <c r="G24" i="1"/>
  <c r="BV24" i="1"/>
  <c r="H24" i="1"/>
  <c r="CB24" i="1"/>
  <c r="P24" i="1"/>
  <c r="CD24" i="1"/>
  <c r="Q24" i="1"/>
  <c r="R24" i="1"/>
  <c r="W24" i="1"/>
  <c r="CC24" i="1"/>
  <c r="X24" i="1"/>
  <c r="Y24" i="1"/>
  <c r="Z24" i="1"/>
  <c r="AA24" i="1"/>
  <c r="AD24" i="1"/>
  <c r="AE24" i="1"/>
  <c r="BT24" i="1"/>
  <c r="AF24" i="1"/>
  <c r="BQ24" i="1"/>
  <c r="BR24" i="1"/>
  <c r="BU24" i="1"/>
  <c r="BW24" i="1"/>
  <c r="BX24" i="1"/>
  <c r="BY24" i="1"/>
  <c r="BZ24" i="1"/>
  <c r="CA24" i="1"/>
  <c r="CE24" i="1"/>
  <c r="CF24" i="1"/>
  <c r="BH25" i="1"/>
  <c r="F25" i="1"/>
  <c r="BL25" i="1"/>
  <c r="BK25" i="1"/>
  <c r="BJ25" i="1"/>
  <c r="BI25" i="1"/>
  <c r="AI25" i="1"/>
  <c r="BM25" i="1"/>
  <c r="AG25" i="1"/>
  <c r="BN25" i="1"/>
  <c r="BO25" i="1"/>
  <c r="BP25" i="1"/>
  <c r="BS25" i="1"/>
  <c r="AK25" i="1"/>
  <c r="G25" i="1"/>
  <c r="BV25" i="1"/>
  <c r="H25" i="1"/>
  <c r="CB25" i="1"/>
  <c r="P25" i="1"/>
  <c r="CD25" i="1"/>
  <c r="Q25" i="1"/>
  <c r="R25" i="1"/>
  <c r="W25" i="1"/>
  <c r="CC25" i="1"/>
  <c r="X25" i="1"/>
  <c r="Y25" i="1"/>
  <c r="Z25" i="1"/>
  <c r="AA25" i="1"/>
  <c r="AD25" i="1"/>
  <c r="AE25" i="1"/>
  <c r="BT25" i="1"/>
  <c r="AF25" i="1"/>
  <c r="BQ25" i="1"/>
  <c r="BR25" i="1"/>
  <c r="BU25" i="1"/>
  <c r="BW25" i="1"/>
  <c r="BX25" i="1"/>
  <c r="BY25" i="1"/>
  <c r="BZ25" i="1"/>
  <c r="CA25" i="1"/>
  <c r="CE25" i="1"/>
  <c r="CF25" i="1"/>
  <c r="BH27" i="1"/>
  <c r="F27" i="1"/>
  <c r="BL27" i="1"/>
  <c r="BK27" i="1"/>
  <c r="BJ27" i="1"/>
  <c r="BI27" i="1"/>
  <c r="AI27" i="1"/>
  <c r="BM27" i="1"/>
  <c r="AG27" i="1"/>
  <c r="BN27" i="1"/>
  <c r="BO27" i="1"/>
  <c r="BP27" i="1"/>
  <c r="BS27" i="1"/>
  <c r="AK27" i="1"/>
  <c r="G27" i="1"/>
  <c r="BV27" i="1"/>
  <c r="H27" i="1"/>
  <c r="CB27" i="1"/>
  <c r="P27" i="1"/>
  <c r="CD27" i="1"/>
  <c r="Q27" i="1"/>
  <c r="R27" i="1"/>
  <c r="W27" i="1"/>
  <c r="CC27" i="1"/>
  <c r="X27" i="1"/>
  <c r="Y27" i="1"/>
  <c r="Z27" i="1"/>
  <c r="AA27" i="1"/>
  <c r="AD27" i="1"/>
  <c r="AE27" i="1"/>
  <c r="BT27" i="1"/>
  <c r="AF27" i="1"/>
  <c r="BQ27" i="1"/>
  <c r="BR27" i="1"/>
  <c r="BU27" i="1"/>
  <c r="BW27" i="1"/>
  <c r="BX27" i="1"/>
  <c r="BY27" i="1"/>
  <c r="BZ27" i="1"/>
  <c r="CA27" i="1"/>
  <c r="CE27" i="1"/>
  <c r="CF27" i="1"/>
  <c r="BH29" i="1"/>
  <c r="F29" i="1"/>
  <c r="BL29" i="1"/>
  <c r="BK29" i="1"/>
  <c r="BJ29" i="1"/>
  <c r="BI29" i="1"/>
  <c r="AI29" i="1"/>
  <c r="BM29" i="1"/>
  <c r="AG29" i="1"/>
  <c r="BN29" i="1"/>
  <c r="BO29" i="1"/>
  <c r="BP29" i="1"/>
  <c r="BS29" i="1"/>
  <c r="AK29" i="1"/>
  <c r="G29" i="1"/>
  <c r="BV29" i="1"/>
  <c r="H29" i="1"/>
  <c r="CB29" i="1"/>
  <c r="P29" i="1"/>
  <c r="CD29" i="1"/>
  <c r="Q29" i="1"/>
  <c r="R29" i="1"/>
  <c r="W29" i="1"/>
  <c r="CC29" i="1"/>
  <c r="X29" i="1"/>
  <c r="Y29" i="1"/>
  <c r="Z29" i="1"/>
  <c r="AA29" i="1"/>
  <c r="AD29" i="1"/>
  <c r="AE29" i="1"/>
  <c r="BT29" i="1"/>
  <c r="AF29" i="1"/>
  <c r="BQ29" i="1"/>
  <c r="BR29" i="1"/>
  <c r="BU29" i="1"/>
  <c r="BW29" i="1"/>
  <c r="BX29" i="1"/>
  <c r="BY29" i="1"/>
  <c r="BZ29" i="1"/>
  <c r="CA29" i="1"/>
  <c r="CE29" i="1"/>
  <c r="CF29" i="1"/>
  <c r="BH30" i="1"/>
  <c r="F30" i="1"/>
  <c r="BL30" i="1"/>
  <c r="BK30" i="1"/>
  <c r="BJ30" i="1"/>
  <c r="BI30" i="1"/>
  <c r="AI30" i="1"/>
  <c r="BM30" i="1"/>
  <c r="AG30" i="1"/>
  <c r="BN30" i="1"/>
  <c r="BO30" i="1"/>
  <c r="BP30" i="1"/>
  <c r="BS30" i="1"/>
  <c r="AK30" i="1"/>
  <c r="G30" i="1"/>
  <c r="BV30" i="1"/>
  <c r="H30" i="1"/>
  <c r="CB30" i="1"/>
  <c r="P30" i="1"/>
  <c r="CD30" i="1"/>
  <c r="Q30" i="1"/>
  <c r="R30" i="1"/>
  <c r="W30" i="1"/>
  <c r="CC30" i="1"/>
  <c r="X30" i="1"/>
  <c r="Y30" i="1"/>
  <c r="Z30" i="1"/>
  <c r="AA30" i="1"/>
  <c r="AD30" i="1"/>
  <c r="AE30" i="1"/>
  <c r="BT30" i="1"/>
  <c r="AF30" i="1"/>
  <c r="BQ30" i="1"/>
  <c r="BR30" i="1"/>
  <c r="BU30" i="1"/>
  <c r="BW30" i="1"/>
  <c r="BX30" i="1"/>
  <c r="BY30" i="1"/>
  <c r="BZ30" i="1"/>
  <c r="CA30" i="1"/>
  <c r="CE30" i="1"/>
  <c r="CF30" i="1"/>
  <c r="BH31" i="1"/>
  <c r="F31" i="1"/>
  <c r="BL31" i="1"/>
  <c r="BK31" i="1"/>
  <c r="BJ31" i="1"/>
  <c r="BI31" i="1"/>
  <c r="AI31" i="1"/>
  <c r="BM31" i="1"/>
  <c r="AG31" i="1"/>
  <c r="BN31" i="1"/>
  <c r="BO31" i="1"/>
  <c r="BP31" i="1"/>
  <c r="BS31" i="1"/>
  <c r="AK31" i="1"/>
  <c r="G31" i="1"/>
  <c r="BV31" i="1"/>
  <c r="H31" i="1"/>
  <c r="CB31" i="1"/>
  <c r="P31" i="1"/>
  <c r="CD31" i="1"/>
  <c r="Q31" i="1"/>
  <c r="R31" i="1"/>
  <c r="W31" i="1"/>
  <c r="CC31" i="1"/>
  <c r="X31" i="1"/>
  <c r="Y31" i="1"/>
  <c r="Z31" i="1"/>
  <c r="AA31" i="1"/>
  <c r="AD31" i="1"/>
  <c r="AE31" i="1"/>
  <c r="BT31" i="1"/>
  <c r="AF31" i="1"/>
  <c r="BQ31" i="1"/>
  <c r="BR31" i="1"/>
  <c r="BU31" i="1"/>
  <c r="BW31" i="1"/>
  <c r="BX31" i="1"/>
  <c r="BY31" i="1"/>
  <c r="BZ31" i="1"/>
  <c r="CA31" i="1"/>
  <c r="CE31" i="1"/>
  <c r="CF31" i="1"/>
  <c r="BH32" i="1"/>
  <c r="F32" i="1"/>
  <c r="BL32" i="1"/>
  <c r="BK32" i="1"/>
  <c r="BJ32" i="1"/>
  <c r="BI32" i="1"/>
  <c r="AI32" i="1"/>
  <c r="BM32" i="1"/>
  <c r="AG32" i="1"/>
  <c r="BN32" i="1"/>
  <c r="BO32" i="1"/>
  <c r="BP32" i="1"/>
  <c r="BS32" i="1"/>
  <c r="AK32" i="1"/>
  <c r="G32" i="1"/>
  <c r="BV32" i="1"/>
  <c r="H32" i="1"/>
  <c r="CB32" i="1"/>
  <c r="P32" i="1"/>
  <c r="CD32" i="1"/>
  <c r="Q32" i="1"/>
  <c r="R32" i="1"/>
  <c r="W32" i="1"/>
  <c r="CC32" i="1"/>
  <c r="X32" i="1"/>
  <c r="Y32" i="1"/>
  <c r="Z32" i="1"/>
  <c r="AA32" i="1"/>
  <c r="AD32" i="1"/>
  <c r="AE32" i="1"/>
  <c r="BT32" i="1"/>
  <c r="AF32" i="1"/>
  <c r="BQ32" i="1"/>
  <c r="BR32" i="1"/>
  <c r="BU32" i="1"/>
  <c r="BW32" i="1"/>
  <c r="BX32" i="1"/>
  <c r="BY32" i="1"/>
  <c r="BZ32" i="1"/>
  <c r="CA32" i="1"/>
  <c r="CE32" i="1"/>
  <c r="CF32" i="1"/>
  <c r="BH33" i="1"/>
  <c r="F33" i="1"/>
  <c r="BL33" i="1"/>
  <c r="BK33" i="1"/>
  <c r="BJ33" i="1"/>
  <c r="BI33" i="1"/>
  <c r="AI33" i="1"/>
  <c r="BM33" i="1"/>
  <c r="AG33" i="1"/>
  <c r="BN33" i="1"/>
  <c r="BO33" i="1"/>
  <c r="BP33" i="1"/>
  <c r="BS33" i="1"/>
  <c r="AK33" i="1"/>
  <c r="G33" i="1"/>
  <c r="BV33" i="1"/>
  <c r="H33" i="1"/>
  <c r="CB33" i="1"/>
  <c r="P33" i="1"/>
  <c r="CD33" i="1"/>
  <c r="Q33" i="1"/>
  <c r="R33" i="1"/>
  <c r="W33" i="1"/>
  <c r="CC33" i="1"/>
  <c r="X33" i="1"/>
  <c r="Y33" i="1"/>
  <c r="Z33" i="1"/>
  <c r="AA33" i="1"/>
  <c r="AD33" i="1"/>
  <c r="AE33" i="1"/>
  <c r="BT33" i="1"/>
  <c r="AF33" i="1"/>
  <c r="BQ33" i="1"/>
  <c r="BR33" i="1"/>
  <c r="BU33" i="1"/>
  <c r="BW33" i="1"/>
  <c r="BX33" i="1"/>
  <c r="BY33" i="1"/>
  <c r="BZ33" i="1"/>
  <c r="CA33" i="1"/>
  <c r="CE33" i="1"/>
  <c r="CF33" i="1"/>
  <c r="BH34" i="1"/>
  <c r="F34" i="1"/>
  <c r="BL34" i="1"/>
  <c r="BK34" i="1"/>
  <c r="BJ34" i="1"/>
  <c r="BI34" i="1"/>
  <c r="AI34" i="1"/>
  <c r="BM34" i="1"/>
  <c r="AG34" i="1"/>
  <c r="BN34" i="1"/>
  <c r="BO34" i="1"/>
  <c r="BP34" i="1"/>
  <c r="BS34" i="1"/>
  <c r="AK34" i="1"/>
  <c r="G34" i="1"/>
  <c r="BV34" i="1"/>
  <c r="H34" i="1"/>
  <c r="CB34" i="1"/>
  <c r="P34" i="1"/>
  <c r="CD34" i="1"/>
  <c r="Q34" i="1"/>
  <c r="R34" i="1"/>
  <c r="W34" i="1"/>
  <c r="CC34" i="1"/>
  <c r="X34" i="1"/>
  <c r="Y34" i="1"/>
  <c r="Z34" i="1"/>
  <c r="AA34" i="1"/>
  <c r="AD34" i="1"/>
  <c r="AE34" i="1"/>
  <c r="BT34" i="1"/>
  <c r="AF34" i="1"/>
  <c r="BQ34" i="1"/>
  <c r="BR34" i="1"/>
  <c r="BU34" i="1"/>
  <c r="BW34" i="1"/>
  <c r="BX34" i="1"/>
  <c r="BY34" i="1"/>
  <c r="BZ34" i="1"/>
  <c r="CA34" i="1"/>
  <c r="CE34" i="1"/>
  <c r="CF34" i="1"/>
  <c r="BH39" i="1"/>
  <c r="F39" i="1"/>
  <c r="BL39" i="1"/>
  <c r="BK39" i="1"/>
  <c r="BJ39" i="1"/>
  <c r="BI39" i="1"/>
  <c r="AI39" i="1"/>
  <c r="BM39" i="1"/>
  <c r="AG39" i="1"/>
  <c r="BN39" i="1"/>
  <c r="BO39" i="1"/>
  <c r="BP39" i="1"/>
  <c r="BS39" i="1"/>
  <c r="AK39" i="1"/>
  <c r="G39" i="1"/>
  <c r="BV39" i="1"/>
  <c r="H39" i="1"/>
  <c r="CB39" i="1"/>
  <c r="P39" i="1"/>
  <c r="CD39" i="1"/>
  <c r="Q39" i="1"/>
  <c r="R39" i="1"/>
  <c r="W39" i="1"/>
  <c r="CC39" i="1"/>
  <c r="X39" i="1"/>
  <c r="Y39" i="1"/>
  <c r="Z39" i="1"/>
  <c r="AA39" i="1"/>
  <c r="AD39" i="1"/>
  <c r="AE39" i="1"/>
  <c r="BT39" i="1"/>
  <c r="AF39" i="1"/>
  <c r="BQ39" i="1"/>
  <c r="BR39" i="1"/>
  <c r="BU39" i="1"/>
  <c r="BW39" i="1"/>
  <c r="BX39" i="1"/>
  <c r="BY39" i="1"/>
  <c r="BZ39" i="1"/>
  <c r="CA39" i="1"/>
  <c r="CE39" i="1"/>
  <c r="CF39" i="1"/>
  <c r="BH37" i="1"/>
  <c r="F37" i="1"/>
  <c r="BL37" i="1"/>
  <c r="BK37" i="1"/>
  <c r="BJ37" i="1"/>
  <c r="BI37" i="1"/>
  <c r="AI37" i="1"/>
  <c r="BM37" i="1"/>
  <c r="AG37" i="1"/>
  <c r="BN37" i="1"/>
  <c r="BO37" i="1"/>
  <c r="BP37" i="1"/>
  <c r="BS37" i="1"/>
  <c r="AK37" i="1"/>
  <c r="G37" i="1"/>
  <c r="BV37" i="1"/>
  <c r="H37" i="1"/>
  <c r="CB37" i="1"/>
  <c r="P37" i="1"/>
  <c r="CD37" i="1"/>
  <c r="Q37" i="1"/>
  <c r="R37" i="1"/>
  <c r="W37" i="1"/>
  <c r="CC37" i="1"/>
  <c r="X37" i="1"/>
  <c r="Y37" i="1"/>
  <c r="Z37" i="1"/>
  <c r="AA37" i="1"/>
  <c r="AD37" i="1"/>
  <c r="AE37" i="1"/>
  <c r="BT37" i="1"/>
  <c r="AF37" i="1"/>
  <c r="BQ37" i="1"/>
  <c r="BR37" i="1"/>
  <c r="BU37" i="1"/>
  <c r="BW37" i="1"/>
  <c r="BX37" i="1"/>
  <c r="BY37" i="1"/>
  <c r="BZ37" i="1"/>
  <c r="CA37" i="1"/>
  <c r="CE37" i="1"/>
  <c r="CF37" i="1"/>
  <c r="BH35" i="1"/>
  <c r="F35" i="1"/>
  <c r="BL35" i="1"/>
  <c r="BK35" i="1"/>
  <c r="BJ35" i="1"/>
  <c r="BI35" i="1"/>
  <c r="AI35" i="1"/>
  <c r="BM35" i="1"/>
  <c r="AG35" i="1"/>
  <c r="BN35" i="1"/>
  <c r="BO35" i="1"/>
  <c r="BP35" i="1"/>
  <c r="BS35" i="1"/>
  <c r="AK35" i="1"/>
  <c r="G35" i="1"/>
  <c r="BV35" i="1"/>
  <c r="H35" i="1"/>
  <c r="CB35" i="1"/>
  <c r="P35" i="1"/>
  <c r="CD35" i="1"/>
  <c r="Q35" i="1"/>
  <c r="R35" i="1"/>
  <c r="W35" i="1"/>
  <c r="CC35" i="1"/>
  <c r="X35" i="1"/>
  <c r="Y35" i="1"/>
  <c r="Z35" i="1"/>
  <c r="AA35" i="1"/>
  <c r="AD35" i="1"/>
  <c r="AE35" i="1"/>
  <c r="BT35" i="1"/>
  <c r="AF35" i="1"/>
  <c r="BQ35" i="1"/>
  <c r="BR35" i="1"/>
  <c r="BU35" i="1"/>
  <c r="BW35" i="1"/>
  <c r="BX35" i="1"/>
  <c r="BY35" i="1"/>
  <c r="BZ35" i="1"/>
  <c r="CA35" i="1"/>
  <c r="CE35" i="1"/>
  <c r="CF35" i="1"/>
  <c r="BH36" i="1"/>
  <c r="F36" i="1"/>
  <c r="BL36" i="1"/>
  <c r="BK36" i="1"/>
  <c r="BJ36" i="1"/>
  <c r="BI36" i="1"/>
  <c r="AI36" i="1"/>
  <c r="BM36" i="1"/>
  <c r="AG36" i="1"/>
  <c r="BN36" i="1"/>
  <c r="BO36" i="1"/>
  <c r="BP36" i="1"/>
  <c r="BS36" i="1"/>
  <c r="AK36" i="1"/>
  <c r="G36" i="1"/>
  <c r="BV36" i="1"/>
  <c r="H36" i="1"/>
  <c r="CB36" i="1"/>
  <c r="P36" i="1"/>
  <c r="CD36" i="1"/>
  <c r="Q36" i="1"/>
  <c r="R36" i="1"/>
  <c r="W36" i="1"/>
  <c r="CC36" i="1"/>
  <c r="X36" i="1"/>
  <c r="Y36" i="1"/>
  <c r="Z36" i="1"/>
  <c r="AA36" i="1"/>
  <c r="AD36" i="1"/>
  <c r="AE36" i="1"/>
  <c r="BT36" i="1"/>
  <c r="AF36" i="1"/>
  <c r="BQ36" i="1"/>
  <c r="BR36" i="1"/>
  <c r="BU36" i="1"/>
  <c r="BW36" i="1"/>
  <c r="BX36" i="1"/>
  <c r="BY36" i="1"/>
  <c r="BZ36" i="1"/>
  <c r="CA36" i="1"/>
  <c r="CE36" i="1"/>
  <c r="CF36" i="1"/>
  <c r="BH38" i="1"/>
  <c r="F38" i="1"/>
  <c r="BL38" i="1"/>
  <c r="BK38" i="1"/>
  <c r="BJ38" i="1"/>
  <c r="BI38" i="1"/>
  <c r="AI38" i="1"/>
  <c r="BM38" i="1"/>
  <c r="AG38" i="1"/>
  <c r="BN38" i="1"/>
  <c r="BO38" i="1"/>
  <c r="BP38" i="1"/>
  <c r="BS38" i="1"/>
  <c r="AK38" i="1"/>
  <c r="G38" i="1"/>
  <c r="BV38" i="1"/>
  <c r="H38" i="1"/>
  <c r="CB38" i="1"/>
  <c r="P38" i="1"/>
  <c r="CD38" i="1"/>
  <c r="Q38" i="1"/>
  <c r="R38" i="1"/>
  <c r="W38" i="1"/>
  <c r="CC38" i="1"/>
  <c r="X38" i="1"/>
  <c r="Y38" i="1"/>
  <c r="Z38" i="1"/>
  <c r="AA38" i="1"/>
  <c r="AD38" i="1"/>
  <c r="AE38" i="1"/>
  <c r="BT38" i="1"/>
  <c r="AF38" i="1"/>
  <c r="BQ38" i="1"/>
  <c r="BR38" i="1"/>
  <c r="BU38" i="1"/>
  <c r="BW38" i="1"/>
  <c r="BX38" i="1"/>
  <c r="BY38" i="1"/>
  <c r="BZ38" i="1"/>
  <c r="CA38" i="1"/>
  <c r="CE38" i="1"/>
  <c r="CF38" i="1"/>
  <c r="BH40" i="1"/>
  <c r="F40" i="1"/>
  <c r="BL40" i="1"/>
  <c r="BK40" i="1"/>
  <c r="BJ40" i="1"/>
  <c r="BI40" i="1"/>
  <c r="AI40" i="1"/>
  <c r="BM40" i="1"/>
  <c r="AG40" i="1"/>
  <c r="BN40" i="1"/>
  <c r="BO40" i="1"/>
  <c r="BP40" i="1"/>
  <c r="BS40" i="1"/>
  <c r="AK40" i="1"/>
  <c r="G40" i="1"/>
  <c r="BV40" i="1"/>
  <c r="H40" i="1"/>
  <c r="CB40" i="1"/>
  <c r="P40" i="1"/>
  <c r="CD40" i="1"/>
  <c r="Q40" i="1"/>
  <c r="R40" i="1"/>
  <c r="W40" i="1"/>
  <c r="CC40" i="1"/>
  <c r="X40" i="1"/>
  <c r="Y40" i="1"/>
  <c r="Z40" i="1"/>
  <c r="AA40" i="1"/>
  <c r="AD40" i="1"/>
  <c r="AE40" i="1"/>
  <c r="BT40" i="1"/>
  <c r="AF40" i="1"/>
  <c r="BQ40" i="1"/>
  <c r="BR40" i="1"/>
  <c r="BU40" i="1"/>
  <c r="BW40" i="1"/>
  <c r="BX40" i="1"/>
  <c r="BY40" i="1"/>
  <c r="BZ40" i="1"/>
  <c r="CA40" i="1"/>
  <c r="CE40" i="1"/>
  <c r="CF40" i="1"/>
  <c r="BH41" i="1"/>
  <c r="F41" i="1"/>
  <c r="BL41" i="1"/>
  <c r="BK41" i="1"/>
  <c r="BJ41" i="1"/>
  <c r="BI41" i="1"/>
  <c r="AI41" i="1"/>
  <c r="BM41" i="1"/>
  <c r="AG41" i="1"/>
  <c r="BN41" i="1"/>
  <c r="BO41" i="1"/>
  <c r="BP41" i="1"/>
  <c r="BS41" i="1"/>
  <c r="AK41" i="1"/>
  <c r="G41" i="1"/>
  <c r="BV41" i="1"/>
  <c r="H41" i="1"/>
  <c r="CB41" i="1"/>
  <c r="P41" i="1"/>
  <c r="CD41" i="1"/>
  <c r="Q41" i="1"/>
  <c r="R41" i="1"/>
  <c r="W41" i="1"/>
  <c r="CC41" i="1"/>
  <c r="X41" i="1"/>
  <c r="Y41" i="1"/>
  <c r="Z41" i="1"/>
  <c r="AA41" i="1"/>
  <c r="AD41" i="1"/>
  <c r="AE41" i="1"/>
  <c r="BT41" i="1"/>
  <c r="AF41" i="1"/>
  <c r="BQ41" i="1"/>
  <c r="BR41" i="1"/>
  <c r="BU41" i="1"/>
  <c r="BW41" i="1"/>
  <c r="BX41" i="1"/>
  <c r="BY41" i="1"/>
  <c r="BZ41" i="1"/>
  <c r="CA41" i="1"/>
  <c r="CE41" i="1"/>
  <c r="CF41" i="1"/>
  <c r="BH42" i="1"/>
  <c r="F42" i="1"/>
  <c r="BL42" i="1"/>
  <c r="BK42" i="1"/>
  <c r="BJ42" i="1"/>
  <c r="BI42" i="1"/>
  <c r="AI42" i="1"/>
  <c r="BM42" i="1"/>
  <c r="AG42" i="1"/>
  <c r="BN42" i="1"/>
  <c r="BO42" i="1"/>
  <c r="BP42" i="1"/>
  <c r="BS42" i="1"/>
  <c r="AK42" i="1"/>
  <c r="G42" i="1"/>
  <c r="BV42" i="1"/>
  <c r="H42" i="1"/>
  <c r="CB42" i="1"/>
  <c r="P42" i="1"/>
  <c r="CD42" i="1"/>
  <c r="Q42" i="1"/>
  <c r="R42" i="1"/>
  <c r="W42" i="1"/>
  <c r="CC42" i="1"/>
  <c r="X42" i="1"/>
  <c r="Y42" i="1"/>
  <c r="Z42" i="1"/>
  <c r="AA42" i="1"/>
  <c r="AD42" i="1"/>
  <c r="AE42" i="1"/>
  <c r="BT42" i="1"/>
  <c r="AF42" i="1"/>
  <c r="BQ42" i="1"/>
  <c r="BR42" i="1"/>
  <c r="BU42" i="1"/>
  <c r="BW42" i="1"/>
  <c r="BX42" i="1"/>
  <c r="BY42" i="1"/>
  <c r="BZ42" i="1"/>
  <c r="CA42" i="1"/>
  <c r="CE42" i="1"/>
  <c r="CF42" i="1"/>
  <c r="BH43" i="1"/>
  <c r="F43" i="1"/>
  <c r="BL43" i="1"/>
  <c r="BK43" i="1"/>
  <c r="BJ43" i="1"/>
  <c r="BI43" i="1"/>
  <c r="AI43" i="1"/>
  <c r="BM43" i="1"/>
  <c r="AG43" i="1"/>
  <c r="BN43" i="1"/>
  <c r="BO43" i="1"/>
  <c r="BP43" i="1"/>
  <c r="BS43" i="1"/>
  <c r="AK43" i="1"/>
  <c r="G43" i="1"/>
  <c r="BV43" i="1"/>
  <c r="H43" i="1"/>
  <c r="CB43" i="1"/>
  <c r="P43" i="1"/>
  <c r="CD43" i="1"/>
  <c r="Q43" i="1"/>
  <c r="R43" i="1"/>
  <c r="W43" i="1"/>
  <c r="CC43" i="1"/>
  <c r="X43" i="1"/>
  <c r="Y43" i="1"/>
  <c r="Z43" i="1"/>
  <c r="AA43" i="1"/>
  <c r="AD43" i="1"/>
  <c r="AE43" i="1"/>
  <c r="BT43" i="1"/>
  <c r="AF43" i="1"/>
  <c r="BQ43" i="1"/>
  <c r="BR43" i="1"/>
  <c r="BU43" i="1"/>
  <c r="BW43" i="1"/>
  <c r="BX43" i="1"/>
  <c r="BY43" i="1"/>
  <c r="BZ43" i="1"/>
  <c r="CA43" i="1"/>
  <c r="CE43" i="1"/>
  <c r="CF43" i="1"/>
  <c r="BH44" i="1"/>
  <c r="F44" i="1"/>
  <c r="BL44" i="1"/>
  <c r="BK44" i="1"/>
  <c r="BJ44" i="1"/>
  <c r="BI44" i="1"/>
  <c r="AI44" i="1"/>
  <c r="BM44" i="1"/>
  <c r="AG44" i="1"/>
  <c r="BN44" i="1"/>
  <c r="BO44" i="1"/>
  <c r="BP44" i="1"/>
  <c r="BS44" i="1"/>
  <c r="AK44" i="1"/>
  <c r="G44" i="1"/>
  <c r="BV44" i="1"/>
  <c r="H44" i="1"/>
  <c r="CB44" i="1"/>
  <c r="P44" i="1"/>
  <c r="CD44" i="1"/>
  <c r="Q44" i="1"/>
  <c r="R44" i="1"/>
  <c r="W44" i="1"/>
  <c r="CC44" i="1"/>
  <c r="X44" i="1"/>
  <c r="Y44" i="1"/>
  <c r="Z44" i="1"/>
  <c r="AA44" i="1"/>
  <c r="AD44" i="1"/>
  <c r="AE44" i="1"/>
  <c r="BT44" i="1"/>
  <c r="AF44" i="1"/>
  <c r="BQ44" i="1"/>
  <c r="BR44" i="1"/>
  <c r="BU44" i="1"/>
  <c r="BW44" i="1"/>
  <c r="BX44" i="1"/>
  <c r="BY44" i="1"/>
  <c r="BZ44" i="1"/>
  <c r="CA44" i="1"/>
  <c r="CE44" i="1"/>
  <c r="CF44" i="1"/>
  <c r="BH45" i="1"/>
  <c r="F45" i="1"/>
  <c r="BL45" i="1"/>
  <c r="BK45" i="1"/>
  <c r="BJ45" i="1"/>
  <c r="BI45" i="1"/>
  <c r="AI45" i="1"/>
  <c r="BM45" i="1"/>
  <c r="AG45" i="1"/>
  <c r="BN45" i="1"/>
  <c r="BO45" i="1"/>
  <c r="BP45" i="1"/>
  <c r="BS45" i="1"/>
  <c r="AK45" i="1"/>
  <c r="G45" i="1"/>
  <c r="BV45" i="1"/>
  <c r="H45" i="1"/>
  <c r="CB45" i="1"/>
  <c r="P45" i="1"/>
  <c r="CD45" i="1"/>
  <c r="Q45" i="1"/>
  <c r="R45" i="1"/>
  <c r="W45" i="1"/>
  <c r="CC45" i="1"/>
  <c r="X45" i="1"/>
  <c r="Y45" i="1"/>
  <c r="Z45" i="1"/>
  <c r="AA45" i="1"/>
  <c r="AD45" i="1"/>
  <c r="AE45" i="1"/>
  <c r="BT45" i="1"/>
  <c r="AF45" i="1"/>
  <c r="BQ45" i="1"/>
  <c r="BR45" i="1"/>
  <c r="BU45" i="1"/>
  <c r="BW45" i="1"/>
  <c r="BX45" i="1"/>
  <c r="BY45" i="1"/>
  <c r="BZ45" i="1"/>
  <c r="CA45" i="1"/>
  <c r="CE45" i="1"/>
  <c r="CF45" i="1"/>
</calcChain>
</file>

<file path=xl/sharedStrings.xml><?xml version="1.0" encoding="utf-8"?>
<sst xmlns="http://schemas.openxmlformats.org/spreadsheetml/2006/main" count="253" uniqueCount="133">
  <si>
    <t>Obs</t>
  </si>
  <si>
    <t>HHMMSS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</si>
  <si>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</si>
  <si>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</si>
  <si>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</si>
  <si>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</si>
  <si>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</si>
  <si>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</si>
  <si>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</si>
  <si>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</si>
  <si>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</si>
  <si>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</si>
  <si>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</si>
  <si>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</si>
  <si>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</si>
  <si>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</si>
  <si>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</si>
  <si>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</si>
  <si>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</si>
  <si>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</si>
  <si>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</si>
  <si>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</si>
  <si>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</si>
  <si>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</si>
  <si>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</si>
  <si>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</si>
  <si>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</si>
  <si>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</si>
  <si>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</si>
  <si>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</si>
  <si>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</si>
  <si>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</si>
  <si>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</si>
  <si>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</si>
  <si>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</si>
  <si>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</si>
  <si>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</si>
  <si>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</si>
  <si>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</si>
  <si>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</si>
  <si>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</si>
  <si>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</si>
  <si>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</si>
  <si>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</si>
  <si>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</si>
  <si>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</si>
  <si>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</si>
  <si>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</si>
  <si>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</si>
  <si>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</si>
  <si>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</si>
  <si>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</si>
  <si>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</si>
  <si>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</si>
  <si>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</si>
  <si>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</si>
  <si>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</si>
  <si>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</si>
  <si>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</si>
  <si>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</si>
  <si>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</si>
  <si>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</si>
  <si>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</si>
  <si>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</si>
  <si>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</si>
  <si>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</si>
  <si>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</si>
  <si>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</si>
  <si>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</si>
  <si>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</si>
  <si>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</si>
  <si>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</si>
  <si>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</si>
  <si>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</si>
  <si>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</si>
  <si>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</si>
  <si>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</si>
  <si>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</si>
  <si>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</si>
  <si>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</si>
  <si>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</si>
  <si>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</si>
  <si>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</si>
  <si>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</si>
  <si>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</si>
  <si>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09:40:35</t>
  </si>
  <si>
    <t>09:42:46</t>
  </si>
  <si>
    <t>09:44:53</t>
  </si>
  <si>
    <t>09:46:55</t>
  </si>
  <si>
    <t>09:49:05</t>
  </si>
  <si>
    <t>09:51:53</t>
  </si>
  <si>
    <t>09:55:09</t>
  </si>
  <si>
    <t>09:58:09</t>
  </si>
  <si>
    <t>10:00:40</t>
  </si>
  <si>
    <t>10:03:32</t>
  </si>
  <si>
    <t>10:06:54</t>
  </si>
  <si>
    <t>10:19:01</t>
  </si>
  <si>
    <t>10:22:43</t>
  </si>
  <si>
    <t>10:25:31</t>
  </si>
  <si>
    <t>10:28:00</t>
  </si>
  <si>
    <t>10:30:22</t>
  </si>
  <si>
    <t>10:32:46</t>
  </si>
  <si>
    <t>10:36:12</t>
  </si>
  <si>
    <t>10:39:26</t>
  </si>
  <si>
    <t>10:42:21</t>
  </si>
  <si>
    <t>10:46:03</t>
  </si>
  <si>
    <t>11:05:42</t>
  </si>
  <si>
    <t>11:07:52</t>
  </si>
  <si>
    <t>11:09:54</t>
  </si>
  <si>
    <t>11:12:15</t>
  </si>
  <si>
    <t>11:14:22</t>
  </si>
  <si>
    <t>11:17:16</t>
  </si>
  <si>
    <t>11:20:01</t>
  </si>
  <si>
    <t>11:22:45</t>
  </si>
  <si>
    <t>11:24:47</t>
  </si>
  <si>
    <t>11:27:54</t>
  </si>
  <si>
    <t>11:31:16</t>
  </si>
  <si>
    <t>11:50:41</t>
  </si>
  <si>
    <t>11:52:46</t>
  </si>
  <si>
    <t>11:55:03</t>
  </si>
  <si>
    <t>11:57:07</t>
  </si>
  <si>
    <t>11:59:31</t>
  </si>
  <si>
    <t>12:02:53</t>
  </si>
  <si>
    <t>12:05:35</t>
  </si>
  <si>
    <t>12:08:43</t>
  </si>
  <si>
    <t>12:11:32</t>
  </si>
  <si>
    <t>12:14:02</t>
  </si>
  <si>
    <t>12:17:24</t>
  </si>
  <si>
    <t>ID</t>
  </si>
  <si>
    <t>T1 200-8 Plot1 Leaf2</t>
  </si>
  <si>
    <t>T1 200-8 Plot2 Leaf1</t>
  </si>
  <si>
    <t>T1 200-8 Plot2 Leaf4</t>
  </si>
  <si>
    <t>T1 43-oe Plot3 Leaf4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</si>
</sst>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45"/>
  <sheetViews>
    <sheetView tabSelected="1" zoomScaleNormal="100" workbookViewId="0">
      <selection activeCell="A14" sqref="A14:XFD14"/>
    </sheetView>
  </sheetViews>
  <sheetFormatPr defaultColWidth="11" defaultRowHeight="15.5" x14ac:dyDescent="0.35"/>
  <cols>
    <col min="1" max="1" width="17.83203125" customWidth="1"/>
  </cols>
  <sheetData>
    <row r="1" spans="1:84" x14ac:dyDescent="0.35">
      <c r="A1" t="s">
        <v>128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</row>
    <row r="2" spans="1:84" x14ac:dyDescent="0.35">
      <c r="B2" s="1" t="s">
        <v>83</v>
      </c>
      <c r="C2" s="1" t="s">
        <v>83</v>
      </c>
      <c r="D2" s="1" t="s">
        <v>83</v>
      </c>
      <c r="E2" s="1" t="s">
        <v>83</v>
      </c>
      <c r="F2" s="1" t="s">
        <v>84</v>
      </c>
      <c r="G2" s="1" t="s">
        <v>84</v>
      </c>
      <c r="H2" s="1" t="s">
        <v>84</v>
      </c>
      <c r="I2" s="1" t="s">
        <v>83</v>
      </c>
      <c r="J2" s="1" t="s">
        <v>83</v>
      </c>
      <c r="K2" s="1" t="s">
        <v>83</v>
      </c>
      <c r="L2" s="1" t="s">
        <v>83</v>
      </c>
      <c r="M2" s="1" t="s">
        <v>83</v>
      </c>
      <c r="N2" s="1" t="s">
        <v>83</v>
      </c>
      <c r="O2" s="1" t="s">
        <v>83</v>
      </c>
      <c r="P2" s="1" t="s">
        <v>84</v>
      </c>
      <c r="Q2" s="1" t="s">
        <v>84</v>
      </c>
      <c r="R2" s="1" t="s">
        <v>84</v>
      </c>
      <c r="S2" s="1" t="s">
        <v>83</v>
      </c>
      <c r="T2" s="1" t="s">
        <v>83</v>
      </c>
      <c r="U2" s="1" t="s">
        <v>83</v>
      </c>
      <c r="V2" s="1" t="s">
        <v>83</v>
      </c>
      <c r="W2" s="1" t="s">
        <v>84</v>
      </c>
      <c r="X2" s="1" t="s">
        <v>84</v>
      </c>
      <c r="Y2" s="1" t="s">
        <v>84</v>
      </c>
      <c r="Z2" s="1" t="s">
        <v>84</v>
      </c>
      <c r="AA2" s="1" t="s">
        <v>84</v>
      </c>
      <c r="AB2" s="1" t="s">
        <v>83</v>
      </c>
      <c r="AC2" s="1" t="s">
        <v>83</v>
      </c>
      <c r="AD2" s="1" t="s">
        <v>84</v>
      </c>
      <c r="AE2" s="1" t="s">
        <v>84</v>
      </c>
      <c r="AF2" s="1" t="s">
        <v>84</v>
      </c>
      <c r="AG2" s="1" t="s">
        <v>84</v>
      </c>
      <c r="AH2" s="1" t="s">
        <v>83</v>
      </c>
      <c r="AI2" s="1" t="s">
        <v>84</v>
      </c>
      <c r="AJ2" s="1" t="s">
        <v>83</v>
      </c>
      <c r="AK2" s="1" t="s">
        <v>84</v>
      </c>
      <c r="AL2" s="1" t="s">
        <v>83</v>
      </c>
      <c r="AM2" s="1" t="s">
        <v>83</v>
      </c>
      <c r="AN2" s="1" t="s">
        <v>83</v>
      </c>
      <c r="AO2" s="1" t="s">
        <v>83</v>
      </c>
      <c r="AP2" s="1" t="s">
        <v>83</v>
      </c>
      <c r="AQ2" s="1" t="s">
        <v>83</v>
      </c>
      <c r="AR2" s="1" t="s">
        <v>83</v>
      </c>
      <c r="AS2" s="1" t="s">
        <v>83</v>
      </c>
      <c r="AT2" s="1" t="s">
        <v>83</v>
      </c>
      <c r="AU2" s="1" t="s">
        <v>83</v>
      </c>
      <c r="AV2" s="1" t="s">
        <v>83</v>
      </c>
      <c r="AW2" s="1" t="s">
        <v>83</v>
      </c>
      <c r="AX2" s="1" t="s">
        <v>83</v>
      </c>
      <c r="AY2" s="1" t="s">
        <v>83</v>
      </c>
      <c r="AZ2" s="1" t="s">
        <v>83</v>
      </c>
      <c r="BA2" s="1" t="s">
        <v>83</v>
      </c>
      <c r="BB2" s="1" t="s">
        <v>83</v>
      </c>
      <c r="BC2" s="1" t="s">
        <v>83</v>
      </c>
      <c r="BD2" s="1" t="s">
        <v>83</v>
      </c>
      <c r="BE2" s="1" t="s">
        <v>83</v>
      </c>
      <c r="BF2" s="1" t="s">
        <v>83</v>
      </c>
      <c r="BG2" s="1" t="s">
        <v>83</v>
      </c>
      <c r="BH2" s="1" t="s">
        <v>84</v>
      </c>
      <c r="BI2" s="1" t="s">
        <v>84</v>
      </c>
      <c r="BJ2" s="1" t="s">
        <v>84</v>
      </c>
      <c r="BK2" s="1" t="s">
        <v>84</v>
      </c>
      <c r="BL2" s="1" t="s">
        <v>84</v>
      </c>
      <c r="BM2" s="1" t="s">
        <v>84</v>
      </c>
      <c r="BN2" s="1" t="s">
        <v>84</v>
      </c>
      <c r="BO2" s="1" t="s">
        <v>84</v>
      </c>
      <c r="BP2" s="1" t="s">
        <v>84</v>
      </c>
      <c r="BQ2" s="1" t="s">
        <v>84</v>
      </c>
      <c r="BR2" s="1" t="s">
        <v>84</v>
      </c>
      <c r="BS2" s="1" t="s">
        <v>84</v>
      </c>
      <c r="BT2" s="1" t="s">
        <v>84</v>
      </c>
      <c r="BU2" s="1" t="s">
        <v>84</v>
      </c>
      <c r="BV2" s="1" t="s">
        <v>84</v>
      </c>
      <c r="BW2" s="1" t="s">
        <v>84</v>
      </c>
      <c r="BX2" s="1" t="s">
        <v>84</v>
      </c>
      <c r="BY2" s="1" t="s">
        <v>84</v>
      </c>
      <c r="BZ2" s="1" t="s">
        <v>84</v>
      </c>
      <c r="CA2" s="1" t="s">
        <v>84</v>
      </c>
      <c r="CB2" s="1" t="s">
        <v>84</v>
      </c>
      <c r="CC2" s="1" t="s">
        <v>84</v>
      </c>
      <c r="CD2" s="1" t="s">
        <v>84</v>
      </c>
      <c r="CE2" s="1" t="s">
        <v>84</v>
      </c>
      <c r="CF2" s="1" t="s">
        <v>84</v>
      </c>
    </row>
    <row r="3" spans="1:84" x14ac:dyDescent="0.35">
      <c r="A3" t="s">
        <v>129</v>
      </c>
      <c r="B3" s="1">
        <v>3</v>
      </c>
      <c r="C3" s="1" t="s">
        <v>87</v>
      </c>
      <c r="D3" s="1">
        <v>429.49999893177301</v>
      </c>
      <c r="E3" s="1">
        <v>0</v>
      </c>
      <c r="F3">
        <f t="shared" ref="F3:F13" si="0">(AO3-AP3*(1000-AQ3)/(1000-AR3))*BH3</f>
        <v>-2.0679975847755445</v>
      </c>
      <c r="G3">
        <f t="shared" ref="G3:G13" si="1">IF(BS3&lt;&gt;0,1/(1/BS3-1/AK3),0)</f>
        <v>0.24456236833665543</v>
      </c>
      <c r="H3">
        <f t="shared" ref="H3:H13" si="2">((BV3-BI3/2)*AP3-F3)/(BV3+BI3/2)</f>
        <v>63.628472711724726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t="e">
        <f t="shared" ref="P3:P13" si="3">CB3/L3</f>
        <v>#DIV/0!</v>
      </c>
      <c r="Q3" t="e">
        <f t="shared" ref="Q3:Q13" si="4">CD3/N3</f>
        <v>#DIV/0!</v>
      </c>
      <c r="R3" t="e">
        <f t="shared" ref="R3:R13" si="5">(N3-O3)/N3</f>
        <v>#DIV/0!</v>
      </c>
      <c r="S3" s="1">
        <v>-1</v>
      </c>
      <c r="T3" s="1">
        <v>0.87</v>
      </c>
      <c r="U3" s="1">
        <v>0.92</v>
      </c>
      <c r="V3" s="1">
        <v>10.178482055664063</v>
      </c>
      <c r="W3">
        <f t="shared" ref="W3:W13" si="6">(V3*U3+(100-V3)*T3)/100</f>
        <v>0.87508924102783214</v>
      </c>
      <c r="X3">
        <f t="shared" ref="X3:X13" si="7">(F3-S3)/CC3</f>
        <v>-7.1855898714227884E-4</v>
      </c>
      <c r="Y3" t="e">
        <f t="shared" ref="Y3:Y13" si="8">(N3-O3)/(N3-M3)</f>
        <v>#DIV/0!</v>
      </c>
      <c r="Z3" t="e">
        <f t="shared" ref="Z3:Z13" si="9">(L3-N3)/(L3-M3)</f>
        <v>#DIV/0!</v>
      </c>
      <c r="AA3" t="e">
        <f t="shared" ref="AA3:AA13" si="10">(L3-N3)/N3</f>
        <v>#DIV/0!</v>
      </c>
      <c r="AB3" s="1">
        <v>0</v>
      </c>
      <c r="AC3" s="1">
        <v>0.5</v>
      </c>
      <c r="AD3" t="e">
        <f t="shared" ref="AD3:AD13" si="11">R3*AC3*W3*AB3</f>
        <v>#DIV/0!</v>
      </c>
      <c r="AE3">
        <f t="shared" ref="AE3:AE13" si="12">BI3*1000</f>
        <v>3.3408527441058888</v>
      </c>
      <c r="AF3">
        <f t="shared" ref="AF3:AF13" si="13">(BN3-BT3)</f>
        <v>1.3618783582479839</v>
      </c>
      <c r="AG3">
        <f t="shared" ref="AG3:AG13" si="14">(AM3+BM3*E3)</f>
        <v>24.479976654052734</v>
      </c>
      <c r="AH3" s="1">
        <v>2</v>
      </c>
      <c r="AI3">
        <f t="shared" ref="AI3:AI13" si="15">(AH3*BB3+BC3)</f>
        <v>4.644859790802002</v>
      </c>
      <c r="AJ3" s="1">
        <v>1</v>
      </c>
      <c r="AK3">
        <f t="shared" ref="AK3:AK13" si="16">AI3*(AJ3+1)*(AJ3+1)/(AJ3*AJ3+1)</f>
        <v>9.2897195816040039</v>
      </c>
      <c r="AL3" s="1">
        <v>21.203447341918945</v>
      </c>
      <c r="AM3" s="1">
        <v>24.479976654052734</v>
      </c>
      <c r="AN3" s="1">
        <v>20.058813095092773</v>
      </c>
      <c r="AO3" s="1">
        <v>49.813289642333984</v>
      </c>
      <c r="AP3" s="1">
        <v>51.075832366943359</v>
      </c>
      <c r="AQ3" s="1">
        <v>15.100546836853027</v>
      </c>
      <c r="AR3" s="1">
        <v>17.285192489624023</v>
      </c>
      <c r="AS3" s="1">
        <v>59.473014831542969</v>
      </c>
      <c r="AT3" s="1">
        <v>68.076080322265625</v>
      </c>
      <c r="AU3" s="1">
        <v>300.56182861328125</v>
      </c>
      <c r="AV3" s="1">
        <v>1698.460693359375</v>
      </c>
      <c r="AW3" s="1">
        <v>0.20128920674324036</v>
      </c>
      <c r="AX3" s="1">
        <v>99.538604736328125</v>
      </c>
      <c r="AY3" s="1">
        <v>-0.54431307315826416</v>
      </c>
      <c r="AZ3" s="1">
        <v>-0.10556896775960922</v>
      </c>
      <c r="BA3" s="1">
        <v>1</v>
      </c>
      <c r="BB3" s="1">
        <v>-1.355140209197998</v>
      </c>
      <c r="BC3" s="1">
        <v>7.355140209197998</v>
      </c>
      <c r="BD3" s="1">
        <v>1</v>
      </c>
      <c r="BE3" s="1">
        <v>0</v>
      </c>
      <c r="BF3" s="1">
        <v>0.15999999642372131</v>
      </c>
      <c r="BG3" s="1">
        <v>111115</v>
      </c>
      <c r="BH3">
        <f t="shared" ref="BH3:BH13" si="17">AU3*0.000001/(AH3*0.0001)</f>
        <v>1.5028091430664061</v>
      </c>
      <c r="BI3">
        <f t="shared" ref="BI3:BI13" si="18">(AR3-AQ3)/(1000-AR3)*BH3</f>
        <v>3.3408527441058889E-3</v>
      </c>
      <c r="BJ3">
        <f t="shared" ref="BJ3:BJ13" si="19">(AM3+273.15)</f>
        <v>297.62997665405271</v>
      </c>
      <c r="BK3">
        <f t="shared" ref="BK3:BK13" si="20">(AL3+273.15)</f>
        <v>294.35344734191892</v>
      </c>
      <c r="BL3">
        <f t="shared" ref="BL3:BL13" si="21">(AV3*BD3+AW3*BE3)*BF3</f>
        <v>271.75370486333122</v>
      </c>
      <c r="BM3">
        <f t="shared" ref="BM3:BM13" si="22">((BL3+0.00000010773*(BK3^4-BJ3^4))-BI3*44100)/(AI3*51.4+0.00000043092*BJ3^3)</f>
        <v>0.35107683080498853</v>
      </c>
      <c r="BN3">
        <f t="shared" ref="BN3:BN13" si="23">0.61365*EXP(17.502*AG3/(240.97+AG3))</f>
        <v>3.0824223012640171</v>
      </c>
      <c r="BO3">
        <f t="shared" ref="BO3:BO13" si="24">BN3*1000/AX3</f>
        <v>30.967103762697615</v>
      </c>
      <c r="BP3">
        <f t="shared" ref="BP3:BP13" si="25">(BO3-AR3)</f>
        <v>13.681911273073592</v>
      </c>
      <c r="BQ3">
        <f t="shared" ref="BQ3:BQ13" si="26">IF(E3,AM3,(AL3+AM3)/2)</f>
        <v>22.84171199798584</v>
      </c>
      <c r="BR3">
        <f t="shared" ref="BR3:BR13" si="27">0.61365*EXP(17.502*BQ3/(240.97+BQ3))</f>
        <v>2.7928202364563672</v>
      </c>
      <c r="BS3">
        <f t="shared" ref="BS3:BS13" si="28">IF(BP3&lt;&gt;0,(1000-(BO3+AR3)/2)/BP3*BI3,0)</f>
        <v>0.2382891374504211</v>
      </c>
      <c r="BT3">
        <f t="shared" ref="BT3:BT13" si="29">AR3*AX3/1000</f>
        <v>1.7205439430160332</v>
      </c>
      <c r="BU3">
        <f t="shared" ref="BU3:BU13" si="30">(BR3-BT3)</f>
        <v>1.072276293440334</v>
      </c>
      <c r="BV3">
        <f t="shared" ref="BV3:BV13" si="31">1/(1.6/G3+1.37/AK3)</f>
        <v>0.14948189679984114</v>
      </c>
      <c r="BW3">
        <f t="shared" ref="BW3:BW13" si="32">H3*AX3*0.001</f>
        <v>6.3334893952286073</v>
      </c>
      <c r="BX3">
        <f t="shared" ref="BX3:BX13" si="33">H3/AP3</f>
        <v>1.245764772947793</v>
      </c>
      <c r="BY3">
        <f t="shared" ref="BY3:BY13" si="34">(1-BI3*AX3/BN3/G3)*100</f>
        <v>55.886947299200138</v>
      </c>
      <c r="BZ3">
        <f t="shared" ref="BZ3:BZ13" si="35">(AP3-F3/(AK3/1.35))</f>
        <v>51.376357771927104</v>
      </c>
      <c r="CA3">
        <f t="shared" ref="CA3:CA13" si="36">F3*BY3/100/BZ3</f>
        <v>-2.2495575211517939E-2</v>
      </c>
      <c r="CB3">
        <f t="shared" ref="CB3:CB13" si="37">(L3-K3)</f>
        <v>0</v>
      </c>
      <c r="CC3">
        <f t="shared" ref="CC3:CC13" si="38">AV3*W3</f>
        <v>1486.3046790674609</v>
      </c>
      <c r="CD3">
        <f t="shared" ref="CD3:CD13" si="39">(N3-M3)</f>
        <v>0</v>
      </c>
      <c r="CE3" t="e">
        <f t="shared" ref="CE3:CE13" si="40">(N3-O3)/(N3-K3)</f>
        <v>#DIV/0!</v>
      </c>
      <c r="CF3" t="e">
        <f t="shared" ref="CF3:CF13" si="41">(L3-N3)/(L3-K3)</f>
        <v>#DIV/0!</v>
      </c>
    </row>
    <row r="4" spans="1:84" x14ac:dyDescent="0.35">
      <c r="A4" t="s">
        <v>129</v>
      </c>
      <c r="B4" s="1">
        <v>4</v>
      </c>
      <c r="C4" s="1" t="s">
        <v>88</v>
      </c>
      <c r="D4" s="1">
        <v>551.49999893177301</v>
      </c>
      <c r="E4" s="1">
        <v>0</v>
      </c>
      <c r="F4">
        <f t="shared" si="0"/>
        <v>3.1869515131918922</v>
      </c>
      <c r="G4">
        <f t="shared" si="1"/>
        <v>0.25670491868508055</v>
      </c>
      <c r="H4">
        <f t="shared" si="2"/>
        <v>75.307842161027978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t="e">
        <f t="shared" si="3"/>
        <v>#DIV/0!</v>
      </c>
      <c r="Q4" t="e">
        <f t="shared" si="4"/>
        <v>#DIV/0!</v>
      </c>
      <c r="R4" t="e">
        <f t="shared" si="5"/>
        <v>#DIV/0!</v>
      </c>
      <c r="S4" s="1">
        <v>-1</v>
      </c>
      <c r="T4" s="1">
        <v>0.87</v>
      </c>
      <c r="U4" s="1">
        <v>0.92</v>
      </c>
      <c r="V4" s="1">
        <v>10.178482055664063</v>
      </c>
      <c r="W4">
        <f t="shared" si="6"/>
        <v>0.87508924102783214</v>
      </c>
      <c r="X4">
        <f t="shared" si="7"/>
        <v>2.8173275749785003E-3</v>
      </c>
      <c r="Y4" t="e">
        <f t="shared" si="8"/>
        <v>#DIV/0!</v>
      </c>
      <c r="Z4" t="e">
        <f t="shared" si="9"/>
        <v>#DIV/0!</v>
      </c>
      <c r="AA4" t="e">
        <f t="shared" si="10"/>
        <v>#DIV/0!</v>
      </c>
      <c r="AB4" s="1">
        <v>0</v>
      </c>
      <c r="AC4" s="1">
        <v>0.5</v>
      </c>
      <c r="AD4" t="e">
        <f t="shared" si="11"/>
        <v>#DIV/0!</v>
      </c>
      <c r="AE4">
        <f t="shared" si="12"/>
        <v>3.4562751374286345</v>
      </c>
      <c r="AF4">
        <f t="shared" si="13"/>
        <v>1.3438677679931634</v>
      </c>
      <c r="AG4">
        <f t="shared" si="14"/>
        <v>24.485187530517578</v>
      </c>
      <c r="AH4" s="1">
        <v>2</v>
      </c>
      <c r="AI4">
        <f t="shared" si="15"/>
        <v>4.644859790802002</v>
      </c>
      <c r="AJ4" s="1">
        <v>1</v>
      </c>
      <c r="AK4">
        <f t="shared" si="16"/>
        <v>9.2897195816040039</v>
      </c>
      <c r="AL4" s="1">
        <v>21.238618850708008</v>
      </c>
      <c r="AM4" s="1">
        <v>24.485187530517578</v>
      </c>
      <c r="AN4" s="1">
        <v>20.058525085449219</v>
      </c>
      <c r="AO4" s="1">
        <v>99.892501831054688</v>
      </c>
      <c r="AP4" s="1">
        <v>97.547500610351563</v>
      </c>
      <c r="AQ4" s="1">
        <v>15.215974807739258</v>
      </c>
      <c r="AR4" s="1">
        <v>17.475650787353516</v>
      </c>
      <c r="AS4" s="1">
        <v>59.799293518066406</v>
      </c>
      <c r="AT4" s="1">
        <v>68.677604675292969</v>
      </c>
      <c r="AU4" s="1">
        <v>300.56295776367188</v>
      </c>
      <c r="AV4" s="1">
        <v>1698.27587890625</v>
      </c>
      <c r="AW4" s="1">
        <v>0.22570228576660156</v>
      </c>
      <c r="AX4" s="1">
        <v>99.539413452148438</v>
      </c>
      <c r="AY4" s="1">
        <v>-0.20821917057037354</v>
      </c>
      <c r="AZ4" s="1">
        <v>-0.11356762796640396</v>
      </c>
      <c r="BA4" s="1">
        <v>1</v>
      </c>
      <c r="BB4" s="1">
        <v>-1.355140209197998</v>
      </c>
      <c r="BC4" s="1">
        <v>7.355140209197998</v>
      </c>
      <c r="BD4" s="1">
        <v>1</v>
      </c>
      <c r="BE4" s="1">
        <v>0</v>
      </c>
      <c r="BF4" s="1">
        <v>0.15999999642372131</v>
      </c>
      <c r="BG4" s="1">
        <v>111115</v>
      </c>
      <c r="BH4">
        <f t="shared" si="17"/>
        <v>1.5028147888183592</v>
      </c>
      <c r="BI4">
        <f t="shared" si="18"/>
        <v>3.4562751374286344E-3</v>
      </c>
      <c r="BJ4">
        <f t="shared" si="19"/>
        <v>297.63518753051756</v>
      </c>
      <c r="BK4">
        <f t="shared" si="20"/>
        <v>294.38861885070799</v>
      </c>
      <c r="BL4">
        <f t="shared" si="21"/>
        <v>271.72413455149217</v>
      </c>
      <c r="BM4">
        <f t="shared" si="22"/>
        <v>0.33191507717425228</v>
      </c>
      <c r="BN4">
        <f t="shared" si="23"/>
        <v>3.0833837970609084</v>
      </c>
      <c r="BO4">
        <f t="shared" si="24"/>
        <v>30.976511616106546</v>
      </c>
      <c r="BP4">
        <f t="shared" si="25"/>
        <v>13.50086082875303</v>
      </c>
      <c r="BQ4">
        <f t="shared" si="26"/>
        <v>22.861903190612793</v>
      </c>
      <c r="BR4">
        <f t="shared" si="27"/>
        <v>2.7962392429703384</v>
      </c>
      <c r="BS4">
        <f t="shared" si="28"/>
        <v>0.2498020813688562</v>
      </c>
      <c r="BT4">
        <f t="shared" si="29"/>
        <v>1.7395160290677449</v>
      </c>
      <c r="BU4">
        <f t="shared" si="30"/>
        <v>1.0567232139025935</v>
      </c>
      <c r="BV4">
        <f t="shared" si="31"/>
        <v>0.1567321428488089</v>
      </c>
      <c r="BW4">
        <f t="shared" si="32"/>
        <v>7.4960984370557</v>
      </c>
      <c r="BX4">
        <f t="shared" si="33"/>
        <v>0.77201201147983534</v>
      </c>
      <c r="BY4">
        <f t="shared" si="34"/>
        <v>56.534807391667982</v>
      </c>
      <c r="BZ4">
        <f t="shared" si="35"/>
        <v>97.084366658350589</v>
      </c>
      <c r="CA4">
        <f t="shared" si="36"/>
        <v>1.8558465813444232E-2</v>
      </c>
      <c r="CB4">
        <f t="shared" si="37"/>
        <v>0</v>
      </c>
      <c r="CC4">
        <f t="shared" si="38"/>
        <v>1486.142949927945</v>
      </c>
      <c r="CD4">
        <f t="shared" si="39"/>
        <v>0</v>
      </c>
      <c r="CE4" t="e">
        <f t="shared" si="40"/>
        <v>#DIV/0!</v>
      </c>
      <c r="CF4" t="e">
        <f t="shared" si="41"/>
        <v>#DIV/0!</v>
      </c>
    </row>
    <row r="5" spans="1:84" x14ac:dyDescent="0.35">
      <c r="A5" t="s">
        <v>129</v>
      </c>
      <c r="B5" s="1">
        <v>2</v>
      </c>
      <c r="C5" s="1" t="s">
        <v>86</v>
      </c>
      <c r="D5" s="1">
        <v>302.49999893177301</v>
      </c>
      <c r="E5" s="1">
        <v>0</v>
      </c>
      <c r="F5">
        <f t="shared" si="0"/>
        <v>8.9077562910811086</v>
      </c>
      <c r="G5">
        <f t="shared" si="1"/>
        <v>0.23402065591838758</v>
      </c>
      <c r="H5">
        <f t="shared" si="2"/>
        <v>127.76003212084487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t="e">
        <f t="shared" si="3"/>
        <v>#DIV/0!</v>
      </c>
      <c r="Q5" t="e">
        <f t="shared" si="4"/>
        <v>#DIV/0!</v>
      </c>
      <c r="R5" t="e">
        <f t="shared" si="5"/>
        <v>#DIV/0!</v>
      </c>
      <c r="S5" s="1">
        <v>-1</v>
      </c>
      <c r="T5" s="1">
        <v>0.87</v>
      </c>
      <c r="U5" s="1">
        <v>0.92</v>
      </c>
      <c r="V5" s="1">
        <v>10.178482055664063</v>
      </c>
      <c r="W5">
        <f t="shared" si="6"/>
        <v>0.87508924102783214</v>
      </c>
      <c r="X5">
        <f t="shared" si="7"/>
        <v>6.6636112644620354E-3</v>
      </c>
      <c r="Y5" t="e">
        <f t="shared" si="8"/>
        <v>#DIV/0!</v>
      </c>
      <c r="Z5" t="e">
        <f t="shared" si="9"/>
        <v>#DIV/0!</v>
      </c>
      <c r="AA5" t="e">
        <f t="shared" si="10"/>
        <v>#DIV/0!</v>
      </c>
      <c r="AB5" s="1">
        <v>0</v>
      </c>
      <c r="AC5" s="1">
        <v>0.5</v>
      </c>
      <c r="AD5" t="e">
        <f t="shared" si="11"/>
        <v>#DIV/0!</v>
      </c>
      <c r="AE5">
        <f t="shared" si="12"/>
        <v>3.215754924198023</v>
      </c>
      <c r="AF5">
        <f t="shared" si="13"/>
        <v>1.3686481552594454</v>
      </c>
      <c r="AG5">
        <f t="shared" si="14"/>
        <v>24.409229278564453</v>
      </c>
      <c r="AH5" s="1">
        <v>2</v>
      </c>
      <c r="AI5">
        <f t="shared" si="15"/>
        <v>4.644859790802002</v>
      </c>
      <c r="AJ5" s="1">
        <v>1</v>
      </c>
      <c r="AK5">
        <f t="shared" si="16"/>
        <v>9.2897195816040039</v>
      </c>
      <c r="AL5" s="1">
        <v>21.173332214355469</v>
      </c>
      <c r="AM5" s="1">
        <v>24.409229278564453</v>
      </c>
      <c r="AN5" s="1">
        <v>20.056777954101563</v>
      </c>
      <c r="AO5" s="1">
        <v>199.9263916015625</v>
      </c>
      <c r="AP5" s="1">
        <v>193.58482360839844</v>
      </c>
      <c r="AQ5" s="1">
        <v>14.983070373535156</v>
      </c>
      <c r="AR5" s="1">
        <v>17.086313247680664</v>
      </c>
      <c r="AS5" s="1">
        <v>59.118705749511719</v>
      </c>
      <c r="AT5" s="1">
        <v>67.416610717773438</v>
      </c>
      <c r="AU5" s="1">
        <v>300.56533813476563</v>
      </c>
      <c r="AV5" s="1">
        <v>1699.0780029296875</v>
      </c>
      <c r="AW5" s="1">
        <v>0.24263499677181244</v>
      </c>
      <c r="AX5" s="1">
        <v>99.538497924804688</v>
      </c>
      <c r="AY5" s="1">
        <v>2.5141125544905663E-2</v>
      </c>
      <c r="AZ5" s="1">
        <v>-0.10085295140743256</v>
      </c>
      <c r="BA5" s="1">
        <v>1</v>
      </c>
      <c r="BB5" s="1">
        <v>-1.355140209197998</v>
      </c>
      <c r="BC5" s="1">
        <v>7.355140209197998</v>
      </c>
      <c r="BD5" s="1">
        <v>1</v>
      </c>
      <c r="BE5" s="1">
        <v>0</v>
      </c>
      <c r="BF5" s="1">
        <v>0.15999999642372131</v>
      </c>
      <c r="BG5" s="1">
        <v>111115</v>
      </c>
      <c r="BH5">
        <f t="shared" si="17"/>
        <v>1.5028266906738279</v>
      </c>
      <c r="BI5">
        <f t="shared" si="18"/>
        <v>3.2157549241980232E-3</v>
      </c>
      <c r="BJ5">
        <f t="shared" si="19"/>
        <v>297.55922927856443</v>
      </c>
      <c r="BK5">
        <f t="shared" si="20"/>
        <v>294.32333221435545</v>
      </c>
      <c r="BL5">
        <f t="shared" si="21"/>
        <v>271.85247439237355</v>
      </c>
      <c r="BM5">
        <f t="shared" si="22"/>
        <v>0.37543119402918479</v>
      </c>
      <c r="BN5">
        <f t="shared" si="23"/>
        <v>3.0693941110062699</v>
      </c>
      <c r="BO5">
        <f t="shared" si="24"/>
        <v>30.836251048564261</v>
      </c>
      <c r="BP5">
        <f t="shared" si="25"/>
        <v>13.749937800883597</v>
      </c>
      <c r="BQ5">
        <f t="shared" si="26"/>
        <v>22.791280746459961</v>
      </c>
      <c r="BR5">
        <f t="shared" si="27"/>
        <v>2.7842966043388491</v>
      </c>
      <c r="BS5">
        <f t="shared" si="28"/>
        <v>0.22827021900698355</v>
      </c>
      <c r="BT5">
        <f t="shared" si="29"/>
        <v>1.7007459557468245</v>
      </c>
      <c r="BU5">
        <f t="shared" si="30"/>
        <v>1.0835506485920245</v>
      </c>
      <c r="BV5">
        <f t="shared" si="31"/>
        <v>0.14317461900280581</v>
      </c>
      <c r="BW5">
        <f t="shared" si="32"/>
        <v>12.717041692133696</v>
      </c>
      <c r="BX5">
        <f t="shared" si="33"/>
        <v>0.65996925657400629</v>
      </c>
      <c r="BY5">
        <f t="shared" si="34"/>
        <v>55.437743067558443</v>
      </c>
      <c r="BZ5">
        <f t="shared" si="35"/>
        <v>192.2903312518398</v>
      </c>
      <c r="CA5">
        <f t="shared" si="36"/>
        <v>2.5681265478014352E-2</v>
      </c>
      <c r="CB5">
        <f t="shared" si="37"/>
        <v>0</v>
      </c>
      <c r="CC5">
        <f t="shared" si="38"/>
        <v>1486.8448800308249</v>
      </c>
      <c r="CD5">
        <f t="shared" si="39"/>
        <v>0</v>
      </c>
      <c r="CE5" t="e">
        <f t="shared" si="40"/>
        <v>#DIV/0!</v>
      </c>
      <c r="CF5" t="e">
        <f t="shared" si="41"/>
        <v>#DIV/0!</v>
      </c>
    </row>
    <row r="6" spans="1:84" x14ac:dyDescent="0.35">
      <c r="A6" t="s">
        <v>129</v>
      </c>
      <c r="B6" s="1">
        <v>5</v>
      </c>
      <c r="C6" s="1" t="s">
        <v>89</v>
      </c>
      <c r="D6" s="1">
        <v>681.49999893177301</v>
      </c>
      <c r="E6" s="1">
        <v>0</v>
      </c>
      <c r="F6">
        <f t="shared" si="0"/>
        <v>15.210677231733181</v>
      </c>
      <c r="G6">
        <f t="shared" si="1"/>
        <v>0.27169247145147396</v>
      </c>
      <c r="H6">
        <f t="shared" si="2"/>
        <v>192.53885539492416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t="e">
        <f t="shared" si="3"/>
        <v>#DIV/0!</v>
      </c>
      <c r="Q6" t="e">
        <f t="shared" si="4"/>
        <v>#DIV/0!</v>
      </c>
      <c r="R6" t="e">
        <f t="shared" si="5"/>
        <v>#DIV/0!</v>
      </c>
      <c r="S6" s="1">
        <v>-1</v>
      </c>
      <c r="T6" s="1">
        <v>0.87</v>
      </c>
      <c r="U6" s="1">
        <v>0.92</v>
      </c>
      <c r="V6" s="1">
        <v>10.178482055664063</v>
      </c>
      <c r="W6">
        <f t="shared" si="6"/>
        <v>0.87508924102783214</v>
      </c>
      <c r="X6">
        <f t="shared" si="7"/>
        <v>1.0889370402532352E-2</v>
      </c>
      <c r="Y6" t="e">
        <f t="shared" si="8"/>
        <v>#DIV/0!</v>
      </c>
      <c r="Z6" t="e">
        <f t="shared" si="9"/>
        <v>#DIV/0!</v>
      </c>
      <c r="AA6" t="e">
        <f t="shared" si="10"/>
        <v>#DIV/0!</v>
      </c>
      <c r="AB6" s="1">
        <v>0</v>
      </c>
      <c r="AC6" s="1">
        <v>0.5</v>
      </c>
      <c r="AD6" t="e">
        <f t="shared" si="11"/>
        <v>#DIV/0!</v>
      </c>
      <c r="AE6">
        <f t="shared" si="12"/>
        <v>3.5919067153131943</v>
      </c>
      <c r="AF6">
        <f t="shared" si="13"/>
        <v>1.3215410425742367</v>
      </c>
      <c r="AG6">
        <f t="shared" si="14"/>
        <v>24.458871841430664</v>
      </c>
      <c r="AH6" s="1">
        <v>2</v>
      </c>
      <c r="AI6">
        <f t="shared" si="15"/>
        <v>4.644859790802002</v>
      </c>
      <c r="AJ6" s="1">
        <v>1</v>
      </c>
      <c r="AK6">
        <f t="shared" si="16"/>
        <v>9.2897195816040039</v>
      </c>
      <c r="AL6" s="1">
        <v>21.283344268798828</v>
      </c>
      <c r="AM6" s="1">
        <v>24.458871841430664</v>
      </c>
      <c r="AN6" s="1">
        <v>20.055780410766602</v>
      </c>
      <c r="AO6" s="1">
        <v>300.39852905273438</v>
      </c>
      <c r="AP6" s="1">
        <v>289.584716796875</v>
      </c>
      <c r="AQ6" s="1">
        <v>15.303310394287109</v>
      </c>
      <c r="AR6" s="1">
        <v>17.651287078857422</v>
      </c>
      <c r="AS6" s="1">
        <v>59.97613525390625</v>
      </c>
      <c r="AT6" s="1">
        <v>69.178199768066406</v>
      </c>
      <c r="AU6" s="1">
        <v>300.55706787109375</v>
      </c>
      <c r="AV6" s="1">
        <v>1701.1634521484375</v>
      </c>
      <c r="AW6" s="1">
        <v>0.18408137559890747</v>
      </c>
      <c r="AX6" s="1">
        <v>99.538902282714844</v>
      </c>
      <c r="AY6" s="1">
        <v>0.16907727718353271</v>
      </c>
      <c r="AZ6" s="1">
        <v>-0.11383732408285141</v>
      </c>
      <c r="BA6" s="1">
        <v>1</v>
      </c>
      <c r="BB6" s="1">
        <v>-1.355140209197998</v>
      </c>
      <c r="BC6" s="1">
        <v>7.355140209197998</v>
      </c>
      <c r="BD6" s="1">
        <v>1</v>
      </c>
      <c r="BE6" s="1">
        <v>0</v>
      </c>
      <c r="BF6" s="1">
        <v>0.15999999642372131</v>
      </c>
      <c r="BG6" s="1">
        <v>111115</v>
      </c>
      <c r="BH6">
        <f t="shared" si="17"/>
        <v>1.5027853393554687</v>
      </c>
      <c r="BI6">
        <f t="shared" si="18"/>
        <v>3.5919067153131943E-3</v>
      </c>
      <c r="BJ6">
        <f t="shared" si="19"/>
        <v>297.60887184143064</v>
      </c>
      <c r="BK6">
        <f t="shared" si="20"/>
        <v>294.43334426879881</v>
      </c>
      <c r="BL6">
        <f t="shared" si="21"/>
        <v>272.1861462599154</v>
      </c>
      <c r="BM6">
        <f t="shared" si="22"/>
        <v>0.31301275973786202</v>
      </c>
      <c r="BN6">
        <f t="shared" si="23"/>
        <v>3.0785307822807728</v>
      </c>
      <c r="BO6">
        <f t="shared" si="24"/>
        <v>30.927915736271551</v>
      </c>
      <c r="BP6">
        <f t="shared" si="25"/>
        <v>13.276628657414129</v>
      </c>
      <c r="BQ6">
        <f t="shared" si="26"/>
        <v>22.871108055114746</v>
      </c>
      <c r="BR6">
        <f t="shared" si="27"/>
        <v>2.7977991320544917</v>
      </c>
      <c r="BS6">
        <f t="shared" si="28"/>
        <v>0.26397218927622551</v>
      </c>
      <c r="BT6">
        <f t="shared" si="29"/>
        <v>1.7569897397065362</v>
      </c>
      <c r="BU6">
        <f t="shared" si="30"/>
        <v>1.0408093923479556</v>
      </c>
      <c r="BV6">
        <f t="shared" si="31"/>
        <v>0.16565929188293294</v>
      </c>
      <c r="BW6">
        <f t="shared" si="32"/>
        <v>19.165106312781116</v>
      </c>
      <c r="BX6">
        <f t="shared" si="33"/>
        <v>0.6648792019296299</v>
      </c>
      <c r="BY6">
        <f t="shared" si="34"/>
        <v>57.253871067369033</v>
      </c>
      <c r="BZ6">
        <f t="shared" si="35"/>
        <v>287.37427179017067</v>
      </c>
      <c r="CA6">
        <f t="shared" si="36"/>
        <v>3.0304388338177057E-2</v>
      </c>
      <c r="CB6">
        <f t="shared" si="37"/>
        <v>0</v>
      </c>
      <c r="CC6">
        <f t="shared" si="38"/>
        <v>1488.669834204863</v>
      </c>
      <c r="CD6">
        <f t="shared" si="39"/>
        <v>0</v>
      </c>
      <c r="CE6" t="e">
        <f t="shared" si="40"/>
        <v>#DIV/0!</v>
      </c>
      <c r="CF6" t="e">
        <f t="shared" si="41"/>
        <v>#DIV/0!</v>
      </c>
    </row>
    <row r="7" spans="1:84" x14ac:dyDescent="0.35">
      <c r="A7" t="s">
        <v>129</v>
      </c>
      <c r="B7" s="1">
        <v>1</v>
      </c>
      <c r="C7" s="1" t="s">
        <v>85</v>
      </c>
      <c r="D7" s="1">
        <v>171.49999893177301</v>
      </c>
      <c r="E7" s="1">
        <v>0</v>
      </c>
      <c r="F7">
        <f t="shared" si="0"/>
        <v>21.202078152179357</v>
      </c>
      <c r="G7">
        <f t="shared" si="1"/>
        <v>0.1912071562654982</v>
      </c>
      <c r="H7">
        <f t="shared" si="2"/>
        <v>197.89296868834165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t="e">
        <f t="shared" si="3"/>
        <v>#DIV/0!</v>
      </c>
      <c r="Q7" t="e">
        <f t="shared" si="4"/>
        <v>#DIV/0!</v>
      </c>
      <c r="R7" t="e">
        <f t="shared" si="5"/>
        <v>#DIV/0!</v>
      </c>
      <c r="S7" s="1">
        <v>-1</v>
      </c>
      <c r="T7" s="1">
        <v>0.87</v>
      </c>
      <c r="U7" s="1">
        <v>0.92</v>
      </c>
      <c r="V7" s="1">
        <v>10.178482055664063</v>
      </c>
      <c r="W7">
        <f t="shared" si="6"/>
        <v>0.87508924102783214</v>
      </c>
      <c r="X7">
        <f t="shared" si="7"/>
        <v>1.4930847925738993E-2</v>
      </c>
      <c r="Y7" t="e">
        <f t="shared" si="8"/>
        <v>#DIV/0!</v>
      </c>
      <c r="Z7" t="e">
        <f t="shared" si="9"/>
        <v>#DIV/0!</v>
      </c>
      <c r="AA7" t="e">
        <f t="shared" si="10"/>
        <v>#DIV/0!</v>
      </c>
      <c r="AB7" s="1">
        <v>0</v>
      </c>
      <c r="AC7" s="1">
        <v>0.5</v>
      </c>
      <c r="AD7" t="e">
        <f t="shared" si="11"/>
        <v>#DIV/0!</v>
      </c>
      <c r="AE7">
        <f t="shared" si="12"/>
        <v>2.7196742086845762</v>
      </c>
      <c r="AF7">
        <f t="shared" si="13"/>
        <v>1.4106704861487782</v>
      </c>
      <c r="AG7">
        <f t="shared" si="14"/>
        <v>24.378952026367188</v>
      </c>
      <c r="AH7" s="1">
        <v>2</v>
      </c>
      <c r="AI7">
        <f t="shared" si="15"/>
        <v>4.644859790802002</v>
      </c>
      <c r="AJ7" s="1">
        <v>1</v>
      </c>
      <c r="AK7">
        <f t="shared" si="16"/>
        <v>9.2897195816040039</v>
      </c>
      <c r="AL7" s="1">
        <v>21.158149719238281</v>
      </c>
      <c r="AM7" s="1">
        <v>24.378952026367188</v>
      </c>
      <c r="AN7" s="1">
        <v>20.054752349853516</v>
      </c>
      <c r="AO7" s="1">
        <v>399.99368286132813</v>
      </c>
      <c r="AP7" s="1">
        <v>385.18814086914063</v>
      </c>
      <c r="AQ7" s="1">
        <v>14.829043388366699</v>
      </c>
      <c r="AR7" s="1">
        <v>16.608732223510742</v>
      </c>
      <c r="AS7" s="1">
        <v>58.562507629394531</v>
      </c>
      <c r="AT7" s="1">
        <v>65.590812683105469</v>
      </c>
      <c r="AU7" s="1">
        <v>300.55859375</v>
      </c>
      <c r="AV7" s="1">
        <v>1699.2481689453125</v>
      </c>
      <c r="AW7" s="1">
        <v>0.11215135455131531</v>
      </c>
      <c r="AX7" s="1">
        <v>99.535758972167969</v>
      </c>
      <c r="AY7" s="1">
        <v>0.15772703289985657</v>
      </c>
      <c r="AZ7" s="1">
        <v>-9.3375764787197113E-2</v>
      </c>
      <c r="BA7" s="1">
        <v>1</v>
      </c>
      <c r="BB7" s="1">
        <v>-1.355140209197998</v>
      </c>
      <c r="BC7" s="1">
        <v>7.355140209197998</v>
      </c>
      <c r="BD7" s="1">
        <v>1</v>
      </c>
      <c r="BE7" s="1">
        <v>0</v>
      </c>
      <c r="BF7" s="1">
        <v>0.15999999642372131</v>
      </c>
      <c r="BG7" s="1">
        <v>111115</v>
      </c>
      <c r="BH7">
        <f t="shared" si="17"/>
        <v>1.5027929687499999</v>
      </c>
      <c r="BI7">
        <f t="shared" si="18"/>
        <v>2.7196742086845762E-3</v>
      </c>
      <c r="BJ7">
        <f t="shared" si="19"/>
        <v>297.52895202636716</v>
      </c>
      <c r="BK7">
        <f t="shared" si="20"/>
        <v>294.30814971923826</v>
      </c>
      <c r="BL7">
        <f t="shared" si="21"/>
        <v>271.87970095426499</v>
      </c>
      <c r="BM7">
        <f t="shared" si="22"/>
        <v>0.46372780063876551</v>
      </c>
      <c r="BN7">
        <f t="shared" si="23"/>
        <v>3.0638332535814228</v>
      </c>
      <c r="BO7">
        <f t="shared" si="24"/>
        <v>30.781231641968262</v>
      </c>
      <c r="BP7">
        <f t="shared" si="25"/>
        <v>14.172499418457519</v>
      </c>
      <c r="BQ7">
        <f t="shared" si="26"/>
        <v>22.768550872802734</v>
      </c>
      <c r="BR7">
        <f t="shared" si="27"/>
        <v>2.7804623641582005</v>
      </c>
      <c r="BS7">
        <f t="shared" si="28"/>
        <v>0.1873509745210378</v>
      </c>
      <c r="BT7">
        <f t="shared" si="29"/>
        <v>1.6531627674326446</v>
      </c>
      <c r="BU7">
        <f t="shared" si="30"/>
        <v>1.1272995967255559</v>
      </c>
      <c r="BV7">
        <f t="shared" si="31"/>
        <v>0.11743481278078327</v>
      </c>
      <c r="BW7">
        <f t="shared" si="32"/>
        <v>19.697426833649558</v>
      </c>
      <c r="BX7">
        <f t="shared" si="33"/>
        <v>0.51375664952149069</v>
      </c>
      <c r="BY7">
        <f t="shared" si="34"/>
        <v>53.790981168802119</v>
      </c>
      <c r="BZ7">
        <f t="shared" si="35"/>
        <v>382.10701390357298</v>
      </c>
      <c r="CA7">
        <f t="shared" si="36"/>
        <v>2.9847151324763642E-2</v>
      </c>
      <c r="CB7">
        <f t="shared" si="37"/>
        <v>0</v>
      </c>
      <c r="CC7">
        <f t="shared" si="38"/>
        <v>1486.9937904802871</v>
      </c>
      <c r="CD7">
        <f t="shared" si="39"/>
        <v>0</v>
      </c>
      <c r="CE7" t="e">
        <f t="shared" si="40"/>
        <v>#DIV/0!</v>
      </c>
      <c r="CF7" t="e">
        <f t="shared" si="41"/>
        <v>#DIV/0!</v>
      </c>
    </row>
    <row r="8" spans="1:84" x14ac:dyDescent="0.35">
      <c r="A8" t="s">
        <v>129</v>
      </c>
      <c r="B8" s="1">
        <v>6</v>
      </c>
      <c r="C8" s="1" t="s">
        <v>90</v>
      </c>
      <c r="D8" s="1">
        <v>849.49999893177301</v>
      </c>
      <c r="E8" s="1">
        <v>0</v>
      </c>
      <c r="F8">
        <f t="shared" si="0"/>
        <v>26.600232002395828</v>
      </c>
      <c r="G8">
        <f t="shared" si="1"/>
        <v>0.2911251421272083</v>
      </c>
      <c r="H8">
        <f t="shared" si="2"/>
        <v>322.82052711898859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t="e">
        <f t="shared" si="3"/>
        <v>#DIV/0!</v>
      </c>
      <c r="Q8" t="e">
        <f t="shared" si="4"/>
        <v>#DIV/0!</v>
      </c>
      <c r="R8" t="e">
        <f t="shared" si="5"/>
        <v>#DIV/0!</v>
      </c>
      <c r="S8" s="1">
        <v>-1</v>
      </c>
      <c r="T8" s="1">
        <v>0.87</v>
      </c>
      <c r="U8" s="1">
        <v>0.92</v>
      </c>
      <c r="V8" s="1">
        <v>10.178482055664063</v>
      </c>
      <c r="W8">
        <f t="shared" si="6"/>
        <v>0.87508924102783214</v>
      </c>
      <c r="X8">
        <f t="shared" si="7"/>
        <v>1.8543854964065055E-2</v>
      </c>
      <c r="Y8" t="e">
        <f t="shared" si="8"/>
        <v>#DIV/0!</v>
      </c>
      <c r="Z8" t="e">
        <f t="shared" si="9"/>
        <v>#DIV/0!</v>
      </c>
      <c r="AA8" t="e">
        <f t="shared" si="10"/>
        <v>#DIV/0!</v>
      </c>
      <c r="AB8" s="1">
        <v>0</v>
      </c>
      <c r="AC8" s="1">
        <v>0.5</v>
      </c>
      <c r="AD8" t="e">
        <f t="shared" si="11"/>
        <v>#DIV/0!</v>
      </c>
      <c r="AE8">
        <f t="shared" si="12"/>
        <v>3.760917128608972</v>
      </c>
      <c r="AF8">
        <f t="shared" si="13"/>
        <v>1.2939443444098075</v>
      </c>
      <c r="AG8">
        <f t="shared" si="14"/>
        <v>24.42494010925293</v>
      </c>
      <c r="AH8" s="1">
        <v>2</v>
      </c>
      <c r="AI8">
        <f t="shared" si="15"/>
        <v>4.644859790802002</v>
      </c>
      <c r="AJ8" s="1">
        <v>1</v>
      </c>
      <c r="AK8">
        <f t="shared" si="16"/>
        <v>9.2897195816040039</v>
      </c>
      <c r="AL8" s="1">
        <v>21.319601058959961</v>
      </c>
      <c r="AM8" s="1">
        <v>24.42494010925293</v>
      </c>
      <c r="AN8" s="1">
        <v>20.058006286621094</v>
      </c>
      <c r="AO8" s="1">
        <v>500.37667846679688</v>
      </c>
      <c r="AP8" s="1">
        <v>481.47137451171875</v>
      </c>
      <c r="AQ8" s="1">
        <v>15.407062530517578</v>
      </c>
      <c r="AR8" s="1">
        <v>17.864950180053711</v>
      </c>
      <c r="AS8" s="1">
        <v>60.252944946289063</v>
      </c>
      <c r="AT8" s="1">
        <v>69.864028930664063</v>
      </c>
      <c r="AU8" s="1">
        <v>300.56121826171875</v>
      </c>
      <c r="AV8" s="1">
        <v>1700.827880859375</v>
      </c>
      <c r="AW8" s="1">
        <v>0.13926605880260468</v>
      </c>
      <c r="AX8" s="1">
        <v>99.543449401855469</v>
      </c>
      <c r="AY8" s="1">
        <v>0.29302746057510376</v>
      </c>
      <c r="AZ8" s="1">
        <v>-0.11690843850374222</v>
      </c>
      <c r="BA8" s="1">
        <v>1</v>
      </c>
      <c r="BB8" s="1">
        <v>-1.355140209197998</v>
      </c>
      <c r="BC8" s="1">
        <v>7.355140209197998</v>
      </c>
      <c r="BD8" s="1">
        <v>1</v>
      </c>
      <c r="BE8" s="1">
        <v>0</v>
      </c>
      <c r="BF8" s="1">
        <v>0.15999999642372131</v>
      </c>
      <c r="BG8" s="1">
        <v>111115</v>
      </c>
      <c r="BH8">
        <f t="shared" si="17"/>
        <v>1.5028060913085937</v>
      </c>
      <c r="BI8">
        <f t="shared" si="18"/>
        <v>3.7609171286089719E-3</v>
      </c>
      <c r="BJ8">
        <f t="shared" si="19"/>
        <v>297.57494010925291</v>
      </c>
      <c r="BK8">
        <f t="shared" si="20"/>
        <v>294.46960105895994</v>
      </c>
      <c r="BL8">
        <f t="shared" si="21"/>
        <v>272.1324548548655</v>
      </c>
      <c r="BM8">
        <f t="shared" si="22"/>
        <v>0.28613715518374089</v>
      </c>
      <c r="BN8">
        <f t="shared" si="23"/>
        <v>3.0722831087246529</v>
      </c>
      <c r="BO8">
        <f t="shared" si="24"/>
        <v>30.863739675344082</v>
      </c>
      <c r="BP8">
        <f t="shared" si="25"/>
        <v>12.998789495290371</v>
      </c>
      <c r="BQ8">
        <f t="shared" si="26"/>
        <v>22.872270584106445</v>
      </c>
      <c r="BR8">
        <f t="shared" si="27"/>
        <v>2.7979961924893071</v>
      </c>
      <c r="BS8">
        <f t="shared" si="28"/>
        <v>0.28227896511228845</v>
      </c>
      <c r="BT8">
        <f t="shared" si="29"/>
        <v>1.7783387643148454</v>
      </c>
      <c r="BU8">
        <f t="shared" si="30"/>
        <v>1.0196574281744617</v>
      </c>
      <c r="BV8">
        <f t="shared" si="31"/>
        <v>0.17719835764524408</v>
      </c>
      <c r="BW8">
        <f t="shared" si="32"/>
        <v>32.134668807149353</v>
      </c>
      <c r="BX8">
        <f t="shared" si="33"/>
        <v>0.6704874769478768</v>
      </c>
      <c r="BY8">
        <f t="shared" si="34"/>
        <v>58.143250100421376</v>
      </c>
      <c r="BZ8">
        <f t="shared" si="35"/>
        <v>477.60577739785691</v>
      </c>
      <c r="CA8">
        <f t="shared" si="36"/>
        <v>3.2382856641119707E-2</v>
      </c>
      <c r="CB8">
        <f t="shared" si="37"/>
        <v>0</v>
      </c>
      <c r="CC8">
        <f t="shared" si="38"/>
        <v>1488.3761793802066</v>
      </c>
      <c r="CD8">
        <f t="shared" si="39"/>
        <v>0</v>
      </c>
      <c r="CE8" t="e">
        <f t="shared" si="40"/>
        <v>#DIV/0!</v>
      </c>
      <c r="CF8" t="e">
        <f t="shared" si="41"/>
        <v>#DIV/0!</v>
      </c>
    </row>
    <row r="9" spans="1:84" x14ac:dyDescent="0.35">
      <c r="A9" t="s">
        <v>129</v>
      </c>
      <c r="B9" s="1">
        <v>7</v>
      </c>
      <c r="C9" s="1" t="s">
        <v>91</v>
      </c>
      <c r="D9" s="1">
        <v>1045.499998931773</v>
      </c>
      <c r="E9" s="1">
        <v>0</v>
      </c>
      <c r="F9">
        <f t="shared" si="0"/>
        <v>33.231274914410754</v>
      </c>
      <c r="G9">
        <f t="shared" si="1"/>
        <v>0.30627291512323679</v>
      </c>
      <c r="H9">
        <f t="shared" si="2"/>
        <v>583.02370021409433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t="e">
        <f t="shared" si="3"/>
        <v>#DIV/0!</v>
      </c>
      <c r="Q9" t="e">
        <f t="shared" si="4"/>
        <v>#DIV/0!</v>
      </c>
      <c r="R9" t="e">
        <f t="shared" si="5"/>
        <v>#DIV/0!</v>
      </c>
      <c r="S9" s="1">
        <v>-1</v>
      </c>
      <c r="T9" s="1">
        <v>0.87</v>
      </c>
      <c r="U9" s="1">
        <v>0.92</v>
      </c>
      <c r="V9" s="1">
        <v>10.178482055664063</v>
      </c>
      <c r="W9">
        <f t="shared" si="6"/>
        <v>0.87508924102783214</v>
      </c>
      <c r="X9">
        <f t="shared" si="7"/>
        <v>2.3008750028193369E-2</v>
      </c>
      <c r="Y9" t="e">
        <f t="shared" si="8"/>
        <v>#DIV/0!</v>
      </c>
      <c r="Z9" t="e">
        <f t="shared" si="9"/>
        <v>#DIV/0!</v>
      </c>
      <c r="AA9" t="e">
        <f t="shared" si="10"/>
        <v>#DIV/0!</v>
      </c>
      <c r="AB9" s="1">
        <v>0</v>
      </c>
      <c r="AC9" s="1">
        <v>0.5</v>
      </c>
      <c r="AD9" t="e">
        <f t="shared" si="11"/>
        <v>#DIV/0!</v>
      </c>
      <c r="AE9">
        <f t="shared" si="12"/>
        <v>3.905029861728226</v>
      </c>
      <c r="AF9">
        <f t="shared" si="13"/>
        <v>1.279062330204086</v>
      </c>
      <c r="AG9">
        <f t="shared" si="14"/>
        <v>24.429986953735352</v>
      </c>
      <c r="AH9" s="1">
        <v>2</v>
      </c>
      <c r="AI9">
        <f t="shared" si="15"/>
        <v>4.644859790802002</v>
      </c>
      <c r="AJ9" s="1">
        <v>1</v>
      </c>
      <c r="AK9">
        <f t="shared" si="16"/>
        <v>9.2897195816040039</v>
      </c>
      <c r="AL9" s="1">
        <v>21.364835739135742</v>
      </c>
      <c r="AM9" s="1">
        <v>24.429986953735352</v>
      </c>
      <c r="AN9" s="1">
        <v>20.057064056396484</v>
      </c>
      <c r="AO9" s="1">
        <v>799.90771484375</v>
      </c>
      <c r="AP9" s="1">
        <v>775.7791748046875</v>
      </c>
      <c r="AQ9" s="1">
        <v>15.47109317779541</v>
      </c>
      <c r="AR9" s="1">
        <v>18.022739410400391</v>
      </c>
      <c r="AS9" s="1">
        <v>60.339580535888672</v>
      </c>
      <c r="AT9" s="1">
        <v>70.291122436523438</v>
      </c>
      <c r="AU9" s="1">
        <v>300.5628662109375</v>
      </c>
      <c r="AV9" s="1">
        <v>1700.1126708984375</v>
      </c>
      <c r="AW9" s="1">
        <v>0.12449267506599426</v>
      </c>
      <c r="AX9" s="1">
        <v>99.549201965332031</v>
      </c>
      <c r="AY9" s="1">
        <v>-0.3210594654083252</v>
      </c>
      <c r="AZ9" s="1">
        <v>-0.12122524529695511</v>
      </c>
      <c r="BA9" s="1">
        <v>1</v>
      </c>
      <c r="BB9" s="1">
        <v>-1.355140209197998</v>
      </c>
      <c r="BC9" s="1">
        <v>7.355140209197998</v>
      </c>
      <c r="BD9" s="1">
        <v>1</v>
      </c>
      <c r="BE9" s="1">
        <v>0</v>
      </c>
      <c r="BF9" s="1">
        <v>0.15999999642372131</v>
      </c>
      <c r="BG9" s="1">
        <v>111115</v>
      </c>
      <c r="BH9">
        <f t="shared" si="17"/>
        <v>1.5028143310546873</v>
      </c>
      <c r="BI9">
        <f t="shared" si="18"/>
        <v>3.9050298617282261E-3</v>
      </c>
      <c r="BJ9">
        <f t="shared" si="19"/>
        <v>297.57998695373533</v>
      </c>
      <c r="BK9">
        <f t="shared" si="20"/>
        <v>294.51483573913572</v>
      </c>
      <c r="BL9">
        <f t="shared" si="21"/>
        <v>272.01802126367329</v>
      </c>
      <c r="BM9">
        <f t="shared" si="22"/>
        <v>0.26202917185405339</v>
      </c>
      <c r="BN9">
        <f t="shared" si="23"/>
        <v>3.0732116557385836</v>
      </c>
      <c r="BO9">
        <f t="shared" si="24"/>
        <v>30.871283697571258</v>
      </c>
      <c r="BP9">
        <f t="shared" si="25"/>
        <v>12.848544287170867</v>
      </c>
      <c r="BQ9">
        <f t="shared" si="26"/>
        <v>22.897411346435547</v>
      </c>
      <c r="BR9">
        <f t="shared" si="27"/>
        <v>2.802260778156858</v>
      </c>
      <c r="BS9">
        <f t="shared" si="28"/>
        <v>0.29649767836996949</v>
      </c>
      <c r="BT9">
        <f t="shared" si="29"/>
        <v>1.7941493255344976</v>
      </c>
      <c r="BU9">
        <f t="shared" si="30"/>
        <v>1.0081114526223605</v>
      </c>
      <c r="BV9">
        <f t="shared" si="31"/>
        <v>0.18616518100045321</v>
      </c>
      <c r="BW9">
        <f t="shared" si="32"/>
        <v>58.039544083188069</v>
      </c>
      <c r="BX9">
        <f t="shared" si="33"/>
        <v>0.75153306398161324</v>
      </c>
      <c r="BY9">
        <f t="shared" si="34"/>
        <v>58.698951390829194</v>
      </c>
      <c r="BZ9">
        <f t="shared" si="35"/>
        <v>770.94994172177587</v>
      </c>
      <c r="CA9">
        <f t="shared" si="36"/>
        <v>2.530178530787457E-2</v>
      </c>
      <c r="CB9">
        <f t="shared" si="37"/>
        <v>0</v>
      </c>
      <c r="CC9">
        <f t="shared" si="38"/>
        <v>1487.7503068383141</v>
      </c>
      <c r="CD9">
        <f t="shared" si="39"/>
        <v>0</v>
      </c>
      <c r="CE9" t="e">
        <f t="shared" si="40"/>
        <v>#DIV/0!</v>
      </c>
      <c r="CF9" t="e">
        <f t="shared" si="41"/>
        <v>#DIV/0!</v>
      </c>
    </row>
    <row r="10" spans="1:84" x14ac:dyDescent="0.35">
      <c r="A10" t="s">
        <v>129</v>
      </c>
      <c r="B10" s="1">
        <v>8</v>
      </c>
      <c r="C10" s="1" t="s">
        <v>92</v>
      </c>
      <c r="D10" s="1">
        <v>1225.499998931773</v>
      </c>
      <c r="E10" s="1">
        <v>0</v>
      </c>
      <c r="F10">
        <f t="shared" si="0"/>
        <v>36.088791201625931</v>
      </c>
      <c r="G10">
        <f t="shared" si="1"/>
        <v>0.3002619472084378</v>
      </c>
      <c r="H10">
        <f t="shared" si="2"/>
        <v>953.4809577648814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t="e">
        <f t="shared" si="3"/>
        <v>#DIV/0!</v>
      </c>
      <c r="Q10" t="e">
        <f t="shared" si="4"/>
        <v>#DIV/0!</v>
      </c>
      <c r="R10" t="e">
        <f t="shared" si="5"/>
        <v>#DIV/0!</v>
      </c>
      <c r="S10" s="1">
        <v>-1</v>
      </c>
      <c r="T10" s="1">
        <v>0.87</v>
      </c>
      <c r="U10" s="1">
        <v>0.92</v>
      </c>
      <c r="V10" s="1">
        <v>10.178482055664063</v>
      </c>
      <c r="W10">
        <f t="shared" si="6"/>
        <v>0.87508924102783214</v>
      </c>
      <c r="X10">
        <f t="shared" si="7"/>
        <v>2.4932795656575926E-2</v>
      </c>
      <c r="Y10" t="e">
        <f t="shared" si="8"/>
        <v>#DIV/0!</v>
      </c>
      <c r="Z10" t="e">
        <f t="shared" si="9"/>
        <v>#DIV/0!</v>
      </c>
      <c r="AA10" t="e">
        <f t="shared" si="10"/>
        <v>#DIV/0!</v>
      </c>
      <c r="AB10" s="1">
        <v>0</v>
      </c>
      <c r="AC10" s="1">
        <v>0.5</v>
      </c>
      <c r="AD10" t="e">
        <f t="shared" si="11"/>
        <v>#DIV/0!</v>
      </c>
      <c r="AE10">
        <f t="shared" si="12"/>
        <v>3.8801921559664696</v>
      </c>
      <c r="AF10">
        <f t="shared" si="13"/>
        <v>1.2954978835699034</v>
      </c>
      <c r="AG10">
        <f t="shared" si="14"/>
        <v>24.502264022827148</v>
      </c>
      <c r="AH10" s="1">
        <v>2</v>
      </c>
      <c r="AI10">
        <f t="shared" si="15"/>
        <v>4.644859790802002</v>
      </c>
      <c r="AJ10" s="1">
        <v>1</v>
      </c>
      <c r="AK10">
        <f t="shared" si="16"/>
        <v>9.2897195816040039</v>
      </c>
      <c r="AL10" s="1">
        <v>21.376327514648438</v>
      </c>
      <c r="AM10" s="1">
        <v>24.502264022827148</v>
      </c>
      <c r="AN10" s="1">
        <v>20.053825378417969</v>
      </c>
      <c r="AO10" s="1">
        <v>1200.754150390625</v>
      </c>
      <c r="AP10" s="1">
        <v>1173.7086181640625</v>
      </c>
      <c r="AQ10" s="1">
        <v>15.455793380737305</v>
      </c>
      <c r="AR10" s="1">
        <v>17.991378784179688</v>
      </c>
      <c r="AS10" s="1">
        <v>60.237964630126953</v>
      </c>
      <c r="AT10" s="1">
        <v>70.120140075683594</v>
      </c>
      <c r="AU10" s="1">
        <v>300.55245971679688</v>
      </c>
      <c r="AV10" s="1">
        <v>1699.88427734375</v>
      </c>
      <c r="AW10" s="1">
        <v>0.17930704355239868</v>
      </c>
      <c r="AX10" s="1">
        <v>99.549827575683594</v>
      </c>
      <c r="AY10" s="1">
        <v>-1.5772361755371094</v>
      </c>
      <c r="AZ10" s="1">
        <v>-0.11641805619001389</v>
      </c>
      <c r="BA10" s="1">
        <v>1</v>
      </c>
      <c r="BB10" s="1">
        <v>-1.355140209197998</v>
      </c>
      <c r="BC10" s="1">
        <v>7.355140209197998</v>
      </c>
      <c r="BD10" s="1">
        <v>1</v>
      </c>
      <c r="BE10" s="1">
        <v>0</v>
      </c>
      <c r="BF10" s="1">
        <v>0.15999999642372131</v>
      </c>
      <c r="BG10" s="1">
        <v>111115</v>
      </c>
      <c r="BH10">
        <f t="shared" si="17"/>
        <v>1.5027622985839841</v>
      </c>
      <c r="BI10">
        <f t="shared" si="18"/>
        <v>3.8801921559664695E-3</v>
      </c>
      <c r="BJ10">
        <f t="shared" si="19"/>
        <v>297.65226402282713</v>
      </c>
      <c r="BK10">
        <f t="shared" si="20"/>
        <v>294.52632751464841</v>
      </c>
      <c r="BL10">
        <f t="shared" si="21"/>
        <v>271.98147829574009</v>
      </c>
      <c r="BM10">
        <f t="shared" si="22"/>
        <v>0.2634769319225001</v>
      </c>
      <c r="BN10">
        <f t="shared" si="23"/>
        <v>3.0865365393838031</v>
      </c>
      <c r="BO10">
        <f t="shared" si="24"/>
        <v>31.004941088795338</v>
      </c>
      <c r="BP10">
        <f t="shared" si="25"/>
        <v>13.01356230461565</v>
      </c>
      <c r="BQ10">
        <f t="shared" si="26"/>
        <v>22.939295768737793</v>
      </c>
      <c r="BR10">
        <f t="shared" si="27"/>
        <v>2.809378192294425</v>
      </c>
      <c r="BS10">
        <f t="shared" si="28"/>
        <v>0.29086075736562828</v>
      </c>
      <c r="BT10">
        <f t="shared" si="29"/>
        <v>1.7910386558138998</v>
      </c>
      <c r="BU10">
        <f t="shared" si="30"/>
        <v>1.0183395364805252</v>
      </c>
      <c r="BV10">
        <f t="shared" si="31"/>
        <v>0.18260986509196017</v>
      </c>
      <c r="BW10">
        <f t="shared" si="32"/>
        <v>94.91886494219159</v>
      </c>
      <c r="BX10">
        <f t="shared" si="33"/>
        <v>0.81236598505712143</v>
      </c>
      <c r="BY10">
        <f t="shared" si="34"/>
        <v>58.320545509061915</v>
      </c>
      <c r="BZ10">
        <f t="shared" si="35"/>
        <v>1168.464125292752</v>
      </c>
      <c r="CA10">
        <f t="shared" si="36"/>
        <v>1.8012688144055201E-2</v>
      </c>
      <c r="CB10">
        <f t="shared" si="37"/>
        <v>0</v>
      </c>
      <c r="CC10">
        <f t="shared" si="38"/>
        <v>1487.5504420958871</v>
      </c>
      <c r="CD10">
        <f t="shared" si="39"/>
        <v>0</v>
      </c>
      <c r="CE10" t="e">
        <f t="shared" si="40"/>
        <v>#DIV/0!</v>
      </c>
      <c r="CF10" t="e">
        <f t="shared" si="41"/>
        <v>#DIV/0!</v>
      </c>
    </row>
    <row r="11" spans="1:84" x14ac:dyDescent="0.35">
      <c r="A11" t="s">
        <v>129</v>
      </c>
      <c r="B11" s="1">
        <v>9</v>
      </c>
      <c r="C11" s="1" t="s">
        <v>93</v>
      </c>
      <c r="D11" s="1">
        <v>1376.499998931773</v>
      </c>
      <c r="E11" s="1">
        <v>0</v>
      </c>
      <c r="F11">
        <f t="shared" si="0"/>
        <v>37.339608073200274</v>
      </c>
      <c r="G11">
        <f t="shared" si="1"/>
        <v>0.2923979947304387</v>
      </c>
      <c r="H11">
        <f t="shared" si="2"/>
        <v>1232.7620318834195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t="e">
        <f t="shared" si="3"/>
        <v>#DIV/0!</v>
      </c>
      <c r="Q11" t="e">
        <f t="shared" si="4"/>
        <v>#DIV/0!</v>
      </c>
      <c r="R11" t="e">
        <f t="shared" si="5"/>
        <v>#DIV/0!</v>
      </c>
      <c r="S11" s="1">
        <v>-1</v>
      </c>
      <c r="T11" s="1">
        <v>0.87</v>
      </c>
      <c r="U11" s="1">
        <v>0.92</v>
      </c>
      <c r="V11" s="1">
        <v>10.178482055664063</v>
      </c>
      <c r="W11">
        <f t="shared" si="6"/>
        <v>0.87508924102783214</v>
      </c>
      <c r="X11">
        <f t="shared" si="7"/>
        <v>2.5783304427442623E-2</v>
      </c>
      <c r="Y11" t="e">
        <f t="shared" si="8"/>
        <v>#DIV/0!</v>
      </c>
      <c r="Z11" t="e">
        <f t="shared" si="9"/>
        <v>#DIV/0!</v>
      </c>
      <c r="AA11" t="e">
        <f t="shared" si="10"/>
        <v>#DIV/0!</v>
      </c>
      <c r="AB11" s="1">
        <v>0</v>
      </c>
      <c r="AC11" s="1">
        <v>0.5</v>
      </c>
      <c r="AD11" t="e">
        <f t="shared" si="11"/>
        <v>#DIV/0!</v>
      </c>
      <c r="AE11">
        <f t="shared" si="12"/>
        <v>3.8431430655689631</v>
      </c>
      <c r="AF11">
        <f t="shared" si="13"/>
        <v>1.3163689786118047</v>
      </c>
      <c r="AG11">
        <f t="shared" si="14"/>
        <v>24.611795425415039</v>
      </c>
      <c r="AH11" s="1">
        <v>2</v>
      </c>
      <c r="AI11">
        <f t="shared" si="15"/>
        <v>4.644859790802002</v>
      </c>
      <c r="AJ11" s="1">
        <v>1</v>
      </c>
      <c r="AK11">
        <f t="shared" si="16"/>
        <v>9.2897195816040039</v>
      </c>
      <c r="AL11" s="1">
        <v>21.411769866943359</v>
      </c>
      <c r="AM11" s="1">
        <v>24.611795425415039</v>
      </c>
      <c r="AN11" s="1">
        <v>20.054723739624023</v>
      </c>
      <c r="AO11" s="1">
        <v>1500.404296875</v>
      </c>
      <c r="AP11" s="1">
        <v>1471.795166015625</v>
      </c>
      <c r="AQ11" s="1">
        <v>15.475058555603027</v>
      </c>
      <c r="AR11" s="1">
        <v>17.986259460449219</v>
      </c>
      <c r="AS11" s="1">
        <v>60.179965972900391</v>
      </c>
      <c r="AT11" s="1">
        <v>69.945968627929688</v>
      </c>
      <c r="AU11" s="1">
        <v>300.57485961914063</v>
      </c>
      <c r="AV11" s="1">
        <v>1699.2479248046875</v>
      </c>
      <c r="AW11" s="1">
        <v>0.1558411717414856</v>
      </c>
      <c r="AX11" s="1">
        <v>99.545814514160156</v>
      </c>
      <c r="AY11" s="1">
        <v>-2.9615013599395752</v>
      </c>
      <c r="AZ11" s="1">
        <v>-0.11096895486116409</v>
      </c>
      <c r="BA11" s="1">
        <v>1</v>
      </c>
      <c r="BB11" s="1">
        <v>-1.355140209197998</v>
      </c>
      <c r="BC11" s="1">
        <v>7.355140209197998</v>
      </c>
      <c r="BD11" s="1">
        <v>1</v>
      </c>
      <c r="BE11" s="1">
        <v>0</v>
      </c>
      <c r="BF11" s="1">
        <v>0.15999999642372131</v>
      </c>
      <c r="BG11" s="1">
        <v>111115</v>
      </c>
      <c r="BH11">
        <f t="shared" si="17"/>
        <v>1.5028742980957028</v>
      </c>
      <c r="BI11">
        <f t="shared" si="18"/>
        <v>3.8431430655689633E-3</v>
      </c>
      <c r="BJ11">
        <f t="shared" si="19"/>
        <v>297.76179542541502</v>
      </c>
      <c r="BK11">
        <f t="shared" si="20"/>
        <v>294.56176986694334</v>
      </c>
      <c r="BL11">
        <f t="shared" si="21"/>
        <v>271.87966189176586</v>
      </c>
      <c r="BM11">
        <f t="shared" si="22"/>
        <v>0.26617015275438127</v>
      </c>
      <c r="BN11">
        <f t="shared" si="23"/>
        <v>3.1068258266652409</v>
      </c>
      <c r="BO11">
        <f t="shared" si="24"/>
        <v>31.210009600386588</v>
      </c>
      <c r="BP11">
        <f t="shared" si="25"/>
        <v>13.223750139937369</v>
      </c>
      <c r="BQ11">
        <f t="shared" si="26"/>
        <v>23.011782646179199</v>
      </c>
      <c r="BR11">
        <f t="shared" si="27"/>
        <v>2.8217332515817803</v>
      </c>
      <c r="BS11">
        <f t="shared" si="28"/>
        <v>0.28347547978097304</v>
      </c>
      <c r="BT11">
        <f t="shared" si="29"/>
        <v>1.7904568480534362</v>
      </c>
      <c r="BU11">
        <f t="shared" si="30"/>
        <v>1.0312764035283442</v>
      </c>
      <c r="BV11">
        <f t="shared" si="31"/>
        <v>0.17795276938444909</v>
      </c>
      <c r="BW11">
        <f t="shared" si="32"/>
        <v>122.71630056596605</v>
      </c>
      <c r="BX11">
        <f t="shared" si="33"/>
        <v>0.83759076014680434</v>
      </c>
      <c r="BY11">
        <f t="shared" si="34"/>
        <v>57.886798360822198</v>
      </c>
      <c r="BZ11">
        <f t="shared" si="35"/>
        <v>1466.3689020196007</v>
      </c>
      <c r="CA11">
        <f t="shared" si="36"/>
        <v>1.4740290525996036E-2</v>
      </c>
      <c r="CB11">
        <f t="shared" si="37"/>
        <v>0</v>
      </c>
      <c r="CC11">
        <f t="shared" si="38"/>
        <v>1486.9935768354528</v>
      </c>
      <c r="CD11">
        <f t="shared" si="39"/>
        <v>0</v>
      </c>
      <c r="CE11" t="e">
        <f t="shared" si="40"/>
        <v>#DIV/0!</v>
      </c>
      <c r="CF11" t="e">
        <f t="shared" si="41"/>
        <v>#DIV/0!</v>
      </c>
    </row>
    <row r="12" spans="1:84" x14ac:dyDescent="0.35">
      <c r="A12" t="s">
        <v>129</v>
      </c>
      <c r="B12" s="1">
        <v>10</v>
      </c>
      <c r="C12" s="1" t="s">
        <v>94</v>
      </c>
      <c r="D12" s="1">
        <v>1548.499998931773</v>
      </c>
      <c r="E12" s="1">
        <v>0</v>
      </c>
      <c r="F12">
        <f t="shared" si="0"/>
        <v>38.78964061747488</v>
      </c>
      <c r="G12">
        <f t="shared" si="1"/>
        <v>0.28354721653275761</v>
      </c>
      <c r="H12">
        <f t="shared" si="2"/>
        <v>1412.1346135752601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t="e">
        <f t="shared" si="3"/>
        <v>#DIV/0!</v>
      </c>
      <c r="Q12" t="e">
        <f t="shared" si="4"/>
        <v>#DIV/0!</v>
      </c>
      <c r="R12" t="e">
        <f t="shared" si="5"/>
        <v>#DIV/0!</v>
      </c>
      <c r="S12" s="1">
        <v>-1</v>
      </c>
      <c r="T12" s="1">
        <v>0.87</v>
      </c>
      <c r="U12" s="1">
        <v>0.92</v>
      </c>
      <c r="V12" s="1">
        <v>10.178482055664063</v>
      </c>
      <c r="W12">
        <f t="shared" si="6"/>
        <v>0.87508924102783214</v>
      </c>
      <c r="X12">
        <f t="shared" si="7"/>
        <v>2.6755768836998983E-2</v>
      </c>
      <c r="Y12" t="e">
        <f t="shared" si="8"/>
        <v>#DIV/0!</v>
      </c>
      <c r="Z12" t="e">
        <f t="shared" si="9"/>
        <v>#DIV/0!</v>
      </c>
      <c r="AA12" t="e">
        <f t="shared" si="10"/>
        <v>#DIV/0!</v>
      </c>
      <c r="AB12" s="1">
        <v>0</v>
      </c>
      <c r="AC12" s="1">
        <v>0.5</v>
      </c>
      <c r="AD12" t="e">
        <f t="shared" si="11"/>
        <v>#DIV/0!</v>
      </c>
      <c r="AE12">
        <f t="shared" si="12"/>
        <v>3.7783264070131746</v>
      </c>
      <c r="AF12">
        <f t="shared" si="13"/>
        <v>1.3332978691017092</v>
      </c>
      <c r="AG12">
        <f t="shared" si="14"/>
        <v>24.648275375366211</v>
      </c>
      <c r="AH12" s="1">
        <v>2</v>
      </c>
      <c r="AI12">
        <f t="shared" si="15"/>
        <v>4.644859790802002</v>
      </c>
      <c r="AJ12" s="1">
        <v>1</v>
      </c>
      <c r="AK12">
        <f t="shared" si="16"/>
        <v>9.2897195816040039</v>
      </c>
      <c r="AL12" s="1">
        <v>21.404512405395508</v>
      </c>
      <c r="AM12" s="1">
        <v>24.648275375366211</v>
      </c>
      <c r="AN12" s="1">
        <v>20.056304931640625</v>
      </c>
      <c r="AO12" s="1">
        <v>1700.469482421875</v>
      </c>
      <c r="AP12" s="1">
        <v>1670.45703125</v>
      </c>
      <c r="AQ12" s="1">
        <v>15.415777206420898</v>
      </c>
      <c r="AR12" s="1">
        <v>17.885086059570313</v>
      </c>
      <c r="AS12" s="1">
        <v>59.974391937255859</v>
      </c>
      <c r="AT12" s="1">
        <v>69.582382202148438</v>
      </c>
      <c r="AU12" s="1">
        <v>300.54974365234375</v>
      </c>
      <c r="AV12" s="1">
        <v>1699.4180908203125</v>
      </c>
      <c r="AW12" s="1">
        <v>0.17417261004447937</v>
      </c>
      <c r="AX12" s="1">
        <v>99.541664123535156</v>
      </c>
      <c r="AY12" s="1">
        <v>-3.9241294860839844</v>
      </c>
      <c r="AZ12" s="1">
        <v>-0.10503748059272766</v>
      </c>
      <c r="BA12" s="1">
        <v>1</v>
      </c>
      <c r="BB12" s="1">
        <v>-1.355140209197998</v>
      </c>
      <c r="BC12" s="1">
        <v>7.355140209197998</v>
      </c>
      <c r="BD12" s="1">
        <v>1</v>
      </c>
      <c r="BE12" s="1">
        <v>0</v>
      </c>
      <c r="BF12" s="1">
        <v>0.15999999642372131</v>
      </c>
      <c r="BG12" s="1">
        <v>111115</v>
      </c>
      <c r="BH12">
        <f t="shared" si="17"/>
        <v>1.5027487182617187</v>
      </c>
      <c r="BI12">
        <f t="shared" si="18"/>
        <v>3.7783264070131747E-3</v>
      </c>
      <c r="BJ12">
        <f t="shared" si="19"/>
        <v>297.79827537536619</v>
      </c>
      <c r="BK12">
        <f t="shared" si="20"/>
        <v>294.55451240539549</v>
      </c>
      <c r="BL12">
        <f t="shared" si="21"/>
        <v>271.9068884536573</v>
      </c>
      <c r="BM12">
        <f t="shared" si="22"/>
        <v>0.27572338647875061</v>
      </c>
      <c r="BN12">
        <f t="shared" si="23"/>
        <v>3.1136090984639782</v>
      </c>
      <c r="BO12">
        <f t="shared" si="24"/>
        <v>31.279455953236482</v>
      </c>
      <c r="BP12">
        <f t="shared" si="25"/>
        <v>13.39436989366617</v>
      </c>
      <c r="BQ12">
        <f t="shared" si="26"/>
        <v>23.026393890380859</v>
      </c>
      <c r="BR12">
        <f t="shared" si="27"/>
        <v>2.8242294199939497</v>
      </c>
      <c r="BS12">
        <f t="shared" si="28"/>
        <v>0.27514893142290126</v>
      </c>
      <c r="BT12">
        <f t="shared" si="29"/>
        <v>1.7803112293622689</v>
      </c>
      <c r="BU12">
        <f t="shared" si="30"/>
        <v>1.0439181906316808</v>
      </c>
      <c r="BV12">
        <f t="shared" si="31"/>
        <v>0.17270339804766455</v>
      </c>
      <c r="BW12">
        <f t="shared" si="32"/>
        <v>140.56622940172664</v>
      </c>
      <c r="BX12">
        <f t="shared" si="33"/>
        <v>0.84535823858849113</v>
      </c>
      <c r="BY12">
        <f t="shared" si="34"/>
        <v>57.399480567644815</v>
      </c>
      <c r="BZ12">
        <f t="shared" si="35"/>
        <v>1664.8200457227631</v>
      </c>
      <c r="CA12">
        <f t="shared" si="36"/>
        <v>1.3373849195106629E-2</v>
      </c>
      <c r="CB12">
        <f t="shared" si="37"/>
        <v>0</v>
      </c>
      <c r="CC12">
        <f t="shared" si="38"/>
        <v>1487.1424872849148</v>
      </c>
      <c r="CD12">
        <f t="shared" si="39"/>
        <v>0</v>
      </c>
      <c r="CE12" t="e">
        <f t="shared" si="40"/>
        <v>#DIV/0!</v>
      </c>
      <c r="CF12" t="e">
        <f t="shared" si="41"/>
        <v>#DIV/0!</v>
      </c>
    </row>
    <row r="13" spans="1:84" x14ac:dyDescent="0.35">
      <c r="A13" t="s">
        <v>129</v>
      </c>
      <c r="B13" s="1">
        <v>11</v>
      </c>
      <c r="C13" s="1" t="s">
        <v>95</v>
      </c>
      <c r="D13" s="1">
        <v>1750.499998931773</v>
      </c>
      <c r="E13" s="1">
        <v>0</v>
      </c>
      <c r="F13">
        <f t="shared" si="0"/>
        <v>39.682159847526798</v>
      </c>
      <c r="G13">
        <f t="shared" si="1"/>
        <v>0.2717818027206273</v>
      </c>
      <c r="H13">
        <f t="shared" si="2"/>
        <v>1511.767573771368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t="e">
        <f t="shared" si="3"/>
        <v>#DIV/0!</v>
      </c>
      <c r="Q13" t="e">
        <f t="shared" si="4"/>
        <v>#DIV/0!</v>
      </c>
      <c r="R13" t="e">
        <f t="shared" si="5"/>
        <v>#DIV/0!</v>
      </c>
      <c r="S13" s="1">
        <v>-1</v>
      </c>
      <c r="T13" s="1">
        <v>0.87</v>
      </c>
      <c r="U13" s="1">
        <v>0.92</v>
      </c>
      <c r="V13" s="1">
        <v>10.178482055664063</v>
      </c>
      <c r="W13">
        <f t="shared" si="6"/>
        <v>0.87508924102783214</v>
      </c>
      <c r="X13">
        <f t="shared" si="7"/>
        <v>2.7362069960328701E-2</v>
      </c>
      <c r="Y13" t="e">
        <f t="shared" si="8"/>
        <v>#DIV/0!</v>
      </c>
      <c r="Z13" t="e">
        <f t="shared" si="9"/>
        <v>#DIV/0!</v>
      </c>
      <c r="AA13" t="e">
        <f t="shared" si="10"/>
        <v>#DIV/0!</v>
      </c>
      <c r="AB13" s="1">
        <v>0</v>
      </c>
      <c r="AC13" s="1">
        <v>0.5</v>
      </c>
      <c r="AD13" t="e">
        <f t="shared" si="11"/>
        <v>#DIV/0!</v>
      </c>
      <c r="AE13">
        <f t="shared" si="12"/>
        <v>3.7093820762583682</v>
      </c>
      <c r="AF13">
        <f t="shared" si="13"/>
        <v>1.363871811558824</v>
      </c>
      <c r="AG13">
        <f t="shared" si="14"/>
        <v>24.753301620483398</v>
      </c>
      <c r="AH13" s="1">
        <v>2</v>
      </c>
      <c r="AI13">
        <f t="shared" si="15"/>
        <v>4.644859790802002</v>
      </c>
      <c r="AJ13" s="1">
        <v>1</v>
      </c>
      <c r="AK13">
        <f t="shared" si="16"/>
        <v>9.2897195816040039</v>
      </c>
      <c r="AL13" s="1">
        <v>21.428707122802734</v>
      </c>
      <c r="AM13" s="1">
        <v>24.753301620483398</v>
      </c>
      <c r="AN13" s="1">
        <v>20.052484512329102</v>
      </c>
      <c r="AO13" s="1">
        <v>1818.9862060546875</v>
      </c>
      <c r="AP13" s="1">
        <v>1788.1651611328125</v>
      </c>
      <c r="AQ13" s="1">
        <v>15.350568771362305</v>
      </c>
      <c r="AR13" s="1">
        <v>17.775150299072266</v>
      </c>
      <c r="AS13" s="1">
        <v>59.630275726318359</v>
      </c>
      <c r="AT13" s="1">
        <v>69.049720764160156</v>
      </c>
      <c r="AU13" s="1">
        <v>300.5423583984375</v>
      </c>
      <c r="AV13" s="1">
        <v>1699.0364990234375</v>
      </c>
      <c r="AW13" s="1">
        <v>0.1554364413022995</v>
      </c>
      <c r="AX13" s="1">
        <v>99.540016174316406</v>
      </c>
      <c r="AY13" s="1">
        <v>-4.4131002426147461</v>
      </c>
      <c r="AZ13" s="1">
        <v>-9.8639853298664093E-2</v>
      </c>
      <c r="BA13" s="1">
        <v>0.75</v>
      </c>
      <c r="BB13" s="1">
        <v>-1.355140209197998</v>
      </c>
      <c r="BC13" s="1">
        <v>7.355140209197998</v>
      </c>
      <c r="BD13" s="1">
        <v>1</v>
      </c>
      <c r="BE13" s="1">
        <v>0</v>
      </c>
      <c r="BF13" s="1">
        <v>0.15999999642372131</v>
      </c>
      <c r="BG13" s="1">
        <v>111115</v>
      </c>
      <c r="BH13">
        <f t="shared" si="17"/>
        <v>1.5027117919921875</v>
      </c>
      <c r="BI13">
        <f t="shared" si="18"/>
        <v>3.7093820762583683E-3</v>
      </c>
      <c r="BJ13">
        <f t="shared" si="19"/>
        <v>297.90330162048338</v>
      </c>
      <c r="BK13">
        <f t="shared" si="20"/>
        <v>294.57870712280271</v>
      </c>
      <c r="BL13">
        <f t="shared" si="21"/>
        <v>271.84583376752198</v>
      </c>
      <c r="BM13">
        <f t="shared" si="22"/>
        <v>0.28390550679552118</v>
      </c>
      <c r="BN13">
        <f t="shared" si="23"/>
        <v>3.1332105598293825</v>
      </c>
      <c r="BO13">
        <f t="shared" si="24"/>
        <v>31.476894220535822</v>
      </c>
      <c r="BP13">
        <f t="shared" si="25"/>
        <v>13.701743921463557</v>
      </c>
      <c r="BQ13">
        <f t="shared" si="26"/>
        <v>23.091004371643066</v>
      </c>
      <c r="BR13">
        <f t="shared" si="27"/>
        <v>2.8352905734518736</v>
      </c>
      <c r="BS13">
        <f t="shared" si="28"/>
        <v>0.26405651509883493</v>
      </c>
      <c r="BT13">
        <f t="shared" si="29"/>
        <v>1.7693387482705585</v>
      </c>
      <c r="BU13">
        <f t="shared" si="30"/>
        <v>1.0659518251813151</v>
      </c>
      <c r="BV13">
        <f t="shared" si="31"/>
        <v>0.16571242880454995</v>
      </c>
      <c r="BW13">
        <f t="shared" si="32"/>
        <v>150.48136874500904</v>
      </c>
      <c r="BX13">
        <f t="shared" si="33"/>
        <v>0.84542949758268127</v>
      </c>
      <c r="BY13">
        <f t="shared" si="34"/>
        <v>56.639995405193424</v>
      </c>
      <c r="BZ13">
        <f t="shared" si="35"/>
        <v>1782.3984729864615</v>
      </c>
      <c r="CA13">
        <f t="shared" si="36"/>
        <v>1.2609960036972838E-2</v>
      </c>
      <c r="CB13">
        <f t="shared" si="37"/>
        <v>0</v>
      </c>
      <c r="CC13">
        <f t="shared" si="38"/>
        <v>1486.8085604090049</v>
      </c>
      <c r="CD13">
        <f t="shared" si="39"/>
        <v>0</v>
      </c>
      <c r="CE13" t="e">
        <f t="shared" si="40"/>
        <v>#DIV/0!</v>
      </c>
      <c r="CF13" t="e">
        <f t="shared" si="41"/>
        <v>#DIV/0!</v>
      </c>
    </row>
    <row r="14" spans="1:84" x14ac:dyDescent="0.35">
      <c r="A14" t="s">
        <v>130</v>
      </c>
      <c r="B14" s="1">
        <v>13</v>
      </c>
      <c r="C14" s="1" t="s">
        <v>97</v>
      </c>
      <c r="D14" s="1">
        <v>2699.499998931773</v>
      </c>
      <c r="E14" s="1">
        <v>0</v>
      </c>
      <c r="F14">
        <f t="shared" ref="F14:F23" si="42">(AO14-AP14*(1000-AQ14)/(1000-AR14))*BH14</f>
        <v>-4.3534789961357578</v>
      </c>
      <c r="G14">
        <f t="shared" ref="G14:G23" si="43">IF(BS14&lt;&gt;0,1/(1/BS14-1/AK14),0)</f>
        <v>0.27658200537491717</v>
      </c>
      <c r="H14">
        <f t="shared" ref="H14:H23" si="44">((BV14-BI14/2)*AP14-F14)/(BV14+BI14/2)</f>
        <v>52.266761989240415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t="e">
        <f t="shared" ref="P14:P23" si="45">CB14/L14</f>
        <v>#DIV/0!</v>
      </c>
      <c r="Q14" t="e">
        <f t="shared" ref="Q14:Q23" si="46">CD14/N14</f>
        <v>#DIV/0!</v>
      </c>
      <c r="R14" t="e">
        <f t="shared" ref="R14:R23" si="47">(N14-O14)/N14</f>
        <v>#DIV/0!</v>
      </c>
      <c r="S14" s="1">
        <v>-1</v>
      </c>
      <c r="T14" s="1">
        <v>0.87</v>
      </c>
      <c r="U14" s="1">
        <v>0.92</v>
      </c>
      <c r="V14" s="1">
        <v>10.151756286621094</v>
      </c>
      <c r="W14">
        <f t="shared" ref="W14:W23" si="48">(V14*U14+(100-V14)*T14)/100</f>
        <v>0.87507587814331056</v>
      </c>
      <c r="X14">
        <f t="shared" ref="X14:X23" si="49">(F14-S14)/CC14</f>
        <v>-2.2556050173626325E-3</v>
      </c>
      <c r="Y14" t="e">
        <f t="shared" ref="Y14:Y23" si="50">(N14-O14)/(N14-M14)</f>
        <v>#DIV/0!</v>
      </c>
      <c r="Z14" t="e">
        <f t="shared" ref="Z14:Z23" si="51">(L14-N14)/(L14-M14)</f>
        <v>#DIV/0!</v>
      </c>
      <c r="AA14" t="e">
        <f t="shared" ref="AA14:AA23" si="52">(L14-N14)/N14</f>
        <v>#DIV/0!</v>
      </c>
      <c r="AB14" s="1">
        <v>0</v>
      </c>
      <c r="AC14" s="1">
        <v>0.5</v>
      </c>
      <c r="AD14" t="e">
        <f t="shared" ref="AD14:AD23" si="53">R14*AC14*W14*AB14</f>
        <v>#DIV/0!</v>
      </c>
      <c r="AE14">
        <f t="shared" ref="AE14:AE23" si="54">BI14*1000</f>
        <v>3.9024767890587335</v>
      </c>
      <c r="AF14">
        <f t="shared" ref="AF14:AF23" si="55">(BN14-BT14)</f>
        <v>1.4124155891791748</v>
      </c>
      <c r="AG14">
        <f t="shared" ref="AG14:AG23" si="56">(AM14+BM14*E14)</f>
        <v>24.325180053710938</v>
      </c>
      <c r="AH14" s="1">
        <v>2</v>
      </c>
      <c r="AI14">
        <f t="shared" ref="AI14:AI23" si="57">(AH14*BB14+BC14)</f>
        <v>4.644859790802002</v>
      </c>
      <c r="AJ14" s="1">
        <v>1</v>
      </c>
      <c r="AK14">
        <f t="shared" ref="AK14:AK23" si="58">AI14*(AJ14+1)*(AJ14+1)/(AJ14*AJ14+1)</f>
        <v>9.2897195816040039</v>
      </c>
      <c r="AL14" s="1">
        <v>21.390481948852539</v>
      </c>
      <c r="AM14" s="1">
        <v>24.325180053710938</v>
      </c>
      <c r="AN14" s="1">
        <v>20.052768707275391</v>
      </c>
      <c r="AO14" s="1">
        <v>24.536251068115234</v>
      </c>
      <c r="AP14" s="1">
        <v>27.362022399902344</v>
      </c>
      <c r="AQ14" s="1">
        <v>13.934877395629883</v>
      </c>
      <c r="AR14" s="1">
        <v>16.488784790039063</v>
      </c>
      <c r="AS14" s="1">
        <v>54.26275634765625</v>
      </c>
      <c r="AT14" s="1">
        <v>64.209495544433594</v>
      </c>
      <c r="AU14" s="1">
        <v>300.5692138671875</v>
      </c>
      <c r="AV14" s="1">
        <v>1698.974365234375</v>
      </c>
      <c r="AW14" s="1">
        <v>0.15084116160869598</v>
      </c>
      <c r="AX14" s="1">
        <v>99.556358337402344</v>
      </c>
      <c r="AY14" s="1">
        <v>-0.67332971096038818</v>
      </c>
      <c r="AZ14" s="1">
        <v>-7.5431525707244873E-2</v>
      </c>
      <c r="BA14" s="1">
        <v>0.75</v>
      </c>
      <c r="BB14" s="1">
        <v>-1.355140209197998</v>
      </c>
      <c r="BC14" s="1">
        <v>7.355140209197998</v>
      </c>
      <c r="BD14" s="1">
        <v>1</v>
      </c>
      <c r="BE14" s="1">
        <v>0</v>
      </c>
      <c r="BF14" s="1">
        <v>0.15999999642372131</v>
      </c>
      <c r="BG14" s="1">
        <v>111135</v>
      </c>
      <c r="BH14">
        <f t="shared" ref="BH14:BH23" si="59">AU14*0.000001/(AH14*0.0001)</f>
        <v>1.5028460693359376</v>
      </c>
      <c r="BI14">
        <f t="shared" ref="BI14:BI23" si="60">(AR14-AQ14)/(1000-AR14)*BH14</f>
        <v>3.9024767890587335E-3</v>
      </c>
      <c r="BJ14">
        <f t="shared" ref="BJ14:BJ23" si="61">(AM14+273.15)</f>
        <v>297.47518005371091</v>
      </c>
      <c r="BK14">
        <f t="shared" ref="BK14:BK23" si="62">(AL14+273.15)</f>
        <v>294.54048194885252</v>
      </c>
      <c r="BL14">
        <f t="shared" ref="BL14:BL23" si="63">(AV14*BD14+AW14*BE14)*BF14</f>
        <v>271.83589236149419</v>
      </c>
      <c r="BM14">
        <f t="shared" ref="BM14:BM23" si="64">((BL14+0.00000010773*(BK14^4-BJ14^4))-BI14*44100)/(AI14*51.4+0.00000043092*BJ14^3)</f>
        <v>0.26764904942565826</v>
      </c>
      <c r="BN14">
        <f t="shared" ref="BN14:BN23" si="65">0.61365*EXP(17.502*AG14/(240.97+AG14))</f>
        <v>3.0539789562846131</v>
      </c>
      <c r="BO14">
        <f t="shared" ref="BO14:BO23" si="66">BN14*1000/AX14</f>
        <v>30.675880549331659</v>
      </c>
      <c r="BP14">
        <f t="shared" ref="BP14:BP23" si="67">(BO14-AR14)</f>
        <v>14.187095759292596</v>
      </c>
      <c r="BQ14">
        <f t="shared" ref="BQ14:BQ23" si="68">IF(E14,AM14,(AL14+AM14)/2)</f>
        <v>22.857831001281738</v>
      </c>
      <c r="BR14">
        <f t="shared" ref="BR14:BR23" si="69">0.61365*EXP(17.502*BQ14/(240.97+BQ14))</f>
        <v>2.795549398080956</v>
      </c>
      <c r="BS14">
        <f t="shared" ref="BS14:BS23" si="70">IF(BP14&lt;&gt;0,(1000-(BO14+AR14)/2)/BP14*BI14,0)</f>
        <v>0.26858543480878172</v>
      </c>
      <c r="BT14">
        <f t="shared" ref="BT14:BT23" si="71">AR14*AX14/1000</f>
        <v>1.6415633671054384</v>
      </c>
      <c r="BU14">
        <f t="shared" ref="BU14:BU23" si="72">(BR14-BT14)</f>
        <v>1.1539860309755177</v>
      </c>
      <c r="BV14">
        <f t="shared" ref="BV14:BV23" si="73">1/(1.6/G14+1.37/AK14)</f>
        <v>0.16856647866830959</v>
      </c>
      <c r="BW14">
        <f t="shared" ref="BW14:BW23" si="74">H14*AX14*0.001</f>
        <v>5.2034884857365391</v>
      </c>
      <c r="BX14">
        <f t="shared" ref="BX14:BX23" si="75">H14/AP14</f>
        <v>1.9101936700931492</v>
      </c>
      <c r="BY14">
        <f t="shared" ref="BY14:BY23" si="76">(1-BI14*AX14/BN14/G14)*100</f>
        <v>54.004073690658181</v>
      </c>
      <c r="BZ14">
        <f t="shared" ref="BZ14:BZ23" si="77">(AP14-F14/(AK14/1.35))</f>
        <v>27.994678379790219</v>
      </c>
      <c r="CA14">
        <f t="shared" ref="CA14:CA23" si="78">F14*BY14/100/BZ14</f>
        <v>-8.3982247385908301E-2</v>
      </c>
      <c r="CB14">
        <f t="shared" ref="CB14:CB23" si="79">(L14-K14)</f>
        <v>0</v>
      </c>
      <c r="CC14">
        <f t="shared" ref="CC14:CC23" si="80">AV14*W14</f>
        <v>1486.7314846004444</v>
      </c>
      <c r="CD14">
        <f t="shared" ref="CD14:CD23" si="81">(N14-M14)</f>
        <v>0</v>
      </c>
      <c r="CE14" t="e">
        <f t="shared" ref="CE14:CE23" si="82">(N14-O14)/(N14-K14)</f>
        <v>#DIV/0!</v>
      </c>
      <c r="CF14" t="e">
        <f t="shared" ref="CF14:CF23" si="83">(L14-N14)/(L14-K14)</f>
        <v>#DIV/0!</v>
      </c>
    </row>
    <row r="15" spans="1:84" x14ac:dyDescent="0.35">
      <c r="A15" t="s">
        <v>130</v>
      </c>
      <c r="B15" s="1">
        <v>14</v>
      </c>
      <c r="C15" s="1" t="s">
        <v>98</v>
      </c>
      <c r="D15" s="1">
        <v>2867.499998931773</v>
      </c>
      <c r="E15" s="1">
        <v>0</v>
      </c>
      <c r="F15">
        <f t="shared" si="42"/>
        <v>-0.97880202896454094</v>
      </c>
      <c r="G15">
        <f t="shared" si="43"/>
        <v>0.29813585887466071</v>
      </c>
      <c r="H15">
        <f t="shared" si="44"/>
        <v>54.807140991740795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t="e">
        <f t="shared" si="45"/>
        <v>#DIV/0!</v>
      </c>
      <c r="Q15" t="e">
        <f t="shared" si="46"/>
        <v>#DIV/0!</v>
      </c>
      <c r="R15" t="e">
        <f t="shared" si="47"/>
        <v>#DIV/0!</v>
      </c>
      <c r="S15" s="1">
        <v>-1</v>
      </c>
      <c r="T15" s="1">
        <v>0.87</v>
      </c>
      <c r="U15" s="1">
        <v>0.92</v>
      </c>
      <c r="V15" s="1">
        <v>10.151756286621094</v>
      </c>
      <c r="W15">
        <f t="shared" si="48"/>
        <v>0.87507587814331056</v>
      </c>
      <c r="X15">
        <f t="shared" si="49"/>
        <v>1.4260442437388861E-5</v>
      </c>
      <c r="Y15" t="e">
        <f t="shared" si="50"/>
        <v>#DIV/0!</v>
      </c>
      <c r="Z15" t="e">
        <f t="shared" si="51"/>
        <v>#DIV/0!</v>
      </c>
      <c r="AA15" t="e">
        <f t="shared" si="52"/>
        <v>#DIV/0!</v>
      </c>
      <c r="AB15" s="1">
        <v>0</v>
      </c>
      <c r="AC15" s="1">
        <v>0.5</v>
      </c>
      <c r="AD15" t="e">
        <f t="shared" si="53"/>
        <v>#DIV/0!</v>
      </c>
      <c r="AE15">
        <f t="shared" si="54"/>
        <v>4.2030495017407512</v>
      </c>
      <c r="AF15">
        <f t="shared" si="55"/>
        <v>1.4143894433048376</v>
      </c>
      <c r="AG15">
        <f t="shared" si="56"/>
        <v>24.288032531738281</v>
      </c>
      <c r="AH15" s="1">
        <v>2</v>
      </c>
      <c r="AI15">
        <f t="shared" si="57"/>
        <v>4.644859790802002</v>
      </c>
      <c r="AJ15" s="1">
        <v>1</v>
      </c>
      <c r="AK15">
        <f t="shared" si="58"/>
        <v>9.2897195816040039</v>
      </c>
      <c r="AL15" s="1">
        <v>21.423084259033203</v>
      </c>
      <c r="AM15" s="1">
        <v>24.288032531738281</v>
      </c>
      <c r="AN15" s="1">
        <v>20.06120491027832</v>
      </c>
      <c r="AO15" s="1">
        <v>50.122028350830078</v>
      </c>
      <c r="AP15" s="1">
        <v>50.6317138671875</v>
      </c>
      <c r="AQ15" s="1">
        <v>13.651400566101074</v>
      </c>
      <c r="AR15" s="1">
        <v>16.402198791503906</v>
      </c>
      <c r="AS15" s="1">
        <v>53.051841735839844</v>
      </c>
      <c r="AT15" s="1">
        <v>63.745590209960938</v>
      </c>
      <c r="AU15" s="1">
        <v>300.5753173828125</v>
      </c>
      <c r="AV15" s="1">
        <v>1698.6956787109375</v>
      </c>
      <c r="AW15" s="1">
        <v>0.17863103747367859</v>
      </c>
      <c r="AX15" s="1">
        <v>99.547508239746094</v>
      </c>
      <c r="AY15" s="1">
        <v>-0.58650338649749756</v>
      </c>
      <c r="AZ15" s="1">
        <v>-7.4879348278045654E-2</v>
      </c>
      <c r="BA15" s="1">
        <v>1</v>
      </c>
      <c r="BB15" s="1">
        <v>-1.355140209197998</v>
      </c>
      <c r="BC15" s="1">
        <v>7.355140209197998</v>
      </c>
      <c r="BD15" s="1">
        <v>1</v>
      </c>
      <c r="BE15" s="1">
        <v>0</v>
      </c>
      <c r="BF15" s="1">
        <v>0.15999999642372131</v>
      </c>
      <c r="BG15" s="1">
        <v>111115</v>
      </c>
      <c r="BH15">
        <f t="shared" si="59"/>
        <v>1.5028765869140623</v>
      </c>
      <c r="BI15">
        <f t="shared" si="60"/>
        <v>4.2030495017407509E-3</v>
      </c>
      <c r="BJ15">
        <f t="shared" si="61"/>
        <v>297.43803253173826</v>
      </c>
      <c r="BK15">
        <f t="shared" si="62"/>
        <v>294.57308425903318</v>
      </c>
      <c r="BL15">
        <f t="shared" si="63"/>
        <v>271.79130251874085</v>
      </c>
      <c r="BM15">
        <f t="shared" si="64"/>
        <v>0.21759266349637327</v>
      </c>
      <c r="BN15">
        <f t="shared" si="65"/>
        <v>3.0471874626520261</v>
      </c>
      <c r="BO15">
        <f t="shared" si="66"/>
        <v>30.610384092320082</v>
      </c>
      <c r="BP15">
        <f t="shared" si="67"/>
        <v>14.208185300816176</v>
      </c>
      <c r="BQ15">
        <f t="shared" si="68"/>
        <v>22.855558395385742</v>
      </c>
      <c r="BR15">
        <f t="shared" si="69"/>
        <v>2.7951644744419575</v>
      </c>
      <c r="BS15">
        <f t="shared" si="70"/>
        <v>0.28886527788825256</v>
      </c>
      <c r="BT15">
        <f t="shared" si="71"/>
        <v>1.6327980193471885</v>
      </c>
      <c r="BU15">
        <f t="shared" si="72"/>
        <v>1.162366455094769</v>
      </c>
      <c r="BV15">
        <f t="shared" si="73"/>
        <v>0.18135142661748252</v>
      </c>
      <c r="BW15">
        <f t="shared" si="74"/>
        <v>5.4559143194722433</v>
      </c>
      <c r="BX15">
        <f t="shared" si="75"/>
        <v>1.082466636138486</v>
      </c>
      <c r="BY15">
        <f t="shared" si="76"/>
        <v>53.944498987603865</v>
      </c>
      <c r="BZ15">
        <f t="shared" si="77"/>
        <v>50.773955269362737</v>
      </c>
      <c r="CA15">
        <f t="shared" si="78"/>
        <v>-1.0399226292382756E-2</v>
      </c>
      <c r="CB15">
        <f t="shared" si="79"/>
        <v>0</v>
      </c>
      <c r="CC15">
        <f t="shared" si="80"/>
        <v>1486.4876127462205</v>
      </c>
      <c r="CD15">
        <f t="shared" si="81"/>
        <v>0</v>
      </c>
      <c r="CE15" t="e">
        <f t="shared" si="82"/>
        <v>#DIV/0!</v>
      </c>
      <c r="CF15" t="e">
        <f t="shared" si="83"/>
        <v>#DIV/0!</v>
      </c>
    </row>
    <row r="16" spans="1:84" x14ac:dyDescent="0.35">
      <c r="A16" t="s">
        <v>130</v>
      </c>
      <c r="B16" s="1">
        <v>15</v>
      </c>
      <c r="C16" s="1" t="s">
        <v>99</v>
      </c>
      <c r="D16" s="1">
        <v>3016.499998931773</v>
      </c>
      <c r="E16" s="1">
        <v>0</v>
      </c>
      <c r="F16">
        <f t="shared" si="42"/>
        <v>2.834950986049849</v>
      </c>
      <c r="G16">
        <f t="shared" si="43"/>
        <v>0.30744551666626324</v>
      </c>
      <c r="H16">
        <f t="shared" si="44"/>
        <v>80.587422294989267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t="e">
        <f t="shared" si="45"/>
        <v>#DIV/0!</v>
      </c>
      <c r="Q16" t="e">
        <f t="shared" si="46"/>
        <v>#DIV/0!</v>
      </c>
      <c r="R16" t="e">
        <f t="shared" si="47"/>
        <v>#DIV/0!</v>
      </c>
      <c r="S16" s="1">
        <v>-1</v>
      </c>
      <c r="T16" s="1">
        <v>0.87</v>
      </c>
      <c r="U16" s="1">
        <v>0.92</v>
      </c>
      <c r="V16" s="1">
        <v>10.151756286621094</v>
      </c>
      <c r="W16">
        <f t="shared" si="48"/>
        <v>0.87507587814331056</v>
      </c>
      <c r="X16">
        <f t="shared" si="49"/>
        <v>2.5795497665012414E-3</v>
      </c>
      <c r="Y16" t="e">
        <f t="shared" si="50"/>
        <v>#DIV/0!</v>
      </c>
      <c r="Z16" t="e">
        <f t="shared" si="51"/>
        <v>#DIV/0!</v>
      </c>
      <c r="AA16" t="e">
        <f t="shared" si="52"/>
        <v>#DIV/0!</v>
      </c>
      <c r="AB16" s="1">
        <v>0</v>
      </c>
      <c r="AC16" s="1">
        <v>0.5</v>
      </c>
      <c r="AD16" t="e">
        <f t="shared" si="53"/>
        <v>#DIV/0!</v>
      </c>
      <c r="AE16">
        <f t="shared" si="54"/>
        <v>4.3257307535519987</v>
      </c>
      <c r="AF16">
        <f t="shared" si="55"/>
        <v>1.4129206839558577</v>
      </c>
      <c r="AG16">
        <f t="shared" si="56"/>
        <v>24.308734893798828</v>
      </c>
      <c r="AH16" s="1">
        <v>2</v>
      </c>
      <c r="AI16">
        <f t="shared" si="57"/>
        <v>4.644859790802002</v>
      </c>
      <c r="AJ16" s="1">
        <v>1</v>
      </c>
      <c r="AK16">
        <f t="shared" si="58"/>
        <v>9.2897195816040039</v>
      </c>
      <c r="AL16" s="1">
        <v>21.481992721557617</v>
      </c>
      <c r="AM16" s="1">
        <v>24.308734893798828</v>
      </c>
      <c r="AN16" s="1">
        <v>20.06242561340332</v>
      </c>
      <c r="AO16" s="1">
        <v>99.992195129394531</v>
      </c>
      <c r="AP16" s="1">
        <v>97.824180603027344</v>
      </c>
      <c r="AQ16" s="1">
        <v>13.623653411865234</v>
      </c>
      <c r="AR16" s="1">
        <v>16.454719543457031</v>
      </c>
      <c r="AS16" s="1">
        <v>52.753997802734375</v>
      </c>
      <c r="AT16" s="1">
        <v>63.718036651611328</v>
      </c>
      <c r="AU16" s="1">
        <v>300.56182861328125</v>
      </c>
      <c r="AV16" s="1">
        <v>1698.9093017578125</v>
      </c>
      <c r="AW16" s="1">
        <v>0.1583171933889389</v>
      </c>
      <c r="AX16" s="1">
        <v>99.5489501953125</v>
      </c>
      <c r="AY16" s="1">
        <v>-0.32732635736465454</v>
      </c>
      <c r="AZ16" s="1">
        <v>-7.6512038707733154E-2</v>
      </c>
      <c r="BA16" s="1">
        <v>1</v>
      </c>
      <c r="BB16" s="1">
        <v>-1.355140209197998</v>
      </c>
      <c r="BC16" s="1">
        <v>7.355140209197998</v>
      </c>
      <c r="BD16" s="1">
        <v>1</v>
      </c>
      <c r="BE16" s="1">
        <v>0</v>
      </c>
      <c r="BF16" s="1">
        <v>0.15999999642372131</v>
      </c>
      <c r="BG16" s="1">
        <v>111115</v>
      </c>
      <c r="BH16">
        <f t="shared" si="59"/>
        <v>1.5028091430664061</v>
      </c>
      <c r="BI16">
        <f t="shared" si="60"/>
        <v>4.3257307535519984E-3</v>
      </c>
      <c r="BJ16">
        <f t="shared" si="61"/>
        <v>297.45873489379881</v>
      </c>
      <c r="BK16">
        <f t="shared" si="62"/>
        <v>294.63199272155759</v>
      </c>
      <c r="BL16">
        <f t="shared" si="63"/>
        <v>271.82548220547687</v>
      </c>
      <c r="BM16">
        <f t="shared" si="64"/>
        <v>0.1977504247119419</v>
      </c>
      <c r="BN16">
        <f t="shared" si="65"/>
        <v>3.050970740265297</v>
      </c>
      <c r="BO16">
        <f t="shared" si="66"/>
        <v>30.647944898257293</v>
      </c>
      <c r="BP16">
        <f t="shared" si="67"/>
        <v>14.193225354800262</v>
      </c>
      <c r="BQ16">
        <f t="shared" si="68"/>
        <v>22.895363807678223</v>
      </c>
      <c r="BR16">
        <f t="shared" si="69"/>
        <v>2.8019132449867552</v>
      </c>
      <c r="BS16">
        <f t="shared" si="70"/>
        <v>0.29759648888042034</v>
      </c>
      <c r="BT16">
        <f t="shared" si="71"/>
        <v>1.6380500563094393</v>
      </c>
      <c r="BU16">
        <f t="shared" si="72"/>
        <v>1.1638631886773159</v>
      </c>
      <c r="BV16">
        <f t="shared" si="73"/>
        <v>0.18685829476828555</v>
      </c>
      <c r="BW16">
        <f t="shared" si="74"/>
        <v>8.022393288412502</v>
      </c>
      <c r="BX16">
        <f t="shared" si="75"/>
        <v>0.82379859251788456</v>
      </c>
      <c r="BY16">
        <f t="shared" si="76"/>
        <v>54.091832061757749</v>
      </c>
      <c r="BZ16">
        <f t="shared" si="77"/>
        <v>97.412200047796588</v>
      </c>
      <c r="CA16">
        <f t="shared" si="78"/>
        <v>1.5742144471173104E-2</v>
      </c>
      <c r="CB16">
        <f t="shared" si="79"/>
        <v>0</v>
      </c>
      <c r="CC16">
        <f t="shared" si="80"/>
        <v>1486.6745491215563</v>
      </c>
      <c r="CD16">
        <f t="shared" si="81"/>
        <v>0</v>
      </c>
      <c r="CE16" t="e">
        <f t="shared" si="82"/>
        <v>#DIV/0!</v>
      </c>
      <c r="CF16" t="e">
        <f t="shared" si="83"/>
        <v>#DIV/0!</v>
      </c>
    </row>
    <row r="17" spans="1:84" x14ac:dyDescent="0.35">
      <c r="A17" t="s">
        <v>130</v>
      </c>
      <c r="B17" s="1">
        <v>16</v>
      </c>
      <c r="C17" s="1" t="s">
        <v>100</v>
      </c>
      <c r="D17" s="1">
        <v>3158.499998931773</v>
      </c>
      <c r="E17" s="1">
        <v>0</v>
      </c>
      <c r="F17">
        <f t="shared" si="42"/>
        <v>9.6816459395627543</v>
      </c>
      <c r="G17">
        <f t="shared" si="43"/>
        <v>0.31507977394057157</v>
      </c>
      <c r="H17">
        <f t="shared" si="44"/>
        <v>138.42146900057347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t="e">
        <f t="shared" si="45"/>
        <v>#DIV/0!</v>
      </c>
      <c r="Q17" t="e">
        <f t="shared" si="46"/>
        <v>#DIV/0!</v>
      </c>
      <c r="R17" t="e">
        <f t="shared" si="47"/>
        <v>#DIV/0!</v>
      </c>
      <c r="S17" s="1">
        <v>-1</v>
      </c>
      <c r="T17" s="1">
        <v>0.87</v>
      </c>
      <c r="U17" s="1">
        <v>0.92</v>
      </c>
      <c r="V17" s="1">
        <v>10.151756286621094</v>
      </c>
      <c r="W17">
        <f t="shared" si="48"/>
        <v>0.87507587814331056</v>
      </c>
      <c r="X17">
        <f t="shared" si="49"/>
        <v>7.1778057383460863E-3</v>
      </c>
      <c r="Y17" t="e">
        <f t="shared" si="50"/>
        <v>#DIV/0!</v>
      </c>
      <c r="Z17" t="e">
        <f t="shared" si="51"/>
        <v>#DIV/0!</v>
      </c>
      <c r="AA17" t="e">
        <f t="shared" si="52"/>
        <v>#DIV/0!</v>
      </c>
      <c r="AB17" s="1">
        <v>0</v>
      </c>
      <c r="AC17" s="1">
        <v>0.5</v>
      </c>
      <c r="AD17" t="e">
        <f t="shared" si="53"/>
        <v>#DIV/0!</v>
      </c>
      <c r="AE17">
        <f t="shared" si="54"/>
        <v>4.4492792398521575</v>
      </c>
      <c r="AF17">
        <f t="shared" si="55"/>
        <v>1.4188739847339547</v>
      </c>
      <c r="AG17">
        <f t="shared" si="56"/>
        <v>24.430917739868164</v>
      </c>
      <c r="AH17" s="1">
        <v>2</v>
      </c>
      <c r="AI17">
        <f t="shared" si="57"/>
        <v>4.644859790802002</v>
      </c>
      <c r="AJ17" s="1">
        <v>1</v>
      </c>
      <c r="AK17">
        <f t="shared" si="58"/>
        <v>9.2897195816040039</v>
      </c>
      <c r="AL17" s="1">
        <v>21.58466911315918</v>
      </c>
      <c r="AM17" s="1">
        <v>24.430917739868164</v>
      </c>
      <c r="AN17" s="1">
        <v>20.05986213684082</v>
      </c>
      <c r="AO17" s="1">
        <v>199.87783813476563</v>
      </c>
      <c r="AP17" s="1">
        <v>192.8646240234375</v>
      </c>
      <c r="AQ17" s="1">
        <v>13.709067344665527</v>
      </c>
      <c r="AR17" s="1">
        <v>16.620437622070313</v>
      </c>
      <c r="AS17" s="1">
        <v>52.752044677734375</v>
      </c>
      <c r="AT17" s="1">
        <v>63.952808380126953</v>
      </c>
      <c r="AU17" s="1">
        <v>300.56845092773438</v>
      </c>
      <c r="AV17" s="1">
        <v>1700.594482421875</v>
      </c>
      <c r="AW17" s="1">
        <v>0.20353801548480988</v>
      </c>
      <c r="AX17" s="1">
        <v>99.546653747558594</v>
      </c>
      <c r="AY17" s="1">
        <v>-8.3969272673130035E-2</v>
      </c>
      <c r="AZ17" s="1">
        <v>-7.6357737183570862E-2</v>
      </c>
      <c r="BA17" s="1">
        <v>1</v>
      </c>
      <c r="BB17" s="1">
        <v>-1.355140209197998</v>
      </c>
      <c r="BC17" s="1">
        <v>7.355140209197998</v>
      </c>
      <c r="BD17" s="1">
        <v>1</v>
      </c>
      <c r="BE17" s="1">
        <v>0</v>
      </c>
      <c r="BF17" s="1">
        <v>0.15999999642372131</v>
      </c>
      <c r="BG17" s="1">
        <v>111115</v>
      </c>
      <c r="BH17">
        <f t="shared" si="59"/>
        <v>1.5028422546386717</v>
      </c>
      <c r="BI17">
        <f t="shared" si="60"/>
        <v>4.4492792398521577E-3</v>
      </c>
      <c r="BJ17">
        <f t="shared" si="61"/>
        <v>297.58091773986814</v>
      </c>
      <c r="BK17">
        <f t="shared" si="62"/>
        <v>294.73466911315916</v>
      </c>
      <c r="BL17">
        <f t="shared" si="63"/>
        <v>272.0951111057002</v>
      </c>
      <c r="BM17">
        <f t="shared" si="64"/>
        <v>0.17601521593118444</v>
      </c>
      <c r="BN17">
        <f t="shared" si="65"/>
        <v>3.0733829338310841</v>
      </c>
      <c r="BO17">
        <f t="shared" si="66"/>
        <v>30.873794528793589</v>
      </c>
      <c r="BP17">
        <f t="shared" si="67"/>
        <v>14.253356906723276</v>
      </c>
      <c r="BQ17">
        <f t="shared" si="68"/>
        <v>23.007793426513672</v>
      </c>
      <c r="BR17">
        <f t="shared" si="69"/>
        <v>2.8210520733085604</v>
      </c>
      <c r="BS17">
        <f t="shared" si="70"/>
        <v>0.30474376792196245</v>
      </c>
      <c r="BT17">
        <f t="shared" si="71"/>
        <v>1.6545089490971294</v>
      </c>
      <c r="BU17">
        <f t="shared" si="72"/>
        <v>1.166543124211431</v>
      </c>
      <c r="BV17">
        <f t="shared" si="73"/>
        <v>0.19136727295211053</v>
      </c>
      <c r="BW17">
        <f t="shared" si="74"/>
        <v>13.779394045828504</v>
      </c>
      <c r="BX17">
        <f t="shared" si="75"/>
        <v>0.71771310939714927</v>
      </c>
      <c r="BY17">
        <f t="shared" si="76"/>
        <v>54.261793754492629</v>
      </c>
      <c r="BZ17">
        <f t="shared" si="77"/>
        <v>191.45766852778485</v>
      </c>
      <c r="CA17">
        <f t="shared" si="78"/>
        <v>2.7439145123630083E-2</v>
      </c>
      <c r="CB17">
        <f t="shared" si="79"/>
        <v>0</v>
      </c>
      <c r="CC17">
        <f t="shared" si="80"/>
        <v>1488.1492100709909</v>
      </c>
      <c r="CD17">
        <f t="shared" si="81"/>
        <v>0</v>
      </c>
      <c r="CE17" t="e">
        <f t="shared" si="82"/>
        <v>#DIV/0!</v>
      </c>
      <c r="CF17" t="e">
        <f t="shared" si="83"/>
        <v>#DIV/0!</v>
      </c>
    </row>
    <row r="18" spans="1:84" x14ac:dyDescent="0.35">
      <c r="A18" t="s">
        <v>130</v>
      </c>
      <c r="B18" s="1">
        <v>12</v>
      </c>
      <c r="C18" s="1" t="s">
        <v>96</v>
      </c>
      <c r="D18" s="1">
        <v>2477.499998931773</v>
      </c>
      <c r="E18" s="1">
        <v>0</v>
      </c>
      <c r="F18">
        <f t="shared" si="42"/>
        <v>27.437336022988855</v>
      </c>
      <c r="G18">
        <f t="shared" si="43"/>
        <v>0.26089018202387071</v>
      </c>
      <c r="H18">
        <f t="shared" si="44"/>
        <v>201.85802595521298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t="e">
        <f t="shared" si="45"/>
        <v>#DIV/0!</v>
      </c>
      <c r="Q18" t="e">
        <f t="shared" si="46"/>
        <v>#DIV/0!</v>
      </c>
      <c r="R18" t="e">
        <f t="shared" si="47"/>
        <v>#DIV/0!</v>
      </c>
      <c r="S18" s="1">
        <v>-1</v>
      </c>
      <c r="T18" s="1">
        <v>0.87</v>
      </c>
      <c r="U18" s="1">
        <v>0.92</v>
      </c>
      <c r="V18" s="1">
        <v>10.151756286621094</v>
      </c>
      <c r="W18">
        <f t="shared" si="48"/>
        <v>0.87507587814331056</v>
      </c>
      <c r="X18">
        <f t="shared" si="49"/>
        <v>1.9123402766783915E-2</v>
      </c>
      <c r="Y18" t="e">
        <f t="shared" si="50"/>
        <v>#DIV/0!</v>
      </c>
      <c r="Z18" t="e">
        <f t="shared" si="51"/>
        <v>#DIV/0!</v>
      </c>
      <c r="AA18" t="e">
        <f t="shared" si="52"/>
        <v>#DIV/0!</v>
      </c>
      <c r="AB18" s="1">
        <v>0</v>
      </c>
      <c r="AC18" s="1">
        <v>0.5</v>
      </c>
      <c r="AD18" t="e">
        <f t="shared" si="53"/>
        <v>#DIV/0!</v>
      </c>
      <c r="AE18">
        <f t="shared" si="54"/>
        <v>3.6945166141023966</v>
      </c>
      <c r="AF18">
        <f t="shared" si="55"/>
        <v>1.41524634099113</v>
      </c>
      <c r="AG18">
        <f t="shared" si="56"/>
        <v>24.27082633972168</v>
      </c>
      <c r="AH18" s="1">
        <v>2</v>
      </c>
      <c r="AI18">
        <f t="shared" si="57"/>
        <v>4.644859790802002</v>
      </c>
      <c r="AJ18" s="1">
        <v>1</v>
      </c>
      <c r="AK18">
        <f t="shared" si="58"/>
        <v>9.2897195816040039</v>
      </c>
      <c r="AL18" s="1">
        <v>21.352310180664063</v>
      </c>
      <c r="AM18" s="1">
        <v>24.27082633972168</v>
      </c>
      <c r="AN18" s="1">
        <v>20.052585601806641</v>
      </c>
      <c r="AO18" s="1">
        <v>400.12875366210938</v>
      </c>
      <c r="AP18" s="1">
        <v>380.9345703125</v>
      </c>
      <c r="AQ18" s="1">
        <v>13.944259643554688</v>
      </c>
      <c r="AR18" s="1">
        <v>16.362482070922852</v>
      </c>
      <c r="AS18" s="1">
        <v>54.419811248779297</v>
      </c>
      <c r="AT18" s="1">
        <v>63.859600067138672</v>
      </c>
      <c r="AU18" s="1">
        <v>300.55673217773438</v>
      </c>
      <c r="AV18" s="1">
        <v>1699.3311767578125</v>
      </c>
      <c r="AW18" s="1">
        <v>0.21128609776496887</v>
      </c>
      <c r="AX18" s="1">
        <v>99.544792175292969</v>
      </c>
      <c r="AY18" s="1">
        <v>0.12669619917869568</v>
      </c>
      <c r="AZ18" s="1">
        <v>-6.8505369126796722E-2</v>
      </c>
      <c r="BA18" s="1">
        <v>1</v>
      </c>
      <c r="BB18" s="1">
        <v>-1.355140209197998</v>
      </c>
      <c r="BC18" s="1">
        <v>7.355140209197998</v>
      </c>
      <c r="BD18" s="1">
        <v>1</v>
      </c>
      <c r="BE18" s="1">
        <v>0</v>
      </c>
      <c r="BF18" s="1">
        <v>0.15999999642372131</v>
      </c>
      <c r="BG18" s="1">
        <v>111115</v>
      </c>
      <c r="BH18">
        <f t="shared" si="59"/>
        <v>1.5027836608886718</v>
      </c>
      <c r="BI18">
        <f t="shared" si="60"/>
        <v>3.6945166141023967E-3</v>
      </c>
      <c r="BJ18">
        <f t="shared" si="61"/>
        <v>297.42082633972166</v>
      </c>
      <c r="BK18">
        <f t="shared" si="62"/>
        <v>294.50231018066404</v>
      </c>
      <c r="BL18">
        <f t="shared" si="63"/>
        <v>271.89298220396813</v>
      </c>
      <c r="BM18">
        <f t="shared" si="64"/>
        <v>0.30534035760806877</v>
      </c>
      <c r="BN18">
        <f t="shared" si="65"/>
        <v>3.0440462182131025</v>
      </c>
      <c r="BO18">
        <f t="shared" si="66"/>
        <v>30.579663201794649</v>
      </c>
      <c r="BP18">
        <f t="shared" si="67"/>
        <v>14.217181130871797</v>
      </c>
      <c r="BQ18">
        <f t="shared" si="68"/>
        <v>22.811568260192871</v>
      </c>
      <c r="BR18">
        <f t="shared" si="69"/>
        <v>2.7877227558264126</v>
      </c>
      <c r="BS18">
        <f t="shared" si="70"/>
        <v>0.25376354940448981</v>
      </c>
      <c r="BT18">
        <f t="shared" si="71"/>
        <v>1.6287998772219725</v>
      </c>
      <c r="BU18">
        <f t="shared" si="72"/>
        <v>1.1589228786044401</v>
      </c>
      <c r="BV18">
        <f t="shared" si="73"/>
        <v>0.15922746661250298</v>
      </c>
      <c r="BW18">
        <f t="shared" si="74"/>
        <v>20.093915242626572</v>
      </c>
      <c r="BX18">
        <f t="shared" si="75"/>
        <v>0.52990209260771104</v>
      </c>
      <c r="BY18">
        <f t="shared" si="76"/>
        <v>53.690809413813014</v>
      </c>
      <c r="BZ18">
        <f t="shared" si="77"/>
        <v>376.94732362484064</v>
      </c>
      <c r="CA18">
        <f t="shared" si="78"/>
        <v>3.90806005748216E-2</v>
      </c>
      <c r="CB18">
        <f t="shared" si="79"/>
        <v>0</v>
      </c>
      <c r="CC18">
        <f t="shared" si="80"/>
        <v>1487.043721757648</v>
      </c>
      <c r="CD18">
        <f t="shared" si="81"/>
        <v>0</v>
      </c>
      <c r="CE18" t="e">
        <f t="shared" si="82"/>
        <v>#DIV/0!</v>
      </c>
      <c r="CF18" t="e">
        <f t="shared" si="83"/>
        <v>#DIV/0!</v>
      </c>
    </row>
    <row r="19" spans="1:84" x14ac:dyDescent="0.35">
      <c r="A19" t="s">
        <v>130</v>
      </c>
      <c r="B19" s="1">
        <v>17</v>
      </c>
      <c r="C19" s="1" t="s">
        <v>101</v>
      </c>
      <c r="D19" s="1">
        <v>3302.499998931773</v>
      </c>
      <c r="E19" s="1">
        <v>0</v>
      </c>
      <c r="F19">
        <f t="shared" si="42"/>
        <v>27.157814296839298</v>
      </c>
      <c r="G19">
        <f t="shared" si="43"/>
        <v>0.32828944302683361</v>
      </c>
      <c r="H19">
        <f t="shared" si="44"/>
        <v>432.58587103812454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t="e">
        <f t="shared" si="45"/>
        <v>#DIV/0!</v>
      </c>
      <c r="Q19" t="e">
        <f t="shared" si="46"/>
        <v>#DIV/0!</v>
      </c>
      <c r="R19" t="e">
        <f t="shared" si="47"/>
        <v>#DIV/0!</v>
      </c>
      <c r="S19" s="1">
        <v>-1</v>
      </c>
      <c r="T19" s="1">
        <v>0.87</v>
      </c>
      <c r="U19" s="1">
        <v>0.92</v>
      </c>
      <c r="V19" s="1">
        <v>10.151756286621094</v>
      </c>
      <c r="W19">
        <f t="shared" si="48"/>
        <v>0.87507587814331056</v>
      </c>
      <c r="X19">
        <f t="shared" si="49"/>
        <v>1.8926822383549324E-2</v>
      </c>
      <c r="Y19" t="e">
        <f t="shared" si="50"/>
        <v>#DIV/0!</v>
      </c>
      <c r="Z19" t="e">
        <f t="shared" si="51"/>
        <v>#DIV/0!</v>
      </c>
      <c r="AA19" t="e">
        <f t="shared" si="52"/>
        <v>#DIV/0!</v>
      </c>
      <c r="AB19" s="1">
        <v>0</v>
      </c>
      <c r="AC19" s="1">
        <v>0.5</v>
      </c>
      <c r="AD19" t="e">
        <f t="shared" si="53"/>
        <v>#DIV/0!</v>
      </c>
      <c r="AE19">
        <f t="shared" si="54"/>
        <v>4.6061905619742181</v>
      </c>
      <c r="AF19">
        <f t="shared" si="55"/>
        <v>1.4117606039706319</v>
      </c>
      <c r="AG19">
        <f t="shared" si="56"/>
        <v>24.398748397827148</v>
      </c>
      <c r="AH19" s="1">
        <v>2</v>
      </c>
      <c r="AI19">
        <f t="shared" si="57"/>
        <v>4.644859790802002</v>
      </c>
      <c r="AJ19" s="1">
        <v>1</v>
      </c>
      <c r="AK19">
        <f t="shared" si="58"/>
        <v>9.2897195816040039</v>
      </c>
      <c r="AL19" s="1">
        <v>21.636571884155273</v>
      </c>
      <c r="AM19" s="1">
        <v>24.398748397827148</v>
      </c>
      <c r="AN19" s="1">
        <v>20.056791305541992</v>
      </c>
      <c r="AO19" s="1">
        <v>600.52032470703125</v>
      </c>
      <c r="AP19" s="1">
        <v>580.6689453125</v>
      </c>
      <c r="AQ19" s="1">
        <v>13.618595123291016</v>
      </c>
      <c r="AR19" s="1">
        <v>16.63270378112793</v>
      </c>
      <c r="AS19" s="1">
        <v>52.2335205078125</v>
      </c>
      <c r="AT19" s="1">
        <v>63.795307159423828</v>
      </c>
      <c r="AU19" s="1">
        <v>300.55831909179688</v>
      </c>
      <c r="AV19" s="1">
        <v>1700.1041259765625</v>
      </c>
      <c r="AW19" s="1">
        <v>0.12570743262767792</v>
      </c>
      <c r="AX19" s="1">
        <v>99.545303344726563</v>
      </c>
      <c r="AY19" s="1">
        <v>5.9420619159936905E-2</v>
      </c>
      <c r="AZ19" s="1">
        <v>-7.6654329895973206E-2</v>
      </c>
      <c r="BA19" s="1">
        <v>1</v>
      </c>
      <c r="BB19" s="1">
        <v>-1.355140209197998</v>
      </c>
      <c r="BC19" s="1">
        <v>7.355140209197998</v>
      </c>
      <c r="BD19" s="1">
        <v>1</v>
      </c>
      <c r="BE19" s="1">
        <v>0</v>
      </c>
      <c r="BF19" s="1">
        <v>0.15999999642372131</v>
      </c>
      <c r="BG19" s="1">
        <v>111115</v>
      </c>
      <c r="BH19">
        <f t="shared" si="59"/>
        <v>1.5027915954589841</v>
      </c>
      <c r="BI19">
        <f t="shared" si="60"/>
        <v>4.6061905619742176E-3</v>
      </c>
      <c r="BJ19">
        <f t="shared" si="61"/>
        <v>297.54874839782713</v>
      </c>
      <c r="BK19">
        <f t="shared" si="62"/>
        <v>294.78657188415525</v>
      </c>
      <c r="BL19">
        <f t="shared" si="63"/>
        <v>272.01665407620385</v>
      </c>
      <c r="BM19">
        <f t="shared" si="64"/>
        <v>0.15178643610088363</v>
      </c>
      <c r="BN19">
        <f t="shared" si="65"/>
        <v>3.0674681473059922</v>
      </c>
      <c r="BO19">
        <f t="shared" si="66"/>
        <v>30.814795316694287</v>
      </c>
      <c r="BP19">
        <f t="shared" si="67"/>
        <v>14.182091535566357</v>
      </c>
      <c r="BQ19">
        <f t="shared" si="68"/>
        <v>23.017660140991211</v>
      </c>
      <c r="BR19">
        <f t="shared" si="69"/>
        <v>2.8227371240080288</v>
      </c>
      <c r="BS19">
        <f t="shared" si="70"/>
        <v>0.31708400974777662</v>
      </c>
      <c r="BT19">
        <f t="shared" si="71"/>
        <v>1.6557075433353603</v>
      </c>
      <c r="BU19">
        <f t="shared" si="72"/>
        <v>1.1670295806726685</v>
      </c>
      <c r="BV19">
        <f t="shared" si="73"/>
        <v>0.19915467603117629</v>
      </c>
      <c r="BW19">
        <f t="shared" si="74"/>
        <v>43.061891755132869</v>
      </c>
      <c r="BX19">
        <f t="shared" si="75"/>
        <v>0.74497848478071915</v>
      </c>
      <c r="BY19">
        <f t="shared" si="76"/>
        <v>54.467059616592636</v>
      </c>
      <c r="BZ19">
        <f t="shared" si="77"/>
        <v>576.72231926220081</v>
      </c>
      <c r="CA19">
        <f t="shared" si="78"/>
        <v>2.5648500863546291E-2</v>
      </c>
      <c r="CB19">
        <f t="shared" si="79"/>
        <v>0</v>
      </c>
      <c r="CC19">
        <f t="shared" si="80"/>
        <v>1487.7201109740058</v>
      </c>
      <c r="CD19">
        <f t="shared" si="81"/>
        <v>0</v>
      </c>
      <c r="CE19" t="e">
        <f t="shared" si="82"/>
        <v>#DIV/0!</v>
      </c>
      <c r="CF19" t="e">
        <f t="shared" si="83"/>
        <v>#DIV/0!</v>
      </c>
    </row>
    <row r="20" spans="1:84" x14ac:dyDescent="0.35">
      <c r="A20" t="s">
        <v>130</v>
      </c>
      <c r="B20" s="1">
        <v>18</v>
      </c>
      <c r="C20" s="1" t="s">
        <v>102</v>
      </c>
      <c r="D20" s="1">
        <v>3508.499998931773</v>
      </c>
      <c r="E20" s="1">
        <v>0</v>
      </c>
      <c r="F20">
        <f t="shared" si="42"/>
        <v>31.310955783489014</v>
      </c>
      <c r="G20">
        <f t="shared" si="43"/>
        <v>0.3458752651516771</v>
      </c>
      <c r="H20">
        <f t="shared" si="44"/>
        <v>708.84700419368198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t="e">
        <f t="shared" si="45"/>
        <v>#DIV/0!</v>
      </c>
      <c r="Q20" t="e">
        <f t="shared" si="46"/>
        <v>#DIV/0!</v>
      </c>
      <c r="R20" t="e">
        <f t="shared" si="47"/>
        <v>#DIV/0!</v>
      </c>
      <c r="S20" s="1">
        <v>-1</v>
      </c>
      <c r="T20" s="1">
        <v>0.87</v>
      </c>
      <c r="U20" s="1">
        <v>0.92</v>
      </c>
      <c r="V20" s="1">
        <v>10.151756286621094</v>
      </c>
      <c r="W20">
        <f t="shared" si="48"/>
        <v>0.87507587814331056</v>
      </c>
      <c r="X20">
        <f t="shared" si="49"/>
        <v>2.1725782980585792E-2</v>
      </c>
      <c r="Y20" t="e">
        <f t="shared" si="50"/>
        <v>#DIV/0!</v>
      </c>
      <c r="Z20" t="e">
        <f t="shared" si="51"/>
        <v>#DIV/0!</v>
      </c>
      <c r="AA20" t="e">
        <f t="shared" si="52"/>
        <v>#DIV/0!</v>
      </c>
      <c r="AB20" s="1">
        <v>0</v>
      </c>
      <c r="AC20" s="1">
        <v>0.5</v>
      </c>
      <c r="AD20" t="e">
        <f t="shared" si="53"/>
        <v>#DIV/0!</v>
      </c>
      <c r="AE20">
        <f t="shared" si="54"/>
        <v>4.8067607201800682</v>
      </c>
      <c r="AF20">
        <f t="shared" si="55"/>
        <v>1.4006854535599118</v>
      </c>
      <c r="AG20">
        <f t="shared" si="56"/>
        <v>24.406837463378906</v>
      </c>
      <c r="AH20" s="1">
        <v>2</v>
      </c>
      <c r="AI20">
        <f t="shared" si="57"/>
        <v>4.644859790802002</v>
      </c>
      <c r="AJ20" s="1">
        <v>1</v>
      </c>
      <c r="AK20">
        <f t="shared" si="58"/>
        <v>9.2897195816040039</v>
      </c>
      <c r="AL20" s="1">
        <v>21.691518783569336</v>
      </c>
      <c r="AM20" s="1">
        <v>24.406837463378906</v>
      </c>
      <c r="AN20" s="1">
        <v>20.054998397827148</v>
      </c>
      <c r="AO20" s="1">
        <v>900.13397216796875</v>
      </c>
      <c r="AP20" s="1">
        <v>876.49493408203125</v>
      </c>
      <c r="AQ20" s="1">
        <v>13.615048408508301</v>
      </c>
      <c r="AR20" s="1">
        <v>16.760038375854492</v>
      </c>
      <c r="AS20" s="1">
        <v>52.042140960693359</v>
      </c>
      <c r="AT20" s="1">
        <v>64.064216613769531</v>
      </c>
      <c r="AU20" s="1">
        <v>300.55416870117188</v>
      </c>
      <c r="AV20" s="1">
        <v>1699.529296875</v>
      </c>
      <c r="AW20" s="1">
        <v>0.24349205195903778</v>
      </c>
      <c r="AX20" s="1">
        <v>99.538497924804688</v>
      </c>
      <c r="AY20" s="1">
        <v>-0.84776628017425537</v>
      </c>
      <c r="AZ20" s="1">
        <v>-7.8348726034164429E-2</v>
      </c>
      <c r="BA20" s="1">
        <v>1</v>
      </c>
      <c r="BB20" s="1">
        <v>-1.355140209197998</v>
      </c>
      <c r="BC20" s="1">
        <v>7.355140209197998</v>
      </c>
      <c r="BD20" s="1">
        <v>1</v>
      </c>
      <c r="BE20" s="1">
        <v>0</v>
      </c>
      <c r="BF20" s="1">
        <v>0.15999999642372131</v>
      </c>
      <c r="BG20" s="1">
        <v>111115</v>
      </c>
      <c r="BH20">
        <f t="shared" si="59"/>
        <v>1.5027708435058593</v>
      </c>
      <c r="BI20">
        <f t="shared" si="60"/>
        <v>4.8067607201800686E-3</v>
      </c>
      <c r="BJ20">
        <f t="shared" si="61"/>
        <v>297.55683746337888</v>
      </c>
      <c r="BK20">
        <f t="shared" si="62"/>
        <v>294.84151878356931</v>
      </c>
      <c r="BL20">
        <f t="shared" si="63"/>
        <v>271.9246814220096</v>
      </c>
      <c r="BM20">
        <f t="shared" si="64"/>
        <v>0.11811023640652715</v>
      </c>
      <c r="BN20">
        <f t="shared" si="65"/>
        <v>3.0689544986545512</v>
      </c>
      <c r="BO20">
        <f t="shared" si="66"/>
        <v>30.83183454278123</v>
      </c>
      <c r="BP20">
        <f t="shared" si="67"/>
        <v>14.071796166926738</v>
      </c>
      <c r="BQ20">
        <f t="shared" si="68"/>
        <v>23.049178123474121</v>
      </c>
      <c r="BR20">
        <f t="shared" si="69"/>
        <v>2.8281257073426742</v>
      </c>
      <c r="BS20">
        <f t="shared" si="70"/>
        <v>0.3334598719199845</v>
      </c>
      <c r="BT20">
        <f t="shared" si="71"/>
        <v>1.6682690450946394</v>
      </c>
      <c r="BU20">
        <f t="shared" si="72"/>
        <v>1.1598566622480349</v>
      </c>
      <c r="BV20">
        <f t="shared" si="73"/>
        <v>0.20949340373816738</v>
      </c>
      <c r="BW20">
        <f t="shared" si="74"/>
        <v>70.557566055936846</v>
      </c>
      <c r="BX20">
        <f t="shared" si="75"/>
        <v>0.80872915133967094</v>
      </c>
      <c r="BY20">
        <f t="shared" si="76"/>
        <v>54.925218332868717</v>
      </c>
      <c r="BZ20">
        <f t="shared" si="77"/>
        <v>871.94476548583214</v>
      </c>
      <c r="CA20">
        <f t="shared" si="78"/>
        <v>1.9723280082548717E-2</v>
      </c>
      <c r="CB20">
        <f t="shared" si="79"/>
        <v>0</v>
      </c>
      <c r="CC20">
        <f t="shared" si="80"/>
        <v>1487.2170918931738</v>
      </c>
      <c r="CD20">
        <f t="shared" si="81"/>
        <v>0</v>
      </c>
      <c r="CE20" t="e">
        <f t="shared" si="82"/>
        <v>#DIV/0!</v>
      </c>
      <c r="CF20" t="e">
        <f t="shared" si="83"/>
        <v>#DIV/0!</v>
      </c>
    </row>
    <row r="21" spans="1:84" x14ac:dyDescent="0.35">
      <c r="A21" t="s">
        <v>130</v>
      </c>
      <c r="B21" s="1">
        <v>19</v>
      </c>
      <c r="C21" s="1" t="s">
        <v>103</v>
      </c>
      <c r="D21" s="1">
        <v>3702.499998931773</v>
      </c>
      <c r="E21" s="1">
        <v>0</v>
      </c>
      <c r="F21">
        <f t="shared" si="42"/>
        <v>33.979449034853289</v>
      </c>
      <c r="G21">
        <f t="shared" si="43"/>
        <v>0.36211747106344988</v>
      </c>
      <c r="H21">
        <f t="shared" si="44"/>
        <v>993.82302063466091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t="e">
        <f t="shared" si="45"/>
        <v>#DIV/0!</v>
      </c>
      <c r="Q21" t="e">
        <f t="shared" si="46"/>
        <v>#DIV/0!</v>
      </c>
      <c r="R21" t="e">
        <f t="shared" si="47"/>
        <v>#DIV/0!</v>
      </c>
      <c r="S21" s="1">
        <v>-1</v>
      </c>
      <c r="T21" s="1">
        <v>0.87</v>
      </c>
      <c r="U21" s="1">
        <v>0.92</v>
      </c>
      <c r="V21" s="1">
        <v>10.151756286621094</v>
      </c>
      <c r="W21">
        <f t="shared" si="48"/>
        <v>0.87507587814331056</v>
      </c>
      <c r="X21">
        <f t="shared" si="49"/>
        <v>2.3525329406472416E-2</v>
      </c>
      <c r="Y21" t="e">
        <f t="shared" si="50"/>
        <v>#DIV/0!</v>
      </c>
      <c r="Z21" t="e">
        <f t="shared" si="51"/>
        <v>#DIV/0!</v>
      </c>
      <c r="AA21" t="e">
        <f t="shared" si="52"/>
        <v>#DIV/0!</v>
      </c>
      <c r="AB21" s="1">
        <v>0</v>
      </c>
      <c r="AC21" s="1">
        <v>0.5</v>
      </c>
      <c r="AD21" t="e">
        <f t="shared" si="53"/>
        <v>#DIV/0!</v>
      </c>
      <c r="AE21">
        <f t="shared" si="54"/>
        <v>5.0156355368826864</v>
      </c>
      <c r="AF21">
        <f t="shared" si="55"/>
        <v>1.3983390337033881</v>
      </c>
      <c r="AG21">
        <f t="shared" si="56"/>
        <v>24.406530380249023</v>
      </c>
      <c r="AH21" s="1">
        <v>2</v>
      </c>
      <c r="AI21">
        <f t="shared" si="57"/>
        <v>4.644859790802002</v>
      </c>
      <c r="AJ21" s="1">
        <v>1</v>
      </c>
      <c r="AK21">
        <f t="shared" si="58"/>
        <v>9.2897195816040039</v>
      </c>
      <c r="AL21" s="1">
        <v>21.709854125976563</v>
      </c>
      <c r="AM21" s="1">
        <v>24.406530380249023</v>
      </c>
      <c r="AN21" s="1">
        <v>20.058778762817383</v>
      </c>
      <c r="AO21" s="1">
        <v>1200.3204345703125</v>
      </c>
      <c r="AP21" s="1">
        <v>1173.7911376953125</v>
      </c>
      <c r="AQ21" s="1">
        <v>13.501338005065918</v>
      </c>
      <c r="AR21" s="1">
        <v>16.78297233581543</v>
      </c>
      <c r="AS21" s="1">
        <v>51.554058074951172</v>
      </c>
      <c r="AT21" s="1">
        <v>64.085311889648438</v>
      </c>
      <c r="AU21" s="1">
        <v>300.54891967773438</v>
      </c>
      <c r="AV21" s="1">
        <v>1699.1492919921875</v>
      </c>
      <c r="AW21" s="1">
        <v>9.8772846162319183E-2</v>
      </c>
      <c r="AX21" s="1">
        <v>99.538925170898438</v>
      </c>
      <c r="AY21" s="1">
        <v>-1.5936524868011475</v>
      </c>
      <c r="AZ21" s="1">
        <v>-7.3080629110336304E-2</v>
      </c>
      <c r="BA21" s="1">
        <v>1</v>
      </c>
      <c r="BB21" s="1">
        <v>-1.355140209197998</v>
      </c>
      <c r="BC21" s="1">
        <v>7.355140209197998</v>
      </c>
      <c r="BD21" s="1">
        <v>1</v>
      </c>
      <c r="BE21" s="1">
        <v>0</v>
      </c>
      <c r="BF21" s="1">
        <v>0.15999999642372131</v>
      </c>
      <c r="BG21" s="1">
        <v>111115</v>
      </c>
      <c r="BH21">
        <f t="shared" si="59"/>
        <v>1.5027445983886716</v>
      </c>
      <c r="BI21">
        <f t="shared" si="60"/>
        <v>5.0156355368826868E-3</v>
      </c>
      <c r="BJ21">
        <f t="shared" si="61"/>
        <v>297.556530380249</v>
      </c>
      <c r="BK21">
        <f t="shared" si="62"/>
        <v>294.85985412597654</v>
      </c>
      <c r="BL21">
        <f t="shared" si="63"/>
        <v>271.8638806421186</v>
      </c>
      <c r="BM21">
        <f t="shared" si="64"/>
        <v>8.1859906641863961E-2</v>
      </c>
      <c r="BN21">
        <f t="shared" si="65"/>
        <v>3.0688980611833787</v>
      </c>
      <c r="BO21">
        <f t="shared" si="66"/>
        <v>30.831135215840291</v>
      </c>
      <c r="BP21">
        <f t="shared" si="67"/>
        <v>14.048162880024861</v>
      </c>
      <c r="BQ21">
        <f t="shared" si="68"/>
        <v>23.058192253112793</v>
      </c>
      <c r="BR21">
        <f t="shared" si="69"/>
        <v>2.8296684938060026</v>
      </c>
      <c r="BS21">
        <f t="shared" si="70"/>
        <v>0.34853155346726039</v>
      </c>
      <c r="BT21">
        <f t="shared" si="71"/>
        <v>1.6705590274799906</v>
      </c>
      <c r="BU21">
        <f t="shared" si="72"/>
        <v>1.159109466326012</v>
      </c>
      <c r="BV21">
        <f t="shared" si="73"/>
        <v>0.21901340626325888</v>
      </c>
      <c r="BW21">
        <f t="shared" si="74"/>
        <v>98.924075284069772</v>
      </c>
      <c r="BX21">
        <f t="shared" si="75"/>
        <v>0.84667790437231349</v>
      </c>
      <c r="BY21">
        <f t="shared" si="76"/>
        <v>55.075114783992177</v>
      </c>
      <c r="BZ21">
        <f t="shared" si="77"/>
        <v>1168.8531785035311</v>
      </c>
      <c r="CA21">
        <f t="shared" si="78"/>
        <v>1.6010753876610204E-2</v>
      </c>
      <c r="CB21">
        <f t="shared" si="79"/>
        <v>0</v>
      </c>
      <c r="CC21">
        <f t="shared" si="80"/>
        <v>1486.8845587866479</v>
      </c>
      <c r="CD21">
        <f t="shared" si="81"/>
        <v>0</v>
      </c>
      <c r="CE21" t="e">
        <f t="shared" si="82"/>
        <v>#DIV/0!</v>
      </c>
      <c r="CF21" t="e">
        <f t="shared" si="83"/>
        <v>#DIV/0!</v>
      </c>
    </row>
    <row r="22" spans="1:84" x14ac:dyDescent="0.35">
      <c r="A22" t="s">
        <v>130</v>
      </c>
      <c r="B22" s="1">
        <v>20</v>
      </c>
      <c r="C22" s="1" t="s">
        <v>104</v>
      </c>
      <c r="D22" s="1">
        <v>3877.499998931773</v>
      </c>
      <c r="E22" s="1">
        <v>0</v>
      </c>
      <c r="F22">
        <f t="shared" si="42"/>
        <v>34.377177377588666</v>
      </c>
      <c r="G22">
        <f t="shared" si="43"/>
        <v>0.35649041781207774</v>
      </c>
      <c r="H22">
        <f t="shared" si="44"/>
        <v>1475.6813467295292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t="e">
        <f t="shared" si="45"/>
        <v>#DIV/0!</v>
      </c>
      <c r="Q22" t="e">
        <f t="shared" si="46"/>
        <v>#DIV/0!</v>
      </c>
      <c r="R22" t="e">
        <f t="shared" si="47"/>
        <v>#DIV/0!</v>
      </c>
      <c r="S22" s="1">
        <v>-1</v>
      </c>
      <c r="T22" s="1">
        <v>0.87</v>
      </c>
      <c r="U22" s="1">
        <v>0.92</v>
      </c>
      <c r="V22" s="1">
        <v>10.151756286621094</v>
      </c>
      <c r="W22">
        <f t="shared" si="48"/>
        <v>0.87507587814331056</v>
      </c>
      <c r="X22">
        <f t="shared" si="49"/>
        <v>2.3805002227402394E-2</v>
      </c>
      <c r="Y22" t="e">
        <f t="shared" si="50"/>
        <v>#DIV/0!</v>
      </c>
      <c r="Z22" t="e">
        <f t="shared" si="51"/>
        <v>#DIV/0!</v>
      </c>
      <c r="AA22" t="e">
        <f t="shared" si="52"/>
        <v>#DIV/0!</v>
      </c>
      <c r="AB22" s="1">
        <v>0</v>
      </c>
      <c r="AC22" s="1">
        <v>0.5</v>
      </c>
      <c r="AD22" t="e">
        <f t="shared" si="53"/>
        <v>#DIV/0!</v>
      </c>
      <c r="AE22">
        <f t="shared" si="54"/>
        <v>5.0311325577808237</v>
      </c>
      <c r="AF22">
        <f t="shared" si="55"/>
        <v>1.4237860172131276</v>
      </c>
      <c r="AG22">
        <f t="shared" si="56"/>
        <v>24.573213577270508</v>
      </c>
      <c r="AH22" s="1">
        <v>2</v>
      </c>
      <c r="AI22">
        <f t="shared" si="57"/>
        <v>4.644859790802002</v>
      </c>
      <c r="AJ22" s="1">
        <v>1</v>
      </c>
      <c r="AK22">
        <f t="shared" si="58"/>
        <v>9.2897195816040039</v>
      </c>
      <c r="AL22" s="1">
        <v>21.794567108154297</v>
      </c>
      <c r="AM22" s="1">
        <v>24.573213577270508</v>
      </c>
      <c r="AN22" s="1">
        <v>20.057888031005859</v>
      </c>
      <c r="AO22" s="1">
        <v>1700.2193603515625</v>
      </c>
      <c r="AP22" s="1">
        <v>1671.7459716796875</v>
      </c>
      <c r="AQ22" s="1">
        <v>13.543869972229004</v>
      </c>
      <c r="AR22" s="1">
        <v>16.835489273071289</v>
      </c>
      <c r="AS22" s="1">
        <v>51.446887969970703</v>
      </c>
      <c r="AT22" s="1">
        <v>63.951847076416016</v>
      </c>
      <c r="AU22" s="1">
        <v>300.54696655273438</v>
      </c>
      <c r="AV22" s="1">
        <v>1698.27978515625</v>
      </c>
      <c r="AW22" s="1">
        <v>0.12638205289840698</v>
      </c>
      <c r="AX22" s="1">
        <v>99.544464111328125</v>
      </c>
      <c r="AY22" s="1">
        <v>-4.1984806060791016</v>
      </c>
      <c r="AZ22" s="1">
        <v>-7.6070018112659454E-2</v>
      </c>
      <c r="BA22" s="1">
        <v>1</v>
      </c>
      <c r="BB22" s="1">
        <v>-1.355140209197998</v>
      </c>
      <c r="BC22" s="1">
        <v>7.355140209197998</v>
      </c>
      <c r="BD22" s="1">
        <v>1</v>
      </c>
      <c r="BE22" s="1">
        <v>0</v>
      </c>
      <c r="BF22" s="1">
        <v>0.15999999642372131</v>
      </c>
      <c r="BG22" s="1">
        <v>111115</v>
      </c>
      <c r="BH22">
        <f t="shared" si="59"/>
        <v>1.5027348327636716</v>
      </c>
      <c r="BI22">
        <f t="shared" si="60"/>
        <v>5.0311325577808239E-3</v>
      </c>
      <c r="BJ22">
        <f t="shared" si="61"/>
        <v>297.72321357727049</v>
      </c>
      <c r="BK22">
        <f t="shared" si="62"/>
        <v>294.94456710815427</v>
      </c>
      <c r="BL22">
        <f t="shared" si="63"/>
        <v>271.7247595514782</v>
      </c>
      <c r="BM22">
        <f t="shared" si="64"/>
        <v>7.4736072750260951E-2</v>
      </c>
      <c r="BN22">
        <f t="shared" si="65"/>
        <v>3.0996657749530221</v>
      </c>
      <c r="BO22">
        <f t="shared" si="66"/>
        <v>31.138504814154516</v>
      </c>
      <c r="BP22">
        <f t="shared" si="67"/>
        <v>14.303015541083226</v>
      </c>
      <c r="BQ22">
        <f t="shared" si="68"/>
        <v>23.183890342712402</v>
      </c>
      <c r="BR22">
        <f t="shared" si="69"/>
        <v>2.8512588181595349</v>
      </c>
      <c r="BS22">
        <f t="shared" si="70"/>
        <v>0.34331577015258014</v>
      </c>
      <c r="BT22">
        <f t="shared" si="71"/>
        <v>1.6758797577398945</v>
      </c>
      <c r="BU22">
        <f t="shared" si="72"/>
        <v>1.1753790604196404</v>
      </c>
      <c r="BV22">
        <f t="shared" si="73"/>
        <v>0.21571836028956864</v>
      </c>
      <c r="BW22">
        <f t="shared" si="74"/>
        <v>146.89590885927399</v>
      </c>
      <c r="BX22">
        <f t="shared" si="75"/>
        <v>0.88271864968027269</v>
      </c>
      <c r="BY22">
        <f t="shared" si="76"/>
        <v>54.676843946219819</v>
      </c>
      <c r="BZ22">
        <f t="shared" si="77"/>
        <v>1666.7502138366146</v>
      </c>
      <c r="CA22">
        <f t="shared" si="78"/>
        <v>1.1277248067419102E-2</v>
      </c>
      <c r="CB22">
        <f t="shared" si="79"/>
        <v>0</v>
      </c>
      <c r="CC22">
        <f t="shared" si="80"/>
        <v>1486.1236743286383</v>
      </c>
      <c r="CD22">
        <f t="shared" si="81"/>
        <v>0</v>
      </c>
      <c r="CE22" t="e">
        <f t="shared" si="82"/>
        <v>#DIV/0!</v>
      </c>
      <c r="CF22" t="e">
        <f t="shared" si="83"/>
        <v>#DIV/0!</v>
      </c>
    </row>
    <row r="23" spans="1:84" x14ac:dyDescent="0.35">
      <c r="A23" t="s">
        <v>130</v>
      </c>
      <c r="B23" s="1">
        <v>21</v>
      </c>
      <c r="C23" s="1" t="s">
        <v>105</v>
      </c>
      <c r="D23" s="1">
        <v>4099.499998931773</v>
      </c>
      <c r="E23" s="1">
        <v>0</v>
      </c>
      <c r="F23">
        <f t="shared" si="42"/>
        <v>37.633685143418695</v>
      </c>
      <c r="G23">
        <f t="shared" si="43"/>
        <v>0.35715004175045323</v>
      </c>
      <c r="H23">
        <f t="shared" si="44"/>
        <v>1578.3528921752445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t="e">
        <f t="shared" si="45"/>
        <v>#DIV/0!</v>
      </c>
      <c r="Q23" t="e">
        <f t="shared" si="46"/>
        <v>#DIV/0!</v>
      </c>
      <c r="R23" t="e">
        <f t="shared" si="47"/>
        <v>#DIV/0!</v>
      </c>
      <c r="S23" s="1">
        <v>-1</v>
      </c>
      <c r="T23" s="1">
        <v>0.87</v>
      </c>
      <c r="U23" s="1">
        <v>0.92</v>
      </c>
      <c r="V23" s="1">
        <v>10.151756286621094</v>
      </c>
      <c r="W23">
        <f t="shared" si="48"/>
        <v>0.87507587814331056</v>
      </c>
      <c r="X23">
        <f t="shared" si="49"/>
        <v>2.5960796071306479E-2</v>
      </c>
      <c r="Y23" t="e">
        <f t="shared" si="50"/>
        <v>#DIV/0!</v>
      </c>
      <c r="Z23" t="e">
        <f t="shared" si="51"/>
        <v>#DIV/0!</v>
      </c>
      <c r="AA23" t="e">
        <f t="shared" si="52"/>
        <v>#DIV/0!</v>
      </c>
      <c r="AB23" s="1">
        <v>0</v>
      </c>
      <c r="AC23" s="1">
        <v>0.5</v>
      </c>
      <c r="AD23" t="e">
        <f t="shared" si="53"/>
        <v>#DIV/0!</v>
      </c>
      <c r="AE23">
        <f t="shared" si="54"/>
        <v>5.0953302089386687</v>
      </c>
      <c r="AF23">
        <f t="shared" si="55"/>
        <v>1.4391843541691522</v>
      </c>
      <c r="AG23">
        <f t="shared" si="56"/>
        <v>24.709060668945313</v>
      </c>
      <c r="AH23" s="1">
        <v>2</v>
      </c>
      <c r="AI23">
        <f t="shared" si="57"/>
        <v>4.644859790802002</v>
      </c>
      <c r="AJ23" s="1">
        <v>1</v>
      </c>
      <c r="AK23">
        <f t="shared" si="58"/>
        <v>9.2897195816040039</v>
      </c>
      <c r="AL23" s="1">
        <v>21.866916656494141</v>
      </c>
      <c r="AM23" s="1">
        <v>24.709060668945313</v>
      </c>
      <c r="AN23" s="1">
        <v>20.13032341003418</v>
      </c>
      <c r="AO23" s="1">
        <v>1823.3558349609375</v>
      </c>
      <c r="AP23" s="1">
        <v>1792.234375</v>
      </c>
      <c r="AQ23" s="1">
        <v>13.600665092468262</v>
      </c>
      <c r="AR23" s="1">
        <v>16.934064865112305</v>
      </c>
      <c r="AS23" s="1">
        <v>51.439933776855469</v>
      </c>
      <c r="AT23" s="1">
        <v>64.046989440917969</v>
      </c>
      <c r="AU23" s="1">
        <v>300.5367431640625</v>
      </c>
      <c r="AV23" s="1">
        <v>1700.6009521484375</v>
      </c>
      <c r="AW23" s="1">
        <v>0.11350050568580627</v>
      </c>
      <c r="AX23" s="1">
        <v>99.548233032226563</v>
      </c>
      <c r="AY23" s="1">
        <v>-4.5159730911254883</v>
      </c>
      <c r="AZ23" s="1">
        <v>-7.7164165675640106E-2</v>
      </c>
      <c r="BA23" s="1">
        <v>0.75</v>
      </c>
      <c r="BB23" s="1">
        <v>-1.355140209197998</v>
      </c>
      <c r="BC23" s="1">
        <v>7.355140209197998</v>
      </c>
      <c r="BD23" s="1">
        <v>1</v>
      </c>
      <c r="BE23" s="1">
        <v>0</v>
      </c>
      <c r="BF23" s="1">
        <v>0.15999999642372131</v>
      </c>
      <c r="BG23" s="1">
        <v>111115</v>
      </c>
      <c r="BH23">
        <f t="shared" si="59"/>
        <v>1.5026837158203123</v>
      </c>
      <c r="BI23">
        <f t="shared" si="60"/>
        <v>5.0953302089386688E-3</v>
      </c>
      <c r="BJ23">
        <f t="shared" si="61"/>
        <v>297.85906066894529</v>
      </c>
      <c r="BK23">
        <f t="shared" si="62"/>
        <v>295.01691665649412</v>
      </c>
      <c r="BL23">
        <f t="shared" si="63"/>
        <v>272.09614626192706</v>
      </c>
      <c r="BM23">
        <f t="shared" si="64"/>
        <v>6.1916631010909572E-2</v>
      </c>
      <c r="BN23">
        <f t="shared" si="65"/>
        <v>3.1249405895441922</v>
      </c>
      <c r="BO23">
        <f t="shared" si="66"/>
        <v>31.391221062985228</v>
      </c>
      <c r="BP23">
        <f t="shared" si="67"/>
        <v>14.457156197872923</v>
      </c>
      <c r="BQ23">
        <f t="shared" si="68"/>
        <v>23.287988662719727</v>
      </c>
      <c r="BR23">
        <f t="shared" si="69"/>
        <v>2.8692480378149603</v>
      </c>
      <c r="BS23">
        <f t="shared" si="70"/>
        <v>0.34392749834491732</v>
      </c>
      <c r="BT23">
        <f t="shared" si="71"/>
        <v>1.6857562353750399</v>
      </c>
      <c r="BU23">
        <f t="shared" si="72"/>
        <v>1.1834918024399204</v>
      </c>
      <c r="BV23">
        <f t="shared" si="73"/>
        <v>0.21610478894725493</v>
      </c>
      <c r="BW23">
        <f t="shared" si="74"/>
        <v>157.12224151735003</v>
      </c>
      <c r="BX23">
        <f t="shared" si="75"/>
        <v>0.8806621021177794</v>
      </c>
      <c r="BY23">
        <f t="shared" si="76"/>
        <v>54.552141963948742</v>
      </c>
      <c r="BZ23">
        <f t="shared" si="77"/>
        <v>1786.7653751558903</v>
      </c>
      <c r="CA23">
        <f t="shared" si="78"/>
        <v>1.1490026408146661E-2</v>
      </c>
      <c r="CB23">
        <f t="shared" si="79"/>
        <v>0</v>
      </c>
      <c r="CC23">
        <f t="shared" si="80"/>
        <v>1488.154871572644</v>
      </c>
      <c r="CD23">
        <f t="shared" si="81"/>
        <v>0</v>
      </c>
      <c r="CE23" t="e">
        <f t="shared" si="82"/>
        <v>#DIV/0!</v>
      </c>
      <c r="CF23" t="e">
        <f t="shared" si="83"/>
        <v>#DIV/0!</v>
      </c>
    </row>
    <row r="24" spans="1:84" x14ac:dyDescent="0.35">
      <c r="A24" t="s">
        <v>131</v>
      </c>
      <c r="B24" s="1">
        <v>24</v>
      </c>
      <c r="C24" s="1" t="s">
        <v>108</v>
      </c>
      <c r="D24" s="1">
        <v>5530.499998931773</v>
      </c>
      <c r="E24" s="1">
        <v>0</v>
      </c>
      <c r="F24">
        <f t="shared" ref="F24:F34" si="84">(AO24-AP24*(1000-AQ24)/(1000-AR24))*BH24</f>
        <v>-3.0098394047501706</v>
      </c>
      <c r="G24">
        <f t="shared" ref="G24:G34" si="85">IF(BS24&lt;&gt;0,1/(1/BS24-1/AK24),0)</f>
        <v>0.16385035847342552</v>
      </c>
      <c r="H24">
        <f t="shared" ref="H24:H34" si="86">((BV24-BI24/2)*AP24-F24)/(BV24+BI24/2)</f>
        <v>79.461931896806945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t="e">
        <f t="shared" ref="P24:P34" si="87">CB24/L24</f>
        <v>#DIV/0!</v>
      </c>
      <c r="Q24" t="e">
        <f t="shared" ref="Q24:Q34" si="88">CD24/N24</f>
        <v>#DIV/0!</v>
      </c>
      <c r="R24" t="e">
        <f t="shared" ref="R24:R34" si="89">(N24-O24)/N24</f>
        <v>#DIV/0!</v>
      </c>
      <c r="S24" s="1">
        <v>-1</v>
      </c>
      <c r="T24" s="1">
        <v>0.87</v>
      </c>
      <c r="U24" s="1">
        <v>0.92</v>
      </c>
      <c r="V24" s="1">
        <v>10.151756286621094</v>
      </c>
      <c r="W24">
        <f t="shared" ref="W24:W34" si="90">(V24*U24+(100-V24)*T24)/100</f>
        <v>0.87507587814331056</v>
      </c>
      <c r="X24">
        <f t="shared" ref="X24:X34" si="91">(F24-S24)/CC24</f>
        <v>-1.3509239238789405E-3</v>
      </c>
      <c r="Y24" t="e">
        <f t="shared" ref="Y24:Y34" si="92">(N24-O24)/(N24-M24)</f>
        <v>#DIV/0!</v>
      </c>
      <c r="Z24" t="e">
        <f t="shared" ref="Z24:Z34" si="93">(L24-N24)/(L24-M24)</f>
        <v>#DIV/0!</v>
      </c>
      <c r="AA24" t="e">
        <f t="shared" ref="AA24:AA34" si="94">(L24-N24)/N24</f>
        <v>#DIV/0!</v>
      </c>
      <c r="AB24" s="1">
        <v>0</v>
      </c>
      <c r="AC24" s="1">
        <v>0.5</v>
      </c>
      <c r="AD24" t="e">
        <f t="shared" ref="AD24:AD34" si="95">R24*AC24*W24*AB24</f>
        <v>#DIV/0!</v>
      </c>
      <c r="AE24">
        <f t="shared" ref="AE24:AE34" si="96">BI24*1000</f>
        <v>3.2488752642248495</v>
      </c>
      <c r="AF24">
        <f t="shared" ref="AF24:AF34" si="97">(BN24-BT24)</f>
        <v>1.9558282055797951</v>
      </c>
      <c r="AG24">
        <f t="shared" ref="AG24:AG34" si="98">(AM24+BM24*E24)</f>
        <v>26.977972030639648</v>
      </c>
      <c r="AH24" s="1">
        <v>2</v>
      </c>
      <c r="AI24">
        <f t="shared" ref="AI24:AI34" si="99">(AH24*BB24+BC24)</f>
        <v>4.644859790802002</v>
      </c>
      <c r="AJ24" s="1">
        <v>1</v>
      </c>
      <c r="AK24">
        <f t="shared" ref="AK24:AK34" si="100">AI24*(AJ24+1)*(AJ24+1)/(AJ24*AJ24+1)</f>
        <v>9.2897195816040039</v>
      </c>
      <c r="AL24" s="1">
        <v>23.392107009887695</v>
      </c>
      <c r="AM24" s="1">
        <v>26.977972030639648</v>
      </c>
      <c r="AN24" s="1">
        <v>22.042013168334961</v>
      </c>
      <c r="AO24" s="1">
        <v>49.848526000976563</v>
      </c>
      <c r="AP24" s="1">
        <v>51.739585876464844</v>
      </c>
      <c r="AQ24" s="1">
        <v>14.137434005737305</v>
      </c>
      <c r="AR24" s="1">
        <v>16.264259338378906</v>
      </c>
      <c r="AS24" s="1">
        <v>48.731918334960938</v>
      </c>
      <c r="AT24" s="1">
        <v>56.064460754394531</v>
      </c>
      <c r="AU24" s="1">
        <v>300.54510498046875</v>
      </c>
      <c r="AV24" s="1">
        <v>1700.1402587890625</v>
      </c>
      <c r="AW24" s="1">
        <v>0.11516569554805756</v>
      </c>
      <c r="AX24" s="1">
        <v>99.525192260742188</v>
      </c>
      <c r="AY24" s="1">
        <v>-0.37743663787841797</v>
      </c>
      <c r="AZ24" s="1">
        <v>-7.0187278091907501E-2</v>
      </c>
      <c r="BA24" s="1">
        <v>1</v>
      </c>
      <c r="BB24" s="1">
        <v>-1.355140209197998</v>
      </c>
      <c r="BC24" s="1">
        <v>7.355140209197998</v>
      </c>
      <c r="BD24" s="1">
        <v>1</v>
      </c>
      <c r="BE24" s="1">
        <v>0</v>
      </c>
      <c r="BF24" s="1">
        <v>0.15999999642372131</v>
      </c>
      <c r="BG24" s="1">
        <v>111115</v>
      </c>
      <c r="BH24">
        <f t="shared" ref="BH24:BH34" si="101">AU24*0.000001/(AH24*0.0001)</f>
        <v>1.5027255249023437</v>
      </c>
      <c r="BI24">
        <f t="shared" ref="BI24:BI34" si="102">(AR24-AQ24)/(1000-AR24)*BH24</f>
        <v>3.2488752642248495E-3</v>
      </c>
      <c r="BJ24">
        <f t="shared" ref="BJ24:BJ34" si="103">(AM24+273.15)</f>
        <v>300.12797203063963</v>
      </c>
      <c r="BK24">
        <f t="shared" ref="BK24:BK34" si="104">(AL24+273.15)</f>
        <v>296.54210700988767</v>
      </c>
      <c r="BL24">
        <f t="shared" ref="BL24:BL34" si="105">(AV24*BD24+AW24*BE24)*BF24</f>
        <v>272.02243532607463</v>
      </c>
      <c r="BM24">
        <f t="shared" ref="BM24:BM34" si="106">((BL24+0.00000010773*(BK24^4-BJ24^4))-BI24*44100)/(AI24*51.4+0.00000043092*BJ24^3)</f>
        <v>0.35030728555914992</v>
      </c>
      <c r="BN24">
        <f t="shared" ref="BN24:BN34" si="107">0.61365*EXP(17.502*AG24/(240.97+AG24))</f>
        <v>3.5745317432105272</v>
      </c>
      <c r="BO24">
        <f t="shared" ref="BO24:BO34" si="108">BN24*1000/AX24</f>
        <v>35.915848661168624</v>
      </c>
      <c r="BP24">
        <f t="shared" ref="BP24:BP34" si="109">(BO24-AR24)</f>
        <v>19.651589322789718</v>
      </c>
      <c r="BQ24">
        <f t="shared" ref="BQ24:BQ34" si="110">IF(E24,AM24,(AL24+AM24)/2)</f>
        <v>25.185039520263672</v>
      </c>
      <c r="BR24">
        <f t="shared" ref="BR24:BR34" si="111">0.61365*EXP(17.502*BQ24/(240.97+BQ24))</f>
        <v>3.2149249802942612</v>
      </c>
      <c r="BS24">
        <f t="shared" ref="BS24:BS34" si="112">IF(BP24&lt;&gt;0,(1000-(BO24+AR24)/2)/BP24*BI24,0)</f>
        <v>0.16101048526763737</v>
      </c>
      <c r="BT24">
        <f t="shared" ref="BT24:BT34" si="113">AR24*AX24/1000</f>
        <v>1.6187035376307322</v>
      </c>
      <c r="BU24">
        <f t="shared" ref="BU24:BU34" si="114">(BR24-BT24)</f>
        <v>1.5962214426635291</v>
      </c>
      <c r="BV24">
        <f t="shared" ref="BV24:BV34" si="115">1/(1.6/G24+1.37/AK24)</f>
        <v>0.10088290218428236</v>
      </c>
      <c r="BW24">
        <f t="shared" ref="BW24:BW34" si="116">H24*AX24*0.001</f>
        <v>7.908464049439714</v>
      </c>
      <c r="BX24">
        <f t="shared" ref="BX24:BX34" si="117">H24/AP24</f>
        <v>1.5358053326235137</v>
      </c>
      <c r="BY24">
        <f t="shared" ref="BY24:BY34" si="118">(1-BI24*AX24/BN24/G24)*100</f>
        <v>44.792318514345212</v>
      </c>
      <c r="BZ24">
        <f t="shared" ref="BZ24:BZ34" si="119">(AP24-F24/(AK24/1.35))</f>
        <v>52.176981554635695</v>
      </c>
      <c r="CA24">
        <f t="shared" ref="CA24:CA34" si="120">F24*BY24/100/BZ24</f>
        <v>-2.5838536702899571E-2</v>
      </c>
      <c r="CB24">
        <f t="shared" ref="CB24:CB34" si="121">(L24-K24)</f>
        <v>0</v>
      </c>
      <c r="CC24">
        <f t="shared" ref="CC24:CC34" si="122">AV24*W24</f>
        <v>1487.7517299266342</v>
      </c>
      <c r="CD24">
        <f t="shared" ref="CD24:CD34" si="123">(N24-M24)</f>
        <v>0</v>
      </c>
      <c r="CE24" t="e">
        <f t="shared" ref="CE24:CE34" si="124">(N24-O24)/(N24-K24)</f>
        <v>#DIV/0!</v>
      </c>
      <c r="CF24" t="e">
        <f t="shared" ref="CF24:CF34" si="125">(L24-N24)/(L24-K24)</f>
        <v>#DIV/0!</v>
      </c>
    </row>
    <row r="25" spans="1:84" x14ac:dyDescent="0.35">
      <c r="A25" t="s">
        <v>131</v>
      </c>
      <c r="B25" s="1">
        <v>25</v>
      </c>
      <c r="C25" s="1" t="s">
        <v>109</v>
      </c>
      <c r="D25" s="1">
        <v>5671.499998931773</v>
      </c>
      <c r="E25" s="1">
        <v>0</v>
      </c>
      <c r="F25">
        <f t="shared" si="84"/>
        <v>1.3706843011672016</v>
      </c>
      <c r="G25">
        <f t="shared" si="85"/>
        <v>0.17286034795498362</v>
      </c>
      <c r="H25">
        <f t="shared" si="86"/>
        <v>82.921252321868806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t="e">
        <f t="shared" si="87"/>
        <v>#DIV/0!</v>
      </c>
      <c r="Q25" t="e">
        <f t="shared" si="88"/>
        <v>#DIV/0!</v>
      </c>
      <c r="R25" t="e">
        <f t="shared" si="89"/>
        <v>#DIV/0!</v>
      </c>
      <c r="S25" s="1">
        <v>-1</v>
      </c>
      <c r="T25" s="1">
        <v>0.87</v>
      </c>
      <c r="U25" s="1">
        <v>0.92</v>
      </c>
      <c r="V25" s="1">
        <v>10.151756286621094</v>
      </c>
      <c r="W25">
        <f t="shared" si="90"/>
        <v>0.87507587814331056</v>
      </c>
      <c r="X25">
        <f t="shared" si="91"/>
        <v>1.593877952243077E-3</v>
      </c>
      <c r="Y25" t="e">
        <f t="shared" si="92"/>
        <v>#DIV/0!</v>
      </c>
      <c r="Z25" t="e">
        <f t="shared" si="93"/>
        <v>#DIV/0!</v>
      </c>
      <c r="AA25" t="e">
        <f t="shared" si="94"/>
        <v>#DIV/0!</v>
      </c>
      <c r="AB25" s="1">
        <v>0</v>
      </c>
      <c r="AC25" s="1">
        <v>0.5</v>
      </c>
      <c r="AD25" t="e">
        <f t="shared" si="95"/>
        <v>#DIV/0!</v>
      </c>
      <c r="AE25">
        <f t="shared" si="96"/>
        <v>3.3972632929544235</v>
      </c>
      <c r="AF25">
        <f t="shared" si="97"/>
        <v>1.9403535504085343</v>
      </c>
      <c r="AG25">
        <f t="shared" si="98"/>
        <v>26.927772521972656</v>
      </c>
      <c r="AH25" s="1">
        <v>2</v>
      </c>
      <c r="AI25">
        <f t="shared" si="99"/>
        <v>4.644859790802002</v>
      </c>
      <c r="AJ25" s="1">
        <v>1</v>
      </c>
      <c r="AK25">
        <f t="shared" si="100"/>
        <v>9.2897195816040039</v>
      </c>
      <c r="AL25" s="1">
        <v>23.422292709350586</v>
      </c>
      <c r="AM25" s="1">
        <v>26.927772521972656</v>
      </c>
      <c r="AN25" s="1">
        <v>22.042682647705078</v>
      </c>
      <c r="AO25" s="1">
        <v>99.847000122070313</v>
      </c>
      <c r="AP25" s="1">
        <v>98.711723327636719</v>
      </c>
      <c r="AQ25" s="1">
        <v>14.091038703918457</v>
      </c>
      <c r="AR25" s="1">
        <v>16.314857482910156</v>
      </c>
      <c r="AS25" s="1">
        <v>48.485301971435547</v>
      </c>
      <c r="AT25" s="1">
        <v>56.128696441650391</v>
      </c>
      <c r="AU25" s="1">
        <v>300.5494384765625</v>
      </c>
      <c r="AV25" s="1">
        <v>1699.70263671875</v>
      </c>
      <c r="AW25" s="1">
        <v>0.17155405879020691</v>
      </c>
      <c r="AX25" s="1">
        <v>99.519783020019531</v>
      </c>
      <c r="AY25" s="1">
        <v>-0.15342846512794495</v>
      </c>
      <c r="AZ25" s="1">
        <v>-7.0265285670757294E-2</v>
      </c>
      <c r="BA25" s="1">
        <v>1</v>
      </c>
      <c r="BB25" s="1">
        <v>-1.355140209197998</v>
      </c>
      <c r="BC25" s="1">
        <v>7.355140209197998</v>
      </c>
      <c r="BD25" s="1">
        <v>1</v>
      </c>
      <c r="BE25" s="1">
        <v>0</v>
      </c>
      <c r="BF25" s="1">
        <v>0.15999999642372131</v>
      </c>
      <c r="BG25" s="1">
        <v>111115</v>
      </c>
      <c r="BH25">
        <f t="shared" si="101"/>
        <v>1.5027471923828124</v>
      </c>
      <c r="BI25">
        <f t="shared" si="102"/>
        <v>3.3972632929544235E-3</v>
      </c>
      <c r="BJ25">
        <f t="shared" si="103"/>
        <v>300.07777252197263</v>
      </c>
      <c r="BK25">
        <f t="shared" si="104"/>
        <v>296.57229270935056</v>
      </c>
      <c r="BL25">
        <f t="shared" si="105"/>
        <v>271.95241579638969</v>
      </c>
      <c r="BM25">
        <f t="shared" si="106"/>
        <v>0.32759082584589422</v>
      </c>
      <c r="BN25">
        <f t="shared" si="107"/>
        <v>3.564004627110295</v>
      </c>
      <c r="BO25">
        <f t="shared" si="108"/>
        <v>35.812021680085003</v>
      </c>
      <c r="BP25">
        <f t="shared" si="109"/>
        <v>19.497164197174847</v>
      </c>
      <c r="BQ25">
        <f t="shared" si="110"/>
        <v>25.175032615661621</v>
      </c>
      <c r="BR25">
        <f t="shared" si="111"/>
        <v>3.2130101123347012</v>
      </c>
      <c r="BS25">
        <f t="shared" si="112"/>
        <v>0.16970257279032927</v>
      </c>
      <c r="BT25">
        <f t="shared" si="113"/>
        <v>1.6236510767017607</v>
      </c>
      <c r="BU25">
        <f t="shared" si="114"/>
        <v>1.5893590356329406</v>
      </c>
      <c r="BV25">
        <f t="shared" si="115"/>
        <v>0.10634336499752897</v>
      </c>
      <c r="BW25">
        <f t="shared" si="116"/>
        <v>8.2523050388206745</v>
      </c>
      <c r="BX25">
        <f t="shared" si="117"/>
        <v>0.84003449161395616</v>
      </c>
      <c r="BY25">
        <f t="shared" si="118"/>
        <v>45.12115214899687</v>
      </c>
      <c r="BZ25">
        <f t="shared" si="119"/>
        <v>98.512532836436094</v>
      </c>
      <c r="CA25">
        <f t="shared" si="120"/>
        <v>6.2780697156465679E-3</v>
      </c>
      <c r="CB25">
        <f t="shared" si="121"/>
        <v>0</v>
      </c>
      <c r="CC25">
        <f t="shared" si="122"/>
        <v>1487.3687774091604</v>
      </c>
      <c r="CD25">
        <f t="shared" si="123"/>
        <v>0</v>
      </c>
      <c r="CE25" t="e">
        <f t="shared" si="124"/>
        <v>#DIV/0!</v>
      </c>
      <c r="CF25" t="e">
        <f t="shared" si="125"/>
        <v>#DIV/0!</v>
      </c>
    </row>
    <row r="26" spans="1:84" x14ac:dyDescent="0.35">
      <c r="A26" t="s">
        <v>131</v>
      </c>
      <c r="B26" s="1">
        <v>23</v>
      </c>
      <c r="C26" s="1" t="s">
        <v>107</v>
      </c>
      <c r="D26" s="1">
        <v>5408.499998931773</v>
      </c>
      <c r="E26" s="1">
        <v>0</v>
      </c>
      <c r="F26">
        <f t="shared" si="84"/>
        <v>5.1360927337123039</v>
      </c>
      <c r="G26">
        <f t="shared" si="85"/>
        <v>0.15033429232873011</v>
      </c>
      <c r="H26">
        <f t="shared" si="86"/>
        <v>135.30952688955134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t="e">
        <f t="shared" si="87"/>
        <v>#DIV/0!</v>
      </c>
      <c r="Q26" t="e">
        <f t="shared" si="88"/>
        <v>#DIV/0!</v>
      </c>
      <c r="R26" t="e">
        <f t="shared" si="89"/>
        <v>#DIV/0!</v>
      </c>
      <c r="S26" s="1">
        <v>-1</v>
      </c>
      <c r="T26" s="1">
        <v>0.87</v>
      </c>
      <c r="U26" s="1">
        <v>0.92</v>
      </c>
      <c r="V26" s="1">
        <v>10.151756286621094</v>
      </c>
      <c r="W26">
        <f t="shared" si="90"/>
        <v>0.87507587814331056</v>
      </c>
      <c r="X26">
        <f t="shared" si="91"/>
        <v>4.1235670185685797E-3</v>
      </c>
      <c r="Y26" t="e">
        <f t="shared" si="92"/>
        <v>#DIV/0!</v>
      </c>
      <c r="Z26" t="e">
        <f t="shared" si="93"/>
        <v>#DIV/0!</v>
      </c>
      <c r="AA26" t="e">
        <f t="shared" si="94"/>
        <v>#DIV/0!</v>
      </c>
      <c r="AB26" s="1">
        <v>0</v>
      </c>
      <c r="AC26" s="1">
        <v>0.5</v>
      </c>
      <c r="AD26" t="e">
        <f t="shared" si="95"/>
        <v>#DIV/0!</v>
      </c>
      <c r="AE26">
        <f t="shared" si="96"/>
        <v>2.9827620581107634</v>
      </c>
      <c r="AF26">
        <f t="shared" si="97"/>
        <v>1.9543904007763189</v>
      </c>
      <c r="AG26">
        <f t="shared" si="98"/>
        <v>26.958877563476563</v>
      </c>
      <c r="AH26" s="1">
        <v>2</v>
      </c>
      <c r="AI26">
        <f t="shared" si="99"/>
        <v>4.644859790802002</v>
      </c>
      <c r="AJ26" s="1">
        <v>1</v>
      </c>
      <c r="AK26">
        <f t="shared" si="100"/>
        <v>9.2897195816040039</v>
      </c>
      <c r="AL26" s="1">
        <v>23.348972320556641</v>
      </c>
      <c r="AM26" s="1">
        <v>26.958877563476563</v>
      </c>
      <c r="AN26" s="1">
        <v>22.043041229248047</v>
      </c>
      <c r="AO26" s="1">
        <v>199.86985778808594</v>
      </c>
      <c r="AP26" s="1">
        <v>196.06278991699219</v>
      </c>
      <c r="AQ26" s="1">
        <v>14.285294532775879</v>
      </c>
      <c r="AR26" s="1">
        <v>16.237991333007813</v>
      </c>
      <c r="AS26" s="1">
        <v>49.370780944824219</v>
      </c>
      <c r="AT26" s="1">
        <v>56.117969512939453</v>
      </c>
      <c r="AU26" s="1">
        <v>300.54107666015625</v>
      </c>
      <c r="AV26" s="1">
        <v>1700.486328125</v>
      </c>
      <c r="AW26" s="1">
        <v>0.13151559233665466</v>
      </c>
      <c r="AX26" s="1">
        <v>99.527946472167969</v>
      </c>
      <c r="AY26" s="1">
        <v>0.20600110292434692</v>
      </c>
      <c r="AZ26" s="1">
        <v>-7.0660017430782318E-2</v>
      </c>
      <c r="BA26" s="1">
        <v>1</v>
      </c>
      <c r="BB26" s="1">
        <v>-1.355140209197998</v>
      </c>
      <c r="BC26" s="1">
        <v>7.355140209197998</v>
      </c>
      <c r="BD26" s="1">
        <v>1</v>
      </c>
      <c r="BE26" s="1">
        <v>0</v>
      </c>
      <c r="BF26" s="1">
        <v>0.15999999642372131</v>
      </c>
      <c r="BG26" s="1">
        <v>111115</v>
      </c>
      <c r="BH26">
        <f t="shared" si="101"/>
        <v>1.5027053833007811</v>
      </c>
      <c r="BI26">
        <f t="shared" si="102"/>
        <v>2.9827620581107635E-3</v>
      </c>
      <c r="BJ26">
        <f t="shared" si="103"/>
        <v>300.10887756347654</v>
      </c>
      <c r="BK26">
        <f t="shared" si="104"/>
        <v>296.49897232055662</v>
      </c>
      <c r="BL26">
        <f t="shared" si="105"/>
        <v>272.07780641858699</v>
      </c>
      <c r="BM26">
        <f t="shared" si="106"/>
        <v>0.39635309268324648</v>
      </c>
      <c r="BN26">
        <f t="shared" si="107"/>
        <v>3.5705243329834477</v>
      </c>
      <c r="BO26">
        <f t="shared" si="108"/>
        <v>35.874590600358772</v>
      </c>
      <c r="BP26">
        <f t="shared" si="109"/>
        <v>19.63659926735096</v>
      </c>
      <c r="BQ26">
        <f t="shared" si="110"/>
        <v>25.153924942016602</v>
      </c>
      <c r="BR26">
        <f t="shared" si="111"/>
        <v>3.20897432810259</v>
      </c>
      <c r="BS26">
        <f t="shared" si="112"/>
        <v>0.14794019588057447</v>
      </c>
      <c r="BT26">
        <f t="shared" si="113"/>
        <v>1.6161339322071289</v>
      </c>
      <c r="BU26">
        <f t="shared" si="114"/>
        <v>1.5928403958954611</v>
      </c>
      <c r="BV26">
        <f t="shared" si="115"/>
        <v>9.2674777287413149E-2</v>
      </c>
      <c r="BW26">
        <f t="shared" si="116"/>
        <v>13.467079349437638</v>
      </c>
      <c r="BX26">
        <f t="shared" si="117"/>
        <v>0.69013364007947564</v>
      </c>
      <c r="BY26">
        <f t="shared" si="118"/>
        <v>44.693828136692858</v>
      </c>
      <c r="BZ26">
        <f t="shared" si="119"/>
        <v>195.3164029965256</v>
      </c>
      <c r="CA26">
        <f t="shared" si="120"/>
        <v>1.1752809411441911E-2</v>
      </c>
      <c r="CB26">
        <f t="shared" si="121"/>
        <v>0</v>
      </c>
      <c r="CC26">
        <f t="shared" si="122"/>
        <v>1488.0545668546781</v>
      </c>
      <c r="CD26">
        <f t="shared" si="123"/>
        <v>0</v>
      </c>
      <c r="CE26" t="e">
        <f t="shared" si="124"/>
        <v>#DIV/0!</v>
      </c>
      <c r="CF26" t="e">
        <f t="shared" si="125"/>
        <v>#DIV/0!</v>
      </c>
    </row>
    <row r="27" spans="1:84" x14ac:dyDescent="0.35">
      <c r="A27" t="s">
        <v>131</v>
      </c>
      <c r="B27" s="1">
        <v>26</v>
      </c>
      <c r="C27" s="1" t="s">
        <v>110</v>
      </c>
      <c r="D27" s="1">
        <v>5798.499998931773</v>
      </c>
      <c r="E27" s="1">
        <v>0</v>
      </c>
      <c r="F27">
        <f t="shared" si="84"/>
        <v>12.419520870227373</v>
      </c>
      <c r="G27">
        <f t="shared" si="85"/>
        <v>0.18658730186227568</v>
      </c>
      <c r="H27">
        <f t="shared" si="86"/>
        <v>175.7004190138762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t="e">
        <f t="shared" si="87"/>
        <v>#DIV/0!</v>
      </c>
      <c r="Q27" t="e">
        <f t="shared" si="88"/>
        <v>#DIV/0!</v>
      </c>
      <c r="R27" t="e">
        <f t="shared" si="89"/>
        <v>#DIV/0!</v>
      </c>
      <c r="S27" s="1">
        <v>-1</v>
      </c>
      <c r="T27" s="1">
        <v>0.87</v>
      </c>
      <c r="U27" s="1">
        <v>0.92</v>
      </c>
      <c r="V27" s="1">
        <v>10.151756286621094</v>
      </c>
      <c r="W27">
        <f t="shared" si="90"/>
        <v>0.87507587814331056</v>
      </c>
      <c r="X27">
        <f t="shared" si="91"/>
        <v>9.0219260157622591E-3</v>
      </c>
      <c r="Y27" t="e">
        <f t="shared" si="92"/>
        <v>#DIV/0!</v>
      </c>
      <c r="Z27" t="e">
        <f t="shared" si="93"/>
        <v>#DIV/0!</v>
      </c>
      <c r="AA27" t="e">
        <f t="shared" si="94"/>
        <v>#DIV/0!</v>
      </c>
      <c r="AB27" s="1">
        <v>0</v>
      </c>
      <c r="AC27" s="1">
        <v>0.5</v>
      </c>
      <c r="AD27" t="e">
        <f t="shared" si="95"/>
        <v>#DIV/0!</v>
      </c>
      <c r="AE27">
        <f t="shared" si="96"/>
        <v>3.5832097627983255</v>
      </c>
      <c r="AF27">
        <f t="shared" si="97"/>
        <v>1.8988535325065801</v>
      </c>
      <c r="AG27">
        <f t="shared" si="98"/>
        <v>26.796194076538086</v>
      </c>
      <c r="AH27" s="1">
        <v>2</v>
      </c>
      <c r="AI27">
        <f t="shared" si="99"/>
        <v>4.644859790802002</v>
      </c>
      <c r="AJ27" s="1">
        <v>1</v>
      </c>
      <c r="AK27">
        <f t="shared" si="100"/>
        <v>9.2897195816040039</v>
      </c>
      <c r="AL27" s="1">
        <v>23.448020935058594</v>
      </c>
      <c r="AM27" s="1">
        <v>26.796194076538086</v>
      </c>
      <c r="AN27" s="1">
        <v>22.040922164916992</v>
      </c>
      <c r="AO27" s="1">
        <v>300.28851318359375</v>
      </c>
      <c r="AP27" s="1">
        <v>291.3287353515625</v>
      </c>
      <c r="AQ27" s="1">
        <v>14.110736846923828</v>
      </c>
      <c r="AR27" s="1">
        <v>16.456089019775391</v>
      </c>
      <c r="AS27" s="1">
        <v>48.471729278564453</v>
      </c>
      <c r="AT27" s="1">
        <v>56.526546478271484</v>
      </c>
      <c r="AU27" s="1">
        <v>300.53005981445313</v>
      </c>
      <c r="AV27" s="1">
        <v>1699.77734375</v>
      </c>
      <c r="AW27" s="1">
        <v>0.17069835960865021</v>
      </c>
      <c r="AX27" s="1">
        <v>99.518585205078125</v>
      </c>
      <c r="AY27" s="1">
        <v>0.38321703672409058</v>
      </c>
      <c r="AZ27" s="1">
        <v>-7.9305067658424377E-2</v>
      </c>
      <c r="BA27" s="1">
        <v>1</v>
      </c>
      <c r="BB27" s="1">
        <v>-1.355140209197998</v>
      </c>
      <c r="BC27" s="1">
        <v>7.355140209197998</v>
      </c>
      <c r="BD27" s="1">
        <v>1</v>
      </c>
      <c r="BE27" s="1">
        <v>0</v>
      </c>
      <c r="BF27" s="1">
        <v>0.15999999642372131</v>
      </c>
      <c r="BG27" s="1">
        <v>111115</v>
      </c>
      <c r="BH27">
        <f t="shared" si="101"/>
        <v>1.5026502990722654</v>
      </c>
      <c r="BI27">
        <f t="shared" si="102"/>
        <v>3.5832097627983253E-3</v>
      </c>
      <c r="BJ27">
        <f t="shared" si="103"/>
        <v>299.94619407653806</v>
      </c>
      <c r="BK27">
        <f t="shared" si="104"/>
        <v>296.59802093505857</v>
      </c>
      <c r="BL27">
        <f t="shared" si="105"/>
        <v>271.96436892112251</v>
      </c>
      <c r="BM27">
        <f t="shared" si="106"/>
        <v>0.30217706107481129</v>
      </c>
      <c r="BN27">
        <f t="shared" si="107"/>
        <v>3.5365402297634478</v>
      </c>
      <c r="BO27">
        <f t="shared" si="108"/>
        <v>35.53648017077105</v>
      </c>
      <c r="BP27">
        <f t="shared" si="109"/>
        <v>19.080391150995659</v>
      </c>
      <c r="BQ27">
        <f t="shared" si="110"/>
        <v>25.12210750579834</v>
      </c>
      <c r="BR27">
        <f t="shared" si="111"/>
        <v>3.2028992096730349</v>
      </c>
      <c r="BS27">
        <f t="shared" si="112"/>
        <v>0.18291342113591519</v>
      </c>
      <c r="BT27">
        <f t="shared" si="113"/>
        <v>1.6376866972568678</v>
      </c>
      <c r="BU27">
        <f t="shared" si="114"/>
        <v>1.5652125124161671</v>
      </c>
      <c r="BV27">
        <f t="shared" si="115"/>
        <v>0.11464538274716415</v>
      </c>
      <c r="BW27">
        <f t="shared" si="116"/>
        <v>17.485457120200369</v>
      </c>
      <c r="BX27">
        <f t="shared" si="117"/>
        <v>0.60310020157074029</v>
      </c>
      <c r="BY27">
        <f t="shared" si="118"/>
        <v>45.959950443301892</v>
      </c>
      <c r="BZ27">
        <f t="shared" si="119"/>
        <v>289.52390658062643</v>
      </c>
      <c r="CA27">
        <f t="shared" si="120"/>
        <v>1.9715144440628343E-2</v>
      </c>
      <c r="CB27">
        <f t="shared" si="121"/>
        <v>0</v>
      </c>
      <c r="CC27">
        <f t="shared" si="122"/>
        <v>1487.434151730135</v>
      </c>
      <c r="CD27">
        <f t="shared" si="123"/>
        <v>0</v>
      </c>
      <c r="CE27" t="e">
        <f t="shared" si="124"/>
        <v>#DIV/0!</v>
      </c>
      <c r="CF27" t="e">
        <f t="shared" si="125"/>
        <v>#DIV/0!</v>
      </c>
    </row>
    <row r="28" spans="1:84" x14ac:dyDescent="0.35">
      <c r="A28" t="s">
        <v>131</v>
      </c>
      <c r="B28" s="1">
        <v>22</v>
      </c>
      <c r="C28" s="1" t="s">
        <v>106</v>
      </c>
      <c r="D28" s="1">
        <v>5278.499998931773</v>
      </c>
      <c r="E28" s="1">
        <v>0</v>
      </c>
      <c r="F28">
        <f t="shared" si="84"/>
        <v>21.973879741722119</v>
      </c>
      <c r="G28">
        <f t="shared" si="85"/>
        <v>0.14162237667663288</v>
      </c>
      <c r="H28">
        <f t="shared" si="86"/>
        <v>125.02211953169862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t="e">
        <f t="shared" si="87"/>
        <v>#DIV/0!</v>
      </c>
      <c r="Q28" t="e">
        <f t="shared" si="88"/>
        <v>#DIV/0!</v>
      </c>
      <c r="R28" t="e">
        <f t="shared" si="89"/>
        <v>#DIV/0!</v>
      </c>
      <c r="S28" s="1">
        <v>-1</v>
      </c>
      <c r="T28" s="1">
        <v>0.87</v>
      </c>
      <c r="U28" s="1">
        <v>0.92</v>
      </c>
      <c r="V28" s="1">
        <v>10.151756286621094</v>
      </c>
      <c r="W28">
        <f t="shared" si="90"/>
        <v>0.87507587814331056</v>
      </c>
      <c r="X28">
        <f t="shared" si="91"/>
        <v>1.5458775239648042E-2</v>
      </c>
      <c r="Y28" t="e">
        <f t="shared" si="92"/>
        <v>#DIV/0!</v>
      </c>
      <c r="Z28" t="e">
        <f t="shared" si="93"/>
        <v>#DIV/0!</v>
      </c>
      <c r="AA28" t="e">
        <f t="shared" si="94"/>
        <v>#DIV/0!</v>
      </c>
      <c r="AB28" s="1">
        <v>0</v>
      </c>
      <c r="AC28" s="1">
        <v>0.5</v>
      </c>
      <c r="AD28" t="e">
        <f t="shared" si="95"/>
        <v>#DIV/0!</v>
      </c>
      <c r="AE28">
        <f t="shared" si="96"/>
        <v>2.7896357226880339</v>
      </c>
      <c r="AF28">
        <f t="shared" si="97"/>
        <v>1.9388225631906768</v>
      </c>
      <c r="AG28">
        <f t="shared" si="98"/>
        <v>26.879606246948242</v>
      </c>
      <c r="AH28" s="1">
        <v>2</v>
      </c>
      <c r="AI28">
        <f t="shared" si="99"/>
        <v>4.644859790802002</v>
      </c>
      <c r="AJ28" s="1">
        <v>1</v>
      </c>
      <c r="AK28">
        <f t="shared" si="100"/>
        <v>9.2897195816040039</v>
      </c>
      <c r="AL28" s="1">
        <v>23.324968338012695</v>
      </c>
      <c r="AM28" s="1">
        <v>26.879606246948242</v>
      </c>
      <c r="AN28" s="1">
        <v>22.041206359863281</v>
      </c>
      <c r="AO28" s="1">
        <v>399.98919677734375</v>
      </c>
      <c r="AP28" s="1">
        <v>384.65228271484375</v>
      </c>
      <c r="AQ28" s="1">
        <v>14.400181770324707</v>
      </c>
      <c r="AR28" s="1">
        <v>16.226463317871094</v>
      </c>
      <c r="AS28" s="1">
        <v>49.843265533447266</v>
      </c>
      <c r="AT28" s="1">
        <v>56.164913177490234</v>
      </c>
      <c r="AU28" s="1">
        <v>300.54180908203125</v>
      </c>
      <c r="AV28" s="1">
        <v>1698.296630859375</v>
      </c>
      <c r="AW28" s="1">
        <v>0.2148381769657135</v>
      </c>
      <c r="AX28" s="1">
        <v>99.535354614257813</v>
      </c>
      <c r="AY28" s="1">
        <v>0.3128751814365387</v>
      </c>
      <c r="AZ28" s="1">
        <v>-6.7250914871692657E-2</v>
      </c>
      <c r="BA28" s="1">
        <v>1</v>
      </c>
      <c r="BB28" s="1">
        <v>-1.355140209197998</v>
      </c>
      <c r="BC28" s="1">
        <v>7.355140209197998</v>
      </c>
      <c r="BD28" s="1">
        <v>1</v>
      </c>
      <c r="BE28" s="1">
        <v>0</v>
      </c>
      <c r="BF28" s="1">
        <v>0.15999999642372131</v>
      </c>
      <c r="BG28" s="1">
        <v>111115</v>
      </c>
      <c r="BH28">
        <f t="shared" si="101"/>
        <v>1.5027090454101562</v>
      </c>
      <c r="BI28">
        <f t="shared" si="102"/>
        <v>2.7896357226880339E-3</v>
      </c>
      <c r="BJ28">
        <f t="shared" si="103"/>
        <v>300.02960624694822</v>
      </c>
      <c r="BK28">
        <f t="shared" si="104"/>
        <v>296.47496833801267</v>
      </c>
      <c r="BL28">
        <f t="shared" si="105"/>
        <v>271.72745486391796</v>
      </c>
      <c r="BM28">
        <f t="shared" si="106"/>
        <v>0.43159311033220965</v>
      </c>
      <c r="BN28">
        <f t="shared" si="107"/>
        <v>3.5539293436702226</v>
      </c>
      <c r="BO28">
        <f t="shared" si="108"/>
        <v>35.705195982304211</v>
      </c>
      <c r="BP28">
        <f t="shared" si="109"/>
        <v>19.478732664433117</v>
      </c>
      <c r="BQ28">
        <f t="shared" si="110"/>
        <v>25.102287292480469</v>
      </c>
      <c r="BR28">
        <f t="shared" si="111"/>
        <v>3.1991198844653432</v>
      </c>
      <c r="BS28">
        <f t="shared" si="112"/>
        <v>0.13949575485926485</v>
      </c>
      <c r="BT28">
        <f t="shared" si="113"/>
        <v>1.6151067804795458</v>
      </c>
      <c r="BU28">
        <f t="shared" si="114"/>
        <v>1.5840131039857974</v>
      </c>
      <c r="BV28">
        <f t="shared" si="115"/>
        <v>8.7373448536653298E-2</v>
      </c>
      <c r="BW28">
        <f t="shared" si="116"/>
        <v>12.44412100221375</v>
      </c>
      <c r="BX28">
        <f t="shared" si="117"/>
        <v>0.32502632936246451</v>
      </c>
      <c r="BY28">
        <f t="shared" si="118"/>
        <v>44.832386625727558</v>
      </c>
      <c r="BZ28">
        <f t="shared" si="119"/>
        <v>381.45899605094178</v>
      </c>
      <c r="CA28">
        <f t="shared" si="120"/>
        <v>2.5825619069069439E-2</v>
      </c>
      <c r="CB28">
        <f t="shared" si="121"/>
        <v>0</v>
      </c>
      <c r="CC28">
        <f t="shared" si="122"/>
        <v>1486.1384155970934</v>
      </c>
      <c r="CD28">
        <f t="shared" si="123"/>
        <v>0</v>
      </c>
      <c r="CE28" t="e">
        <f t="shared" si="124"/>
        <v>#DIV/0!</v>
      </c>
      <c r="CF28" t="e">
        <f t="shared" si="125"/>
        <v>#DIV/0!</v>
      </c>
    </row>
    <row r="29" spans="1:84" x14ac:dyDescent="0.35">
      <c r="A29" t="s">
        <v>131</v>
      </c>
      <c r="B29" s="1">
        <v>27</v>
      </c>
      <c r="C29" s="1" t="s">
        <v>111</v>
      </c>
      <c r="D29" s="1">
        <v>5972.499998931773</v>
      </c>
      <c r="E29" s="1">
        <v>0</v>
      </c>
      <c r="F29">
        <f t="shared" si="84"/>
        <v>21.719838702509964</v>
      </c>
      <c r="G29">
        <f t="shared" si="85"/>
        <v>0.20638739194950864</v>
      </c>
      <c r="H29">
        <f t="shared" si="86"/>
        <v>300.93958045333807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t="e">
        <f t="shared" si="87"/>
        <v>#DIV/0!</v>
      </c>
      <c r="Q29" t="e">
        <f t="shared" si="88"/>
        <v>#DIV/0!</v>
      </c>
      <c r="R29" t="e">
        <f t="shared" si="89"/>
        <v>#DIV/0!</v>
      </c>
      <c r="S29" s="1">
        <v>-1</v>
      </c>
      <c r="T29" s="1">
        <v>0.87</v>
      </c>
      <c r="U29" s="1">
        <v>0.92</v>
      </c>
      <c r="V29" s="1">
        <v>10.151756286621094</v>
      </c>
      <c r="W29">
        <f t="shared" si="90"/>
        <v>0.87507587814331056</v>
      </c>
      <c r="X29">
        <f t="shared" si="91"/>
        <v>1.5281698009180965E-2</v>
      </c>
      <c r="Y29" t="e">
        <f t="shared" si="92"/>
        <v>#DIV/0!</v>
      </c>
      <c r="Z29" t="e">
        <f t="shared" si="93"/>
        <v>#DIV/0!</v>
      </c>
      <c r="AA29" t="e">
        <f t="shared" si="94"/>
        <v>#DIV/0!</v>
      </c>
      <c r="AB29" s="1">
        <v>0</v>
      </c>
      <c r="AC29" s="1">
        <v>0.5</v>
      </c>
      <c r="AD29" t="e">
        <f t="shared" si="95"/>
        <v>#DIV/0!</v>
      </c>
      <c r="AE29">
        <f t="shared" si="96"/>
        <v>3.8468108904942357</v>
      </c>
      <c r="AF29">
        <f t="shared" si="97"/>
        <v>1.8468800533812202</v>
      </c>
      <c r="AG29">
        <f t="shared" si="98"/>
        <v>26.622283935546875</v>
      </c>
      <c r="AH29" s="1">
        <v>2</v>
      </c>
      <c r="AI29">
        <f t="shared" si="99"/>
        <v>4.644859790802002</v>
      </c>
      <c r="AJ29" s="1">
        <v>1</v>
      </c>
      <c r="AK29">
        <f t="shared" si="100"/>
        <v>9.2897195816040039</v>
      </c>
      <c r="AL29" s="1">
        <v>23.452875137329102</v>
      </c>
      <c r="AM29" s="1">
        <v>26.622283935546875</v>
      </c>
      <c r="AN29" s="1">
        <v>22.04298210144043</v>
      </c>
      <c r="AO29" s="1">
        <v>500.15228271484375</v>
      </c>
      <c r="AP29" s="1">
        <v>484.45770263671875</v>
      </c>
      <c r="AQ29" s="1">
        <v>14.100133895874023</v>
      </c>
      <c r="AR29" s="1">
        <v>16.617610931396484</v>
      </c>
      <c r="AS29" s="1">
        <v>48.417869567871094</v>
      </c>
      <c r="AT29" s="1">
        <v>57.06060791015625</v>
      </c>
      <c r="AU29" s="1">
        <v>300.52993774414063</v>
      </c>
      <c r="AV29" s="1">
        <v>1698.9786376953125</v>
      </c>
      <c r="AW29" s="1">
        <v>0.24082429707050323</v>
      </c>
      <c r="AX29" s="1">
        <v>99.511505126953125</v>
      </c>
      <c r="AY29" s="1">
        <v>0.40891894698143005</v>
      </c>
      <c r="AZ29" s="1">
        <v>-8.2960598170757294E-2</v>
      </c>
      <c r="BA29" s="1">
        <v>1</v>
      </c>
      <c r="BB29" s="1">
        <v>-1.355140209197998</v>
      </c>
      <c r="BC29" s="1">
        <v>7.355140209197998</v>
      </c>
      <c r="BD29" s="1">
        <v>1</v>
      </c>
      <c r="BE29" s="1">
        <v>0</v>
      </c>
      <c r="BF29" s="1">
        <v>0.15999999642372131</v>
      </c>
      <c r="BG29" s="1">
        <v>111115</v>
      </c>
      <c r="BH29">
        <f t="shared" si="101"/>
        <v>1.5026496887207028</v>
      </c>
      <c r="BI29">
        <f t="shared" si="102"/>
        <v>3.8468108904942356E-3</v>
      </c>
      <c r="BJ29">
        <f t="shared" si="103"/>
        <v>299.77228393554685</v>
      </c>
      <c r="BK29">
        <f t="shared" si="104"/>
        <v>296.60287513732908</v>
      </c>
      <c r="BL29">
        <f t="shared" si="105"/>
        <v>271.83657595522891</v>
      </c>
      <c r="BM29">
        <f t="shared" si="106"/>
        <v>0.26354640825797554</v>
      </c>
      <c r="BN29">
        <f t="shared" si="107"/>
        <v>3.5005235287785936</v>
      </c>
      <c r="BO29">
        <f t="shared" si="108"/>
        <v>35.177073488264035</v>
      </c>
      <c r="BP29">
        <f t="shared" si="109"/>
        <v>18.559462556867551</v>
      </c>
      <c r="BQ29">
        <f t="shared" si="110"/>
        <v>25.037579536437988</v>
      </c>
      <c r="BR29">
        <f t="shared" si="111"/>
        <v>3.1868085011786835</v>
      </c>
      <c r="BS29">
        <f t="shared" si="112"/>
        <v>0.20190179004186914</v>
      </c>
      <c r="BT29">
        <f t="shared" si="113"/>
        <v>1.6536434753973734</v>
      </c>
      <c r="BU29">
        <f t="shared" si="114"/>
        <v>1.5331650257813101</v>
      </c>
      <c r="BV29">
        <f t="shared" si="115"/>
        <v>0.12658409881872368</v>
      </c>
      <c r="BW29">
        <f t="shared" si="116"/>
        <v>29.946950603185474</v>
      </c>
      <c r="BX29">
        <f t="shared" si="117"/>
        <v>0.62118855540006601</v>
      </c>
      <c r="BY29">
        <f t="shared" si="118"/>
        <v>47.014386431375911</v>
      </c>
      <c r="BZ29">
        <f t="shared" si="119"/>
        <v>481.3013337075152</v>
      </c>
      <c r="CA29">
        <f t="shared" si="120"/>
        <v>2.1216332024700003E-2</v>
      </c>
      <c r="CB29">
        <f t="shared" si="121"/>
        <v>0</v>
      </c>
      <c r="CC29">
        <f t="shared" si="122"/>
        <v>1486.735223327951</v>
      </c>
      <c r="CD29">
        <f t="shared" si="123"/>
        <v>0</v>
      </c>
      <c r="CE29" t="e">
        <f t="shared" si="124"/>
        <v>#DIV/0!</v>
      </c>
      <c r="CF29" t="e">
        <f t="shared" si="125"/>
        <v>#DIV/0!</v>
      </c>
    </row>
    <row r="30" spans="1:84" x14ac:dyDescent="0.35">
      <c r="A30" t="s">
        <v>131</v>
      </c>
      <c r="B30" s="1">
        <v>28</v>
      </c>
      <c r="C30" s="1" t="s">
        <v>112</v>
      </c>
      <c r="D30" s="1">
        <v>6137.499998931773</v>
      </c>
      <c r="E30" s="1">
        <v>0</v>
      </c>
      <c r="F30">
        <f t="shared" si="84"/>
        <v>29.521837137093669</v>
      </c>
      <c r="G30">
        <f t="shared" si="85"/>
        <v>0.22335633263308763</v>
      </c>
      <c r="H30">
        <f t="shared" si="86"/>
        <v>542.8055107424492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t="e">
        <f t="shared" si="87"/>
        <v>#DIV/0!</v>
      </c>
      <c r="Q30" t="e">
        <f t="shared" si="88"/>
        <v>#DIV/0!</v>
      </c>
      <c r="R30" t="e">
        <f t="shared" si="89"/>
        <v>#DIV/0!</v>
      </c>
      <c r="S30" s="1">
        <v>-1</v>
      </c>
      <c r="T30" s="1">
        <v>0.87</v>
      </c>
      <c r="U30" s="1">
        <v>0.92</v>
      </c>
      <c r="V30" s="1">
        <v>10.151756286621094</v>
      </c>
      <c r="W30">
        <f t="shared" si="90"/>
        <v>0.87507587814331056</v>
      </c>
      <c r="X30">
        <f t="shared" si="91"/>
        <v>2.0536774940714837E-2</v>
      </c>
      <c r="Y30" t="e">
        <f t="shared" si="92"/>
        <v>#DIV/0!</v>
      </c>
      <c r="Z30" t="e">
        <f t="shared" si="93"/>
        <v>#DIV/0!</v>
      </c>
      <c r="AA30" t="e">
        <f t="shared" si="94"/>
        <v>#DIV/0!</v>
      </c>
      <c r="AB30" s="1">
        <v>0</v>
      </c>
      <c r="AC30" s="1">
        <v>0.5</v>
      </c>
      <c r="AD30" t="e">
        <f t="shared" si="95"/>
        <v>#DIV/0!</v>
      </c>
      <c r="AE30">
        <f t="shared" si="96"/>
        <v>4.0722558970276435</v>
      </c>
      <c r="AF30">
        <f t="shared" si="97"/>
        <v>1.8098022291128726</v>
      </c>
      <c r="AG30">
        <f t="shared" si="98"/>
        <v>26.508724212646484</v>
      </c>
      <c r="AH30" s="1">
        <v>2</v>
      </c>
      <c r="AI30">
        <f t="shared" si="99"/>
        <v>4.644859790802002</v>
      </c>
      <c r="AJ30" s="1">
        <v>1</v>
      </c>
      <c r="AK30">
        <f t="shared" si="100"/>
        <v>9.2897195816040039</v>
      </c>
      <c r="AL30" s="1">
        <v>23.491550445556641</v>
      </c>
      <c r="AM30" s="1">
        <v>26.508724212646484</v>
      </c>
      <c r="AN30" s="1">
        <v>22.040746688842773</v>
      </c>
      <c r="AO30" s="1">
        <v>800.05914306640625</v>
      </c>
      <c r="AP30" s="1">
        <v>778.30316162109375</v>
      </c>
      <c r="AQ30" s="1">
        <v>14.09183406829834</v>
      </c>
      <c r="AR30" s="1">
        <v>16.756500244140625</v>
      </c>
      <c r="AS30" s="1">
        <v>48.275112152099609</v>
      </c>
      <c r="AT30" s="1">
        <v>57.400936126708984</v>
      </c>
      <c r="AU30" s="1">
        <v>300.52688598632813</v>
      </c>
      <c r="AV30" s="1">
        <v>1698.37158203125</v>
      </c>
      <c r="AW30" s="1">
        <v>0.19542407989501953</v>
      </c>
      <c r="AX30" s="1">
        <v>99.506240844726563</v>
      </c>
      <c r="AY30" s="1">
        <v>-0.11320629715919495</v>
      </c>
      <c r="AZ30" s="1">
        <v>-8.6865797638893127E-2</v>
      </c>
      <c r="BA30" s="1">
        <v>1</v>
      </c>
      <c r="BB30" s="1">
        <v>-1.355140209197998</v>
      </c>
      <c r="BC30" s="1">
        <v>7.355140209197998</v>
      </c>
      <c r="BD30" s="1">
        <v>1</v>
      </c>
      <c r="BE30" s="1">
        <v>0</v>
      </c>
      <c r="BF30" s="1">
        <v>0.15999999642372131</v>
      </c>
      <c r="BG30" s="1">
        <v>111115</v>
      </c>
      <c r="BH30">
        <f t="shared" si="101"/>
        <v>1.5026344299316405</v>
      </c>
      <c r="BI30">
        <f t="shared" si="102"/>
        <v>4.0722558970276435E-3</v>
      </c>
      <c r="BJ30">
        <f t="shared" si="103"/>
        <v>299.65872421264646</v>
      </c>
      <c r="BK30">
        <f t="shared" si="104"/>
        <v>296.64155044555662</v>
      </c>
      <c r="BL30">
        <f t="shared" si="105"/>
        <v>271.73944705114991</v>
      </c>
      <c r="BM30">
        <f t="shared" si="106"/>
        <v>0.2304582081691561</v>
      </c>
      <c r="BN30">
        <f t="shared" si="107"/>
        <v>3.4771785781210491</v>
      </c>
      <c r="BO30">
        <f t="shared" si="108"/>
        <v>34.944326593012143</v>
      </c>
      <c r="BP30">
        <f t="shared" si="109"/>
        <v>18.187826348871518</v>
      </c>
      <c r="BQ30">
        <f t="shared" si="110"/>
        <v>25.000137329101563</v>
      </c>
      <c r="BR30">
        <f t="shared" si="111"/>
        <v>3.1797036234788818</v>
      </c>
      <c r="BS30">
        <f t="shared" si="112"/>
        <v>0.21811217692813409</v>
      </c>
      <c r="BT30">
        <f t="shared" si="113"/>
        <v>1.6673763490081766</v>
      </c>
      <c r="BU30">
        <f t="shared" si="114"/>
        <v>1.5123272744707053</v>
      </c>
      <c r="BV30">
        <f t="shared" si="115"/>
        <v>0.13678176112472679</v>
      </c>
      <c r="BW30">
        <f t="shared" si="116"/>
        <v>54.012535883782967</v>
      </c>
      <c r="BX30">
        <f t="shared" si="117"/>
        <v>0.69742169569485402</v>
      </c>
      <c r="BY30">
        <f t="shared" si="118"/>
        <v>47.825281444407523</v>
      </c>
      <c r="BZ30">
        <f t="shared" si="119"/>
        <v>774.01299120367901</v>
      </c>
      <c r="CA30">
        <f t="shared" si="120"/>
        <v>1.8241168893584275E-2</v>
      </c>
      <c r="CB30">
        <f t="shared" si="121"/>
        <v>0</v>
      </c>
      <c r="CC30">
        <f t="shared" si="122"/>
        <v>1486.2040035596397</v>
      </c>
      <c r="CD30">
        <f t="shared" si="123"/>
        <v>0</v>
      </c>
      <c r="CE30" t="e">
        <f t="shared" si="124"/>
        <v>#DIV/0!</v>
      </c>
      <c r="CF30" t="e">
        <f t="shared" si="125"/>
        <v>#DIV/0!</v>
      </c>
    </row>
    <row r="31" spans="1:84" x14ac:dyDescent="0.35">
      <c r="A31" t="s">
        <v>131</v>
      </c>
      <c r="B31" s="1">
        <v>29</v>
      </c>
      <c r="C31" s="1" t="s">
        <v>113</v>
      </c>
      <c r="D31" s="1">
        <v>6301.499998931773</v>
      </c>
      <c r="E31" s="1">
        <v>0</v>
      </c>
      <c r="F31">
        <f t="shared" si="84"/>
        <v>33.425871008193049</v>
      </c>
      <c r="G31">
        <f t="shared" si="85"/>
        <v>0.23478821493314797</v>
      </c>
      <c r="H31">
        <f t="shared" si="86"/>
        <v>911.39958188277035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t="e">
        <f t="shared" si="87"/>
        <v>#DIV/0!</v>
      </c>
      <c r="Q31" t="e">
        <f t="shared" si="88"/>
        <v>#DIV/0!</v>
      </c>
      <c r="R31" t="e">
        <f t="shared" si="89"/>
        <v>#DIV/0!</v>
      </c>
      <c r="S31" s="1">
        <v>-1</v>
      </c>
      <c r="T31" s="1">
        <v>0.87</v>
      </c>
      <c r="U31" s="1">
        <v>0.92</v>
      </c>
      <c r="V31" s="1">
        <v>10.151756286621094</v>
      </c>
      <c r="W31">
        <f t="shared" si="90"/>
        <v>0.87507587814331056</v>
      </c>
      <c r="X31">
        <f t="shared" si="91"/>
        <v>2.3161030591966073E-2</v>
      </c>
      <c r="Y31" t="e">
        <f t="shared" si="92"/>
        <v>#DIV/0!</v>
      </c>
      <c r="Z31" t="e">
        <f t="shared" si="93"/>
        <v>#DIV/0!</v>
      </c>
      <c r="AA31" t="e">
        <f t="shared" si="94"/>
        <v>#DIV/0!</v>
      </c>
      <c r="AB31" s="1">
        <v>0</v>
      </c>
      <c r="AC31" s="1">
        <v>0.5</v>
      </c>
      <c r="AD31" t="e">
        <f t="shared" si="95"/>
        <v>#DIV/0!</v>
      </c>
      <c r="AE31">
        <f t="shared" si="96"/>
        <v>4.2292421401465985</v>
      </c>
      <c r="AF31">
        <f t="shared" si="97"/>
        <v>1.7901822632071525</v>
      </c>
      <c r="AG31">
        <f t="shared" si="98"/>
        <v>26.436752319335938</v>
      </c>
      <c r="AH31" s="1">
        <v>2</v>
      </c>
      <c r="AI31">
        <f t="shared" si="99"/>
        <v>4.644859790802002</v>
      </c>
      <c r="AJ31" s="1">
        <v>1</v>
      </c>
      <c r="AK31">
        <f t="shared" si="100"/>
        <v>9.2897195816040039</v>
      </c>
      <c r="AL31" s="1">
        <v>23.490991592407227</v>
      </c>
      <c r="AM31" s="1">
        <v>26.436752319335938</v>
      </c>
      <c r="AN31" s="1">
        <v>22.041648864746094</v>
      </c>
      <c r="AO31" s="1">
        <v>1200.3802490234375</v>
      </c>
      <c r="AP31" s="1">
        <v>1174.8287353515625</v>
      </c>
      <c r="AQ31" s="1">
        <v>14.039453506469727</v>
      </c>
      <c r="AR31" s="1">
        <v>16.806707382202148</v>
      </c>
      <c r="AS31" s="1">
        <v>48.093482971191406</v>
      </c>
      <c r="AT31" s="1">
        <v>57.572498321533203</v>
      </c>
      <c r="AU31" s="1">
        <v>300.52627563476563</v>
      </c>
      <c r="AV31" s="1">
        <v>1698.561767578125</v>
      </c>
      <c r="AW31" s="1">
        <v>0.21168218553066254</v>
      </c>
      <c r="AX31" s="1">
        <v>99.500228881835938</v>
      </c>
      <c r="AY31" s="1">
        <v>-1.4915449619293213</v>
      </c>
      <c r="AZ31" s="1">
        <v>-8.8815778493881226E-2</v>
      </c>
      <c r="BA31" s="1">
        <v>1</v>
      </c>
      <c r="BB31" s="1">
        <v>-1.355140209197998</v>
      </c>
      <c r="BC31" s="1">
        <v>7.355140209197998</v>
      </c>
      <c r="BD31" s="1">
        <v>1</v>
      </c>
      <c r="BE31" s="1">
        <v>0</v>
      </c>
      <c r="BF31" s="1">
        <v>0.15999999642372131</v>
      </c>
      <c r="BG31" s="1">
        <v>111115</v>
      </c>
      <c r="BH31">
        <f t="shared" si="101"/>
        <v>1.5026313781738281</v>
      </c>
      <c r="BI31">
        <f t="shared" si="102"/>
        <v>4.2292421401465986E-3</v>
      </c>
      <c r="BJ31">
        <f t="shared" si="103"/>
        <v>299.58675231933591</v>
      </c>
      <c r="BK31">
        <f t="shared" si="104"/>
        <v>296.6409915924072</v>
      </c>
      <c r="BL31">
        <f t="shared" si="105"/>
        <v>271.76987673796975</v>
      </c>
      <c r="BM31">
        <f t="shared" si="106"/>
        <v>0.20623923667523325</v>
      </c>
      <c r="BN31">
        <f t="shared" si="107"/>
        <v>3.4624534944863079</v>
      </c>
      <c r="BO31">
        <f t="shared" si="108"/>
        <v>34.798447535213555</v>
      </c>
      <c r="BP31">
        <f t="shared" si="109"/>
        <v>17.991740153011406</v>
      </c>
      <c r="BQ31">
        <f t="shared" si="110"/>
        <v>24.963871955871582</v>
      </c>
      <c r="BR31">
        <f t="shared" si="111"/>
        <v>3.1728352572982157</v>
      </c>
      <c r="BS31">
        <f t="shared" si="112"/>
        <v>0.22900046116685502</v>
      </c>
      <c r="BT31">
        <f t="shared" si="113"/>
        <v>1.6722712312791554</v>
      </c>
      <c r="BU31">
        <f t="shared" si="114"/>
        <v>1.5005640260190602</v>
      </c>
      <c r="BV31">
        <f t="shared" si="115"/>
        <v>0.14363426699954382</v>
      </c>
      <c r="BW31">
        <f t="shared" si="116"/>
        <v>90.684467000145219</v>
      </c>
      <c r="BX31">
        <f t="shared" si="117"/>
        <v>0.77577229298025119</v>
      </c>
      <c r="BY31">
        <f t="shared" si="118"/>
        <v>48.236171729574231</v>
      </c>
      <c r="BZ31">
        <f t="shared" si="119"/>
        <v>1169.971223188287</v>
      </c>
      <c r="CA31">
        <f t="shared" si="120"/>
        <v>1.378098898678911E-2</v>
      </c>
      <c r="CB31">
        <f t="shared" si="121"/>
        <v>0</v>
      </c>
      <c r="CC31">
        <f t="shared" si="122"/>
        <v>1486.3704303440816</v>
      </c>
      <c r="CD31">
        <f t="shared" si="123"/>
        <v>0</v>
      </c>
      <c r="CE31" t="e">
        <f t="shared" si="124"/>
        <v>#DIV/0!</v>
      </c>
      <c r="CF31" t="e">
        <f t="shared" si="125"/>
        <v>#DIV/0!</v>
      </c>
    </row>
    <row r="32" spans="1:84" x14ac:dyDescent="0.35">
      <c r="A32" t="s">
        <v>131</v>
      </c>
      <c r="B32" s="1">
        <v>30</v>
      </c>
      <c r="C32" s="1" t="s">
        <v>114</v>
      </c>
      <c r="D32" s="1">
        <v>6423.499998931773</v>
      </c>
      <c r="E32" s="1">
        <v>0</v>
      </c>
      <c r="F32">
        <f t="shared" si="84"/>
        <v>34.965405696953262</v>
      </c>
      <c r="G32">
        <f t="shared" si="85"/>
        <v>0.24132600319271691</v>
      </c>
      <c r="H32">
        <f t="shared" si="86"/>
        <v>1196.7221514156372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t="e">
        <f t="shared" si="87"/>
        <v>#DIV/0!</v>
      </c>
      <c r="Q32" t="e">
        <f t="shared" si="88"/>
        <v>#DIV/0!</v>
      </c>
      <c r="R32" t="e">
        <f t="shared" si="89"/>
        <v>#DIV/0!</v>
      </c>
      <c r="S32" s="1">
        <v>-1</v>
      </c>
      <c r="T32" s="1">
        <v>0.87</v>
      </c>
      <c r="U32" s="1">
        <v>0.92</v>
      </c>
      <c r="V32" s="1">
        <v>10.151756286621094</v>
      </c>
      <c r="W32">
        <f t="shared" si="90"/>
        <v>0.87507587814331056</v>
      </c>
      <c r="X32">
        <f t="shared" si="91"/>
        <v>2.4201602359273731E-2</v>
      </c>
      <c r="Y32" t="e">
        <f t="shared" si="92"/>
        <v>#DIV/0!</v>
      </c>
      <c r="Z32" t="e">
        <f t="shared" si="93"/>
        <v>#DIV/0!</v>
      </c>
      <c r="AA32" t="e">
        <f t="shared" si="94"/>
        <v>#DIV/0!</v>
      </c>
      <c r="AB32" s="1">
        <v>0</v>
      </c>
      <c r="AC32" s="1">
        <v>0.5</v>
      </c>
      <c r="AD32" t="e">
        <f t="shared" si="95"/>
        <v>#DIV/0!</v>
      </c>
      <c r="AE32">
        <f t="shared" si="96"/>
        <v>4.3401011098600328</v>
      </c>
      <c r="AF32">
        <f t="shared" si="97"/>
        <v>1.7885269480421933</v>
      </c>
      <c r="AG32">
        <f t="shared" si="98"/>
        <v>26.436368942260742</v>
      </c>
      <c r="AH32" s="1">
        <v>2</v>
      </c>
      <c r="AI32">
        <f t="shared" si="99"/>
        <v>4.644859790802002</v>
      </c>
      <c r="AJ32" s="1">
        <v>1</v>
      </c>
      <c r="AK32">
        <f t="shared" si="100"/>
        <v>9.2897195816040039</v>
      </c>
      <c r="AL32" s="1">
        <v>23.506526947021484</v>
      </c>
      <c r="AM32" s="1">
        <v>26.436368942260742</v>
      </c>
      <c r="AN32" s="1">
        <v>22.040082931518555</v>
      </c>
      <c r="AO32" s="1">
        <v>1500.48779296875</v>
      </c>
      <c r="AP32" s="1">
        <v>1472.965087890625</v>
      </c>
      <c r="AQ32" s="1">
        <v>13.983154296875</v>
      </c>
      <c r="AR32" s="1">
        <v>16.822778701782227</v>
      </c>
      <c r="AS32" s="1">
        <v>47.858264923095703</v>
      </c>
      <c r="AT32" s="1">
        <v>57.575592041015625</v>
      </c>
      <c r="AU32" s="1">
        <v>300.5389404296875</v>
      </c>
      <c r="AV32" s="1">
        <v>1698.224609375</v>
      </c>
      <c r="AW32" s="1">
        <v>0.21731352806091309</v>
      </c>
      <c r="AX32" s="1">
        <v>99.498916625976563</v>
      </c>
      <c r="AY32" s="1">
        <v>-2.6998822689056396</v>
      </c>
      <c r="AZ32" s="1">
        <v>-8.5629455745220184E-2</v>
      </c>
      <c r="BA32" s="1">
        <v>1</v>
      </c>
      <c r="BB32" s="1">
        <v>-1.355140209197998</v>
      </c>
      <c r="BC32" s="1">
        <v>7.355140209197998</v>
      </c>
      <c r="BD32" s="1">
        <v>1</v>
      </c>
      <c r="BE32" s="1">
        <v>0</v>
      </c>
      <c r="BF32" s="1">
        <v>0.15999999642372131</v>
      </c>
      <c r="BG32" s="1">
        <v>111115</v>
      </c>
      <c r="BH32">
        <f t="shared" si="101"/>
        <v>1.5026947021484374</v>
      </c>
      <c r="BI32">
        <f t="shared" si="102"/>
        <v>4.3401011098600333E-3</v>
      </c>
      <c r="BJ32">
        <f t="shared" si="103"/>
        <v>299.58636894226072</v>
      </c>
      <c r="BK32">
        <f t="shared" si="104"/>
        <v>296.65652694702146</v>
      </c>
      <c r="BL32">
        <f t="shared" si="105"/>
        <v>271.71593142667552</v>
      </c>
      <c r="BM32">
        <f t="shared" si="106"/>
        <v>0.18721009819910062</v>
      </c>
      <c r="BN32">
        <f t="shared" si="107"/>
        <v>3.4623752035080773</v>
      </c>
      <c r="BO32">
        <f t="shared" si="108"/>
        <v>34.798119627004482</v>
      </c>
      <c r="BP32">
        <f t="shared" si="109"/>
        <v>17.975340925222255</v>
      </c>
      <c r="BQ32">
        <f t="shared" si="110"/>
        <v>24.971447944641113</v>
      </c>
      <c r="BR32">
        <f t="shared" si="111"/>
        <v>3.1742690155274289</v>
      </c>
      <c r="BS32">
        <f t="shared" si="112"/>
        <v>0.23521563058995976</v>
      </c>
      <c r="BT32">
        <f t="shared" si="113"/>
        <v>1.673848255465884</v>
      </c>
      <c r="BU32">
        <f t="shared" si="114"/>
        <v>1.5004207600615449</v>
      </c>
      <c r="BV32">
        <f t="shared" si="115"/>
        <v>0.14754680243485582</v>
      </c>
      <c r="BW32">
        <f t="shared" si="116"/>
        <v>119.07255756816379</v>
      </c>
      <c r="BX32">
        <f t="shared" si="117"/>
        <v>0.81245791991541061</v>
      </c>
      <c r="BY32">
        <f t="shared" si="118"/>
        <v>48.317924015065806</v>
      </c>
      <c r="BZ32">
        <f t="shared" si="119"/>
        <v>1467.8838475715565</v>
      </c>
      <c r="CA32">
        <f t="shared" si="120"/>
        <v>1.1509465264682524E-2</v>
      </c>
      <c r="CB32">
        <f t="shared" si="121"/>
        <v>0</v>
      </c>
      <c r="CC32">
        <f t="shared" si="122"/>
        <v>1486.0753913334088</v>
      </c>
      <c r="CD32">
        <f t="shared" si="123"/>
        <v>0</v>
      </c>
      <c r="CE32" t="e">
        <f t="shared" si="124"/>
        <v>#DIV/0!</v>
      </c>
      <c r="CF32" t="e">
        <f t="shared" si="125"/>
        <v>#DIV/0!</v>
      </c>
    </row>
    <row r="33" spans="1:84" x14ac:dyDescent="0.35">
      <c r="A33" t="s">
        <v>131</v>
      </c>
      <c r="B33" s="1">
        <v>31</v>
      </c>
      <c r="C33" s="1" t="s">
        <v>115</v>
      </c>
      <c r="D33" s="1">
        <v>6610.499998931773</v>
      </c>
      <c r="E33" s="1">
        <v>0</v>
      </c>
      <c r="F33">
        <f t="shared" si="84"/>
        <v>36.656863481110342</v>
      </c>
      <c r="G33">
        <f t="shared" si="85"/>
        <v>0.2429750347195597</v>
      </c>
      <c r="H33">
        <f t="shared" si="86"/>
        <v>1379.0025871516402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t="e">
        <f t="shared" si="87"/>
        <v>#DIV/0!</v>
      </c>
      <c r="Q33" t="e">
        <f t="shared" si="88"/>
        <v>#DIV/0!</v>
      </c>
      <c r="R33" t="e">
        <f t="shared" si="89"/>
        <v>#DIV/0!</v>
      </c>
      <c r="S33" s="1">
        <v>-1</v>
      </c>
      <c r="T33" s="1">
        <v>0.87</v>
      </c>
      <c r="U33" s="1">
        <v>0.92</v>
      </c>
      <c r="V33" s="1">
        <v>10.151756286621094</v>
      </c>
      <c r="W33">
        <f t="shared" si="90"/>
        <v>0.87507587814331056</v>
      </c>
      <c r="X33">
        <f t="shared" si="91"/>
        <v>2.5304710637540272E-2</v>
      </c>
      <c r="Y33" t="e">
        <f t="shared" si="92"/>
        <v>#DIV/0!</v>
      </c>
      <c r="Z33" t="e">
        <f t="shared" si="93"/>
        <v>#DIV/0!</v>
      </c>
      <c r="AA33" t="e">
        <f t="shared" si="94"/>
        <v>#DIV/0!</v>
      </c>
      <c r="AB33" s="1">
        <v>0</v>
      </c>
      <c r="AC33" s="1">
        <v>0.5</v>
      </c>
      <c r="AD33" t="e">
        <f t="shared" si="95"/>
        <v>#DIV/0!</v>
      </c>
      <c r="AE33">
        <f t="shared" si="96"/>
        <v>4.3971453629377875</v>
      </c>
      <c r="AF33">
        <f t="shared" si="97"/>
        <v>1.7997003199963768</v>
      </c>
      <c r="AG33">
        <f t="shared" si="98"/>
        <v>26.516921997070313</v>
      </c>
      <c r="AH33" s="1">
        <v>2</v>
      </c>
      <c r="AI33">
        <f t="shared" si="99"/>
        <v>4.644859790802002</v>
      </c>
      <c r="AJ33" s="1">
        <v>1</v>
      </c>
      <c r="AK33">
        <f t="shared" si="100"/>
        <v>9.2897195816040039</v>
      </c>
      <c r="AL33" s="1">
        <v>23.555524826049805</v>
      </c>
      <c r="AM33" s="1">
        <v>26.516921997070313</v>
      </c>
      <c r="AN33" s="1">
        <v>22.041234970092773</v>
      </c>
      <c r="AO33" s="1">
        <v>1700.2254638671875</v>
      </c>
      <c r="AP33" s="1">
        <v>1670.9404296875</v>
      </c>
      <c r="AQ33" s="1">
        <v>14.000546455383301</v>
      </c>
      <c r="AR33" s="1">
        <v>16.877479553222656</v>
      </c>
      <c r="AS33" s="1">
        <v>47.770278930664063</v>
      </c>
      <c r="AT33" s="1">
        <v>57.585613250732422</v>
      </c>
      <c r="AU33" s="1">
        <v>300.523681640625</v>
      </c>
      <c r="AV33" s="1">
        <v>1700.5799560546875</v>
      </c>
      <c r="AW33" s="1">
        <v>0.13655763864517212</v>
      </c>
      <c r="AX33" s="1">
        <v>99.491096496582031</v>
      </c>
      <c r="AY33" s="1">
        <v>-3.684495210647583</v>
      </c>
      <c r="AZ33" s="1">
        <v>-8.55860635638237E-2</v>
      </c>
      <c r="BA33" s="1">
        <v>1</v>
      </c>
      <c r="BB33" s="1">
        <v>-1.355140209197998</v>
      </c>
      <c r="BC33" s="1">
        <v>7.355140209197998</v>
      </c>
      <c r="BD33" s="1">
        <v>1</v>
      </c>
      <c r="BE33" s="1">
        <v>0</v>
      </c>
      <c r="BF33" s="1">
        <v>0.15999999642372131</v>
      </c>
      <c r="BG33" s="1">
        <v>111115</v>
      </c>
      <c r="BH33">
        <f t="shared" si="101"/>
        <v>1.5026184082031249</v>
      </c>
      <c r="BI33">
        <f t="shared" si="102"/>
        <v>4.3971453629377873E-3</v>
      </c>
      <c r="BJ33">
        <f t="shared" si="103"/>
        <v>299.66692199707029</v>
      </c>
      <c r="BK33">
        <f t="shared" si="104"/>
        <v>296.70552482604978</v>
      </c>
      <c r="BL33">
        <f t="shared" si="105"/>
        <v>272.09278688700215</v>
      </c>
      <c r="BM33">
        <f t="shared" si="106"/>
        <v>0.17713226848283745</v>
      </c>
      <c r="BN33">
        <f t="shared" si="107"/>
        <v>3.4788592668451424</v>
      </c>
      <c r="BO33">
        <f t="shared" si="108"/>
        <v>34.966538608453845</v>
      </c>
      <c r="BP33">
        <f t="shared" si="109"/>
        <v>18.089059055231189</v>
      </c>
      <c r="BQ33">
        <f t="shared" si="110"/>
        <v>25.036223411560059</v>
      </c>
      <c r="BR33">
        <f t="shared" si="111"/>
        <v>3.1865509266303862</v>
      </c>
      <c r="BS33">
        <f t="shared" si="112"/>
        <v>0.23678194138413722</v>
      </c>
      <c r="BT33">
        <f t="shared" si="113"/>
        <v>1.6791589468487655</v>
      </c>
      <c r="BU33">
        <f t="shared" si="114"/>
        <v>1.5073919797816207</v>
      </c>
      <c r="BV33">
        <f t="shared" si="115"/>
        <v>0.14853293598839742</v>
      </c>
      <c r="BW33">
        <f t="shared" si="116"/>
        <v>137.19847946734012</v>
      </c>
      <c r="BX33">
        <f t="shared" si="117"/>
        <v>0.82528530799242306</v>
      </c>
      <c r="BY33">
        <f t="shared" si="118"/>
        <v>48.244497785564519</v>
      </c>
      <c r="BZ33">
        <f t="shared" si="119"/>
        <v>1665.6133834548564</v>
      </c>
      <c r="CA33">
        <f t="shared" si="120"/>
        <v>1.0617661857230752E-2</v>
      </c>
      <c r="CB33">
        <f t="shared" si="121"/>
        <v>0</v>
      </c>
      <c r="CC33">
        <f t="shared" si="122"/>
        <v>1488.1364983974681</v>
      </c>
      <c r="CD33">
        <f t="shared" si="123"/>
        <v>0</v>
      </c>
      <c r="CE33" t="e">
        <f t="shared" si="124"/>
        <v>#DIV/0!</v>
      </c>
      <c r="CF33" t="e">
        <f t="shared" si="125"/>
        <v>#DIV/0!</v>
      </c>
    </row>
    <row r="34" spans="1:84" x14ac:dyDescent="0.35">
      <c r="A34" t="s">
        <v>131</v>
      </c>
      <c r="B34" s="1">
        <v>32</v>
      </c>
      <c r="C34" s="1" t="s">
        <v>116</v>
      </c>
      <c r="D34" s="1">
        <v>6812.499998931773</v>
      </c>
      <c r="E34" s="1">
        <v>0</v>
      </c>
      <c r="F34">
        <f t="shared" si="84"/>
        <v>37.746820003997868</v>
      </c>
      <c r="G34">
        <f t="shared" si="85"/>
        <v>0.2435355850402488</v>
      </c>
      <c r="H34">
        <f t="shared" si="86"/>
        <v>1498.2833629219213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t="e">
        <f t="shared" si="87"/>
        <v>#DIV/0!</v>
      </c>
      <c r="Q34" t="e">
        <f t="shared" si="88"/>
        <v>#DIV/0!</v>
      </c>
      <c r="R34" t="e">
        <f t="shared" si="89"/>
        <v>#DIV/0!</v>
      </c>
      <c r="S34" s="1">
        <v>-1</v>
      </c>
      <c r="T34" s="1">
        <v>0.87</v>
      </c>
      <c r="U34" s="1">
        <v>0.92</v>
      </c>
      <c r="V34" s="1">
        <v>10.151756286621094</v>
      </c>
      <c r="W34">
        <f t="shared" si="90"/>
        <v>0.87507587814331056</v>
      </c>
      <c r="X34">
        <f t="shared" si="91"/>
        <v>2.6041866769730262E-2</v>
      </c>
      <c r="Y34" t="e">
        <f t="shared" si="92"/>
        <v>#DIV/0!</v>
      </c>
      <c r="Z34" t="e">
        <f t="shared" si="93"/>
        <v>#DIV/0!</v>
      </c>
      <c r="AA34" t="e">
        <f t="shared" si="94"/>
        <v>#DIV/0!</v>
      </c>
      <c r="AB34" s="1">
        <v>0</v>
      </c>
      <c r="AC34" s="1">
        <v>0.5</v>
      </c>
      <c r="AD34" t="e">
        <f t="shared" si="95"/>
        <v>#DIV/0!</v>
      </c>
      <c r="AE34">
        <f t="shared" si="96"/>
        <v>4.4372696696929532</v>
      </c>
      <c r="AF34">
        <f t="shared" si="97"/>
        <v>1.8118283337308367</v>
      </c>
      <c r="AG34">
        <f t="shared" si="98"/>
        <v>26.600685119628906</v>
      </c>
      <c r="AH34" s="1">
        <v>2</v>
      </c>
      <c r="AI34">
        <f t="shared" si="99"/>
        <v>4.644859790802002</v>
      </c>
      <c r="AJ34" s="1">
        <v>1</v>
      </c>
      <c r="AK34">
        <f t="shared" si="100"/>
        <v>9.2897195816040039</v>
      </c>
      <c r="AL34" s="1">
        <v>23.602273941040039</v>
      </c>
      <c r="AM34" s="1">
        <v>26.600685119628906</v>
      </c>
      <c r="AN34" s="1">
        <v>22.036998748779297</v>
      </c>
      <c r="AO34" s="1">
        <v>1831.4522705078125</v>
      </c>
      <c r="AP34" s="1">
        <v>1801.0128173828125</v>
      </c>
      <c r="AQ34" s="1">
        <v>14.025642395019531</v>
      </c>
      <c r="AR34" s="1">
        <v>16.928707122802734</v>
      </c>
      <c r="AS34" s="1">
        <v>47.719631195068359</v>
      </c>
      <c r="AT34" s="1">
        <v>57.597904205322266</v>
      </c>
      <c r="AU34" s="1">
        <v>300.5205078125</v>
      </c>
      <c r="AV34" s="1">
        <v>1700.2713623046875</v>
      </c>
      <c r="AW34" s="1">
        <v>0.16907356679439545</v>
      </c>
      <c r="AX34" s="1">
        <v>99.490440368652344</v>
      </c>
      <c r="AY34" s="1">
        <v>-4.4319438934326172</v>
      </c>
      <c r="AZ34" s="1">
        <v>-8.6180299520492554E-2</v>
      </c>
      <c r="BA34" s="1">
        <v>0.5</v>
      </c>
      <c r="BB34" s="1">
        <v>-1.355140209197998</v>
      </c>
      <c r="BC34" s="1">
        <v>7.355140209197998</v>
      </c>
      <c r="BD34" s="1">
        <v>1</v>
      </c>
      <c r="BE34" s="1">
        <v>0</v>
      </c>
      <c r="BF34" s="1">
        <v>0.15999999642372131</v>
      </c>
      <c r="BG34" s="1">
        <v>111115</v>
      </c>
      <c r="BH34">
        <f t="shared" si="101"/>
        <v>1.5026025390624997</v>
      </c>
      <c r="BI34">
        <f t="shared" si="102"/>
        <v>4.4372696696929536E-3</v>
      </c>
      <c r="BJ34">
        <f t="shared" si="103"/>
        <v>299.75068511962888</v>
      </c>
      <c r="BK34">
        <f t="shared" si="104"/>
        <v>296.75227394104002</v>
      </c>
      <c r="BL34">
        <f t="shared" si="105"/>
        <v>272.04341188810577</v>
      </c>
      <c r="BM34">
        <f t="shared" si="106"/>
        <v>0.1680810175993156</v>
      </c>
      <c r="BN34">
        <f t="shared" si="107"/>
        <v>3.4960728602504223</v>
      </c>
      <c r="BO34">
        <f t="shared" si="108"/>
        <v>35.139786770427968</v>
      </c>
      <c r="BP34">
        <f t="shared" si="109"/>
        <v>18.211079647625233</v>
      </c>
      <c r="BQ34">
        <f t="shared" si="110"/>
        <v>25.101479530334473</v>
      </c>
      <c r="BR34">
        <f t="shared" si="111"/>
        <v>3.1989659427744721</v>
      </c>
      <c r="BS34">
        <f t="shared" si="112"/>
        <v>0.23731424929037676</v>
      </c>
      <c r="BT34">
        <f t="shared" si="113"/>
        <v>1.6842445265195856</v>
      </c>
      <c r="BU34">
        <f t="shared" si="114"/>
        <v>1.5147214162548865</v>
      </c>
      <c r="BV34">
        <f t="shared" si="115"/>
        <v>0.1488680826262973</v>
      </c>
      <c r="BW34">
        <f t="shared" si="116"/>
        <v>149.0648715741273</v>
      </c>
      <c r="BX34">
        <f t="shared" si="117"/>
        <v>0.83191154913555243</v>
      </c>
      <c r="BY34">
        <f t="shared" si="118"/>
        <v>48.149341918331487</v>
      </c>
      <c r="BZ34">
        <f t="shared" si="119"/>
        <v>1795.5273765621544</v>
      </c>
      <c r="CA34">
        <f t="shared" si="120"/>
        <v>1.0122288116720862E-2</v>
      </c>
      <c r="CB34">
        <f t="shared" si="121"/>
        <v>0</v>
      </c>
      <c r="CC34">
        <f t="shared" si="122"/>
        <v>1487.8664554506975</v>
      </c>
      <c r="CD34">
        <f t="shared" si="123"/>
        <v>0</v>
      </c>
      <c r="CE34" t="e">
        <f t="shared" si="124"/>
        <v>#DIV/0!</v>
      </c>
      <c r="CF34" t="e">
        <f t="shared" si="125"/>
        <v>#DIV/0!</v>
      </c>
    </row>
    <row r="35" spans="1:84" x14ac:dyDescent="0.35">
      <c r="A35" t="s">
        <v>132</v>
      </c>
      <c r="B35" s="1">
        <v>35</v>
      </c>
      <c r="C35" s="1" t="s">
        <v>119</v>
      </c>
      <c r="D35" s="1">
        <v>8239.499998931773</v>
      </c>
      <c r="E35" s="1">
        <v>0</v>
      </c>
      <c r="F35">
        <f t="shared" ref="F35:F45" si="126">(AO35-AP35*(1000-AQ35)/(1000-AR35))*BH35</f>
        <v>-2.8595681573293761</v>
      </c>
      <c r="G35">
        <f t="shared" ref="G35:G45" si="127">IF(BS35&lt;&gt;0,1/(1/BS35-1/AK35),0)</f>
        <v>0.21841580780294576</v>
      </c>
      <c r="H35">
        <f t="shared" ref="H35:H45" si="128">((BV35-BI35/2)*AP35-F35)/(BV35+BI35/2)</f>
        <v>71.071318369607198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t="e">
        <f t="shared" ref="P35:P45" si="129">CB35/L35</f>
        <v>#DIV/0!</v>
      </c>
      <c r="Q35" t="e">
        <f t="shared" ref="Q35:Q45" si="130">CD35/N35</f>
        <v>#DIV/0!</v>
      </c>
      <c r="R35" t="e">
        <f t="shared" ref="R35:R45" si="131">(N35-O35)/N35</f>
        <v>#DIV/0!</v>
      </c>
      <c r="S35" s="1">
        <v>-1</v>
      </c>
      <c r="T35" s="1">
        <v>0.87</v>
      </c>
      <c r="U35" s="1">
        <v>0.92</v>
      </c>
      <c r="V35" s="1">
        <v>10.125171661376953</v>
      </c>
      <c r="W35">
        <f t="shared" ref="W35:W45" si="132">(V35*U35+(100-V35)*T35)/100</f>
        <v>0.87506258583068852</v>
      </c>
      <c r="X35">
        <f t="shared" ref="X35:X45" si="133">(F35-S35)/CC35</f>
        <v>-1.2488065572891296E-3</v>
      </c>
      <c r="Y35" t="e">
        <f t="shared" ref="Y35:Y45" si="134">(N35-O35)/(N35-M35)</f>
        <v>#DIV/0!</v>
      </c>
      <c r="Z35" t="e">
        <f t="shared" ref="Z35:Z45" si="135">(L35-N35)/(L35-M35)</f>
        <v>#DIV/0!</v>
      </c>
      <c r="AA35" t="e">
        <f t="shared" ref="AA35:AA45" si="136">(L35-N35)/N35</f>
        <v>#DIV/0!</v>
      </c>
      <c r="AB35" s="1">
        <v>0</v>
      </c>
      <c r="AC35" s="1">
        <v>0.5</v>
      </c>
      <c r="AD35" t="e">
        <f t="shared" ref="AD35:AD45" si="137">R35*AC35*W35*AB35</f>
        <v>#DIV/0!</v>
      </c>
      <c r="AE35">
        <f t="shared" ref="AE35:AE45" si="138">BI35*1000</f>
        <v>4.0372579972218769</v>
      </c>
      <c r="AF35">
        <f t="shared" ref="AF35:AF45" si="139">(BN35-BT35)</f>
        <v>1.833614509289045</v>
      </c>
      <c r="AG35">
        <f t="shared" ref="AG35:AG45" si="140">(AM35+BM35*E35)</f>
        <v>26.601409912109375</v>
      </c>
      <c r="AH35" s="1">
        <v>2</v>
      </c>
      <c r="AI35">
        <f t="shared" ref="AI35:AI45" si="141">(AH35*BB35+BC35)</f>
        <v>4.644859790802002</v>
      </c>
      <c r="AJ35" s="1">
        <v>1</v>
      </c>
      <c r="AK35">
        <f t="shared" ref="AK35:AK45" si="142">AI35*(AJ35+1)*(AJ35+1)/(AJ35*AJ35+1)</f>
        <v>9.2897195816040039</v>
      </c>
      <c r="AL35" s="1">
        <v>23.376352310180664</v>
      </c>
      <c r="AM35" s="1">
        <v>26.601409912109375</v>
      </c>
      <c r="AN35" s="1">
        <v>22.038618087768555</v>
      </c>
      <c r="AO35" s="1">
        <v>49.787227630615234</v>
      </c>
      <c r="AP35" s="1">
        <v>51.551685333251953</v>
      </c>
      <c r="AQ35" s="1">
        <v>14.067957878112793</v>
      </c>
      <c r="AR35" s="1">
        <v>16.709743499755859</v>
      </c>
      <c r="AS35" s="1">
        <v>48.526439666748047</v>
      </c>
      <c r="AT35" s="1">
        <v>57.637924194335938</v>
      </c>
      <c r="AU35" s="1">
        <v>300.53887939453125</v>
      </c>
      <c r="AV35" s="1">
        <v>1701.6796875</v>
      </c>
      <c r="AW35" s="1">
        <v>0.19839449226856232</v>
      </c>
      <c r="AX35" s="1">
        <v>99.499290466308594</v>
      </c>
      <c r="AY35" s="1">
        <v>-0.26216796040534973</v>
      </c>
      <c r="AZ35" s="1">
        <v>-8.0855458974838257E-2</v>
      </c>
      <c r="BA35" s="1">
        <v>1</v>
      </c>
      <c r="BB35" s="1">
        <v>-1.355140209197998</v>
      </c>
      <c r="BC35" s="1">
        <v>7.355140209197998</v>
      </c>
      <c r="BD35" s="1">
        <v>1</v>
      </c>
      <c r="BE35" s="1">
        <v>0</v>
      </c>
      <c r="BF35" s="1">
        <v>0.15999999642372131</v>
      </c>
      <c r="BG35" s="1">
        <v>111115</v>
      </c>
      <c r="BH35">
        <f t="shared" ref="BH35:BH45" si="143">AU35*0.000001/(AH35*0.0001)</f>
        <v>1.5026943969726563</v>
      </c>
      <c r="BI35">
        <f t="shared" ref="BI35:BI45" si="144">(AR35-AQ35)/(1000-AR35)*BH35</f>
        <v>4.0372579972218769E-3</v>
      </c>
      <c r="BJ35">
        <f t="shared" ref="BJ35:BJ45" si="145">(AM35+273.15)</f>
        <v>299.75140991210935</v>
      </c>
      <c r="BK35">
        <f t="shared" ref="BK35:BK45" si="146">(AL35+273.15)</f>
        <v>296.52635231018064</v>
      </c>
      <c r="BL35">
        <f t="shared" ref="BL35:BL45" si="147">(AV35*BD35+AW35*BE35)*BF35</f>
        <v>272.2687439143192</v>
      </c>
      <c r="BM35">
        <f t="shared" ref="BM35:BM45" si="148">((BL35+0.00000010773*(BK35^4-BJ35^4))-BI35*44100)/(AI35*51.4+0.00000043092*BJ35^3)</f>
        <v>0.2292597838213524</v>
      </c>
      <c r="BN35">
        <f t="shared" ref="BN35:BN45" si="149">0.61365*EXP(17.502*AG35/(240.97+AG35))</f>
        <v>3.4962221313887651</v>
      </c>
      <c r="BO35">
        <f t="shared" ref="BO35:BO45" si="150">BN35*1000/AX35</f>
        <v>35.13816143817246</v>
      </c>
      <c r="BP35">
        <f t="shared" ref="BP35:BP45" si="151">(BO35-AR35)</f>
        <v>18.428417938416601</v>
      </c>
      <c r="BQ35">
        <f t="shared" ref="BQ35:BQ45" si="152">IF(E35,AM35,(AL35+AM35)/2)</f>
        <v>24.98888111114502</v>
      </c>
      <c r="BR35">
        <f t="shared" ref="BR35:BR45" si="153">0.61365*EXP(17.502*BQ35/(240.97+BQ35))</f>
        <v>3.1775703983259422</v>
      </c>
      <c r="BS35">
        <f t="shared" ref="BS35:BS45" si="154">IF(BP35&lt;&gt;0,(1000-(BO35+AR35)/2)/BP35*BI35,0)</f>
        <v>0.21339847652352767</v>
      </c>
      <c r="BT35">
        <f t="shared" ref="BT35:BT45" si="155">AR35*AX35/1000</f>
        <v>1.6626076220997201</v>
      </c>
      <c r="BU35">
        <f t="shared" ref="BU35:BU45" si="156">(BR35-BT35)</f>
        <v>1.5149627762262221</v>
      </c>
      <c r="BV35">
        <f t="shared" ref="BV35:BV45" si="157">1/(1.6/G35+1.37/AK35)</f>
        <v>0.13381592785546217</v>
      </c>
      <c r="BW35">
        <f t="shared" ref="BW35:BW45" si="158">H35*AX35*0.001</f>
        <v>7.0715457502810404</v>
      </c>
      <c r="BX35">
        <f t="shared" ref="BX35:BX45" si="159">H35/AP35</f>
        <v>1.3786419960894016</v>
      </c>
      <c r="BY35">
        <f t="shared" ref="BY35:BY45" si="160">(1-BI35*AX35/BN35/G35)*100</f>
        <v>47.395438773540988</v>
      </c>
      <c r="BZ35">
        <f t="shared" ref="BZ35:BZ45" si="161">(AP35-F35/(AK35/1.35))</f>
        <v>51.967243303380485</v>
      </c>
      <c r="CA35">
        <f t="shared" ref="CA35:CA45" si="162">F35*BY35/100/BZ35</f>
        <v>-2.6079984025370762E-2</v>
      </c>
      <c r="CB35">
        <f t="shared" ref="CB35:CB45" si="163">(L35-K35)</f>
        <v>0</v>
      </c>
      <c r="CC35">
        <f t="shared" ref="CC35:CC45" si="164">AV35*W35</f>
        <v>1489.0762275993079</v>
      </c>
      <c r="CD35">
        <f t="shared" ref="CD35:CD45" si="165">(N35-M35)</f>
        <v>0</v>
      </c>
      <c r="CE35" t="e">
        <f t="shared" ref="CE35:CE45" si="166">(N35-O35)/(N35-K35)</f>
        <v>#DIV/0!</v>
      </c>
      <c r="CF35" t="e">
        <f t="shared" ref="CF35:CF45" si="167">(L35-N35)/(L35-K35)</f>
        <v>#DIV/0!</v>
      </c>
    </row>
    <row r="36" spans="1:84" x14ac:dyDescent="0.35">
      <c r="A36" t="s">
        <v>132</v>
      </c>
      <c r="B36" s="1">
        <v>36</v>
      </c>
      <c r="C36" s="1" t="s">
        <v>120</v>
      </c>
      <c r="D36" s="1">
        <v>8363.499998931773</v>
      </c>
      <c r="E36" s="1">
        <v>0</v>
      </c>
      <c r="F36">
        <f t="shared" si="126"/>
        <v>2.6529528812308549</v>
      </c>
      <c r="G36">
        <f t="shared" si="127"/>
        <v>0.23328369963726989</v>
      </c>
      <c r="H36">
        <f t="shared" si="128"/>
        <v>76.926589243817972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t="e">
        <f t="shared" si="129"/>
        <v>#DIV/0!</v>
      </c>
      <c r="Q36" t="e">
        <f t="shared" si="130"/>
        <v>#DIV/0!</v>
      </c>
      <c r="R36" t="e">
        <f t="shared" si="131"/>
        <v>#DIV/0!</v>
      </c>
      <c r="S36" s="1">
        <v>-1</v>
      </c>
      <c r="T36" s="1">
        <v>0.87</v>
      </c>
      <c r="U36" s="1">
        <v>0.92</v>
      </c>
      <c r="V36" s="1">
        <v>10.125171661376953</v>
      </c>
      <c r="W36">
        <f t="shared" si="132"/>
        <v>0.87506258583068852</v>
      </c>
      <c r="X36">
        <f t="shared" si="133"/>
        <v>2.4550425739125982E-3</v>
      </c>
      <c r="Y36" t="e">
        <f t="shared" si="134"/>
        <v>#DIV/0!</v>
      </c>
      <c r="Z36" t="e">
        <f t="shared" si="135"/>
        <v>#DIV/0!</v>
      </c>
      <c r="AA36" t="e">
        <f t="shared" si="136"/>
        <v>#DIV/0!</v>
      </c>
      <c r="AB36" s="1">
        <v>0</v>
      </c>
      <c r="AC36" s="1">
        <v>0.5</v>
      </c>
      <c r="AD36" t="e">
        <f t="shared" si="137"/>
        <v>#DIV/0!</v>
      </c>
      <c r="AE36">
        <f t="shared" si="138"/>
        <v>4.1136300574746931</v>
      </c>
      <c r="AF36">
        <f t="shared" si="139"/>
        <v>1.7530557889789282</v>
      </c>
      <c r="AG36">
        <f t="shared" si="140"/>
        <v>26.087162017822266</v>
      </c>
      <c r="AH36" s="1">
        <v>2</v>
      </c>
      <c r="AI36">
        <f t="shared" si="141"/>
        <v>4.644859790802002</v>
      </c>
      <c r="AJ36" s="1">
        <v>1</v>
      </c>
      <c r="AK36">
        <f t="shared" si="142"/>
        <v>9.2897195816040039</v>
      </c>
      <c r="AL36" s="1">
        <v>23.204341888427734</v>
      </c>
      <c r="AM36" s="1">
        <v>26.087162017822266</v>
      </c>
      <c r="AN36" s="1">
        <v>22.038539886474609</v>
      </c>
      <c r="AO36" s="1">
        <v>100.06848907470703</v>
      </c>
      <c r="AP36" s="1">
        <v>98.03460693359375</v>
      </c>
      <c r="AQ36" s="1">
        <v>13.77706241607666</v>
      </c>
      <c r="AR36" s="1">
        <v>16.46954345703125</v>
      </c>
      <c r="AS36" s="1">
        <v>48.018405914306641</v>
      </c>
      <c r="AT36" s="1">
        <v>57.400711059570313</v>
      </c>
      <c r="AU36" s="1">
        <v>300.53176879882813</v>
      </c>
      <c r="AV36" s="1">
        <v>1700.3797607421875</v>
      </c>
      <c r="AW36" s="1">
        <v>0.19191141426563263</v>
      </c>
      <c r="AX36" s="1">
        <v>99.4954833984375</v>
      </c>
      <c r="AY36" s="1">
        <v>-0.13836692273616791</v>
      </c>
      <c r="AZ36" s="1">
        <v>-7.4235528707504272E-2</v>
      </c>
      <c r="BA36" s="1">
        <v>1</v>
      </c>
      <c r="BB36" s="1">
        <v>-1.355140209197998</v>
      </c>
      <c r="BC36" s="1">
        <v>7.355140209197998</v>
      </c>
      <c r="BD36" s="1">
        <v>1</v>
      </c>
      <c r="BE36" s="1">
        <v>0</v>
      </c>
      <c r="BF36" s="1">
        <v>0.15999999642372131</v>
      </c>
      <c r="BG36" s="1">
        <v>111115</v>
      </c>
      <c r="BH36">
        <f t="shared" si="143"/>
        <v>1.5026588439941406</v>
      </c>
      <c r="BI36">
        <f t="shared" si="144"/>
        <v>4.1136300574746935E-3</v>
      </c>
      <c r="BJ36">
        <f t="shared" si="145"/>
        <v>299.23716201782224</v>
      </c>
      <c r="BK36">
        <f t="shared" si="146"/>
        <v>296.35434188842771</v>
      </c>
      <c r="BL36">
        <f t="shared" si="147"/>
        <v>272.0607556377181</v>
      </c>
      <c r="BM36">
        <f t="shared" si="148"/>
        <v>0.23109663034409986</v>
      </c>
      <c r="BN36">
        <f t="shared" si="149"/>
        <v>3.3917009765878259</v>
      </c>
      <c r="BO36">
        <f t="shared" si="150"/>
        <v>34.088994401941768</v>
      </c>
      <c r="BP36">
        <f t="shared" si="151"/>
        <v>17.619450944910518</v>
      </c>
      <c r="BQ36">
        <f t="shared" si="152"/>
        <v>24.645751953125</v>
      </c>
      <c r="BR36">
        <f t="shared" si="153"/>
        <v>3.113139463808368</v>
      </c>
      <c r="BS36">
        <f t="shared" si="154"/>
        <v>0.22756898098085057</v>
      </c>
      <c r="BT36">
        <f t="shared" si="155"/>
        <v>1.6386451876088977</v>
      </c>
      <c r="BU36">
        <f t="shared" si="156"/>
        <v>1.4744942761994704</v>
      </c>
      <c r="BV36">
        <f t="shared" si="157"/>
        <v>0.14273323735339447</v>
      </c>
      <c r="BW36">
        <f t="shared" si="158"/>
        <v>7.653848183006712</v>
      </c>
      <c r="BX36">
        <f t="shared" si="159"/>
        <v>0.78468809790736616</v>
      </c>
      <c r="BY36">
        <f t="shared" si="160"/>
        <v>48.271885523166034</v>
      </c>
      <c r="BZ36">
        <f t="shared" si="161"/>
        <v>97.649074694627799</v>
      </c>
      <c r="CA36">
        <f t="shared" si="162"/>
        <v>1.3114618667059911E-2</v>
      </c>
      <c r="CB36">
        <f t="shared" si="163"/>
        <v>0</v>
      </c>
      <c r="CC36">
        <f t="shared" si="164"/>
        <v>1487.9387103292261</v>
      </c>
      <c r="CD36">
        <f t="shared" si="165"/>
        <v>0</v>
      </c>
      <c r="CE36" t="e">
        <f t="shared" si="166"/>
        <v>#DIV/0!</v>
      </c>
      <c r="CF36" t="e">
        <f t="shared" si="167"/>
        <v>#DIV/0!</v>
      </c>
    </row>
    <row r="37" spans="1:84" x14ac:dyDescent="0.35">
      <c r="A37" t="s">
        <v>132</v>
      </c>
      <c r="B37" s="1">
        <v>34</v>
      </c>
      <c r="C37" s="1" t="s">
        <v>118</v>
      </c>
      <c r="D37" s="1">
        <v>8102.499998931773</v>
      </c>
      <c r="E37" s="1">
        <v>0</v>
      </c>
      <c r="F37">
        <f t="shared" si="126"/>
        <v>7.6616017620175771</v>
      </c>
      <c r="G37">
        <f t="shared" si="127"/>
        <v>0.20090095103274183</v>
      </c>
      <c r="H37">
        <f t="shared" si="128"/>
        <v>127.0477834766115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t="e">
        <f t="shared" si="129"/>
        <v>#DIV/0!</v>
      </c>
      <c r="Q37" t="e">
        <f t="shared" si="130"/>
        <v>#DIV/0!</v>
      </c>
      <c r="R37" t="e">
        <f t="shared" si="131"/>
        <v>#DIV/0!</v>
      </c>
      <c r="S37" s="1">
        <v>-1</v>
      </c>
      <c r="T37" s="1">
        <v>0.87</v>
      </c>
      <c r="U37" s="1">
        <v>0.92</v>
      </c>
      <c r="V37" s="1">
        <v>10.125171661376953</v>
      </c>
      <c r="W37">
        <f t="shared" si="132"/>
        <v>0.87506258583068852</v>
      </c>
      <c r="X37">
        <f t="shared" si="133"/>
        <v>5.8236256079425728E-3</v>
      </c>
      <c r="Y37" t="e">
        <f t="shared" si="134"/>
        <v>#DIV/0!</v>
      </c>
      <c r="Z37" t="e">
        <f t="shared" si="135"/>
        <v>#DIV/0!</v>
      </c>
      <c r="AA37" t="e">
        <f t="shared" si="136"/>
        <v>#DIV/0!</v>
      </c>
      <c r="AB37" s="1">
        <v>0</v>
      </c>
      <c r="AC37" s="1">
        <v>0.5</v>
      </c>
      <c r="AD37" t="e">
        <f t="shared" si="137"/>
        <v>#DIV/0!</v>
      </c>
      <c r="AE37">
        <f t="shared" si="138"/>
        <v>3.9286408098668817</v>
      </c>
      <c r="AF37">
        <f t="shared" si="139"/>
        <v>1.9347086089440091</v>
      </c>
      <c r="AG37">
        <f t="shared" si="140"/>
        <v>27.192890167236328</v>
      </c>
      <c r="AH37" s="1">
        <v>2</v>
      </c>
      <c r="AI37">
        <f t="shared" si="141"/>
        <v>4.644859790802002</v>
      </c>
      <c r="AJ37" s="1">
        <v>1</v>
      </c>
      <c r="AK37">
        <f t="shared" si="142"/>
        <v>9.2897195816040039</v>
      </c>
      <c r="AL37" s="1">
        <v>23.625301361083984</v>
      </c>
      <c r="AM37" s="1">
        <v>27.192890167236328</v>
      </c>
      <c r="AN37" s="1">
        <v>22.026727676391602</v>
      </c>
      <c r="AO37" s="1">
        <v>199.92326354980469</v>
      </c>
      <c r="AP37" s="1">
        <v>194.316162109375</v>
      </c>
      <c r="AQ37" s="1">
        <v>14.367283821105957</v>
      </c>
      <c r="AR37" s="1">
        <v>16.937631607055664</v>
      </c>
      <c r="AS37" s="1">
        <v>48.816291809082031</v>
      </c>
      <c r="AT37" s="1">
        <v>57.548351287841797</v>
      </c>
      <c r="AU37" s="1">
        <v>300.51177978515625</v>
      </c>
      <c r="AV37" s="1">
        <v>1699.674072265625</v>
      </c>
      <c r="AW37" s="1">
        <v>0.13961933553218842</v>
      </c>
      <c r="AX37" s="1">
        <v>99.494438171386719</v>
      </c>
      <c r="AY37" s="1">
        <v>0.52215534448623657</v>
      </c>
      <c r="AZ37" s="1">
        <v>-8.103904128074646E-2</v>
      </c>
      <c r="BA37" s="1">
        <v>1</v>
      </c>
      <c r="BB37" s="1">
        <v>-1.355140209197998</v>
      </c>
      <c r="BC37" s="1">
        <v>7.355140209197998</v>
      </c>
      <c r="BD37" s="1">
        <v>1</v>
      </c>
      <c r="BE37" s="1">
        <v>0</v>
      </c>
      <c r="BF37" s="1">
        <v>0.15999999642372131</v>
      </c>
      <c r="BG37" s="1">
        <v>111115</v>
      </c>
      <c r="BH37">
        <f t="shared" si="143"/>
        <v>1.5025588989257812</v>
      </c>
      <c r="BI37">
        <f t="shared" si="144"/>
        <v>3.9286408098668816E-3</v>
      </c>
      <c r="BJ37">
        <f t="shared" si="145"/>
        <v>300.34289016723631</v>
      </c>
      <c r="BK37">
        <f t="shared" si="146"/>
        <v>296.77530136108396</v>
      </c>
      <c r="BL37">
        <f t="shared" si="147"/>
        <v>271.94784548399184</v>
      </c>
      <c r="BM37">
        <f t="shared" si="148"/>
        <v>0.23073274963937515</v>
      </c>
      <c r="BN37">
        <f t="shared" si="149"/>
        <v>3.6199087496419344</v>
      </c>
      <c r="BO37">
        <f t="shared" si="150"/>
        <v>36.383026188924923</v>
      </c>
      <c r="BP37">
        <f t="shared" si="151"/>
        <v>19.445394581869259</v>
      </c>
      <c r="BQ37">
        <f t="shared" si="152"/>
        <v>25.409095764160156</v>
      </c>
      <c r="BR37">
        <f t="shared" si="153"/>
        <v>3.2580611046895598</v>
      </c>
      <c r="BS37">
        <f t="shared" si="154"/>
        <v>0.19664820570517716</v>
      </c>
      <c r="BT37">
        <f t="shared" si="155"/>
        <v>1.6852001406979253</v>
      </c>
      <c r="BU37">
        <f t="shared" si="156"/>
        <v>1.5728609639916344</v>
      </c>
      <c r="BV37">
        <f t="shared" si="157"/>
        <v>0.12328026461013819</v>
      </c>
      <c r="BW37">
        <f t="shared" si="158"/>
        <v>12.64054783792545</v>
      </c>
      <c r="BX37">
        <f t="shared" si="159"/>
        <v>0.65381995042234287</v>
      </c>
      <c r="BY37">
        <f t="shared" si="160"/>
        <v>46.252098571214049</v>
      </c>
      <c r="BZ37">
        <f t="shared" si="161"/>
        <v>193.20276333690765</v>
      </c>
      <c r="CA37">
        <f t="shared" si="162"/>
        <v>1.8341619643000708E-2</v>
      </c>
      <c r="CB37">
        <f t="shared" si="163"/>
        <v>0</v>
      </c>
      <c r="CC37">
        <f t="shared" si="164"/>
        <v>1487.3211887461343</v>
      </c>
      <c r="CD37">
        <f t="shared" si="165"/>
        <v>0</v>
      </c>
      <c r="CE37" t="e">
        <f t="shared" si="166"/>
        <v>#DIV/0!</v>
      </c>
      <c r="CF37" t="e">
        <f t="shared" si="167"/>
        <v>#DIV/0!</v>
      </c>
    </row>
    <row r="38" spans="1:84" x14ac:dyDescent="0.35">
      <c r="A38" t="s">
        <v>132</v>
      </c>
      <c r="B38" s="1">
        <v>37</v>
      </c>
      <c r="C38" s="1" t="s">
        <v>121</v>
      </c>
      <c r="D38" s="1">
        <v>8507.499998931773</v>
      </c>
      <c r="E38" s="1">
        <v>0</v>
      </c>
      <c r="F38">
        <f t="shared" si="126"/>
        <v>15.356047277478497</v>
      </c>
      <c r="G38">
        <f t="shared" si="127"/>
        <v>0.25188375955870645</v>
      </c>
      <c r="H38">
        <f t="shared" si="128"/>
        <v>182.5899594854256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t="e">
        <f t="shared" si="129"/>
        <v>#DIV/0!</v>
      </c>
      <c r="Q38" t="e">
        <f t="shared" si="130"/>
        <v>#DIV/0!</v>
      </c>
      <c r="R38" t="e">
        <f t="shared" si="131"/>
        <v>#DIV/0!</v>
      </c>
      <c r="S38" s="1">
        <v>-1</v>
      </c>
      <c r="T38" s="1">
        <v>0.87</v>
      </c>
      <c r="U38" s="1">
        <v>0.92</v>
      </c>
      <c r="V38" s="1">
        <v>10.125171661376953</v>
      </c>
      <c r="W38">
        <f t="shared" si="132"/>
        <v>0.87506258583068852</v>
      </c>
      <c r="X38">
        <f t="shared" si="133"/>
        <v>1.0990324453787878E-2</v>
      </c>
      <c r="Y38" t="e">
        <f t="shared" si="134"/>
        <v>#DIV/0!</v>
      </c>
      <c r="Z38" t="e">
        <f t="shared" si="135"/>
        <v>#DIV/0!</v>
      </c>
      <c r="AA38" t="e">
        <f t="shared" si="136"/>
        <v>#DIV/0!</v>
      </c>
      <c r="AB38" s="1">
        <v>0</v>
      </c>
      <c r="AC38" s="1">
        <v>0.5</v>
      </c>
      <c r="AD38" t="e">
        <f t="shared" si="137"/>
        <v>#DIV/0!</v>
      </c>
      <c r="AE38">
        <f t="shared" si="138"/>
        <v>4.3007932411581331</v>
      </c>
      <c r="AF38">
        <f t="shared" si="139"/>
        <v>1.7016836358602008</v>
      </c>
      <c r="AG38">
        <f t="shared" si="140"/>
        <v>25.724899291992188</v>
      </c>
      <c r="AH38" s="1">
        <v>2</v>
      </c>
      <c r="AI38">
        <f t="shared" si="141"/>
        <v>4.644859790802002</v>
      </c>
      <c r="AJ38" s="1">
        <v>1</v>
      </c>
      <c r="AK38">
        <f t="shared" si="142"/>
        <v>9.2897195816040039</v>
      </c>
      <c r="AL38" s="1">
        <v>23.152976989746094</v>
      </c>
      <c r="AM38" s="1">
        <v>25.724899291992188</v>
      </c>
      <c r="AN38" s="1">
        <v>22.047708511352539</v>
      </c>
      <c r="AO38" s="1">
        <v>300.03573608398438</v>
      </c>
      <c r="AP38" s="1">
        <v>288.98944091796875</v>
      </c>
      <c r="AQ38" s="1">
        <v>13.446081161499023</v>
      </c>
      <c r="AR38" s="1">
        <v>16.261640548706055</v>
      </c>
      <c r="AS38" s="1">
        <v>47.014259338378906</v>
      </c>
      <c r="AT38" s="1">
        <v>56.855606079101563</v>
      </c>
      <c r="AU38" s="1">
        <v>300.53390502929688</v>
      </c>
      <c r="AV38" s="1">
        <v>1700.7039794921875</v>
      </c>
      <c r="AW38" s="1">
        <v>0.29860880970954895</v>
      </c>
      <c r="AX38" s="1">
        <v>99.500137329101563</v>
      </c>
      <c r="AY38" s="1">
        <v>0.30839058756828308</v>
      </c>
      <c r="AZ38" s="1">
        <v>-7.6088041067123413E-2</v>
      </c>
      <c r="BA38" s="1">
        <v>1</v>
      </c>
      <c r="BB38" s="1">
        <v>-1.355140209197998</v>
      </c>
      <c r="BC38" s="1">
        <v>7.355140209197998</v>
      </c>
      <c r="BD38" s="1">
        <v>1</v>
      </c>
      <c r="BE38" s="1">
        <v>0</v>
      </c>
      <c r="BF38" s="1">
        <v>0.15999999642372131</v>
      </c>
      <c r="BG38" s="1">
        <v>111115</v>
      </c>
      <c r="BH38">
        <f t="shared" si="143"/>
        <v>1.5026695251464841</v>
      </c>
      <c r="BI38">
        <f t="shared" si="144"/>
        <v>4.3007932411581332E-3</v>
      </c>
      <c r="BJ38">
        <f t="shared" si="145"/>
        <v>298.87489929199216</v>
      </c>
      <c r="BK38">
        <f t="shared" si="146"/>
        <v>296.30297698974607</v>
      </c>
      <c r="BL38">
        <f t="shared" si="147"/>
        <v>272.11263063655861</v>
      </c>
      <c r="BM38">
        <f t="shared" si="148"/>
        <v>0.21274266906380354</v>
      </c>
      <c r="BN38">
        <f t="shared" si="149"/>
        <v>3.3197191036529397</v>
      </c>
      <c r="BO38">
        <f t="shared" si="150"/>
        <v>33.363965043312518</v>
      </c>
      <c r="BP38">
        <f t="shared" si="151"/>
        <v>17.102324494606464</v>
      </c>
      <c r="BQ38">
        <f t="shared" si="152"/>
        <v>24.438938140869141</v>
      </c>
      <c r="BR38">
        <f t="shared" si="153"/>
        <v>3.0748591492261319</v>
      </c>
      <c r="BS38">
        <f t="shared" si="154"/>
        <v>0.24523441289641928</v>
      </c>
      <c r="BT38">
        <f t="shared" si="155"/>
        <v>1.6180354677927389</v>
      </c>
      <c r="BU38">
        <f t="shared" si="156"/>
        <v>1.456823681433393</v>
      </c>
      <c r="BV38">
        <f t="shared" si="157"/>
        <v>0.15385535536485906</v>
      </c>
      <c r="BW38">
        <f t="shared" si="158"/>
        <v>18.167726043714939</v>
      </c>
      <c r="BX38">
        <f t="shared" si="159"/>
        <v>0.63182225241667134</v>
      </c>
      <c r="BY38">
        <f t="shared" si="160"/>
        <v>48.823481223502604</v>
      </c>
      <c r="BZ38">
        <f t="shared" si="161"/>
        <v>286.75787045532013</v>
      </c>
      <c r="CA38">
        <f t="shared" si="162"/>
        <v>2.6145252255107897E-2</v>
      </c>
      <c r="CB38">
        <f t="shared" si="163"/>
        <v>0</v>
      </c>
      <c r="CC38">
        <f t="shared" si="164"/>
        <v>1488.2224220269759</v>
      </c>
      <c r="CD38">
        <f t="shared" si="165"/>
        <v>0</v>
      </c>
      <c r="CE38" t="e">
        <f t="shared" si="166"/>
        <v>#DIV/0!</v>
      </c>
      <c r="CF38" t="e">
        <f t="shared" si="167"/>
        <v>#DIV/0!</v>
      </c>
    </row>
    <row r="39" spans="1:84" x14ac:dyDescent="0.35">
      <c r="A39" t="s">
        <v>132</v>
      </c>
      <c r="B39" s="1">
        <v>33</v>
      </c>
      <c r="C39" s="1" t="s">
        <v>117</v>
      </c>
      <c r="D39" s="1">
        <v>7977.499998931773</v>
      </c>
      <c r="E39" s="1">
        <v>0</v>
      </c>
      <c r="F39">
        <f t="shared" si="126"/>
        <v>25.636076718712609</v>
      </c>
      <c r="G39">
        <f t="shared" si="127"/>
        <v>0.18420432400219863</v>
      </c>
      <c r="H39">
        <f t="shared" si="128"/>
        <v>146.51108314413602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t="e">
        <f t="shared" si="129"/>
        <v>#DIV/0!</v>
      </c>
      <c r="Q39" t="e">
        <f t="shared" si="130"/>
        <v>#DIV/0!</v>
      </c>
      <c r="R39" t="e">
        <f t="shared" si="131"/>
        <v>#DIV/0!</v>
      </c>
      <c r="S39" s="1">
        <v>-1</v>
      </c>
      <c r="T39" s="1">
        <v>0.87</v>
      </c>
      <c r="U39" s="1">
        <v>0.92</v>
      </c>
      <c r="V39" s="1">
        <v>10.125171661376953</v>
      </c>
      <c r="W39">
        <f t="shared" si="132"/>
        <v>0.87506258583068852</v>
      </c>
      <c r="X39">
        <f t="shared" si="133"/>
        <v>1.7894928841938502E-2</v>
      </c>
      <c r="Y39" t="e">
        <f t="shared" si="134"/>
        <v>#DIV/0!</v>
      </c>
      <c r="Z39" t="e">
        <f t="shared" si="135"/>
        <v>#DIV/0!</v>
      </c>
      <c r="AA39" t="e">
        <f t="shared" si="136"/>
        <v>#DIV/0!</v>
      </c>
      <c r="AB39" s="1">
        <v>0</v>
      </c>
      <c r="AC39" s="1">
        <v>0.5</v>
      </c>
      <c r="AD39" t="e">
        <f t="shared" si="137"/>
        <v>#DIV/0!</v>
      </c>
      <c r="AE39">
        <f t="shared" si="138"/>
        <v>3.7664091064578291</v>
      </c>
      <c r="AF39">
        <f t="shared" si="139"/>
        <v>2.0182355060854436</v>
      </c>
      <c r="AG39">
        <f t="shared" si="140"/>
        <v>27.620147705078125</v>
      </c>
      <c r="AH39" s="1">
        <v>2</v>
      </c>
      <c r="AI39">
        <f t="shared" si="141"/>
        <v>4.644859790802002</v>
      </c>
      <c r="AJ39" s="1">
        <v>1</v>
      </c>
      <c r="AK39">
        <f t="shared" si="142"/>
        <v>9.2897195816040039</v>
      </c>
      <c r="AL39" s="1">
        <v>23.838651657104492</v>
      </c>
      <c r="AM39" s="1">
        <v>27.620147705078125</v>
      </c>
      <c r="AN39" s="1">
        <v>22.126380920410156</v>
      </c>
      <c r="AO39" s="1">
        <v>399.77230834960938</v>
      </c>
      <c r="AP39" s="1">
        <v>381.75473022460938</v>
      </c>
      <c r="AQ39" s="1">
        <v>14.55681324005127</v>
      </c>
      <c r="AR39" s="1">
        <v>17.020679473876953</v>
      </c>
      <c r="AS39" s="1">
        <v>48.826385498046875</v>
      </c>
      <c r="AT39" s="1">
        <v>57.090293884277344</v>
      </c>
      <c r="AU39" s="1">
        <v>300.52786254882813</v>
      </c>
      <c r="AV39" s="1">
        <v>1700.9876708984375</v>
      </c>
      <c r="AW39" s="1">
        <v>0.19794259965419769</v>
      </c>
      <c r="AX39" s="1">
        <v>99.489463806152344</v>
      </c>
      <c r="AY39" s="1">
        <v>0.7526172399520874</v>
      </c>
      <c r="AZ39" s="1">
        <v>-8.2910723984241486E-2</v>
      </c>
      <c r="BA39" s="1">
        <v>1</v>
      </c>
      <c r="BB39" s="1">
        <v>-1.355140209197998</v>
      </c>
      <c r="BC39" s="1">
        <v>7.355140209197998</v>
      </c>
      <c r="BD39" s="1">
        <v>1</v>
      </c>
      <c r="BE39" s="1">
        <v>0</v>
      </c>
      <c r="BF39" s="1">
        <v>0.15999999642372131</v>
      </c>
      <c r="BG39" s="1">
        <v>111115</v>
      </c>
      <c r="BH39">
        <f t="shared" si="143"/>
        <v>1.5026393127441406</v>
      </c>
      <c r="BI39">
        <f t="shared" si="144"/>
        <v>3.7664091064578292E-3</v>
      </c>
      <c r="BJ39">
        <f t="shared" si="145"/>
        <v>300.7701477050781</v>
      </c>
      <c r="BK39">
        <f t="shared" si="146"/>
        <v>296.98865165710447</v>
      </c>
      <c r="BL39">
        <f t="shared" si="147"/>
        <v>272.15802126054405</v>
      </c>
      <c r="BM39">
        <f t="shared" si="148"/>
        <v>0.24973694371784147</v>
      </c>
      <c r="BN39">
        <f t="shared" si="149"/>
        <v>3.7116137805578449</v>
      </c>
      <c r="BO39">
        <f t="shared" si="150"/>
        <v>37.306601508976293</v>
      </c>
      <c r="BP39">
        <f t="shared" si="151"/>
        <v>20.28592203509934</v>
      </c>
      <c r="BQ39">
        <f t="shared" si="152"/>
        <v>25.729399681091309</v>
      </c>
      <c r="BR39">
        <f t="shared" si="153"/>
        <v>3.3206050823053737</v>
      </c>
      <c r="BS39">
        <f t="shared" si="154"/>
        <v>0.18062278447125218</v>
      </c>
      <c r="BT39">
        <f t="shared" si="155"/>
        <v>1.6933782744724013</v>
      </c>
      <c r="BU39">
        <f t="shared" si="156"/>
        <v>1.6272268078329724</v>
      </c>
      <c r="BV39">
        <f t="shared" si="157"/>
        <v>0.11320564714189187</v>
      </c>
      <c r="BW39">
        <f t="shared" si="158"/>
        <v>14.576309103668699</v>
      </c>
      <c r="BX39">
        <f t="shared" si="159"/>
        <v>0.38378328163199105</v>
      </c>
      <c r="BY39">
        <f t="shared" si="160"/>
        <v>45.192248883729604</v>
      </c>
      <c r="BZ39">
        <f t="shared" si="161"/>
        <v>378.02924601959677</v>
      </c>
      <c r="CA39">
        <f t="shared" si="162"/>
        <v>3.0647151554363813E-2</v>
      </c>
      <c r="CB39">
        <f t="shared" si="163"/>
        <v>0</v>
      </c>
      <c r="CC39">
        <f t="shared" si="164"/>
        <v>1488.470669762507</v>
      </c>
      <c r="CD39">
        <f t="shared" si="165"/>
        <v>0</v>
      </c>
      <c r="CE39" t="e">
        <f t="shared" si="166"/>
        <v>#DIV/0!</v>
      </c>
      <c r="CF39" t="e">
        <f t="shared" si="167"/>
        <v>#DIV/0!</v>
      </c>
    </row>
    <row r="40" spans="1:84" x14ac:dyDescent="0.35">
      <c r="A40" t="s">
        <v>132</v>
      </c>
      <c r="B40" s="1">
        <v>38</v>
      </c>
      <c r="C40" s="1" t="s">
        <v>122</v>
      </c>
      <c r="D40" s="1">
        <v>8709.499998931773</v>
      </c>
      <c r="E40" s="1">
        <v>0</v>
      </c>
      <c r="F40">
        <f t="shared" si="126"/>
        <v>26.327547784628504</v>
      </c>
      <c r="G40">
        <f t="shared" si="127"/>
        <v>0.29507232555990215</v>
      </c>
      <c r="H40">
        <f t="shared" si="128"/>
        <v>322.81569117361062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t="e">
        <f t="shared" si="129"/>
        <v>#DIV/0!</v>
      </c>
      <c r="Q40" t="e">
        <f t="shared" si="130"/>
        <v>#DIV/0!</v>
      </c>
      <c r="R40" t="e">
        <f t="shared" si="131"/>
        <v>#DIV/0!</v>
      </c>
      <c r="S40" s="1">
        <v>-1</v>
      </c>
      <c r="T40" s="1">
        <v>0.87</v>
      </c>
      <c r="U40" s="1">
        <v>0.92</v>
      </c>
      <c r="V40" s="1">
        <v>10.125171661376953</v>
      </c>
      <c r="W40">
        <f t="shared" si="132"/>
        <v>0.87506258583068852</v>
      </c>
      <c r="X40">
        <f t="shared" si="133"/>
        <v>1.8369423908475891E-2</v>
      </c>
      <c r="Y40" t="e">
        <f t="shared" si="134"/>
        <v>#DIV/0!</v>
      </c>
      <c r="Z40" t="e">
        <f t="shared" si="135"/>
        <v>#DIV/0!</v>
      </c>
      <c r="AA40" t="e">
        <f t="shared" si="136"/>
        <v>#DIV/0!</v>
      </c>
      <c r="AB40" s="1">
        <v>0</v>
      </c>
      <c r="AC40" s="1">
        <v>0.5</v>
      </c>
      <c r="AD40" t="e">
        <f t="shared" si="137"/>
        <v>#DIV/0!</v>
      </c>
      <c r="AE40">
        <f t="shared" si="138"/>
        <v>5.0701028729375439</v>
      </c>
      <c r="AF40">
        <f t="shared" si="139"/>
        <v>1.7191419119700091</v>
      </c>
      <c r="AG40">
        <f t="shared" si="140"/>
        <v>26.089424133300781</v>
      </c>
      <c r="AH40" s="1">
        <v>2</v>
      </c>
      <c r="AI40">
        <f t="shared" si="141"/>
        <v>4.644859790802002</v>
      </c>
      <c r="AJ40" s="1">
        <v>1</v>
      </c>
      <c r="AK40">
        <f t="shared" si="142"/>
        <v>9.2897195816040039</v>
      </c>
      <c r="AL40" s="1">
        <v>23.541698455810547</v>
      </c>
      <c r="AM40" s="1">
        <v>26.089424133300781</v>
      </c>
      <c r="AN40" s="1">
        <v>22.046384811401367</v>
      </c>
      <c r="AO40" s="1">
        <v>499.94683837890625</v>
      </c>
      <c r="AP40" s="1">
        <v>480.80386352539063</v>
      </c>
      <c r="AQ40" s="1">
        <v>13.496170043945313</v>
      </c>
      <c r="AR40" s="1">
        <v>16.81353759765625</v>
      </c>
      <c r="AS40" s="1">
        <v>46.093898773193359</v>
      </c>
      <c r="AT40" s="1">
        <v>57.418983459472656</v>
      </c>
      <c r="AU40" s="1">
        <v>300.53085327148438</v>
      </c>
      <c r="AV40" s="1">
        <v>1700.06689453125</v>
      </c>
      <c r="AW40" s="1">
        <v>0.2106005847454071</v>
      </c>
      <c r="AX40" s="1">
        <v>99.503913879394531</v>
      </c>
      <c r="AY40" s="1">
        <v>0.47805610299110413</v>
      </c>
      <c r="AZ40" s="1">
        <v>-9.4035431742668152E-2</v>
      </c>
      <c r="BA40" s="1">
        <v>0.5</v>
      </c>
      <c r="BB40" s="1">
        <v>-1.355140209197998</v>
      </c>
      <c r="BC40" s="1">
        <v>7.355140209197998</v>
      </c>
      <c r="BD40" s="1">
        <v>1</v>
      </c>
      <c r="BE40" s="1">
        <v>0</v>
      </c>
      <c r="BF40" s="1">
        <v>0.15999999642372131</v>
      </c>
      <c r="BG40" s="1">
        <v>111115</v>
      </c>
      <c r="BH40">
        <f t="shared" si="143"/>
        <v>1.5026542663574218</v>
      </c>
      <c r="BI40">
        <f t="shared" si="144"/>
        <v>5.0701028729375442E-3</v>
      </c>
      <c r="BJ40">
        <f t="shared" si="145"/>
        <v>299.23942413330076</v>
      </c>
      <c r="BK40">
        <f t="shared" si="146"/>
        <v>296.69169845581052</v>
      </c>
      <c r="BL40">
        <f t="shared" si="147"/>
        <v>272.010697045087</v>
      </c>
      <c r="BM40">
        <f t="shared" si="148"/>
        <v>7.7410369867172021E-2</v>
      </c>
      <c r="BN40">
        <f t="shared" si="149"/>
        <v>3.3921547090951587</v>
      </c>
      <c r="BO40">
        <f t="shared" si="150"/>
        <v>34.090666154164339</v>
      </c>
      <c r="BP40">
        <f t="shared" si="151"/>
        <v>17.277128556508089</v>
      </c>
      <c r="BQ40">
        <f t="shared" si="152"/>
        <v>24.815561294555664</v>
      </c>
      <c r="BR40">
        <f t="shared" si="153"/>
        <v>3.1448811719924641</v>
      </c>
      <c r="BS40">
        <f t="shared" si="154"/>
        <v>0.28598838527672787</v>
      </c>
      <c r="BT40">
        <f t="shared" si="155"/>
        <v>1.6730127971251496</v>
      </c>
      <c r="BU40">
        <f t="shared" si="156"/>
        <v>1.4718683748673145</v>
      </c>
      <c r="BV40">
        <f t="shared" si="157"/>
        <v>0.17953726705556772</v>
      </c>
      <c r="BW40">
        <f t="shared" si="158"/>
        <v>32.121424733456173</v>
      </c>
      <c r="BX40">
        <f t="shared" si="159"/>
        <v>0.67140827198565789</v>
      </c>
      <c r="BY40">
        <f t="shared" si="160"/>
        <v>49.59741576807275</v>
      </c>
      <c r="BZ40">
        <f t="shared" si="161"/>
        <v>476.97789340895878</v>
      </c>
      <c r="CA40">
        <f t="shared" si="162"/>
        <v>2.7376076578636187E-2</v>
      </c>
      <c r="CB40">
        <f t="shared" si="163"/>
        <v>0</v>
      </c>
      <c r="CC40">
        <f t="shared" si="164"/>
        <v>1487.6649328136641</v>
      </c>
      <c r="CD40">
        <f t="shared" si="165"/>
        <v>0</v>
      </c>
      <c r="CE40" t="e">
        <f t="shared" si="166"/>
        <v>#DIV/0!</v>
      </c>
      <c r="CF40" t="e">
        <f t="shared" si="167"/>
        <v>#DIV/0!</v>
      </c>
    </row>
    <row r="41" spans="1:84" x14ac:dyDescent="0.35">
      <c r="A41" t="s">
        <v>132</v>
      </c>
      <c r="B41" s="1">
        <v>39</v>
      </c>
      <c r="C41" s="1" t="s">
        <v>123</v>
      </c>
      <c r="D41" s="1">
        <v>8871.499998931773</v>
      </c>
      <c r="E41" s="1">
        <v>0</v>
      </c>
      <c r="F41">
        <f t="shared" si="126"/>
        <v>34.936747320445967</v>
      </c>
      <c r="G41">
        <f t="shared" si="127"/>
        <v>0.33231388368771453</v>
      </c>
      <c r="H41">
        <f t="shared" si="128"/>
        <v>581.96698761245489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t="e">
        <f t="shared" si="129"/>
        <v>#DIV/0!</v>
      </c>
      <c r="Q41" t="e">
        <f t="shared" si="130"/>
        <v>#DIV/0!</v>
      </c>
      <c r="R41" t="e">
        <f t="shared" si="131"/>
        <v>#DIV/0!</v>
      </c>
      <c r="S41" s="1">
        <v>-1</v>
      </c>
      <c r="T41" s="1">
        <v>0.87</v>
      </c>
      <c r="U41" s="1">
        <v>0.92</v>
      </c>
      <c r="V41" s="1">
        <v>10.125171661376953</v>
      </c>
      <c r="W41">
        <f t="shared" si="132"/>
        <v>0.87506258583068852</v>
      </c>
      <c r="X41">
        <f t="shared" si="133"/>
        <v>2.4157606897714675E-2</v>
      </c>
      <c r="Y41" t="e">
        <f t="shared" si="134"/>
        <v>#DIV/0!</v>
      </c>
      <c r="Z41" t="e">
        <f t="shared" si="135"/>
        <v>#DIV/0!</v>
      </c>
      <c r="AA41" t="e">
        <f t="shared" si="136"/>
        <v>#DIV/0!</v>
      </c>
      <c r="AB41" s="1">
        <v>0</v>
      </c>
      <c r="AC41" s="1">
        <v>0.5</v>
      </c>
      <c r="AD41" t="e">
        <f t="shared" si="137"/>
        <v>#DIV/0!</v>
      </c>
      <c r="AE41">
        <f t="shared" si="138"/>
        <v>5.5841010852117323</v>
      </c>
      <c r="AF41">
        <f t="shared" si="139"/>
        <v>1.6877542285106089</v>
      </c>
      <c r="AG41">
        <f t="shared" si="140"/>
        <v>26.040807723999023</v>
      </c>
      <c r="AH41" s="1">
        <v>2</v>
      </c>
      <c r="AI41">
        <f t="shared" si="141"/>
        <v>4.644859790802002</v>
      </c>
      <c r="AJ41" s="1">
        <v>1</v>
      </c>
      <c r="AK41">
        <f t="shared" si="142"/>
        <v>9.2897195816040039</v>
      </c>
      <c r="AL41" s="1">
        <v>23.601119995117188</v>
      </c>
      <c r="AM41" s="1">
        <v>26.040807723999023</v>
      </c>
      <c r="AN41" s="1">
        <v>22.029476165771484</v>
      </c>
      <c r="AO41" s="1">
        <v>800.24420166015625</v>
      </c>
      <c r="AP41" s="1">
        <v>774.1182861328125</v>
      </c>
      <c r="AQ41" s="1">
        <v>13.377447128295898</v>
      </c>
      <c r="AR41" s="1">
        <v>17.03019905090332</v>
      </c>
      <c r="AS41" s="1">
        <v>45.528427124023438</v>
      </c>
      <c r="AT41" s="1">
        <v>57.958148956298828</v>
      </c>
      <c r="AU41" s="1">
        <v>300.54067993164063</v>
      </c>
      <c r="AV41" s="1">
        <v>1699.987548828125</v>
      </c>
      <c r="AW41" s="1">
        <v>0.15772618353366852</v>
      </c>
      <c r="AX41" s="1">
        <v>99.5091552734375</v>
      </c>
      <c r="AY41" s="1">
        <v>3.1358104199171066E-2</v>
      </c>
      <c r="AZ41" s="1">
        <v>-9.4210237264633179E-2</v>
      </c>
      <c r="BA41" s="1">
        <v>1</v>
      </c>
      <c r="BB41" s="1">
        <v>-1.355140209197998</v>
      </c>
      <c r="BC41" s="1">
        <v>7.355140209197998</v>
      </c>
      <c r="BD41" s="1">
        <v>1</v>
      </c>
      <c r="BE41" s="1">
        <v>0</v>
      </c>
      <c r="BF41" s="1">
        <v>0.15999999642372131</v>
      </c>
      <c r="BG41" s="1">
        <v>111115</v>
      </c>
      <c r="BH41">
        <f t="shared" si="143"/>
        <v>1.5027033996582031</v>
      </c>
      <c r="BI41">
        <f t="shared" si="144"/>
        <v>5.5841010852117319E-3</v>
      </c>
      <c r="BJ41">
        <f t="shared" si="145"/>
        <v>299.190807723999</v>
      </c>
      <c r="BK41">
        <f t="shared" si="146"/>
        <v>296.75111999511716</v>
      </c>
      <c r="BL41">
        <f t="shared" si="147"/>
        <v>271.99800173287076</v>
      </c>
      <c r="BM41">
        <f t="shared" si="148"/>
        <v>-8.2890357212013106E-3</v>
      </c>
      <c r="BN41">
        <f t="shared" si="149"/>
        <v>3.3824149502044953</v>
      </c>
      <c r="BO41">
        <f t="shared" si="150"/>
        <v>33.990992496218901</v>
      </c>
      <c r="BP41">
        <f t="shared" si="151"/>
        <v>16.960793445315581</v>
      </c>
      <c r="BQ41">
        <f t="shared" si="152"/>
        <v>24.820963859558105</v>
      </c>
      <c r="BR41">
        <f t="shared" si="153"/>
        <v>3.1458956750071914</v>
      </c>
      <c r="BS41">
        <f t="shared" si="154"/>
        <v>0.3208368380413904</v>
      </c>
      <c r="BT41">
        <f t="shared" si="155"/>
        <v>1.6946607216938865</v>
      </c>
      <c r="BU41">
        <f t="shared" si="156"/>
        <v>1.4512349533133049</v>
      </c>
      <c r="BV41">
        <f t="shared" si="157"/>
        <v>0.20152351945060484</v>
      </c>
      <c r="BW41">
        <f t="shared" si="158"/>
        <v>57.911043334342452</v>
      </c>
      <c r="BX41">
        <f t="shared" si="159"/>
        <v>0.7517804423917317</v>
      </c>
      <c r="BY41">
        <f t="shared" si="160"/>
        <v>50.564271344281167</v>
      </c>
      <c r="BZ41">
        <f t="shared" si="161"/>
        <v>769.04121050439414</v>
      </c>
      <c r="CA41">
        <f t="shared" si="162"/>
        <v>2.2970825844807238E-2</v>
      </c>
      <c r="CB41">
        <f t="shared" si="163"/>
        <v>0</v>
      </c>
      <c r="CC41">
        <f t="shared" si="164"/>
        <v>1487.5955003575129</v>
      </c>
      <c r="CD41">
        <f t="shared" si="165"/>
        <v>0</v>
      </c>
      <c r="CE41" t="e">
        <f t="shared" si="166"/>
        <v>#DIV/0!</v>
      </c>
      <c r="CF41" t="e">
        <f t="shared" si="167"/>
        <v>#DIV/0!</v>
      </c>
    </row>
    <row r="42" spans="1:84" x14ac:dyDescent="0.35">
      <c r="A42" t="s">
        <v>132</v>
      </c>
      <c r="B42" s="1">
        <v>40</v>
      </c>
      <c r="C42" s="1" t="s">
        <v>124</v>
      </c>
      <c r="D42" s="1">
        <v>9059.499998931773</v>
      </c>
      <c r="E42" s="1">
        <v>0</v>
      </c>
      <c r="F42">
        <f t="shared" si="126"/>
        <v>38.212178054310513</v>
      </c>
      <c r="G42">
        <f t="shared" si="127"/>
        <v>0.3311627309087698</v>
      </c>
      <c r="H42">
        <f t="shared" si="128"/>
        <v>951.37502790312919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t="e">
        <f t="shared" si="129"/>
        <v>#DIV/0!</v>
      </c>
      <c r="Q42" t="e">
        <f t="shared" si="130"/>
        <v>#DIV/0!</v>
      </c>
      <c r="R42" t="e">
        <f t="shared" si="131"/>
        <v>#DIV/0!</v>
      </c>
      <c r="S42" s="1">
        <v>-1</v>
      </c>
      <c r="T42" s="1">
        <v>0.87</v>
      </c>
      <c r="U42" s="1">
        <v>0.92</v>
      </c>
      <c r="V42" s="1">
        <v>10.125171661376953</v>
      </c>
      <c r="W42">
        <f t="shared" si="132"/>
        <v>0.87506258583068852</v>
      </c>
      <c r="X42">
        <f t="shared" si="133"/>
        <v>2.6360936838332273E-2</v>
      </c>
      <c r="Y42" t="e">
        <f t="shared" si="134"/>
        <v>#DIV/0!</v>
      </c>
      <c r="Z42" t="e">
        <f t="shared" si="135"/>
        <v>#DIV/0!</v>
      </c>
      <c r="AA42" t="e">
        <f t="shared" si="136"/>
        <v>#DIV/0!</v>
      </c>
      <c r="AB42" s="1">
        <v>0</v>
      </c>
      <c r="AC42" s="1">
        <v>0.5</v>
      </c>
      <c r="AD42" t="e">
        <f t="shared" si="137"/>
        <v>#DIV/0!</v>
      </c>
      <c r="AE42">
        <f t="shared" si="138"/>
        <v>5.5743417417158252</v>
      </c>
      <c r="AF42">
        <f t="shared" si="139"/>
        <v>1.6909865470005392</v>
      </c>
      <c r="AG42">
        <f t="shared" si="140"/>
        <v>25.885795593261719</v>
      </c>
      <c r="AH42" s="1">
        <v>2</v>
      </c>
      <c r="AI42">
        <f t="shared" si="141"/>
        <v>4.644859790802002</v>
      </c>
      <c r="AJ42" s="1">
        <v>1</v>
      </c>
      <c r="AK42">
        <f t="shared" si="142"/>
        <v>9.2897195816040039</v>
      </c>
      <c r="AL42" s="1">
        <v>23.548402786254883</v>
      </c>
      <c r="AM42" s="1">
        <v>25.885795593261719</v>
      </c>
      <c r="AN42" s="1">
        <v>22.049396514892578</v>
      </c>
      <c r="AO42" s="1">
        <v>1200.8597412109375</v>
      </c>
      <c r="AP42" s="1">
        <v>1171.084716796875</v>
      </c>
      <c r="AQ42" s="1">
        <v>13.039777755737305</v>
      </c>
      <c r="AR42" s="1">
        <v>16.687646865844727</v>
      </c>
      <c r="AS42" s="1">
        <v>44.520950317382813</v>
      </c>
      <c r="AT42" s="1">
        <v>56.973560333251953</v>
      </c>
      <c r="AU42" s="1">
        <v>300.52169799804688</v>
      </c>
      <c r="AV42" s="1">
        <v>1699.8907470703125</v>
      </c>
      <c r="AW42" s="1">
        <v>0.17502240836620331</v>
      </c>
      <c r="AX42" s="1">
        <v>99.506919860839844</v>
      </c>
      <c r="AY42" s="1">
        <v>-1.3730974197387695</v>
      </c>
      <c r="AZ42" s="1">
        <v>-8.3409972488880157E-2</v>
      </c>
      <c r="BA42" s="1">
        <v>1</v>
      </c>
      <c r="BB42" s="1">
        <v>-1.355140209197998</v>
      </c>
      <c r="BC42" s="1">
        <v>7.355140209197998</v>
      </c>
      <c r="BD42" s="1">
        <v>1</v>
      </c>
      <c r="BE42" s="1">
        <v>0</v>
      </c>
      <c r="BF42" s="1">
        <v>0.15999999642372131</v>
      </c>
      <c r="BG42" s="1">
        <v>111115</v>
      </c>
      <c r="BH42">
        <f t="shared" si="143"/>
        <v>1.5026084899902343</v>
      </c>
      <c r="BI42">
        <f t="shared" si="144"/>
        <v>5.5743417417158251E-3</v>
      </c>
      <c r="BJ42">
        <f t="shared" si="145"/>
        <v>299.0357955932617</v>
      </c>
      <c r="BK42">
        <f t="shared" si="146"/>
        <v>296.69840278625486</v>
      </c>
      <c r="BL42">
        <f t="shared" si="147"/>
        <v>271.98251345196695</v>
      </c>
      <c r="BM42">
        <f t="shared" si="148"/>
        <v>-1.8605042203187719E-3</v>
      </c>
      <c r="BN42">
        <f t="shared" si="149"/>
        <v>3.3515228863461455</v>
      </c>
      <c r="BO42">
        <f t="shared" si="150"/>
        <v>33.681304687485465</v>
      </c>
      <c r="BP42">
        <f t="shared" si="151"/>
        <v>16.993657821640738</v>
      </c>
      <c r="BQ42">
        <f t="shared" si="152"/>
        <v>24.717099189758301</v>
      </c>
      <c r="BR42">
        <f t="shared" si="153"/>
        <v>3.1264418120454911</v>
      </c>
      <c r="BS42">
        <f t="shared" si="154"/>
        <v>0.31976369797388809</v>
      </c>
      <c r="BT42">
        <f t="shared" si="155"/>
        <v>1.6605363393456063</v>
      </c>
      <c r="BU42">
        <f t="shared" si="156"/>
        <v>1.4659054726998848</v>
      </c>
      <c r="BV42">
        <f t="shared" si="157"/>
        <v>0.20084610856942056</v>
      </c>
      <c r="BW42">
        <f t="shared" si="158"/>
        <v>94.668398659160943</v>
      </c>
      <c r="BX42">
        <f t="shared" si="159"/>
        <v>0.81238787788581945</v>
      </c>
      <c r="BY42">
        <f t="shared" si="160"/>
        <v>50.023800254859971</v>
      </c>
      <c r="BZ42">
        <f t="shared" si="161"/>
        <v>1165.5316492451404</v>
      </c>
      <c r="CA42">
        <f t="shared" si="162"/>
        <v>1.640039859518163E-2</v>
      </c>
      <c r="CB42">
        <f t="shared" si="163"/>
        <v>0</v>
      </c>
      <c r="CC42">
        <f t="shared" si="164"/>
        <v>1487.5107927610086</v>
      </c>
      <c r="CD42">
        <f t="shared" si="165"/>
        <v>0</v>
      </c>
      <c r="CE42" t="e">
        <f t="shared" si="166"/>
        <v>#DIV/0!</v>
      </c>
      <c r="CF42" t="e">
        <f t="shared" si="167"/>
        <v>#DIV/0!</v>
      </c>
    </row>
    <row r="43" spans="1:84" x14ac:dyDescent="0.35">
      <c r="A43" t="s">
        <v>132</v>
      </c>
      <c r="B43" s="1">
        <v>41</v>
      </c>
      <c r="C43" s="1" t="s">
        <v>125</v>
      </c>
      <c r="D43" s="1">
        <v>9228.499998931773</v>
      </c>
      <c r="E43" s="1">
        <v>0</v>
      </c>
      <c r="F43">
        <f t="shared" si="126"/>
        <v>40.153186550971391</v>
      </c>
      <c r="G43">
        <f t="shared" si="127"/>
        <v>0.32518053515587253</v>
      </c>
      <c r="H43">
        <f t="shared" si="128"/>
        <v>1225.9895648258678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t="e">
        <f t="shared" si="129"/>
        <v>#DIV/0!</v>
      </c>
      <c r="Q43" t="e">
        <f t="shared" si="130"/>
        <v>#DIV/0!</v>
      </c>
      <c r="R43" t="e">
        <f t="shared" si="131"/>
        <v>#DIV/0!</v>
      </c>
      <c r="S43" s="1">
        <v>-1</v>
      </c>
      <c r="T43" s="1">
        <v>0.87</v>
      </c>
      <c r="U43" s="1">
        <v>0.92</v>
      </c>
      <c r="V43" s="1">
        <v>10.125171661376953</v>
      </c>
      <c r="W43">
        <f t="shared" si="132"/>
        <v>0.87506258583068852</v>
      </c>
      <c r="X43">
        <f t="shared" si="133"/>
        <v>2.7663145109833403E-2</v>
      </c>
      <c r="Y43" t="e">
        <f t="shared" si="134"/>
        <v>#DIV/0!</v>
      </c>
      <c r="Z43" t="e">
        <f t="shared" si="135"/>
        <v>#DIV/0!</v>
      </c>
      <c r="AA43" t="e">
        <f t="shared" si="136"/>
        <v>#DIV/0!</v>
      </c>
      <c r="AB43" s="1">
        <v>0</v>
      </c>
      <c r="AC43" s="1">
        <v>0.5</v>
      </c>
      <c r="AD43" t="e">
        <f t="shared" si="137"/>
        <v>#DIV/0!</v>
      </c>
      <c r="AE43">
        <f t="shared" si="138"/>
        <v>5.6065355674448742</v>
      </c>
      <c r="AF43">
        <f t="shared" si="139"/>
        <v>1.7308897631174673</v>
      </c>
      <c r="AG43">
        <f t="shared" si="140"/>
        <v>25.994434356689453</v>
      </c>
      <c r="AH43" s="1">
        <v>2</v>
      </c>
      <c r="AI43">
        <f t="shared" si="141"/>
        <v>4.644859790802002</v>
      </c>
      <c r="AJ43" s="1">
        <v>1</v>
      </c>
      <c r="AK43">
        <f t="shared" si="142"/>
        <v>9.2897195816040039</v>
      </c>
      <c r="AL43" s="1">
        <v>23.571876525878906</v>
      </c>
      <c r="AM43" s="1">
        <v>25.994434356689453</v>
      </c>
      <c r="AN43" s="1">
        <v>22.039999008178711</v>
      </c>
      <c r="AO43" s="1">
        <v>1499.9449462890625</v>
      </c>
      <c r="AP43" s="1">
        <v>1467.7470703125</v>
      </c>
      <c r="AQ43" s="1">
        <v>12.834844589233398</v>
      </c>
      <c r="AR43" s="1">
        <v>16.504362106323242</v>
      </c>
      <c r="AS43" s="1">
        <v>43.755863189697266</v>
      </c>
      <c r="AT43" s="1">
        <v>56.267047882080078</v>
      </c>
      <c r="AU43" s="1">
        <v>300.5301513671875</v>
      </c>
      <c r="AV43" s="1">
        <v>1700.0543212890625</v>
      </c>
      <c r="AW43" s="1">
        <v>0.20916245877742767</v>
      </c>
      <c r="AX43" s="1">
        <v>99.50445556640625</v>
      </c>
      <c r="AY43" s="1">
        <v>-2.6617205142974854</v>
      </c>
      <c r="AZ43" s="1">
        <v>-7.3651120066642761E-2</v>
      </c>
      <c r="BA43" s="1">
        <v>1</v>
      </c>
      <c r="BB43" s="1">
        <v>-1.355140209197998</v>
      </c>
      <c r="BC43" s="1">
        <v>7.355140209197998</v>
      </c>
      <c r="BD43" s="1">
        <v>1</v>
      </c>
      <c r="BE43" s="1">
        <v>0</v>
      </c>
      <c r="BF43" s="1">
        <v>0.15999999642372131</v>
      </c>
      <c r="BG43" s="1">
        <v>111115</v>
      </c>
      <c r="BH43">
        <f t="shared" si="143"/>
        <v>1.5026507568359373</v>
      </c>
      <c r="BI43">
        <f t="shared" si="144"/>
        <v>5.6065355674448742E-3</v>
      </c>
      <c r="BJ43">
        <f t="shared" si="145"/>
        <v>299.14443435668943</v>
      </c>
      <c r="BK43">
        <f t="shared" si="146"/>
        <v>296.72187652587888</v>
      </c>
      <c r="BL43">
        <f t="shared" si="147"/>
        <v>272.00868532638196</v>
      </c>
      <c r="BM43">
        <f t="shared" si="148"/>
        <v>-1.137721224456735E-2</v>
      </c>
      <c r="BN43">
        <f t="shared" si="149"/>
        <v>3.3731473289779874</v>
      </c>
      <c r="BO43">
        <f t="shared" si="150"/>
        <v>33.899460177708839</v>
      </c>
      <c r="BP43">
        <f t="shared" si="151"/>
        <v>17.395098071385597</v>
      </c>
      <c r="BQ43">
        <f t="shared" si="152"/>
        <v>24.78315544128418</v>
      </c>
      <c r="BR43">
        <f t="shared" si="153"/>
        <v>3.1388019437570098</v>
      </c>
      <c r="BS43">
        <f t="shared" si="154"/>
        <v>0.31418277343602496</v>
      </c>
      <c r="BT43">
        <f t="shared" si="155"/>
        <v>1.6422575658605201</v>
      </c>
      <c r="BU43">
        <f t="shared" si="156"/>
        <v>1.4965443778964898</v>
      </c>
      <c r="BV43">
        <f t="shared" si="157"/>
        <v>0.19732356016026736</v>
      </c>
      <c r="BW43">
        <f t="shared" si="158"/>
        <v>121.9914241780933</v>
      </c>
      <c r="BX43">
        <f t="shared" si="159"/>
        <v>0.83528667140506752</v>
      </c>
      <c r="BY43">
        <f t="shared" si="160"/>
        <v>49.139894381238271</v>
      </c>
      <c r="BZ43">
        <f t="shared" si="161"/>
        <v>1461.9119316554456</v>
      </c>
      <c r="CA43">
        <f t="shared" si="162"/>
        <v>1.3496868747425558E-2</v>
      </c>
      <c r="CB43">
        <f t="shared" si="163"/>
        <v>0</v>
      </c>
      <c r="CC43">
        <f t="shared" si="164"/>
        <v>1487.6539304398432</v>
      </c>
      <c r="CD43">
        <f t="shared" si="165"/>
        <v>0</v>
      </c>
      <c r="CE43" t="e">
        <f t="shared" si="166"/>
        <v>#DIV/0!</v>
      </c>
      <c r="CF43" t="e">
        <f t="shared" si="167"/>
        <v>#DIV/0!</v>
      </c>
    </row>
    <row r="44" spans="1:84" x14ac:dyDescent="0.35">
      <c r="A44" t="s">
        <v>132</v>
      </c>
      <c r="B44" s="1">
        <v>42</v>
      </c>
      <c r="C44" s="1" t="s">
        <v>126</v>
      </c>
      <c r="D44" s="1">
        <v>9378.499998931773</v>
      </c>
      <c r="E44" s="1">
        <v>0</v>
      </c>
      <c r="F44">
        <f t="shared" si="126"/>
        <v>40.847387726234608</v>
      </c>
      <c r="G44">
        <f t="shared" si="127"/>
        <v>0.30762272852924616</v>
      </c>
      <c r="H44">
        <f t="shared" si="128"/>
        <v>1404.6068099834542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t="e">
        <f t="shared" si="129"/>
        <v>#DIV/0!</v>
      </c>
      <c r="Q44" t="e">
        <f t="shared" si="130"/>
        <v>#DIV/0!</v>
      </c>
      <c r="R44" t="e">
        <f t="shared" si="131"/>
        <v>#DIV/0!</v>
      </c>
      <c r="S44" s="1">
        <v>-1</v>
      </c>
      <c r="T44" s="1">
        <v>0.87</v>
      </c>
      <c r="U44" s="1">
        <v>0.92</v>
      </c>
      <c r="V44" s="1">
        <v>10.125171661376953</v>
      </c>
      <c r="W44">
        <f t="shared" si="132"/>
        <v>0.87506258583068852</v>
      </c>
      <c r="X44">
        <f t="shared" si="133"/>
        <v>2.8116994896030659E-2</v>
      </c>
      <c r="Y44" t="e">
        <f t="shared" si="134"/>
        <v>#DIV/0!</v>
      </c>
      <c r="Z44" t="e">
        <f t="shared" si="135"/>
        <v>#DIV/0!</v>
      </c>
      <c r="AA44" t="e">
        <f t="shared" si="136"/>
        <v>#DIV/0!</v>
      </c>
      <c r="AB44" s="1">
        <v>0</v>
      </c>
      <c r="AC44" s="1">
        <v>0.5</v>
      </c>
      <c r="AD44" t="e">
        <f t="shared" si="137"/>
        <v>#DIV/0!</v>
      </c>
      <c r="AE44">
        <f t="shared" si="138"/>
        <v>5.3702330696977629</v>
      </c>
      <c r="AF44">
        <f t="shared" si="139"/>
        <v>1.7497987911417208</v>
      </c>
      <c r="AG44">
        <f t="shared" si="140"/>
        <v>25.93488883972168</v>
      </c>
      <c r="AH44" s="1">
        <v>2</v>
      </c>
      <c r="AI44">
        <f t="shared" si="141"/>
        <v>4.644859790802002</v>
      </c>
      <c r="AJ44" s="1">
        <v>1</v>
      </c>
      <c r="AK44">
        <f t="shared" si="142"/>
        <v>9.2897195816040039</v>
      </c>
      <c r="AL44" s="1">
        <v>23.471551895141602</v>
      </c>
      <c r="AM44" s="1">
        <v>25.93488883972168</v>
      </c>
      <c r="AN44" s="1">
        <v>22.048429489135742</v>
      </c>
      <c r="AO44" s="1">
        <v>1700.3436279296875</v>
      </c>
      <c r="AP44" s="1">
        <v>1667.2017822265625</v>
      </c>
      <c r="AQ44" s="1">
        <v>12.678653717041016</v>
      </c>
      <c r="AR44" s="1">
        <v>16.194614410400391</v>
      </c>
      <c r="AS44" s="1">
        <v>43.487842559814453</v>
      </c>
      <c r="AT44" s="1">
        <v>55.548801422119141</v>
      </c>
      <c r="AU44" s="1">
        <v>300.53033447265625</v>
      </c>
      <c r="AV44" s="1">
        <v>1700.8277587890625</v>
      </c>
      <c r="AW44" s="1">
        <v>0.19439028203487396</v>
      </c>
      <c r="AX44" s="1">
        <v>99.507217407226563</v>
      </c>
      <c r="AY44" s="1">
        <v>-4.1453447341918945</v>
      </c>
      <c r="AZ44" s="1">
        <v>-6.1050508171319962E-2</v>
      </c>
      <c r="BA44" s="1">
        <v>1</v>
      </c>
      <c r="BB44" s="1">
        <v>-1.355140209197998</v>
      </c>
      <c r="BC44" s="1">
        <v>7.355140209197998</v>
      </c>
      <c r="BD44" s="1">
        <v>1</v>
      </c>
      <c r="BE44" s="1">
        <v>0</v>
      </c>
      <c r="BF44" s="1">
        <v>0.15999999642372131</v>
      </c>
      <c r="BG44" s="1">
        <v>111115</v>
      </c>
      <c r="BH44">
        <f t="shared" si="143"/>
        <v>1.5026516723632812</v>
      </c>
      <c r="BI44">
        <f t="shared" si="144"/>
        <v>5.3702330696977626E-3</v>
      </c>
      <c r="BJ44">
        <f t="shared" si="145"/>
        <v>299.08488883972166</v>
      </c>
      <c r="BK44">
        <f t="shared" si="146"/>
        <v>296.62155189514158</v>
      </c>
      <c r="BL44">
        <f t="shared" si="147"/>
        <v>272.13243532361594</v>
      </c>
      <c r="BM44">
        <f t="shared" si="148"/>
        <v>2.8988301100997999E-2</v>
      </c>
      <c r="BN44">
        <f t="shared" si="149"/>
        <v>3.3612798081036366</v>
      </c>
      <c r="BO44">
        <f t="shared" si="150"/>
        <v>33.779256376427718</v>
      </c>
      <c r="BP44">
        <f t="shared" si="151"/>
        <v>17.584641966027327</v>
      </c>
      <c r="BQ44">
        <f t="shared" si="152"/>
        <v>24.703220367431641</v>
      </c>
      <c r="BR44">
        <f t="shared" si="153"/>
        <v>3.1238502875425915</v>
      </c>
      <c r="BS44">
        <f t="shared" si="154"/>
        <v>0.29776252556369576</v>
      </c>
      <c r="BT44">
        <f t="shared" si="155"/>
        <v>1.6114810169619158</v>
      </c>
      <c r="BU44">
        <f t="shared" si="156"/>
        <v>1.5123692705806757</v>
      </c>
      <c r="BV44">
        <f t="shared" si="157"/>
        <v>0.18696303036455825</v>
      </c>
      <c r="BW44">
        <f t="shared" si="158"/>
        <v>139.76851521269455</v>
      </c>
      <c r="BX44">
        <f t="shared" si="159"/>
        <v>0.84249358713351996</v>
      </c>
      <c r="BY44">
        <f t="shared" si="160"/>
        <v>48.31974712654138</v>
      </c>
      <c r="BZ44">
        <f t="shared" si="161"/>
        <v>1661.2657609133232</v>
      </c>
      <c r="CA44">
        <f t="shared" si="162"/>
        <v>1.1880913290034552E-2</v>
      </c>
      <c r="CB44">
        <f t="shared" si="163"/>
        <v>0</v>
      </c>
      <c r="CC44">
        <f t="shared" si="164"/>
        <v>1488.3307366585716</v>
      </c>
      <c r="CD44">
        <f t="shared" si="165"/>
        <v>0</v>
      </c>
      <c r="CE44" t="e">
        <f t="shared" si="166"/>
        <v>#DIV/0!</v>
      </c>
      <c r="CF44" t="e">
        <f t="shared" si="167"/>
        <v>#DIV/0!</v>
      </c>
    </row>
    <row r="45" spans="1:84" x14ac:dyDescent="0.35">
      <c r="A45" t="s">
        <v>132</v>
      </c>
      <c r="B45" s="1">
        <v>43</v>
      </c>
      <c r="C45" s="1" t="s">
        <v>127</v>
      </c>
      <c r="D45" s="1">
        <v>9580.499998931773</v>
      </c>
      <c r="E45" s="1">
        <v>0</v>
      </c>
      <c r="F45">
        <f t="shared" si="126"/>
        <v>43.017147942461456</v>
      </c>
      <c r="G45">
        <f t="shared" si="127"/>
        <v>0.29323190195139437</v>
      </c>
      <c r="H45">
        <f t="shared" si="128"/>
        <v>1513.3731326581112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t="e">
        <f t="shared" si="129"/>
        <v>#DIV/0!</v>
      </c>
      <c r="Q45" t="e">
        <f t="shared" si="130"/>
        <v>#DIV/0!</v>
      </c>
      <c r="R45" t="e">
        <f t="shared" si="131"/>
        <v>#DIV/0!</v>
      </c>
      <c r="S45" s="1">
        <v>-1</v>
      </c>
      <c r="T45" s="1">
        <v>0.87</v>
      </c>
      <c r="U45" s="1">
        <v>0.92</v>
      </c>
      <c r="V45" s="1">
        <v>10.125171661376953</v>
      </c>
      <c r="W45">
        <f t="shared" si="132"/>
        <v>0.87506258583068852</v>
      </c>
      <c r="X45">
        <f t="shared" si="133"/>
        <v>2.9590271925784013E-2</v>
      </c>
      <c r="Y45" t="e">
        <f t="shared" si="134"/>
        <v>#DIV/0!</v>
      </c>
      <c r="Z45" t="e">
        <f t="shared" si="135"/>
        <v>#DIV/0!</v>
      </c>
      <c r="AA45" t="e">
        <f t="shared" si="136"/>
        <v>#DIV/0!</v>
      </c>
      <c r="AB45" s="1">
        <v>0</v>
      </c>
      <c r="AC45" s="1">
        <v>0.5</v>
      </c>
      <c r="AD45" t="e">
        <f t="shared" si="137"/>
        <v>#DIV/0!</v>
      </c>
      <c r="AE45">
        <f t="shared" si="138"/>
        <v>5.3133269222375876</v>
      </c>
      <c r="AF45">
        <f t="shared" si="139"/>
        <v>1.8132813662192346</v>
      </c>
      <c r="AG45">
        <f t="shared" si="140"/>
        <v>26.167009353637695</v>
      </c>
      <c r="AH45" s="1">
        <v>2</v>
      </c>
      <c r="AI45">
        <f t="shared" si="141"/>
        <v>4.644859790802002</v>
      </c>
      <c r="AJ45" s="1">
        <v>1</v>
      </c>
      <c r="AK45">
        <f t="shared" si="142"/>
        <v>9.2897195816040039</v>
      </c>
      <c r="AL45" s="1">
        <v>23.54217529296875</v>
      </c>
      <c r="AM45" s="1">
        <v>26.167009353637695</v>
      </c>
      <c r="AN45" s="1">
        <v>22.044292449951172</v>
      </c>
      <c r="AO45" s="1">
        <v>1838.8277587890625</v>
      </c>
      <c r="AP45" s="1">
        <v>1803.8226318359375</v>
      </c>
      <c r="AQ45" s="1">
        <v>12.543880462646484</v>
      </c>
      <c r="AR45" s="1">
        <v>16.023128509521484</v>
      </c>
      <c r="AS45" s="1">
        <v>42.843696594238281</v>
      </c>
      <c r="AT45" s="1">
        <v>54.726997375488281</v>
      </c>
      <c r="AU45" s="1">
        <v>300.53567504882813</v>
      </c>
      <c r="AV45" s="1">
        <v>1699.94091796875</v>
      </c>
      <c r="AW45" s="1">
        <v>0.21564842760562897</v>
      </c>
      <c r="AX45" s="1">
        <v>99.510368347167969</v>
      </c>
      <c r="AY45" s="1">
        <v>-4.7471084594726563</v>
      </c>
      <c r="AZ45" s="1">
        <v>-5.4999683052301407E-2</v>
      </c>
      <c r="BA45" s="1">
        <v>0.75</v>
      </c>
      <c r="BB45" s="1">
        <v>-1.355140209197998</v>
      </c>
      <c r="BC45" s="1">
        <v>7.355140209197998</v>
      </c>
      <c r="BD45" s="1">
        <v>1</v>
      </c>
      <c r="BE45" s="1">
        <v>0</v>
      </c>
      <c r="BF45" s="1">
        <v>0.15999999642372131</v>
      </c>
      <c r="BG45" s="1">
        <v>111115</v>
      </c>
      <c r="BH45">
        <f t="shared" si="143"/>
        <v>1.5026783752441406</v>
      </c>
      <c r="BI45">
        <f t="shared" si="144"/>
        <v>5.3133269222375877E-3</v>
      </c>
      <c r="BJ45">
        <f t="shared" si="145"/>
        <v>299.31700935363767</v>
      </c>
      <c r="BK45">
        <f t="shared" si="146"/>
        <v>296.69217529296873</v>
      </c>
      <c r="BL45">
        <f t="shared" si="147"/>
        <v>271.99054079553753</v>
      </c>
      <c r="BM45">
        <f t="shared" si="148"/>
        <v>3.0914984618994827E-2</v>
      </c>
      <c r="BN45">
        <f t="shared" si="149"/>
        <v>3.4077487862757261</v>
      </c>
      <c r="BO45">
        <f t="shared" si="150"/>
        <v>34.245163020469413</v>
      </c>
      <c r="BP45">
        <f t="shared" si="151"/>
        <v>18.222034510947928</v>
      </c>
      <c r="BQ45">
        <f t="shared" si="152"/>
        <v>24.854592323303223</v>
      </c>
      <c r="BR45">
        <f t="shared" si="153"/>
        <v>3.1522169196034922</v>
      </c>
      <c r="BS45">
        <f t="shared" si="154"/>
        <v>0.28425920199881871</v>
      </c>
      <c r="BT45">
        <f t="shared" si="155"/>
        <v>1.5944674200564914</v>
      </c>
      <c r="BU45">
        <f t="shared" si="156"/>
        <v>1.5577494995470007</v>
      </c>
      <c r="BV45">
        <f t="shared" si="157"/>
        <v>0.17844692750404167</v>
      </c>
      <c r="BW45">
        <f t="shared" si="158"/>
        <v>150.59631787751616</v>
      </c>
      <c r="BX45">
        <f t="shared" si="159"/>
        <v>0.83898112039862494</v>
      </c>
      <c r="BY45">
        <f t="shared" si="160"/>
        <v>47.087767844903674</v>
      </c>
      <c r="BZ45">
        <f t="shared" si="161"/>
        <v>1797.5712967754775</v>
      </c>
      <c r="CA45">
        <f t="shared" si="162"/>
        <v>1.1268434689060918E-2</v>
      </c>
      <c r="CB45">
        <f t="shared" si="163"/>
        <v>0</v>
      </c>
      <c r="CC45">
        <f t="shared" si="164"/>
        <v>1487.5546954371287</v>
      </c>
      <c r="CD45">
        <f t="shared" si="165"/>
        <v>0</v>
      </c>
      <c r="CE45" t="e">
        <f t="shared" si="166"/>
        <v>#DIV/0!</v>
      </c>
      <c r="CF45" t="e">
        <f t="shared" si="167"/>
        <v>#DIV/0!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2017-06-26-bern1-katripe_1.xls</vt:lpstr>
    </vt:vector>
  </TitlesOfParts>
  <Company>University of Illinois at Urbana-Champaign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Ainsworth</dc:creator>
  <cp:lastModifiedBy>PengFu</cp:lastModifiedBy>
  <dcterms:created xsi:type="dcterms:W3CDTF">2017-07-11T16:34:33Z</dcterms:created>
  <dcterms:modified xsi:type="dcterms:W3CDTF">2022-10-21T21:10:09Z</dcterms:modified>
</cp:coreProperties>
</file>