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76F01E71-77AB-4D3E-853A-E93415F44EAD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2017-06-26-hubern-katripe_.xl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3" i="1" l="1"/>
  <c r="J3" i="1"/>
  <c r="BP3" i="1"/>
  <c r="BO3" i="1"/>
  <c r="BN3" i="1"/>
  <c r="BM3" i="1"/>
  <c r="AM3" i="1"/>
  <c r="BQ3" i="1"/>
  <c r="AK3" i="1"/>
  <c r="BR3" i="1"/>
  <c r="BS3" i="1"/>
  <c r="BT3" i="1"/>
  <c r="BW3" i="1"/>
  <c r="AO3" i="1"/>
  <c r="K3" i="1"/>
  <c r="BZ3" i="1"/>
  <c r="L3" i="1"/>
  <c r="CF3" i="1"/>
  <c r="T3" i="1"/>
  <c r="CH3" i="1"/>
  <c r="U3" i="1"/>
  <c r="V3" i="1"/>
  <c r="AA3" i="1"/>
  <c r="CG3" i="1"/>
  <c r="AB3" i="1"/>
  <c r="AC3" i="1"/>
  <c r="AD3" i="1"/>
  <c r="AE3" i="1"/>
  <c r="AH3" i="1"/>
  <c r="AI3" i="1"/>
  <c r="BX3" i="1"/>
  <c r="AJ3" i="1"/>
  <c r="BU3" i="1"/>
  <c r="BV3" i="1"/>
  <c r="BY3" i="1"/>
  <c r="CA3" i="1"/>
  <c r="CB3" i="1"/>
  <c r="CC3" i="1"/>
  <c r="CD3" i="1"/>
  <c r="CE3" i="1"/>
  <c r="CI3" i="1"/>
  <c r="CJ3" i="1"/>
  <c r="BL6" i="1"/>
  <c r="J6" i="1"/>
  <c r="BP6" i="1"/>
  <c r="BO6" i="1"/>
  <c r="BN6" i="1"/>
  <c r="BM6" i="1"/>
  <c r="AM6" i="1"/>
  <c r="BQ6" i="1"/>
  <c r="AK6" i="1"/>
  <c r="BR6" i="1"/>
  <c r="BS6" i="1"/>
  <c r="BT6" i="1"/>
  <c r="BW6" i="1"/>
  <c r="AO6" i="1"/>
  <c r="K6" i="1"/>
  <c r="BZ6" i="1"/>
  <c r="L6" i="1"/>
  <c r="CF6" i="1"/>
  <c r="T6" i="1"/>
  <c r="CH6" i="1"/>
  <c r="U6" i="1"/>
  <c r="V6" i="1"/>
  <c r="AA6" i="1"/>
  <c r="CG6" i="1"/>
  <c r="AB6" i="1"/>
  <c r="AC6" i="1"/>
  <c r="AD6" i="1"/>
  <c r="AE6" i="1"/>
  <c r="AH6" i="1"/>
  <c r="AI6" i="1"/>
  <c r="BX6" i="1"/>
  <c r="AJ6" i="1"/>
  <c r="BU6" i="1"/>
  <c r="BV6" i="1"/>
  <c r="BY6" i="1"/>
  <c r="CA6" i="1"/>
  <c r="CB6" i="1"/>
  <c r="CC6" i="1"/>
  <c r="CD6" i="1"/>
  <c r="CE6" i="1"/>
  <c r="CI6" i="1"/>
  <c r="CJ6" i="1"/>
  <c r="BL4" i="1"/>
  <c r="J4" i="1"/>
  <c r="BP4" i="1"/>
  <c r="BO4" i="1"/>
  <c r="BN4" i="1"/>
  <c r="BM4" i="1"/>
  <c r="AM4" i="1"/>
  <c r="BQ4" i="1"/>
  <c r="AK4" i="1"/>
  <c r="BR4" i="1"/>
  <c r="BS4" i="1"/>
  <c r="BT4" i="1"/>
  <c r="BW4" i="1"/>
  <c r="AO4" i="1"/>
  <c r="K4" i="1"/>
  <c r="BZ4" i="1"/>
  <c r="L4" i="1"/>
  <c r="CF4" i="1"/>
  <c r="T4" i="1"/>
  <c r="CH4" i="1"/>
  <c r="U4" i="1"/>
  <c r="V4" i="1"/>
  <c r="AA4" i="1"/>
  <c r="CG4" i="1"/>
  <c r="AB4" i="1"/>
  <c r="AC4" i="1"/>
  <c r="AD4" i="1"/>
  <c r="AE4" i="1"/>
  <c r="AH4" i="1"/>
  <c r="AI4" i="1"/>
  <c r="BX4" i="1"/>
  <c r="AJ4" i="1"/>
  <c r="BU4" i="1"/>
  <c r="BV4" i="1"/>
  <c r="BY4" i="1"/>
  <c r="CA4" i="1"/>
  <c r="CB4" i="1"/>
  <c r="CC4" i="1"/>
  <c r="CD4" i="1"/>
  <c r="CE4" i="1"/>
  <c r="CI4" i="1"/>
  <c r="CJ4" i="1"/>
  <c r="BL5" i="1"/>
  <c r="J5" i="1"/>
  <c r="BP5" i="1"/>
  <c r="BO5" i="1"/>
  <c r="BN5" i="1"/>
  <c r="BM5" i="1"/>
  <c r="AM5" i="1"/>
  <c r="BQ5" i="1"/>
  <c r="AK5" i="1"/>
  <c r="BR5" i="1"/>
  <c r="BS5" i="1"/>
  <c r="BT5" i="1"/>
  <c r="BW5" i="1"/>
  <c r="AO5" i="1"/>
  <c r="K5" i="1"/>
  <c r="BZ5" i="1"/>
  <c r="L5" i="1"/>
  <c r="CF5" i="1"/>
  <c r="T5" i="1"/>
  <c r="CH5" i="1"/>
  <c r="U5" i="1"/>
  <c r="V5" i="1"/>
  <c r="AA5" i="1"/>
  <c r="CG5" i="1"/>
  <c r="AB5" i="1"/>
  <c r="AC5" i="1"/>
  <c r="AD5" i="1"/>
  <c r="AE5" i="1"/>
  <c r="AH5" i="1"/>
  <c r="AI5" i="1"/>
  <c r="BX5" i="1"/>
  <c r="AJ5" i="1"/>
  <c r="BU5" i="1"/>
  <c r="BV5" i="1"/>
  <c r="BY5" i="1"/>
  <c r="CA5" i="1"/>
  <c r="CB5" i="1"/>
  <c r="CC5" i="1"/>
  <c r="CD5" i="1"/>
  <c r="CE5" i="1"/>
  <c r="CI5" i="1"/>
  <c r="CJ5" i="1"/>
  <c r="BL7" i="1"/>
  <c r="J7" i="1"/>
  <c r="BP7" i="1"/>
  <c r="BO7" i="1"/>
  <c r="BN7" i="1"/>
  <c r="BM7" i="1"/>
  <c r="AM7" i="1"/>
  <c r="BQ7" i="1"/>
  <c r="AK7" i="1"/>
  <c r="BR7" i="1"/>
  <c r="BS7" i="1"/>
  <c r="BT7" i="1"/>
  <c r="BW7" i="1"/>
  <c r="AO7" i="1"/>
  <c r="K7" i="1"/>
  <c r="BZ7" i="1"/>
  <c r="L7" i="1"/>
  <c r="CF7" i="1"/>
  <c r="T7" i="1"/>
  <c r="CH7" i="1"/>
  <c r="U7" i="1"/>
  <c r="V7" i="1"/>
  <c r="AA7" i="1"/>
  <c r="CG7" i="1"/>
  <c r="AB7" i="1"/>
  <c r="AC7" i="1"/>
  <c r="AD7" i="1"/>
  <c r="AE7" i="1"/>
  <c r="AH7" i="1"/>
  <c r="AI7" i="1"/>
  <c r="BX7" i="1"/>
  <c r="AJ7" i="1"/>
  <c r="BU7" i="1"/>
  <c r="BV7" i="1"/>
  <c r="BY7" i="1"/>
  <c r="CA7" i="1"/>
  <c r="CB7" i="1"/>
  <c r="CC7" i="1"/>
  <c r="CD7" i="1"/>
  <c r="CE7" i="1"/>
  <c r="CI7" i="1"/>
  <c r="CJ7" i="1"/>
  <c r="BL8" i="1"/>
  <c r="J8" i="1"/>
  <c r="BP8" i="1"/>
  <c r="BO8" i="1"/>
  <c r="BN8" i="1"/>
  <c r="BM8" i="1"/>
  <c r="AM8" i="1"/>
  <c r="BQ8" i="1"/>
  <c r="AK8" i="1"/>
  <c r="BR8" i="1"/>
  <c r="BS8" i="1"/>
  <c r="BT8" i="1"/>
  <c r="BW8" i="1"/>
  <c r="AO8" i="1"/>
  <c r="K8" i="1"/>
  <c r="BZ8" i="1"/>
  <c r="L8" i="1"/>
  <c r="CF8" i="1"/>
  <c r="T8" i="1"/>
  <c r="CH8" i="1"/>
  <c r="U8" i="1"/>
  <c r="V8" i="1"/>
  <c r="AA8" i="1"/>
  <c r="CG8" i="1"/>
  <c r="AB8" i="1"/>
  <c r="AC8" i="1"/>
  <c r="AD8" i="1"/>
  <c r="AE8" i="1"/>
  <c r="AH8" i="1"/>
  <c r="AI8" i="1"/>
  <c r="BX8" i="1"/>
  <c r="AJ8" i="1"/>
  <c r="BU8" i="1"/>
  <c r="BV8" i="1"/>
  <c r="BY8" i="1"/>
  <c r="CA8" i="1"/>
  <c r="CB8" i="1"/>
  <c r="CC8" i="1"/>
  <c r="CD8" i="1"/>
  <c r="CE8" i="1"/>
  <c r="CI8" i="1"/>
  <c r="CJ8" i="1"/>
  <c r="BL9" i="1"/>
  <c r="J9" i="1"/>
  <c r="BP9" i="1"/>
  <c r="BO9" i="1"/>
  <c r="BN9" i="1"/>
  <c r="BM9" i="1"/>
  <c r="AM9" i="1"/>
  <c r="BQ9" i="1"/>
  <c r="AK9" i="1"/>
  <c r="BR9" i="1"/>
  <c r="BS9" i="1"/>
  <c r="BT9" i="1"/>
  <c r="BW9" i="1"/>
  <c r="AO9" i="1"/>
  <c r="K9" i="1"/>
  <c r="BZ9" i="1"/>
  <c r="L9" i="1"/>
  <c r="CF9" i="1"/>
  <c r="T9" i="1"/>
  <c r="CH9" i="1"/>
  <c r="U9" i="1"/>
  <c r="V9" i="1"/>
  <c r="AA9" i="1"/>
  <c r="CG9" i="1"/>
  <c r="AB9" i="1"/>
  <c r="AC9" i="1"/>
  <c r="AD9" i="1"/>
  <c r="AE9" i="1"/>
  <c r="AH9" i="1"/>
  <c r="AI9" i="1"/>
  <c r="BX9" i="1"/>
  <c r="AJ9" i="1"/>
  <c r="BU9" i="1"/>
  <c r="BV9" i="1"/>
  <c r="BY9" i="1"/>
  <c r="CA9" i="1"/>
  <c r="CB9" i="1"/>
  <c r="CC9" i="1"/>
  <c r="CD9" i="1"/>
  <c r="CE9" i="1"/>
  <c r="CI9" i="1"/>
  <c r="CJ9" i="1"/>
  <c r="BL10" i="1"/>
  <c r="J10" i="1"/>
  <c r="BP10" i="1"/>
  <c r="BO10" i="1"/>
  <c r="BN10" i="1"/>
  <c r="BM10" i="1"/>
  <c r="AM10" i="1"/>
  <c r="BQ10" i="1"/>
  <c r="AK10" i="1"/>
  <c r="BR10" i="1"/>
  <c r="BS10" i="1"/>
  <c r="BT10" i="1"/>
  <c r="BW10" i="1"/>
  <c r="AO10" i="1"/>
  <c r="K10" i="1"/>
  <c r="BZ10" i="1"/>
  <c r="L10" i="1"/>
  <c r="CF10" i="1"/>
  <c r="T10" i="1"/>
  <c r="CH10" i="1"/>
  <c r="U10" i="1"/>
  <c r="V10" i="1"/>
  <c r="AA10" i="1"/>
  <c r="CG10" i="1"/>
  <c r="AB10" i="1"/>
  <c r="AC10" i="1"/>
  <c r="AD10" i="1"/>
  <c r="AE10" i="1"/>
  <c r="AH10" i="1"/>
  <c r="AI10" i="1"/>
  <c r="BX10" i="1"/>
  <c r="AJ10" i="1"/>
  <c r="BU10" i="1"/>
  <c r="BV10" i="1"/>
  <c r="BY10" i="1"/>
  <c r="CA10" i="1"/>
  <c r="CB10" i="1"/>
  <c r="CC10" i="1"/>
  <c r="CD10" i="1"/>
  <c r="CE10" i="1"/>
  <c r="CI10" i="1"/>
  <c r="CJ10" i="1"/>
  <c r="BL11" i="1"/>
  <c r="J11" i="1"/>
  <c r="BP11" i="1"/>
  <c r="BO11" i="1"/>
  <c r="BN11" i="1"/>
  <c r="BM11" i="1"/>
  <c r="AM11" i="1"/>
  <c r="BQ11" i="1"/>
  <c r="AK11" i="1"/>
  <c r="BR11" i="1"/>
  <c r="BS11" i="1"/>
  <c r="BT11" i="1"/>
  <c r="BW11" i="1"/>
  <c r="AO11" i="1"/>
  <c r="K11" i="1"/>
  <c r="BZ11" i="1"/>
  <c r="L11" i="1"/>
  <c r="CF11" i="1"/>
  <c r="T11" i="1"/>
  <c r="CH11" i="1"/>
  <c r="U11" i="1"/>
  <c r="V11" i="1"/>
  <c r="AA11" i="1"/>
  <c r="CG11" i="1"/>
  <c r="AB11" i="1"/>
  <c r="AC11" i="1"/>
  <c r="AD11" i="1"/>
  <c r="AE11" i="1"/>
  <c r="AH11" i="1"/>
  <c r="AI11" i="1"/>
  <c r="BX11" i="1"/>
  <c r="AJ11" i="1"/>
  <c r="BU11" i="1"/>
  <c r="BV11" i="1"/>
  <c r="BY11" i="1"/>
  <c r="CA11" i="1"/>
  <c r="CB11" i="1"/>
  <c r="CC11" i="1"/>
  <c r="CD11" i="1"/>
  <c r="CE11" i="1"/>
  <c r="CI11" i="1"/>
  <c r="CJ11" i="1"/>
  <c r="BL12" i="1"/>
  <c r="J12" i="1"/>
  <c r="BP12" i="1"/>
  <c r="BO12" i="1"/>
  <c r="BN12" i="1"/>
  <c r="BM12" i="1"/>
  <c r="AM12" i="1"/>
  <c r="BQ12" i="1"/>
  <c r="AK12" i="1"/>
  <c r="BR12" i="1"/>
  <c r="BS12" i="1"/>
  <c r="BT12" i="1"/>
  <c r="BW12" i="1"/>
  <c r="AO12" i="1"/>
  <c r="K12" i="1"/>
  <c r="BZ12" i="1"/>
  <c r="L12" i="1"/>
  <c r="CF12" i="1"/>
  <c r="T12" i="1"/>
  <c r="CH12" i="1"/>
  <c r="U12" i="1"/>
  <c r="V12" i="1"/>
  <c r="AA12" i="1"/>
  <c r="CG12" i="1"/>
  <c r="AB12" i="1"/>
  <c r="AC12" i="1"/>
  <c r="AD12" i="1"/>
  <c r="AE12" i="1"/>
  <c r="AH12" i="1"/>
  <c r="AI12" i="1"/>
  <c r="BX12" i="1"/>
  <c r="AJ12" i="1"/>
  <c r="BU12" i="1"/>
  <c r="BV12" i="1"/>
  <c r="BY12" i="1"/>
  <c r="CA12" i="1"/>
  <c r="CB12" i="1"/>
  <c r="CC12" i="1"/>
  <c r="CD12" i="1"/>
  <c r="CE12" i="1"/>
  <c r="CI12" i="1"/>
  <c r="CJ12" i="1"/>
  <c r="BL13" i="1"/>
  <c r="J13" i="1"/>
  <c r="BP13" i="1"/>
  <c r="BO13" i="1"/>
  <c r="BN13" i="1"/>
  <c r="BM13" i="1"/>
  <c r="AM13" i="1"/>
  <c r="BQ13" i="1"/>
  <c r="AK13" i="1"/>
  <c r="BR13" i="1"/>
  <c r="BS13" i="1"/>
  <c r="BT13" i="1"/>
  <c r="BW13" i="1"/>
  <c r="AO13" i="1"/>
  <c r="K13" i="1"/>
  <c r="BZ13" i="1"/>
  <c r="L13" i="1"/>
  <c r="CF13" i="1"/>
  <c r="T13" i="1"/>
  <c r="CH13" i="1"/>
  <c r="U13" i="1"/>
  <c r="V13" i="1"/>
  <c r="AA13" i="1"/>
  <c r="CG13" i="1"/>
  <c r="AB13" i="1"/>
  <c r="AC13" i="1"/>
  <c r="AD13" i="1"/>
  <c r="AE13" i="1"/>
  <c r="AH13" i="1"/>
  <c r="AI13" i="1"/>
  <c r="BX13" i="1"/>
  <c r="AJ13" i="1"/>
  <c r="BU13" i="1"/>
  <c r="BV13" i="1"/>
  <c r="BY13" i="1"/>
  <c r="CA13" i="1"/>
  <c r="CB13" i="1"/>
  <c r="CC13" i="1"/>
  <c r="CD13" i="1"/>
  <c r="CE13" i="1"/>
  <c r="CI13" i="1"/>
  <c r="CJ13" i="1"/>
  <c r="BL14" i="1"/>
  <c r="J14" i="1"/>
  <c r="BP14" i="1"/>
  <c r="BO14" i="1"/>
  <c r="BN14" i="1"/>
  <c r="BM14" i="1"/>
  <c r="AM14" i="1"/>
  <c r="BQ14" i="1"/>
  <c r="AK14" i="1"/>
  <c r="BR14" i="1"/>
  <c r="BS14" i="1"/>
  <c r="BT14" i="1"/>
  <c r="BW14" i="1"/>
  <c r="AO14" i="1"/>
  <c r="K14" i="1"/>
  <c r="BZ14" i="1"/>
  <c r="L14" i="1"/>
  <c r="CF14" i="1"/>
  <c r="T14" i="1"/>
  <c r="CH14" i="1"/>
  <c r="U14" i="1"/>
  <c r="V14" i="1"/>
  <c r="AA14" i="1"/>
  <c r="CG14" i="1"/>
  <c r="AB14" i="1"/>
  <c r="AC14" i="1"/>
  <c r="AD14" i="1"/>
  <c r="AE14" i="1"/>
  <c r="AH14" i="1"/>
  <c r="AI14" i="1"/>
  <c r="BX14" i="1"/>
  <c r="AJ14" i="1"/>
  <c r="BU14" i="1"/>
  <c r="BV14" i="1"/>
  <c r="BY14" i="1"/>
  <c r="CA14" i="1"/>
  <c r="CB14" i="1"/>
  <c r="CC14" i="1"/>
  <c r="CD14" i="1"/>
  <c r="CE14" i="1"/>
  <c r="CI14" i="1"/>
  <c r="CJ14" i="1"/>
  <c r="BL17" i="1"/>
  <c r="J17" i="1"/>
  <c r="BP17" i="1"/>
  <c r="BO17" i="1"/>
  <c r="BN17" i="1"/>
  <c r="BM17" i="1"/>
  <c r="AM17" i="1"/>
  <c r="BQ17" i="1"/>
  <c r="AK17" i="1"/>
  <c r="BR17" i="1"/>
  <c r="BS17" i="1"/>
  <c r="BT17" i="1"/>
  <c r="BW17" i="1"/>
  <c r="AO17" i="1"/>
  <c r="K17" i="1"/>
  <c r="BZ17" i="1"/>
  <c r="L17" i="1"/>
  <c r="CF17" i="1"/>
  <c r="T17" i="1"/>
  <c r="CH17" i="1"/>
  <c r="U17" i="1"/>
  <c r="V17" i="1"/>
  <c r="AA17" i="1"/>
  <c r="CG17" i="1"/>
  <c r="AB17" i="1"/>
  <c r="AC17" i="1"/>
  <c r="AD17" i="1"/>
  <c r="AE17" i="1"/>
  <c r="AH17" i="1"/>
  <c r="AI17" i="1"/>
  <c r="BX17" i="1"/>
  <c r="AJ17" i="1"/>
  <c r="BU17" i="1"/>
  <c r="BV17" i="1"/>
  <c r="BY17" i="1"/>
  <c r="CA17" i="1"/>
  <c r="CB17" i="1"/>
  <c r="CC17" i="1"/>
  <c r="CD17" i="1"/>
  <c r="CE17" i="1"/>
  <c r="CI17" i="1"/>
  <c r="CJ17" i="1"/>
  <c r="BL15" i="1"/>
  <c r="J15" i="1"/>
  <c r="BP15" i="1"/>
  <c r="BO15" i="1"/>
  <c r="BN15" i="1"/>
  <c r="BM15" i="1"/>
  <c r="AM15" i="1"/>
  <c r="BQ15" i="1"/>
  <c r="AK15" i="1"/>
  <c r="BR15" i="1"/>
  <c r="BS15" i="1"/>
  <c r="BT15" i="1"/>
  <c r="BW15" i="1"/>
  <c r="AO15" i="1"/>
  <c r="K15" i="1"/>
  <c r="BZ15" i="1"/>
  <c r="L15" i="1"/>
  <c r="CF15" i="1"/>
  <c r="T15" i="1"/>
  <c r="CH15" i="1"/>
  <c r="U15" i="1"/>
  <c r="V15" i="1"/>
  <c r="AA15" i="1"/>
  <c r="CG15" i="1"/>
  <c r="AB15" i="1"/>
  <c r="AC15" i="1"/>
  <c r="AD15" i="1"/>
  <c r="AE15" i="1"/>
  <c r="AH15" i="1"/>
  <c r="AI15" i="1"/>
  <c r="BX15" i="1"/>
  <c r="AJ15" i="1"/>
  <c r="BU15" i="1"/>
  <c r="BV15" i="1"/>
  <c r="BY15" i="1"/>
  <c r="CA15" i="1"/>
  <c r="CB15" i="1"/>
  <c r="CC15" i="1"/>
  <c r="CD15" i="1"/>
  <c r="CE15" i="1"/>
  <c r="CI15" i="1"/>
  <c r="CJ15" i="1"/>
  <c r="BL16" i="1"/>
  <c r="J16" i="1"/>
  <c r="BP16" i="1"/>
  <c r="BO16" i="1"/>
  <c r="BN16" i="1"/>
  <c r="BM16" i="1"/>
  <c r="AM16" i="1"/>
  <c r="BQ16" i="1"/>
  <c r="AK16" i="1"/>
  <c r="BR16" i="1"/>
  <c r="BS16" i="1"/>
  <c r="BT16" i="1"/>
  <c r="BW16" i="1"/>
  <c r="AO16" i="1"/>
  <c r="K16" i="1"/>
  <c r="BZ16" i="1"/>
  <c r="L16" i="1"/>
  <c r="CF16" i="1"/>
  <c r="T16" i="1"/>
  <c r="CH16" i="1"/>
  <c r="U16" i="1"/>
  <c r="V16" i="1"/>
  <c r="AA16" i="1"/>
  <c r="CG16" i="1"/>
  <c r="AB16" i="1"/>
  <c r="AC16" i="1"/>
  <c r="AD16" i="1"/>
  <c r="AE16" i="1"/>
  <c r="AH16" i="1"/>
  <c r="AI16" i="1"/>
  <c r="BX16" i="1"/>
  <c r="AJ16" i="1"/>
  <c r="BU16" i="1"/>
  <c r="BV16" i="1"/>
  <c r="BY16" i="1"/>
  <c r="CA16" i="1"/>
  <c r="CB16" i="1"/>
  <c r="CC16" i="1"/>
  <c r="CD16" i="1"/>
  <c r="CE16" i="1"/>
  <c r="CI16" i="1"/>
  <c r="CJ16" i="1"/>
  <c r="BL18" i="1"/>
  <c r="J18" i="1"/>
  <c r="BP18" i="1"/>
  <c r="BO18" i="1"/>
  <c r="BN18" i="1"/>
  <c r="BM18" i="1"/>
  <c r="AM18" i="1"/>
  <c r="BQ18" i="1"/>
  <c r="AK18" i="1"/>
  <c r="BR18" i="1"/>
  <c r="BS18" i="1"/>
  <c r="BT18" i="1"/>
  <c r="BW18" i="1"/>
  <c r="AO18" i="1"/>
  <c r="K18" i="1"/>
  <c r="BZ18" i="1"/>
  <c r="L18" i="1"/>
  <c r="CF18" i="1"/>
  <c r="T18" i="1"/>
  <c r="CH18" i="1"/>
  <c r="U18" i="1"/>
  <c r="V18" i="1"/>
  <c r="AA18" i="1"/>
  <c r="CG18" i="1"/>
  <c r="AB18" i="1"/>
  <c r="AC18" i="1"/>
  <c r="AD18" i="1"/>
  <c r="AE18" i="1"/>
  <c r="AH18" i="1"/>
  <c r="AI18" i="1"/>
  <c r="BX18" i="1"/>
  <c r="AJ18" i="1"/>
  <c r="BU18" i="1"/>
  <c r="BV18" i="1"/>
  <c r="BY18" i="1"/>
  <c r="CA18" i="1"/>
  <c r="CB18" i="1"/>
  <c r="CC18" i="1"/>
  <c r="CD18" i="1"/>
  <c r="CE18" i="1"/>
  <c r="CI18" i="1"/>
  <c r="CJ18" i="1"/>
  <c r="BL19" i="1"/>
  <c r="J19" i="1"/>
  <c r="BP19" i="1"/>
  <c r="BO19" i="1"/>
  <c r="BN19" i="1"/>
  <c r="BM19" i="1"/>
  <c r="AM19" i="1"/>
  <c r="BQ19" i="1"/>
  <c r="AK19" i="1"/>
  <c r="BR19" i="1"/>
  <c r="BS19" i="1"/>
  <c r="BT19" i="1"/>
  <c r="BW19" i="1"/>
  <c r="AO19" i="1"/>
  <c r="K19" i="1"/>
  <c r="BZ19" i="1"/>
  <c r="L19" i="1"/>
  <c r="CF19" i="1"/>
  <c r="T19" i="1"/>
  <c r="CH19" i="1"/>
  <c r="U19" i="1"/>
  <c r="V19" i="1"/>
  <c r="AA19" i="1"/>
  <c r="CG19" i="1"/>
  <c r="AB19" i="1"/>
  <c r="AC19" i="1"/>
  <c r="AD19" i="1"/>
  <c r="AE19" i="1"/>
  <c r="AH19" i="1"/>
  <c r="AI19" i="1"/>
  <c r="BX19" i="1"/>
  <c r="AJ19" i="1"/>
  <c r="BU19" i="1"/>
  <c r="BV19" i="1"/>
  <c r="BY19" i="1"/>
  <c r="CA19" i="1"/>
  <c r="CB19" i="1"/>
  <c r="CC19" i="1"/>
  <c r="CD19" i="1"/>
  <c r="CE19" i="1"/>
  <c r="CI19" i="1"/>
  <c r="CJ19" i="1"/>
  <c r="BL21" i="1"/>
  <c r="J21" i="1"/>
  <c r="BP21" i="1"/>
  <c r="BO21" i="1"/>
  <c r="BN21" i="1"/>
  <c r="BM21" i="1"/>
  <c r="AM21" i="1"/>
  <c r="BQ21" i="1"/>
  <c r="AK21" i="1"/>
  <c r="BR21" i="1"/>
  <c r="BS21" i="1"/>
  <c r="BT21" i="1"/>
  <c r="BW21" i="1"/>
  <c r="AO21" i="1"/>
  <c r="K21" i="1"/>
  <c r="BZ21" i="1"/>
  <c r="L21" i="1"/>
  <c r="CF21" i="1"/>
  <c r="T21" i="1"/>
  <c r="CH21" i="1"/>
  <c r="U21" i="1"/>
  <c r="V21" i="1"/>
  <c r="AA21" i="1"/>
  <c r="CG21" i="1"/>
  <c r="AB21" i="1"/>
  <c r="AC21" i="1"/>
  <c r="AD21" i="1"/>
  <c r="AE21" i="1"/>
  <c r="AH21" i="1"/>
  <c r="AI21" i="1"/>
  <c r="BX21" i="1"/>
  <c r="AJ21" i="1"/>
  <c r="BU21" i="1"/>
  <c r="BV21" i="1"/>
  <c r="BY21" i="1"/>
  <c r="CA21" i="1"/>
  <c r="CB21" i="1"/>
  <c r="CC21" i="1"/>
  <c r="CD21" i="1"/>
  <c r="CE21" i="1"/>
  <c r="CI21" i="1"/>
  <c r="CJ21" i="1"/>
  <c r="BL22" i="1"/>
  <c r="J22" i="1"/>
  <c r="BP22" i="1"/>
  <c r="BO22" i="1"/>
  <c r="BN22" i="1"/>
  <c r="BM22" i="1"/>
  <c r="AM22" i="1"/>
  <c r="BQ22" i="1"/>
  <c r="AK22" i="1"/>
  <c r="BR22" i="1"/>
  <c r="BS22" i="1"/>
  <c r="BT22" i="1"/>
  <c r="BW22" i="1"/>
  <c r="AO22" i="1"/>
  <c r="K22" i="1"/>
  <c r="BZ22" i="1"/>
  <c r="L22" i="1"/>
  <c r="CF22" i="1"/>
  <c r="T22" i="1"/>
  <c r="CH22" i="1"/>
  <c r="U22" i="1"/>
  <c r="V22" i="1"/>
  <c r="AA22" i="1"/>
  <c r="CG22" i="1"/>
  <c r="AB22" i="1"/>
  <c r="AC22" i="1"/>
  <c r="AD22" i="1"/>
  <c r="AE22" i="1"/>
  <c r="AH22" i="1"/>
  <c r="AI22" i="1"/>
  <c r="BX22" i="1"/>
  <c r="AJ22" i="1"/>
  <c r="BU22" i="1"/>
  <c r="BV22" i="1"/>
  <c r="BY22" i="1"/>
  <c r="CA22" i="1"/>
  <c r="CB22" i="1"/>
  <c r="CC22" i="1"/>
  <c r="CD22" i="1"/>
  <c r="CE22" i="1"/>
  <c r="CI22" i="1"/>
  <c r="CJ22" i="1"/>
  <c r="BL23" i="1"/>
  <c r="J23" i="1"/>
  <c r="BP23" i="1"/>
  <c r="BO23" i="1"/>
  <c r="BN23" i="1"/>
  <c r="BM23" i="1"/>
  <c r="AM23" i="1"/>
  <c r="BQ23" i="1"/>
  <c r="AK23" i="1"/>
  <c r="BR23" i="1"/>
  <c r="BS23" i="1"/>
  <c r="BT23" i="1"/>
  <c r="BW23" i="1"/>
  <c r="AO23" i="1"/>
  <c r="K23" i="1"/>
  <c r="BZ23" i="1"/>
  <c r="L23" i="1"/>
  <c r="CF23" i="1"/>
  <c r="T23" i="1"/>
  <c r="CH23" i="1"/>
  <c r="U23" i="1"/>
  <c r="V23" i="1"/>
  <c r="AA23" i="1"/>
  <c r="CG23" i="1"/>
  <c r="AB23" i="1"/>
  <c r="AC23" i="1"/>
  <c r="AD23" i="1"/>
  <c r="AE23" i="1"/>
  <c r="AH23" i="1"/>
  <c r="AI23" i="1"/>
  <c r="BX23" i="1"/>
  <c r="AJ23" i="1"/>
  <c r="BU23" i="1"/>
  <c r="BV23" i="1"/>
  <c r="BY23" i="1"/>
  <c r="CA23" i="1"/>
  <c r="CB23" i="1"/>
  <c r="CC23" i="1"/>
  <c r="CD23" i="1"/>
  <c r="CE23" i="1"/>
  <c r="CI23" i="1"/>
  <c r="CJ23" i="1"/>
  <c r="BL24" i="1"/>
  <c r="J24" i="1"/>
  <c r="BP24" i="1"/>
  <c r="BO24" i="1"/>
  <c r="BN24" i="1"/>
  <c r="BM24" i="1"/>
  <c r="AM24" i="1"/>
  <c r="BQ24" i="1"/>
  <c r="AK24" i="1"/>
  <c r="BR24" i="1"/>
  <c r="BS24" i="1"/>
  <c r="BT24" i="1"/>
  <c r="BW24" i="1"/>
  <c r="AO24" i="1"/>
  <c r="K24" i="1"/>
  <c r="BZ24" i="1"/>
  <c r="L24" i="1"/>
  <c r="CF24" i="1"/>
  <c r="T24" i="1"/>
  <c r="CH24" i="1"/>
  <c r="U24" i="1"/>
  <c r="V24" i="1"/>
  <c r="AA24" i="1"/>
  <c r="CG24" i="1"/>
  <c r="AB24" i="1"/>
  <c r="AC24" i="1"/>
  <c r="AD24" i="1"/>
  <c r="AE24" i="1"/>
  <c r="AH24" i="1"/>
  <c r="AI24" i="1"/>
  <c r="BX24" i="1"/>
  <c r="AJ24" i="1"/>
  <c r="BU24" i="1"/>
  <c r="BV24" i="1"/>
  <c r="BY24" i="1"/>
  <c r="CA24" i="1"/>
  <c r="CB24" i="1"/>
  <c r="CC24" i="1"/>
  <c r="CD24" i="1"/>
  <c r="CE24" i="1"/>
  <c r="CI24" i="1"/>
  <c r="CJ24" i="1"/>
  <c r="BL25" i="1"/>
  <c r="J25" i="1"/>
  <c r="BP25" i="1"/>
  <c r="BO25" i="1"/>
  <c r="BN25" i="1"/>
  <c r="BM25" i="1"/>
  <c r="AM25" i="1"/>
  <c r="BQ25" i="1"/>
  <c r="AK25" i="1"/>
  <c r="BR25" i="1"/>
  <c r="BS25" i="1"/>
  <c r="BT25" i="1"/>
  <c r="BW25" i="1"/>
  <c r="AO25" i="1"/>
  <c r="K25" i="1"/>
  <c r="BZ25" i="1"/>
  <c r="L25" i="1"/>
  <c r="CF25" i="1"/>
  <c r="T25" i="1"/>
  <c r="CH25" i="1"/>
  <c r="U25" i="1"/>
  <c r="V25" i="1"/>
  <c r="AA25" i="1"/>
  <c r="CG25" i="1"/>
  <c r="AB25" i="1"/>
  <c r="AC25" i="1"/>
  <c r="AD25" i="1"/>
  <c r="AE25" i="1"/>
  <c r="AH25" i="1"/>
  <c r="AI25" i="1"/>
  <c r="BX25" i="1"/>
  <c r="AJ25" i="1"/>
  <c r="BU25" i="1"/>
  <c r="BV25" i="1"/>
  <c r="BY25" i="1"/>
  <c r="CA25" i="1"/>
  <c r="CB25" i="1"/>
  <c r="CC25" i="1"/>
  <c r="CD25" i="1"/>
  <c r="CE25" i="1"/>
  <c r="CI25" i="1"/>
  <c r="CJ25" i="1"/>
  <c r="BL20" i="1"/>
  <c r="J20" i="1"/>
  <c r="BP20" i="1"/>
  <c r="BO20" i="1"/>
  <c r="BN20" i="1"/>
  <c r="BM20" i="1"/>
  <c r="AM20" i="1"/>
  <c r="BQ20" i="1"/>
  <c r="AK20" i="1"/>
  <c r="BR20" i="1"/>
  <c r="BS20" i="1"/>
  <c r="BT20" i="1"/>
  <c r="BW20" i="1"/>
  <c r="AO20" i="1"/>
  <c r="K20" i="1"/>
  <c r="BZ20" i="1"/>
  <c r="L20" i="1"/>
  <c r="CF20" i="1"/>
  <c r="T20" i="1"/>
  <c r="CH20" i="1"/>
  <c r="U20" i="1"/>
  <c r="V20" i="1"/>
  <c r="AA20" i="1"/>
  <c r="CG20" i="1"/>
  <c r="AB20" i="1"/>
  <c r="AC20" i="1"/>
  <c r="AD20" i="1"/>
  <c r="AE20" i="1"/>
  <c r="AH20" i="1"/>
  <c r="AI20" i="1"/>
  <c r="BX20" i="1"/>
  <c r="AJ20" i="1"/>
  <c r="BU20" i="1"/>
  <c r="BV20" i="1"/>
  <c r="BY20" i="1"/>
  <c r="CA20" i="1"/>
  <c r="CB20" i="1"/>
  <c r="CC20" i="1"/>
  <c r="CD20" i="1"/>
  <c r="CE20" i="1"/>
  <c r="CI20" i="1"/>
  <c r="CJ20" i="1"/>
  <c r="BL26" i="1"/>
  <c r="J26" i="1"/>
  <c r="BP26" i="1"/>
  <c r="BO26" i="1"/>
  <c r="BN26" i="1"/>
  <c r="BM26" i="1"/>
  <c r="AM26" i="1"/>
  <c r="BQ26" i="1"/>
  <c r="AK26" i="1"/>
  <c r="BR26" i="1"/>
  <c r="BS26" i="1"/>
  <c r="BT26" i="1"/>
  <c r="BW26" i="1"/>
  <c r="AO26" i="1"/>
  <c r="K26" i="1"/>
  <c r="BZ26" i="1"/>
  <c r="L26" i="1"/>
  <c r="CF26" i="1"/>
  <c r="T26" i="1"/>
  <c r="CH26" i="1"/>
  <c r="U26" i="1"/>
  <c r="V26" i="1"/>
  <c r="AA26" i="1"/>
  <c r="CG26" i="1"/>
  <c r="AB26" i="1"/>
  <c r="AC26" i="1"/>
  <c r="AD26" i="1"/>
  <c r="AE26" i="1"/>
  <c r="AH26" i="1"/>
  <c r="AI26" i="1"/>
  <c r="BX26" i="1"/>
  <c r="AJ26" i="1"/>
  <c r="BU26" i="1"/>
  <c r="BV26" i="1"/>
  <c r="BY26" i="1"/>
  <c r="CA26" i="1"/>
  <c r="CB26" i="1"/>
  <c r="CC26" i="1"/>
  <c r="CD26" i="1"/>
  <c r="CE26" i="1"/>
  <c r="CI26" i="1"/>
  <c r="CJ26" i="1"/>
  <c r="BL27" i="1"/>
  <c r="J27" i="1"/>
  <c r="BP27" i="1"/>
  <c r="BO27" i="1"/>
  <c r="BN27" i="1"/>
  <c r="BM27" i="1"/>
  <c r="AM27" i="1"/>
  <c r="BQ27" i="1"/>
  <c r="AK27" i="1"/>
  <c r="BR27" i="1"/>
  <c r="BS27" i="1"/>
  <c r="BT27" i="1"/>
  <c r="BW27" i="1"/>
  <c r="AO27" i="1"/>
  <c r="K27" i="1"/>
  <c r="BZ27" i="1"/>
  <c r="L27" i="1"/>
  <c r="CF27" i="1"/>
  <c r="T27" i="1"/>
  <c r="CH27" i="1"/>
  <c r="U27" i="1"/>
  <c r="V27" i="1"/>
  <c r="AA27" i="1"/>
  <c r="CG27" i="1"/>
  <c r="AB27" i="1"/>
  <c r="AC27" i="1"/>
  <c r="AD27" i="1"/>
  <c r="AE27" i="1"/>
  <c r="AH27" i="1"/>
  <c r="AI27" i="1"/>
  <c r="BX27" i="1"/>
  <c r="AJ27" i="1"/>
  <c r="BU27" i="1"/>
  <c r="BV27" i="1"/>
  <c r="BY27" i="1"/>
  <c r="CA27" i="1"/>
  <c r="CB27" i="1"/>
  <c r="CC27" i="1"/>
  <c r="CD27" i="1"/>
  <c r="CE27" i="1"/>
  <c r="CI27" i="1"/>
  <c r="CJ27" i="1"/>
  <c r="BL28" i="1"/>
  <c r="J28" i="1"/>
  <c r="BP28" i="1"/>
  <c r="BO28" i="1"/>
  <c r="BN28" i="1"/>
  <c r="BM28" i="1"/>
  <c r="AM28" i="1"/>
  <c r="BQ28" i="1"/>
  <c r="AK28" i="1"/>
  <c r="BR28" i="1"/>
  <c r="BS28" i="1"/>
  <c r="BT28" i="1"/>
  <c r="BW28" i="1"/>
  <c r="AO28" i="1"/>
  <c r="K28" i="1"/>
  <c r="BZ28" i="1"/>
  <c r="L28" i="1"/>
  <c r="CF28" i="1"/>
  <c r="T28" i="1"/>
  <c r="CH28" i="1"/>
  <c r="U28" i="1"/>
  <c r="V28" i="1"/>
  <c r="AA28" i="1"/>
  <c r="CG28" i="1"/>
  <c r="AB28" i="1"/>
  <c r="AC28" i="1"/>
  <c r="AD28" i="1"/>
  <c r="AE28" i="1"/>
  <c r="AH28" i="1"/>
  <c r="AI28" i="1"/>
  <c r="BX28" i="1"/>
  <c r="AJ28" i="1"/>
  <c r="BU28" i="1"/>
  <c r="BV28" i="1"/>
  <c r="BY28" i="1"/>
  <c r="CA28" i="1"/>
  <c r="CB28" i="1"/>
  <c r="CC28" i="1"/>
  <c r="CD28" i="1"/>
  <c r="CE28" i="1"/>
  <c r="CI28" i="1"/>
  <c r="CJ28" i="1"/>
  <c r="BL29" i="1"/>
  <c r="J29" i="1"/>
  <c r="BP29" i="1"/>
  <c r="BO29" i="1"/>
  <c r="BN29" i="1"/>
  <c r="BM29" i="1"/>
  <c r="AM29" i="1"/>
  <c r="BQ29" i="1"/>
  <c r="AK29" i="1"/>
  <c r="BR29" i="1"/>
  <c r="BS29" i="1"/>
  <c r="BT29" i="1"/>
  <c r="BW29" i="1"/>
  <c r="AO29" i="1"/>
  <c r="K29" i="1"/>
  <c r="BZ29" i="1"/>
  <c r="L29" i="1"/>
  <c r="CF29" i="1"/>
  <c r="T29" i="1"/>
  <c r="CH29" i="1"/>
  <c r="U29" i="1"/>
  <c r="V29" i="1"/>
  <c r="AA29" i="1"/>
  <c r="CG29" i="1"/>
  <c r="AB29" i="1"/>
  <c r="AC29" i="1"/>
  <c r="AD29" i="1"/>
  <c r="AE29" i="1"/>
  <c r="AH29" i="1"/>
  <c r="AI29" i="1"/>
  <c r="BX29" i="1"/>
  <c r="AJ29" i="1"/>
  <c r="BU29" i="1"/>
  <c r="BV29" i="1"/>
  <c r="BY29" i="1"/>
  <c r="CA29" i="1"/>
  <c r="CB29" i="1"/>
  <c r="CC29" i="1"/>
  <c r="CD29" i="1"/>
  <c r="CE29" i="1"/>
  <c r="CI29" i="1"/>
  <c r="CJ29" i="1"/>
  <c r="BL30" i="1"/>
  <c r="J30" i="1"/>
  <c r="BP30" i="1"/>
  <c r="BO30" i="1"/>
  <c r="BN30" i="1"/>
  <c r="BM30" i="1"/>
  <c r="AM30" i="1"/>
  <c r="BQ30" i="1"/>
  <c r="AK30" i="1"/>
  <c r="BR30" i="1"/>
  <c r="BS30" i="1"/>
  <c r="BT30" i="1"/>
  <c r="BW30" i="1"/>
  <c r="AO30" i="1"/>
  <c r="K30" i="1"/>
  <c r="BZ30" i="1"/>
  <c r="L30" i="1"/>
  <c r="CF30" i="1"/>
  <c r="T30" i="1"/>
  <c r="CH30" i="1"/>
  <c r="U30" i="1"/>
  <c r="V30" i="1"/>
  <c r="AA30" i="1"/>
  <c r="CG30" i="1"/>
  <c r="AB30" i="1"/>
  <c r="AC30" i="1"/>
  <c r="AD30" i="1"/>
  <c r="AE30" i="1"/>
  <c r="AH30" i="1"/>
  <c r="AI30" i="1"/>
  <c r="BX30" i="1"/>
  <c r="AJ30" i="1"/>
  <c r="BU30" i="1"/>
  <c r="BV30" i="1"/>
  <c r="BY30" i="1"/>
  <c r="CA30" i="1"/>
  <c r="CB30" i="1"/>
  <c r="CC30" i="1"/>
  <c r="CD30" i="1"/>
  <c r="CE30" i="1"/>
  <c r="CI30" i="1"/>
  <c r="CJ30" i="1"/>
  <c r="BL31" i="1"/>
  <c r="J31" i="1"/>
  <c r="BP31" i="1"/>
  <c r="BO31" i="1"/>
  <c r="BN31" i="1"/>
  <c r="BM31" i="1"/>
  <c r="AM31" i="1"/>
  <c r="BQ31" i="1"/>
  <c r="AK31" i="1"/>
  <c r="BR31" i="1"/>
  <c r="BS31" i="1"/>
  <c r="BT31" i="1"/>
  <c r="BW31" i="1"/>
  <c r="AO31" i="1"/>
  <c r="K31" i="1"/>
  <c r="BZ31" i="1"/>
  <c r="L31" i="1"/>
  <c r="CF31" i="1"/>
  <c r="T31" i="1"/>
  <c r="CH31" i="1"/>
  <c r="U31" i="1"/>
  <c r="V31" i="1"/>
  <c r="AA31" i="1"/>
  <c r="CG31" i="1"/>
  <c r="AB31" i="1"/>
  <c r="AC31" i="1"/>
  <c r="AD31" i="1"/>
  <c r="AE31" i="1"/>
  <c r="AH31" i="1"/>
  <c r="AI31" i="1"/>
  <c r="BX31" i="1"/>
  <c r="AJ31" i="1"/>
  <c r="BU31" i="1"/>
  <c r="BV31" i="1"/>
  <c r="BY31" i="1"/>
  <c r="CA31" i="1"/>
  <c r="CB31" i="1"/>
  <c r="CC31" i="1"/>
  <c r="CD31" i="1"/>
  <c r="CE31" i="1"/>
  <c r="CI31" i="1"/>
  <c r="CJ31" i="1"/>
  <c r="BL32" i="1"/>
  <c r="J32" i="1"/>
  <c r="BP32" i="1"/>
  <c r="BO32" i="1"/>
  <c r="BN32" i="1"/>
  <c r="BM32" i="1"/>
  <c r="AM32" i="1"/>
  <c r="BQ32" i="1"/>
  <c r="AK32" i="1"/>
  <c r="BR32" i="1"/>
  <c r="BS32" i="1"/>
  <c r="BT32" i="1"/>
  <c r="BW32" i="1"/>
  <c r="AO32" i="1"/>
  <c r="K32" i="1"/>
  <c r="BZ32" i="1"/>
  <c r="L32" i="1"/>
  <c r="CF32" i="1"/>
  <c r="T32" i="1"/>
  <c r="CH32" i="1"/>
  <c r="U32" i="1"/>
  <c r="V32" i="1"/>
  <c r="AA32" i="1"/>
  <c r="CG32" i="1"/>
  <c r="AB32" i="1"/>
  <c r="AC32" i="1"/>
  <c r="AD32" i="1"/>
  <c r="AE32" i="1"/>
  <c r="AH32" i="1"/>
  <c r="AI32" i="1"/>
  <c r="BX32" i="1"/>
  <c r="AJ32" i="1"/>
  <c r="BU32" i="1"/>
  <c r="BV32" i="1"/>
  <c r="BY32" i="1"/>
  <c r="CA32" i="1"/>
  <c r="CB32" i="1"/>
  <c r="CC32" i="1"/>
  <c r="CD32" i="1"/>
  <c r="CE32" i="1"/>
  <c r="CI32" i="1"/>
  <c r="CJ32" i="1"/>
  <c r="BL33" i="1"/>
  <c r="J33" i="1"/>
  <c r="BP33" i="1"/>
  <c r="BO33" i="1"/>
  <c r="BN33" i="1"/>
  <c r="BM33" i="1"/>
  <c r="AM33" i="1"/>
  <c r="BQ33" i="1"/>
  <c r="AK33" i="1"/>
  <c r="BR33" i="1"/>
  <c r="BS33" i="1"/>
  <c r="BT33" i="1"/>
  <c r="BW33" i="1"/>
  <c r="AO33" i="1"/>
  <c r="K33" i="1"/>
  <c r="BZ33" i="1"/>
  <c r="L33" i="1"/>
  <c r="CF33" i="1"/>
  <c r="T33" i="1"/>
  <c r="CH33" i="1"/>
  <c r="U33" i="1"/>
  <c r="V33" i="1"/>
  <c r="AA33" i="1"/>
  <c r="CG33" i="1"/>
  <c r="AB33" i="1"/>
  <c r="AC33" i="1"/>
  <c r="AD33" i="1"/>
  <c r="AE33" i="1"/>
  <c r="AH33" i="1"/>
  <c r="AI33" i="1"/>
  <c r="BX33" i="1"/>
  <c r="AJ33" i="1"/>
  <c r="BU33" i="1"/>
  <c r="BV33" i="1"/>
  <c r="BY33" i="1"/>
  <c r="CA33" i="1"/>
  <c r="CB33" i="1"/>
  <c r="CC33" i="1"/>
  <c r="CD33" i="1"/>
  <c r="CE33" i="1"/>
  <c r="CI33" i="1"/>
  <c r="CJ33" i="1"/>
  <c r="BL34" i="1"/>
  <c r="J34" i="1"/>
  <c r="BP34" i="1"/>
  <c r="BO34" i="1"/>
  <c r="BN34" i="1"/>
  <c r="BM34" i="1"/>
  <c r="AM34" i="1"/>
  <c r="BQ34" i="1"/>
  <c r="AK34" i="1"/>
  <c r="BR34" i="1"/>
  <c r="BS34" i="1"/>
  <c r="BT34" i="1"/>
  <c r="BW34" i="1"/>
  <c r="AO34" i="1"/>
  <c r="K34" i="1"/>
  <c r="BZ34" i="1"/>
  <c r="L34" i="1"/>
  <c r="CF34" i="1"/>
  <c r="T34" i="1"/>
  <c r="CH34" i="1"/>
  <c r="U34" i="1"/>
  <c r="V34" i="1"/>
  <c r="AA34" i="1"/>
  <c r="CG34" i="1"/>
  <c r="AB34" i="1"/>
  <c r="AC34" i="1"/>
  <c r="AD34" i="1"/>
  <c r="AE34" i="1"/>
  <c r="AH34" i="1"/>
  <c r="AI34" i="1"/>
  <c r="BX34" i="1"/>
  <c r="AJ34" i="1"/>
  <c r="BU34" i="1"/>
  <c r="BV34" i="1"/>
  <c r="BY34" i="1"/>
  <c r="CA34" i="1"/>
  <c r="CB34" i="1"/>
  <c r="CC34" i="1"/>
  <c r="CD34" i="1"/>
  <c r="CE34" i="1"/>
  <c r="CI34" i="1"/>
  <c r="CJ34" i="1"/>
  <c r="BL35" i="1"/>
  <c r="J35" i="1"/>
  <c r="BP35" i="1"/>
  <c r="BO35" i="1"/>
  <c r="BN35" i="1"/>
  <c r="BM35" i="1"/>
  <c r="AM35" i="1"/>
  <c r="BQ35" i="1"/>
  <c r="AK35" i="1"/>
  <c r="BR35" i="1"/>
  <c r="BS35" i="1"/>
  <c r="BT35" i="1"/>
  <c r="BW35" i="1"/>
  <c r="AO35" i="1"/>
  <c r="K35" i="1"/>
  <c r="BZ35" i="1"/>
  <c r="L35" i="1"/>
  <c r="CF35" i="1"/>
  <c r="T35" i="1"/>
  <c r="CH35" i="1"/>
  <c r="U35" i="1"/>
  <c r="V35" i="1"/>
  <c r="AA35" i="1"/>
  <c r="CG35" i="1"/>
  <c r="AB35" i="1"/>
  <c r="AC35" i="1"/>
  <c r="AD35" i="1"/>
  <c r="AE35" i="1"/>
  <c r="AH35" i="1"/>
  <c r="AI35" i="1"/>
  <c r="BX35" i="1"/>
  <c r="AJ35" i="1"/>
  <c r="BU35" i="1"/>
  <c r="BV35" i="1"/>
  <c r="BY35" i="1"/>
  <c r="CA35" i="1"/>
  <c r="CB35" i="1"/>
  <c r="CC35" i="1"/>
  <c r="CD35" i="1"/>
  <c r="CE35" i="1"/>
  <c r="CI35" i="1"/>
  <c r="CJ35" i="1"/>
  <c r="BL36" i="1"/>
  <c r="J36" i="1"/>
  <c r="BP36" i="1"/>
  <c r="BO36" i="1"/>
  <c r="BN36" i="1"/>
  <c r="BM36" i="1"/>
  <c r="AM36" i="1"/>
  <c r="BQ36" i="1"/>
  <c r="AK36" i="1"/>
  <c r="BR36" i="1"/>
  <c r="BS36" i="1"/>
  <c r="BT36" i="1"/>
  <c r="BW36" i="1"/>
  <c r="AO36" i="1"/>
  <c r="K36" i="1"/>
  <c r="BZ36" i="1"/>
  <c r="L36" i="1"/>
  <c r="CF36" i="1"/>
  <c r="T36" i="1"/>
  <c r="CH36" i="1"/>
  <c r="U36" i="1"/>
  <c r="V36" i="1"/>
  <c r="AA36" i="1"/>
  <c r="CG36" i="1"/>
  <c r="AB36" i="1"/>
  <c r="AC36" i="1"/>
  <c r="AD36" i="1"/>
  <c r="AE36" i="1"/>
  <c r="AH36" i="1"/>
  <c r="AI36" i="1"/>
  <c r="BX36" i="1"/>
  <c r="AJ36" i="1"/>
  <c r="BU36" i="1"/>
  <c r="BV36" i="1"/>
  <c r="BY36" i="1"/>
  <c r="CA36" i="1"/>
  <c r="CB36" i="1"/>
  <c r="CC36" i="1"/>
  <c r="CD36" i="1"/>
  <c r="CE36" i="1"/>
  <c r="CI36" i="1"/>
  <c r="CJ36" i="1"/>
  <c r="BL39" i="1"/>
  <c r="J39" i="1"/>
  <c r="BP39" i="1"/>
  <c r="BO39" i="1"/>
  <c r="BN39" i="1"/>
  <c r="BM39" i="1"/>
  <c r="AM39" i="1"/>
  <c r="BQ39" i="1"/>
  <c r="AK39" i="1"/>
  <c r="BR39" i="1"/>
  <c r="BS39" i="1"/>
  <c r="BT39" i="1"/>
  <c r="BW39" i="1"/>
  <c r="AO39" i="1"/>
  <c r="K39" i="1"/>
  <c r="BZ39" i="1"/>
  <c r="L39" i="1"/>
  <c r="CF39" i="1"/>
  <c r="T39" i="1"/>
  <c r="CH39" i="1"/>
  <c r="U39" i="1"/>
  <c r="V39" i="1"/>
  <c r="AA39" i="1"/>
  <c r="CG39" i="1"/>
  <c r="AB39" i="1"/>
  <c r="AC39" i="1"/>
  <c r="AD39" i="1"/>
  <c r="AE39" i="1"/>
  <c r="AH39" i="1"/>
  <c r="AI39" i="1"/>
  <c r="BX39" i="1"/>
  <c r="AJ39" i="1"/>
  <c r="BU39" i="1"/>
  <c r="BV39" i="1"/>
  <c r="BY39" i="1"/>
  <c r="CA39" i="1"/>
  <c r="CB39" i="1"/>
  <c r="CC39" i="1"/>
  <c r="CD39" i="1"/>
  <c r="CE39" i="1"/>
  <c r="CI39" i="1"/>
  <c r="CJ39" i="1"/>
  <c r="BL37" i="1"/>
  <c r="J37" i="1"/>
  <c r="BP37" i="1"/>
  <c r="BO37" i="1"/>
  <c r="BN37" i="1"/>
  <c r="BM37" i="1"/>
  <c r="AM37" i="1"/>
  <c r="BQ37" i="1"/>
  <c r="AK37" i="1"/>
  <c r="BR37" i="1"/>
  <c r="BS37" i="1"/>
  <c r="BT37" i="1"/>
  <c r="BW37" i="1"/>
  <c r="AO37" i="1"/>
  <c r="K37" i="1"/>
  <c r="BZ37" i="1"/>
  <c r="L37" i="1"/>
  <c r="CF37" i="1"/>
  <c r="T37" i="1"/>
  <c r="CH37" i="1"/>
  <c r="U37" i="1"/>
  <c r="V37" i="1"/>
  <c r="AA37" i="1"/>
  <c r="CG37" i="1"/>
  <c r="AB37" i="1"/>
  <c r="AC37" i="1"/>
  <c r="AD37" i="1"/>
  <c r="AE37" i="1"/>
  <c r="AH37" i="1"/>
  <c r="AI37" i="1"/>
  <c r="BX37" i="1"/>
  <c r="AJ37" i="1"/>
  <c r="BU37" i="1"/>
  <c r="BV37" i="1"/>
  <c r="BY37" i="1"/>
  <c r="CA37" i="1"/>
  <c r="CB37" i="1"/>
  <c r="CC37" i="1"/>
  <c r="CD37" i="1"/>
  <c r="CE37" i="1"/>
  <c r="CI37" i="1"/>
  <c r="CJ37" i="1"/>
  <c r="BL38" i="1"/>
  <c r="J38" i="1"/>
  <c r="BP38" i="1"/>
  <c r="BO38" i="1"/>
  <c r="BN38" i="1"/>
  <c r="BM38" i="1"/>
  <c r="AM38" i="1"/>
  <c r="BQ38" i="1"/>
  <c r="AK38" i="1"/>
  <c r="BR38" i="1"/>
  <c r="BS38" i="1"/>
  <c r="BT38" i="1"/>
  <c r="BW38" i="1"/>
  <c r="AO38" i="1"/>
  <c r="K38" i="1"/>
  <c r="BZ38" i="1"/>
  <c r="L38" i="1"/>
  <c r="CF38" i="1"/>
  <c r="T38" i="1"/>
  <c r="CH38" i="1"/>
  <c r="U38" i="1"/>
  <c r="V38" i="1"/>
  <c r="AA38" i="1"/>
  <c r="CG38" i="1"/>
  <c r="AB38" i="1"/>
  <c r="AC38" i="1"/>
  <c r="AD38" i="1"/>
  <c r="AE38" i="1"/>
  <c r="AH38" i="1"/>
  <c r="AI38" i="1"/>
  <c r="BX38" i="1"/>
  <c r="AJ38" i="1"/>
  <c r="BU38" i="1"/>
  <c r="BV38" i="1"/>
  <c r="BY38" i="1"/>
  <c r="CA38" i="1"/>
  <c r="CB38" i="1"/>
  <c r="CC38" i="1"/>
  <c r="CD38" i="1"/>
  <c r="CE38" i="1"/>
  <c r="CI38" i="1"/>
  <c r="CJ38" i="1"/>
  <c r="BL40" i="1"/>
  <c r="J40" i="1"/>
  <c r="BP40" i="1"/>
  <c r="BO40" i="1"/>
  <c r="BN40" i="1"/>
  <c r="BM40" i="1"/>
  <c r="AM40" i="1"/>
  <c r="BQ40" i="1"/>
  <c r="AK40" i="1"/>
  <c r="BR40" i="1"/>
  <c r="BS40" i="1"/>
  <c r="BT40" i="1"/>
  <c r="BW40" i="1"/>
  <c r="AO40" i="1"/>
  <c r="K40" i="1"/>
  <c r="BZ40" i="1"/>
  <c r="L40" i="1"/>
  <c r="CF40" i="1"/>
  <c r="T40" i="1"/>
  <c r="CH40" i="1"/>
  <c r="U40" i="1"/>
  <c r="V40" i="1"/>
  <c r="AA40" i="1"/>
  <c r="CG40" i="1"/>
  <c r="AB40" i="1"/>
  <c r="AC40" i="1"/>
  <c r="AD40" i="1"/>
  <c r="AE40" i="1"/>
  <c r="AH40" i="1"/>
  <c r="AI40" i="1"/>
  <c r="BX40" i="1"/>
  <c r="AJ40" i="1"/>
  <c r="BU40" i="1"/>
  <c r="BV40" i="1"/>
  <c r="BY40" i="1"/>
  <c r="CA40" i="1"/>
  <c r="CB40" i="1"/>
  <c r="CC40" i="1"/>
  <c r="CD40" i="1"/>
  <c r="CE40" i="1"/>
  <c r="CI40" i="1"/>
  <c r="CJ40" i="1"/>
  <c r="BL41" i="1"/>
  <c r="J41" i="1"/>
  <c r="BP41" i="1"/>
  <c r="BO41" i="1"/>
  <c r="BN41" i="1"/>
  <c r="BM41" i="1"/>
  <c r="AM41" i="1"/>
  <c r="BQ41" i="1"/>
  <c r="AK41" i="1"/>
  <c r="BR41" i="1"/>
  <c r="BS41" i="1"/>
  <c r="BT41" i="1"/>
  <c r="BW41" i="1"/>
  <c r="AO41" i="1"/>
  <c r="K41" i="1"/>
  <c r="BZ41" i="1"/>
  <c r="L41" i="1"/>
  <c r="CF41" i="1"/>
  <c r="T41" i="1"/>
  <c r="CH41" i="1"/>
  <c r="U41" i="1"/>
  <c r="V41" i="1"/>
  <c r="AA41" i="1"/>
  <c r="CG41" i="1"/>
  <c r="AB41" i="1"/>
  <c r="AC41" i="1"/>
  <c r="AD41" i="1"/>
  <c r="AE41" i="1"/>
  <c r="AH41" i="1"/>
  <c r="AI41" i="1"/>
  <c r="BX41" i="1"/>
  <c r="AJ41" i="1"/>
  <c r="BU41" i="1"/>
  <c r="BV41" i="1"/>
  <c r="BY41" i="1"/>
  <c r="CA41" i="1"/>
  <c r="CB41" i="1"/>
  <c r="CC41" i="1"/>
  <c r="CD41" i="1"/>
  <c r="CE41" i="1"/>
  <c r="CI41" i="1"/>
  <c r="CJ41" i="1"/>
  <c r="BL42" i="1"/>
  <c r="J42" i="1"/>
  <c r="BP42" i="1"/>
  <c r="BO42" i="1"/>
  <c r="BN42" i="1"/>
  <c r="BM42" i="1"/>
  <c r="AM42" i="1"/>
  <c r="BQ42" i="1"/>
  <c r="AK42" i="1"/>
  <c r="BR42" i="1"/>
  <c r="BS42" i="1"/>
  <c r="BT42" i="1"/>
  <c r="BW42" i="1"/>
  <c r="AO42" i="1"/>
  <c r="K42" i="1"/>
  <c r="BZ42" i="1"/>
  <c r="L42" i="1"/>
  <c r="CF42" i="1"/>
  <c r="T42" i="1"/>
  <c r="CH42" i="1"/>
  <c r="U42" i="1"/>
  <c r="V42" i="1"/>
  <c r="AA42" i="1"/>
  <c r="CG42" i="1"/>
  <c r="AB42" i="1"/>
  <c r="AC42" i="1"/>
  <c r="AD42" i="1"/>
  <c r="AE42" i="1"/>
  <c r="AH42" i="1"/>
  <c r="AI42" i="1"/>
  <c r="BX42" i="1"/>
  <c r="AJ42" i="1"/>
  <c r="BU42" i="1"/>
  <c r="BV42" i="1"/>
  <c r="BY42" i="1"/>
  <c r="CA42" i="1"/>
  <c r="CB42" i="1"/>
  <c r="CC42" i="1"/>
  <c r="CD42" i="1"/>
  <c r="CE42" i="1"/>
  <c r="CI42" i="1"/>
  <c r="CJ42" i="1"/>
  <c r="BL43" i="1"/>
  <c r="J43" i="1"/>
  <c r="BP43" i="1"/>
  <c r="BO43" i="1"/>
  <c r="BN43" i="1"/>
  <c r="BM43" i="1"/>
  <c r="AM43" i="1"/>
  <c r="BQ43" i="1"/>
  <c r="AK43" i="1"/>
  <c r="BR43" i="1"/>
  <c r="BS43" i="1"/>
  <c r="BT43" i="1"/>
  <c r="BW43" i="1"/>
  <c r="AO43" i="1"/>
  <c r="K43" i="1"/>
  <c r="BZ43" i="1"/>
  <c r="L43" i="1"/>
  <c r="CF43" i="1"/>
  <c r="T43" i="1"/>
  <c r="CH43" i="1"/>
  <c r="U43" i="1"/>
  <c r="V43" i="1"/>
  <c r="AA43" i="1"/>
  <c r="CG43" i="1"/>
  <c r="AB43" i="1"/>
  <c r="AC43" i="1"/>
  <c r="AD43" i="1"/>
  <c r="AE43" i="1"/>
  <c r="AH43" i="1"/>
  <c r="AI43" i="1"/>
  <c r="BX43" i="1"/>
  <c r="AJ43" i="1"/>
  <c r="BU43" i="1"/>
  <c r="BV43" i="1"/>
  <c r="BY43" i="1"/>
  <c r="CA43" i="1"/>
  <c r="CB43" i="1"/>
  <c r="CC43" i="1"/>
  <c r="CD43" i="1"/>
  <c r="CE43" i="1"/>
  <c r="CI43" i="1"/>
  <c r="CJ43" i="1"/>
  <c r="BL44" i="1"/>
  <c r="J44" i="1"/>
  <c r="BP44" i="1"/>
  <c r="BO44" i="1"/>
  <c r="BN44" i="1"/>
  <c r="BM44" i="1"/>
  <c r="AM44" i="1"/>
  <c r="BQ44" i="1"/>
  <c r="AK44" i="1"/>
  <c r="BR44" i="1"/>
  <c r="BS44" i="1"/>
  <c r="BT44" i="1"/>
  <c r="BW44" i="1"/>
  <c r="AO44" i="1"/>
  <c r="K44" i="1"/>
  <c r="BZ44" i="1"/>
  <c r="L44" i="1"/>
  <c r="CF44" i="1"/>
  <c r="T44" i="1"/>
  <c r="CH44" i="1"/>
  <c r="U44" i="1"/>
  <c r="V44" i="1"/>
  <c r="AA44" i="1"/>
  <c r="CG44" i="1"/>
  <c r="AB44" i="1"/>
  <c r="AC44" i="1"/>
  <c r="AD44" i="1"/>
  <c r="AE44" i="1"/>
  <c r="AH44" i="1"/>
  <c r="AI44" i="1"/>
  <c r="BX44" i="1"/>
  <c r="AJ44" i="1"/>
  <c r="BU44" i="1"/>
  <c r="BV44" i="1"/>
  <c r="BY44" i="1"/>
  <c r="CA44" i="1"/>
  <c r="CB44" i="1"/>
  <c r="CC44" i="1"/>
  <c r="CD44" i="1"/>
  <c r="CE44" i="1"/>
  <c r="CI44" i="1"/>
  <c r="CJ44" i="1"/>
  <c r="BL45" i="1"/>
  <c r="J45" i="1"/>
  <c r="BP45" i="1"/>
  <c r="BO45" i="1"/>
  <c r="BN45" i="1"/>
  <c r="BM45" i="1"/>
  <c r="AM45" i="1"/>
  <c r="BQ45" i="1"/>
  <c r="AK45" i="1"/>
  <c r="BR45" i="1"/>
  <c r="BS45" i="1"/>
  <c r="BT45" i="1"/>
  <c r="BW45" i="1"/>
  <c r="AO45" i="1"/>
  <c r="K45" i="1"/>
  <c r="BZ45" i="1"/>
  <c r="L45" i="1"/>
  <c r="CF45" i="1"/>
  <c r="T45" i="1"/>
  <c r="CH45" i="1"/>
  <c r="U45" i="1"/>
  <c r="V45" i="1"/>
  <c r="AA45" i="1"/>
  <c r="CG45" i="1"/>
  <c r="AB45" i="1"/>
  <c r="AC45" i="1"/>
  <c r="AD45" i="1"/>
  <c r="AE45" i="1"/>
  <c r="AH45" i="1"/>
  <c r="AI45" i="1"/>
  <c r="BX45" i="1"/>
  <c r="AJ45" i="1"/>
  <c r="BU45" i="1"/>
  <c r="BV45" i="1"/>
  <c r="BY45" i="1"/>
  <c r="CA45" i="1"/>
  <c r="CB45" i="1"/>
  <c r="CC45" i="1"/>
  <c r="CD45" i="1"/>
  <c r="CE45" i="1"/>
  <c r="CI45" i="1"/>
  <c r="CJ45" i="1"/>
  <c r="BL46" i="1"/>
  <c r="J46" i="1"/>
  <c r="BP46" i="1"/>
  <c r="BO46" i="1"/>
  <c r="BN46" i="1"/>
  <c r="BM46" i="1"/>
  <c r="AM46" i="1"/>
  <c r="BQ46" i="1"/>
  <c r="AK46" i="1"/>
  <c r="BR46" i="1"/>
  <c r="BS46" i="1"/>
  <c r="BT46" i="1"/>
  <c r="BW46" i="1"/>
  <c r="AO46" i="1"/>
  <c r="K46" i="1"/>
  <c r="BZ46" i="1"/>
  <c r="L46" i="1"/>
  <c r="CF46" i="1"/>
  <c r="T46" i="1"/>
  <c r="CH46" i="1"/>
  <c r="U46" i="1"/>
  <c r="V46" i="1"/>
  <c r="AA46" i="1"/>
  <c r="CG46" i="1"/>
  <c r="AB46" i="1"/>
  <c r="AC46" i="1"/>
  <c r="AD46" i="1"/>
  <c r="AE46" i="1"/>
  <c r="AH46" i="1"/>
  <c r="AI46" i="1"/>
  <c r="BX46" i="1"/>
  <c r="AJ46" i="1"/>
  <c r="BU46" i="1"/>
  <c r="BV46" i="1"/>
  <c r="BY46" i="1"/>
  <c r="CA46" i="1"/>
  <c r="CB46" i="1"/>
  <c r="CC46" i="1"/>
  <c r="CD46" i="1"/>
  <c r="CE46" i="1"/>
  <c r="CI46" i="1"/>
  <c r="CJ46" i="1"/>
  <c r="BL47" i="1"/>
  <c r="J47" i="1"/>
  <c r="BP47" i="1"/>
  <c r="BO47" i="1"/>
  <c r="BN47" i="1"/>
  <c r="BM47" i="1"/>
  <c r="AM47" i="1"/>
  <c r="BQ47" i="1"/>
  <c r="AK47" i="1"/>
  <c r="BR47" i="1"/>
  <c r="BS47" i="1"/>
  <c r="BT47" i="1"/>
  <c r="BW47" i="1"/>
  <c r="AO47" i="1"/>
  <c r="K47" i="1"/>
  <c r="BZ47" i="1"/>
  <c r="L47" i="1"/>
  <c r="CF47" i="1"/>
  <c r="T47" i="1"/>
  <c r="CH47" i="1"/>
  <c r="U47" i="1"/>
  <c r="V47" i="1"/>
  <c r="AA47" i="1"/>
  <c r="CG47" i="1"/>
  <c r="AB47" i="1"/>
  <c r="AC47" i="1"/>
  <c r="AD47" i="1"/>
  <c r="AE47" i="1"/>
  <c r="AH47" i="1"/>
  <c r="AI47" i="1"/>
  <c r="BX47" i="1"/>
  <c r="AJ47" i="1"/>
  <c r="BU47" i="1"/>
  <c r="BV47" i="1"/>
  <c r="BY47" i="1"/>
  <c r="CA47" i="1"/>
  <c r="CB47" i="1"/>
  <c r="CC47" i="1"/>
  <c r="CD47" i="1"/>
  <c r="CE47" i="1"/>
  <c r="CI47" i="1"/>
  <c r="CJ47" i="1"/>
  <c r="BL50" i="1"/>
  <c r="J50" i="1"/>
  <c r="BP50" i="1"/>
  <c r="BO50" i="1"/>
  <c r="BN50" i="1"/>
  <c r="BM50" i="1"/>
  <c r="AM50" i="1"/>
  <c r="BQ50" i="1"/>
  <c r="AK50" i="1"/>
  <c r="BR50" i="1"/>
  <c r="BS50" i="1"/>
  <c r="BT50" i="1"/>
  <c r="BW50" i="1"/>
  <c r="AO50" i="1"/>
  <c r="K50" i="1"/>
  <c r="BZ50" i="1"/>
  <c r="L50" i="1"/>
  <c r="CF50" i="1"/>
  <c r="T50" i="1"/>
  <c r="CH50" i="1"/>
  <c r="U50" i="1"/>
  <c r="V50" i="1"/>
  <c r="AA50" i="1"/>
  <c r="CG50" i="1"/>
  <c r="AB50" i="1"/>
  <c r="AC50" i="1"/>
  <c r="AD50" i="1"/>
  <c r="AE50" i="1"/>
  <c r="AH50" i="1"/>
  <c r="AI50" i="1"/>
  <c r="BX50" i="1"/>
  <c r="AJ50" i="1"/>
  <c r="BU50" i="1"/>
  <c r="BV50" i="1"/>
  <c r="BY50" i="1"/>
  <c r="CA50" i="1"/>
  <c r="CB50" i="1"/>
  <c r="CC50" i="1"/>
  <c r="CD50" i="1"/>
  <c r="CE50" i="1"/>
  <c r="CI50" i="1"/>
  <c r="CJ50" i="1"/>
  <c r="BL48" i="1"/>
  <c r="J48" i="1"/>
  <c r="BP48" i="1"/>
  <c r="BO48" i="1"/>
  <c r="BN48" i="1"/>
  <c r="BM48" i="1"/>
  <c r="AM48" i="1"/>
  <c r="BQ48" i="1"/>
  <c r="AK48" i="1"/>
  <c r="BR48" i="1"/>
  <c r="BS48" i="1"/>
  <c r="BT48" i="1"/>
  <c r="BW48" i="1"/>
  <c r="AO48" i="1"/>
  <c r="K48" i="1"/>
  <c r="BZ48" i="1"/>
  <c r="L48" i="1"/>
  <c r="CF48" i="1"/>
  <c r="T48" i="1"/>
  <c r="CH48" i="1"/>
  <c r="U48" i="1"/>
  <c r="V48" i="1"/>
  <c r="AA48" i="1"/>
  <c r="CG48" i="1"/>
  <c r="AB48" i="1"/>
  <c r="AC48" i="1"/>
  <c r="AD48" i="1"/>
  <c r="AE48" i="1"/>
  <c r="AH48" i="1"/>
  <c r="AI48" i="1"/>
  <c r="BX48" i="1"/>
  <c r="AJ48" i="1"/>
  <c r="BU48" i="1"/>
  <c r="BV48" i="1"/>
  <c r="BY48" i="1"/>
  <c r="CA48" i="1"/>
  <c r="CB48" i="1"/>
  <c r="CC48" i="1"/>
  <c r="CD48" i="1"/>
  <c r="CE48" i="1"/>
  <c r="CI48" i="1"/>
  <c r="CJ48" i="1"/>
  <c r="BL49" i="1"/>
  <c r="J49" i="1"/>
  <c r="BP49" i="1"/>
  <c r="BO49" i="1"/>
  <c r="BN49" i="1"/>
  <c r="BM49" i="1"/>
  <c r="AM49" i="1"/>
  <c r="BQ49" i="1"/>
  <c r="AK49" i="1"/>
  <c r="BR49" i="1"/>
  <c r="BS49" i="1"/>
  <c r="BT49" i="1"/>
  <c r="BW49" i="1"/>
  <c r="AO49" i="1"/>
  <c r="K49" i="1"/>
  <c r="BZ49" i="1"/>
  <c r="L49" i="1"/>
  <c r="CF49" i="1"/>
  <c r="T49" i="1"/>
  <c r="CH49" i="1"/>
  <c r="U49" i="1"/>
  <c r="V49" i="1"/>
  <c r="AA49" i="1"/>
  <c r="CG49" i="1"/>
  <c r="AB49" i="1"/>
  <c r="AC49" i="1"/>
  <c r="AD49" i="1"/>
  <c r="AE49" i="1"/>
  <c r="AH49" i="1"/>
  <c r="AI49" i="1"/>
  <c r="BX49" i="1"/>
  <c r="AJ49" i="1"/>
  <c r="BU49" i="1"/>
  <c r="BV49" i="1"/>
  <c r="BY49" i="1"/>
  <c r="CA49" i="1"/>
  <c r="CB49" i="1"/>
  <c r="CC49" i="1"/>
  <c r="CD49" i="1"/>
  <c r="CE49" i="1"/>
  <c r="CI49" i="1"/>
  <c r="CJ49" i="1"/>
  <c r="BL51" i="1"/>
  <c r="J51" i="1"/>
  <c r="BP51" i="1"/>
  <c r="BO51" i="1"/>
  <c r="BN51" i="1"/>
  <c r="BM51" i="1"/>
  <c r="AM51" i="1"/>
  <c r="BQ51" i="1"/>
  <c r="AK51" i="1"/>
  <c r="BR51" i="1"/>
  <c r="BS51" i="1"/>
  <c r="BT51" i="1"/>
  <c r="BW51" i="1"/>
  <c r="AO51" i="1"/>
  <c r="K51" i="1"/>
  <c r="BZ51" i="1"/>
  <c r="L51" i="1"/>
  <c r="CF51" i="1"/>
  <c r="T51" i="1"/>
  <c r="CH51" i="1"/>
  <c r="U51" i="1"/>
  <c r="V51" i="1"/>
  <c r="AA51" i="1"/>
  <c r="CG51" i="1"/>
  <c r="AB51" i="1"/>
  <c r="AC51" i="1"/>
  <c r="AD51" i="1"/>
  <c r="AE51" i="1"/>
  <c r="AH51" i="1"/>
  <c r="AI51" i="1"/>
  <c r="BX51" i="1"/>
  <c r="AJ51" i="1"/>
  <c r="BU51" i="1"/>
  <c r="BV51" i="1"/>
  <c r="BY51" i="1"/>
  <c r="CA51" i="1"/>
  <c r="CB51" i="1"/>
  <c r="CC51" i="1"/>
  <c r="CD51" i="1"/>
  <c r="CE51" i="1"/>
  <c r="CI51" i="1"/>
  <c r="CJ51" i="1"/>
  <c r="BL52" i="1"/>
  <c r="J52" i="1"/>
  <c r="BP52" i="1"/>
  <c r="BO52" i="1"/>
  <c r="BN52" i="1"/>
  <c r="BM52" i="1"/>
  <c r="AM52" i="1"/>
  <c r="BQ52" i="1"/>
  <c r="AK52" i="1"/>
  <c r="BR52" i="1"/>
  <c r="BS52" i="1"/>
  <c r="BT52" i="1"/>
  <c r="BW52" i="1"/>
  <c r="AO52" i="1"/>
  <c r="K52" i="1"/>
  <c r="BZ52" i="1"/>
  <c r="L52" i="1"/>
  <c r="CF52" i="1"/>
  <c r="T52" i="1"/>
  <c r="CH52" i="1"/>
  <c r="U52" i="1"/>
  <c r="V52" i="1"/>
  <c r="AA52" i="1"/>
  <c r="CG52" i="1"/>
  <c r="AB52" i="1"/>
  <c r="AC52" i="1"/>
  <c r="AD52" i="1"/>
  <c r="AE52" i="1"/>
  <c r="AH52" i="1"/>
  <c r="AI52" i="1"/>
  <c r="BX52" i="1"/>
  <c r="AJ52" i="1"/>
  <c r="BU52" i="1"/>
  <c r="BV52" i="1"/>
  <c r="BY52" i="1"/>
  <c r="CA52" i="1"/>
  <c r="CB52" i="1"/>
  <c r="CC52" i="1"/>
  <c r="CD52" i="1"/>
  <c r="CE52" i="1"/>
  <c r="CI52" i="1"/>
  <c r="CJ52" i="1"/>
  <c r="BL53" i="1"/>
  <c r="J53" i="1"/>
  <c r="BP53" i="1"/>
  <c r="BO53" i="1"/>
  <c r="BN53" i="1"/>
  <c r="BM53" i="1"/>
  <c r="AM53" i="1"/>
  <c r="BQ53" i="1"/>
  <c r="AK53" i="1"/>
  <c r="BR53" i="1"/>
  <c r="BS53" i="1"/>
  <c r="BT53" i="1"/>
  <c r="BW53" i="1"/>
  <c r="AO53" i="1"/>
  <c r="K53" i="1"/>
  <c r="BZ53" i="1"/>
  <c r="L53" i="1"/>
  <c r="CF53" i="1"/>
  <c r="T53" i="1"/>
  <c r="CH53" i="1"/>
  <c r="U53" i="1"/>
  <c r="V53" i="1"/>
  <c r="AA53" i="1"/>
  <c r="CG53" i="1"/>
  <c r="AB53" i="1"/>
  <c r="AC53" i="1"/>
  <c r="AD53" i="1"/>
  <c r="AE53" i="1"/>
  <c r="AH53" i="1"/>
  <c r="AI53" i="1"/>
  <c r="BX53" i="1"/>
  <c r="AJ53" i="1"/>
  <c r="BU53" i="1"/>
  <c r="BV53" i="1"/>
  <c r="BY53" i="1"/>
  <c r="CA53" i="1"/>
  <c r="CB53" i="1"/>
  <c r="CC53" i="1"/>
  <c r="CD53" i="1"/>
  <c r="CE53" i="1"/>
  <c r="CI53" i="1"/>
  <c r="CJ53" i="1"/>
  <c r="BL54" i="1"/>
  <c r="J54" i="1"/>
  <c r="BP54" i="1"/>
  <c r="BO54" i="1"/>
  <c r="BN54" i="1"/>
  <c r="BM54" i="1"/>
  <c r="AM54" i="1"/>
  <c r="BQ54" i="1"/>
  <c r="AK54" i="1"/>
  <c r="BR54" i="1"/>
  <c r="BS54" i="1"/>
  <c r="BT54" i="1"/>
  <c r="BW54" i="1"/>
  <c r="AO54" i="1"/>
  <c r="K54" i="1"/>
  <c r="BZ54" i="1"/>
  <c r="L54" i="1"/>
  <c r="CF54" i="1"/>
  <c r="T54" i="1"/>
  <c r="CH54" i="1"/>
  <c r="U54" i="1"/>
  <c r="V54" i="1"/>
  <c r="AA54" i="1"/>
  <c r="CG54" i="1"/>
  <c r="AB54" i="1"/>
  <c r="AC54" i="1"/>
  <c r="AD54" i="1"/>
  <c r="AE54" i="1"/>
  <c r="AH54" i="1"/>
  <c r="AI54" i="1"/>
  <c r="BX54" i="1"/>
  <c r="AJ54" i="1"/>
  <c r="BU54" i="1"/>
  <c r="BV54" i="1"/>
  <c r="BY54" i="1"/>
  <c r="CA54" i="1"/>
  <c r="CB54" i="1"/>
  <c r="CC54" i="1"/>
  <c r="CD54" i="1"/>
  <c r="CE54" i="1"/>
  <c r="CI54" i="1"/>
  <c r="CJ54" i="1"/>
  <c r="BL55" i="1"/>
  <c r="J55" i="1"/>
  <c r="BP55" i="1"/>
  <c r="BO55" i="1"/>
  <c r="BN55" i="1"/>
  <c r="BM55" i="1"/>
  <c r="AM55" i="1"/>
  <c r="BQ55" i="1"/>
  <c r="AK55" i="1"/>
  <c r="BR55" i="1"/>
  <c r="BS55" i="1"/>
  <c r="BT55" i="1"/>
  <c r="BW55" i="1"/>
  <c r="AO55" i="1"/>
  <c r="K55" i="1"/>
  <c r="BZ55" i="1"/>
  <c r="L55" i="1"/>
  <c r="CF55" i="1"/>
  <c r="T55" i="1"/>
  <c r="CH55" i="1"/>
  <c r="U55" i="1"/>
  <c r="V55" i="1"/>
  <c r="AA55" i="1"/>
  <c r="CG55" i="1"/>
  <c r="AB55" i="1"/>
  <c r="AC55" i="1"/>
  <c r="AD55" i="1"/>
  <c r="AE55" i="1"/>
  <c r="AH55" i="1"/>
  <c r="AI55" i="1"/>
  <c r="BX55" i="1"/>
  <c r="AJ55" i="1"/>
  <c r="BU55" i="1"/>
  <c r="BV55" i="1"/>
  <c r="BY55" i="1"/>
  <c r="CA55" i="1"/>
  <c r="CB55" i="1"/>
  <c r="CC55" i="1"/>
  <c r="CD55" i="1"/>
  <c r="CE55" i="1"/>
  <c r="CI55" i="1"/>
  <c r="CJ55" i="1"/>
  <c r="BL56" i="1"/>
  <c r="J56" i="1"/>
  <c r="BP56" i="1"/>
  <c r="BO56" i="1"/>
  <c r="BN56" i="1"/>
  <c r="BM56" i="1"/>
  <c r="AM56" i="1"/>
  <c r="BQ56" i="1"/>
  <c r="AK56" i="1"/>
  <c r="BR56" i="1"/>
  <c r="BS56" i="1"/>
  <c r="BT56" i="1"/>
  <c r="BW56" i="1"/>
  <c r="AO56" i="1"/>
  <c r="K56" i="1"/>
  <c r="BZ56" i="1"/>
  <c r="L56" i="1"/>
  <c r="CF56" i="1"/>
  <c r="T56" i="1"/>
  <c r="CH56" i="1"/>
  <c r="U56" i="1"/>
  <c r="V56" i="1"/>
  <c r="AA56" i="1"/>
  <c r="CG56" i="1"/>
  <c r="AB56" i="1"/>
  <c r="AC56" i="1"/>
  <c r="AD56" i="1"/>
  <c r="AE56" i="1"/>
  <c r="AH56" i="1"/>
  <c r="AI56" i="1"/>
  <c r="BX56" i="1"/>
  <c r="AJ56" i="1"/>
  <c r="BU56" i="1"/>
  <c r="BV56" i="1"/>
  <c r="BY56" i="1"/>
  <c r="CA56" i="1"/>
  <c r="CB56" i="1"/>
  <c r="CC56" i="1"/>
  <c r="CD56" i="1"/>
  <c r="CE56" i="1"/>
  <c r="CI56" i="1"/>
  <c r="CJ56" i="1"/>
  <c r="BL57" i="1"/>
  <c r="J57" i="1"/>
  <c r="BP57" i="1"/>
  <c r="BO57" i="1"/>
  <c r="BN57" i="1"/>
  <c r="BM57" i="1"/>
  <c r="AM57" i="1"/>
  <c r="BQ57" i="1"/>
  <c r="AK57" i="1"/>
  <c r="BR57" i="1"/>
  <c r="BS57" i="1"/>
  <c r="BT57" i="1"/>
  <c r="BW57" i="1"/>
  <c r="AO57" i="1"/>
  <c r="K57" i="1"/>
  <c r="BZ57" i="1"/>
  <c r="L57" i="1"/>
  <c r="CF57" i="1"/>
  <c r="T57" i="1"/>
  <c r="CH57" i="1"/>
  <c r="U57" i="1"/>
  <c r="V57" i="1"/>
  <c r="AA57" i="1"/>
  <c r="CG57" i="1"/>
  <c r="AB57" i="1"/>
  <c r="AC57" i="1"/>
  <c r="AD57" i="1"/>
  <c r="AE57" i="1"/>
  <c r="AH57" i="1"/>
  <c r="AI57" i="1"/>
  <c r="BX57" i="1"/>
  <c r="AJ57" i="1"/>
  <c r="BU57" i="1"/>
  <c r="BV57" i="1"/>
  <c r="BY57" i="1"/>
  <c r="CA57" i="1"/>
  <c r="CB57" i="1"/>
  <c r="CC57" i="1"/>
  <c r="CD57" i="1"/>
  <c r="CE57" i="1"/>
  <c r="CI57" i="1"/>
  <c r="CJ57" i="1"/>
</calcChain>
</file>

<file path=xl/sharedStrings.xml><?xml version="1.0" encoding="utf-8"?>
<sst xmlns="http://schemas.openxmlformats.org/spreadsheetml/2006/main" count="450" uniqueCount="152">
  <si>
    <t/>
  </si>
  <si>
    <t>Obs</t>
  </si>
  <si>
    <t>HHMMSS</t>
  </si>
  <si>
    <t>id</t>
  </si>
  <si>
    <t>ring</t>
  </si>
  <si>
    <t>plot</t>
  </si>
  <si>
    <t>rep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</si>
  <si>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</si>
  <si>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</si>
  <si>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</si>
  <si>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</si>
  <si>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</si>
  <si>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</si>
  <si>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</si>
  <si>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</si>
  <si>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</si>
  <si>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</si>
  <si>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</si>
  <si>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</si>
  <si>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</si>
  <si>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</si>
  <si>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</si>
  <si>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</si>
  <si>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</si>
  <si>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</si>
  <si>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</si>
  <si>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</si>
  <si>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</si>
  <si>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</si>
  <si>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</si>
  <si>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</si>
  <si>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</si>
  <si>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</si>
  <si>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</si>
  <si>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</si>
  <si>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</si>
  <si>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</si>
  <si>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</si>
  <si>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</si>
  <si>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</si>
  <si>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</si>
  <si>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</si>
  <si>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</si>
  <si>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</si>
  <si>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</si>
  <si>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</si>
  <si>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</si>
  <si>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</si>
  <si>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</si>
  <si>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</si>
  <si>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</si>
  <si>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</si>
  <si>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</si>
  <si>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</si>
  <si>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</si>
  <si>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</si>
  <si>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</si>
  <si>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</si>
  <si>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</si>
  <si>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</si>
  <si>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</si>
  <si>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</si>
  <si>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</si>
  <si>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</si>
  <si>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</si>
  <si>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</si>
  <si>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</si>
  <si>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</si>
  <si>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</si>
  <si>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</si>
  <si>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</si>
  <si>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</si>
  <si>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</si>
  <si>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</si>
  <si>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</si>
  <si>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</si>
  <si>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</si>
  <si>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</si>
  <si>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</si>
  <si>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</si>
  <si>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</si>
  <si>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</si>
  <si>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</si>
  <si>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</si>
  <si>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</si>
  <si>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</si>
  <si>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</si>
  <si>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</si>
  <si>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</si>
  <si>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</si>
  <si>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09:36:53</t>
  </si>
  <si>
    <t>0</t>
  </si>
  <si>
    <t>09:39:35</t>
  </si>
  <si>
    <t>09:41:57</t>
  </si>
  <si>
    <t>09:44:28</t>
  </si>
  <si>
    <t>09:47:24</t>
  </si>
  <si>
    <t>09:50:00</t>
  </si>
  <si>
    <t>09:52:32</t>
  </si>
  <si>
    <t>09:54:55</t>
  </si>
  <si>
    <t>09:57:26</t>
  </si>
  <si>
    <t>10:00:13</t>
  </si>
  <si>
    <t>10:02:43</t>
  </si>
  <si>
    <t>10:16:12</t>
  </si>
  <si>
    <t>10:18:45</t>
  </si>
  <si>
    <t>10:21:07</t>
  </si>
  <si>
    <t>10:23:54</t>
  </si>
  <si>
    <t>10:26:37</t>
  </si>
  <si>
    <t>10:28:59</t>
  </si>
  <si>
    <t>10:31:26</t>
  </si>
  <si>
    <t>10:33:52</t>
  </si>
  <si>
    <t>10:36:19</t>
  </si>
  <si>
    <t>10:38:56</t>
  </si>
  <si>
    <t>10:41:33</t>
  </si>
  <si>
    <t>10:58:28</t>
  </si>
  <si>
    <t>11:00:50</t>
  </si>
  <si>
    <t>11:03:12</t>
  </si>
  <si>
    <t>11:05:34</t>
  </si>
  <si>
    <t>11:08:05</t>
  </si>
  <si>
    <t>11:10:30</t>
  </si>
  <si>
    <t>11:12:52</t>
  </si>
  <si>
    <t>11:15:23</t>
  </si>
  <si>
    <t>11:18:10</t>
  </si>
  <si>
    <t>11:20:32</t>
  </si>
  <si>
    <t>11:23:08</t>
  </si>
  <si>
    <t>11:47:47</t>
  </si>
  <si>
    <t>11:50:09</t>
  </si>
  <si>
    <t>11:52:31</t>
  </si>
  <si>
    <t>11:55:00</t>
  </si>
  <si>
    <t>11:57:55</t>
  </si>
  <si>
    <t>12:01:37</t>
  </si>
  <si>
    <t>12:04:05</t>
  </si>
  <si>
    <t>12:06:27</t>
  </si>
  <si>
    <t>12:09:04</t>
  </si>
  <si>
    <t>12:11:44</t>
  </si>
  <si>
    <t>12:14:47</t>
  </si>
  <si>
    <t>13:42:42</t>
  </si>
  <si>
    <t>13:45:19</t>
  </si>
  <si>
    <t>13:47:44</t>
  </si>
  <si>
    <t>13:50:40</t>
  </si>
  <si>
    <t>13:53:23</t>
  </si>
  <si>
    <t>13:55:56</t>
  </si>
  <si>
    <t>13:59:00</t>
  </si>
  <si>
    <t>14:01:26</t>
  </si>
  <si>
    <t>14:04:08</t>
  </si>
  <si>
    <t>14:06:35</t>
  </si>
  <si>
    <t>14:09:57</t>
  </si>
  <si>
    <t>ID</t>
  </si>
  <si>
    <t>T1 200-8 Plot1 Leaf4</t>
  </si>
  <si>
    <t>T1 200-8 Plot1 Leaf3</t>
  </si>
  <si>
    <t>T1 200-8 Plot2 Leaf3</t>
  </si>
  <si>
    <t>T1 43-oe Plot3 Leaf2</t>
  </si>
  <si>
    <t>T1 200-8 Plot3 Leaf2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</si>
</sst>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57"/>
  <sheetViews>
    <sheetView tabSelected="1" topLeftCell="A51" zoomScaleNormal="100" workbookViewId="0">
      <selection activeCell="C9" sqref="C9"/>
    </sheetView>
  </sheetViews>
  <sheetFormatPr defaultColWidth="11" defaultRowHeight="15.5" x14ac:dyDescent="0.35"/>
  <cols>
    <col min="1" max="1" width="18" customWidth="1"/>
  </cols>
  <sheetData>
    <row r="1" spans="1:88" x14ac:dyDescent="0.35">
      <c r="A1" t="s">
        <v>146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</row>
    <row r="2" spans="1:88" x14ac:dyDescent="0.35">
      <c r="B2" s="1" t="s">
        <v>88</v>
      </c>
      <c r="C2" s="1" t="s">
        <v>88</v>
      </c>
      <c r="D2" s="1" t="s">
        <v>88</v>
      </c>
      <c r="E2" s="1" t="s">
        <v>88</v>
      </c>
      <c r="F2" s="1" t="s">
        <v>88</v>
      </c>
      <c r="G2" s="1" t="s">
        <v>88</v>
      </c>
      <c r="H2" s="1" t="s">
        <v>88</v>
      </c>
      <c r="I2" s="1" t="s">
        <v>88</v>
      </c>
      <c r="J2" s="1" t="s">
        <v>89</v>
      </c>
      <c r="K2" s="1" t="s">
        <v>89</v>
      </c>
      <c r="L2" s="1" t="s">
        <v>89</v>
      </c>
      <c r="M2" s="1" t="s">
        <v>88</v>
      </c>
      <c r="N2" s="1" t="s">
        <v>88</v>
      </c>
      <c r="O2" s="1" t="s">
        <v>88</v>
      </c>
      <c r="P2" s="1" t="s">
        <v>88</v>
      </c>
      <c r="Q2" s="1" t="s">
        <v>88</v>
      </c>
      <c r="R2" s="1" t="s">
        <v>88</v>
      </c>
      <c r="S2" s="1" t="s">
        <v>88</v>
      </c>
      <c r="T2" s="1" t="s">
        <v>89</v>
      </c>
      <c r="U2" s="1" t="s">
        <v>89</v>
      </c>
      <c r="V2" s="1" t="s">
        <v>89</v>
      </c>
      <c r="W2" s="1" t="s">
        <v>88</v>
      </c>
      <c r="X2" s="1" t="s">
        <v>88</v>
      </c>
      <c r="Y2" s="1" t="s">
        <v>88</v>
      </c>
      <c r="Z2" s="1" t="s">
        <v>88</v>
      </c>
      <c r="AA2" s="1" t="s">
        <v>89</v>
      </c>
      <c r="AB2" s="1" t="s">
        <v>89</v>
      </c>
      <c r="AC2" s="1" t="s">
        <v>89</v>
      </c>
      <c r="AD2" s="1" t="s">
        <v>89</v>
      </c>
      <c r="AE2" s="1" t="s">
        <v>89</v>
      </c>
      <c r="AF2" s="1" t="s">
        <v>88</v>
      </c>
      <c r="AG2" s="1" t="s">
        <v>88</v>
      </c>
      <c r="AH2" s="1" t="s">
        <v>89</v>
      </c>
      <c r="AI2" s="1" t="s">
        <v>89</v>
      </c>
      <c r="AJ2" s="1" t="s">
        <v>89</v>
      </c>
      <c r="AK2" s="1" t="s">
        <v>89</v>
      </c>
      <c r="AL2" s="1" t="s">
        <v>88</v>
      </c>
      <c r="AM2" s="1" t="s">
        <v>89</v>
      </c>
      <c r="AN2" s="1" t="s">
        <v>88</v>
      </c>
      <c r="AO2" s="1" t="s">
        <v>89</v>
      </c>
      <c r="AP2" s="1" t="s">
        <v>88</v>
      </c>
      <c r="AQ2" s="1" t="s">
        <v>88</v>
      </c>
      <c r="AR2" s="1" t="s">
        <v>88</v>
      </c>
      <c r="AS2" s="1" t="s">
        <v>88</v>
      </c>
      <c r="AT2" s="1" t="s">
        <v>88</v>
      </c>
      <c r="AU2" s="1" t="s">
        <v>88</v>
      </c>
      <c r="AV2" s="1" t="s">
        <v>88</v>
      </c>
      <c r="AW2" s="1" t="s">
        <v>88</v>
      </c>
      <c r="AX2" s="1" t="s">
        <v>88</v>
      </c>
      <c r="AY2" s="1" t="s">
        <v>88</v>
      </c>
      <c r="AZ2" s="1" t="s">
        <v>88</v>
      </c>
      <c r="BA2" s="1" t="s">
        <v>88</v>
      </c>
      <c r="BB2" s="1" t="s">
        <v>88</v>
      </c>
      <c r="BC2" s="1" t="s">
        <v>88</v>
      </c>
      <c r="BD2" s="1" t="s">
        <v>88</v>
      </c>
      <c r="BE2" s="1" t="s">
        <v>88</v>
      </c>
      <c r="BF2" s="1" t="s">
        <v>88</v>
      </c>
      <c r="BG2" s="1" t="s">
        <v>88</v>
      </c>
      <c r="BH2" s="1" t="s">
        <v>88</v>
      </c>
      <c r="BI2" s="1" t="s">
        <v>88</v>
      </c>
      <c r="BJ2" s="1" t="s">
        <v>88</v>
      </c>
      <c r="BK2" s="1" t="s">
        <v>88</v>
      </c>
      <c r="BL2" s="1" t="s">
        <v>89</v>
      </c>
      <c r="BM2" s="1" t="s">
        <v>89</v>
      </c>
      <c r="BN2" s="1" t="s">
        <v>89</v>
      </c>
      <c r="BO2" s="1" t="s">
        <v>89</v>
      </c>
      <c r="BP2" s="1" t="s">
        <v>89</v>
      </c>
      <c r="BQ2" s="1" t="s">
        <v>89</v>
      </c>
      <c r="BR2" s="1" t="s">
        <v>89</v>
      </c>
      <c r="BS2" s="1" t="s">
        <v>89</v>
      </c>
      <c r="BT2" s="1" t="s">
        <v>89</v>
      </c>
      <c r="BU2" s="1" t="s">
        <v>89</v>
      </c>
      <c r="BV2" s="1" t="s">
        <v>89</v>
      </c>
      <c r="BW2" s="1" t="s">
        <v>89</v>
      </c>
      <c r="BX2" s="1" t="s">
        <v>89</v>
      </c>
      <c r="BY2" s="1" t="s">
        <v>89</v>
      </c>
      <c r="BZ2" s="1" t="s">
        <v>89</v>
      </c>
      <c r="CA2" s="1" t="s">
        <v>89</v>
      </c>
      <c r="CB2" s="1" t="s">
        <v>89</v>
      </c>
      <c r="CC2" s="1" t="s">
        <v>89</v>
      </c>
      <c r="CD2" s="1" t="s">
        <v>89</v>
      </c>
      <c r="CE2" s="1" t="s">
        <v>89</v>
      </c>
      <c r="CF2" s="1" t="s">
        <v>89</v>
      </c>
      <c r="CG2" s="1" t="s">
        <v>89</v>
      </c>
      <c r="CH2" s="1" t="s">
        <v>89</v>
      </c>
      <c r="CI2" s="1" t="s">
        <v>89</v>
      </c>
      <c r="CJ2" s="1" t="s">
        <v>89</v>
      </c>
    </row>
    <row r="3" spans="1:88" x14ac:dyDescent="0.35">
      <c r="A3" t="s">
        <v>147</v>
      </c>
      <c r="B3" s="1">
        <v>1</v>
      </c>
      <c r="C3" s="1" t="s">
        <v>90</v>
      </c>
      <c r="D3" s="1" t="s">
        <v>0</v>
      </c>
      <c r="E3" s="1">
        <v>0</v>
      </c>
      <c r="F3" s="1" t="s">
        <v>91</v>
      </c>
      <c r="G3" s="1" t="s">
        <v>0</v>
      </c>
      <c r="H3" s="1">
        <v>223.00015575438738</v>
      </c>
      <c r="I3" s="1">
        <v>0</v>
      </c>
      <c r="J3">
        <f t="shared" ref="J3" si="0">(AS3-AT3*(1000-AU3)/(1000-AV3))*BL3</f>
        <v>23.259313661257828</v>
      </c>
      <c r="K3">
        <f t="shared" ref="K3" si="1">IF(BW3&lt;&gt;0,1/(1/BW3-1/AO3),0)</f>
        <v>0.28158857941409493</v>
      </c>
      <c r="L3">
        <f t="shared" ref="L3" si="2">((BZ3-BM3/2)*AT3-J3)/(BZ3+BM3/2)</f>
        <v>242.45945290375369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t="e">
        <f t="shared" ref="T3" si="3">CF3/P3</f>
        <v>#DIV/0!</v>
      </c>
      <c r="U3" t="e">
        <f t="shared" ref="U3" si="4">CH3/R3</f>
        <v>#DIV/0!</v>
      </c>
      <c r="V3" t="e">
        <f t="shared" ref="V3" si="5">(R3-S3)/R3</f>
        <v>#DIV/0!</v>
      </c>
      <c r="W3" s="1">
        <v>-1</v>
      </c>
      <c r="X3" s="1">
        <v>0.87</v>
      </c>
      <c r="Y3" s="1">
        <v>0.92</v>
      </c>
      <c r="Z3" s="1">
        <v>10.205161094665527</v>
      </c>
      <c r="AA3">
        <f t="shared" ref="AA3" si="6">(Z3*Y3+(100-Z3)*X3)/100</f>
        <v>0.87510258054733281</v>
      </c>
      <c r="AB3">
        <f t="shared" ref="AB3" si="7">(J3-W3)/CG3</f>
        <v>1.6297469882665196E-2</v>
      </c>
      <c r="AC3" t="e">
        <f t="shared" ref="AC3" si="8">(R3-S3)/(R3-Q3)</f>
        <v>#DIV/0!</v>
      </c>
      <c r="AD3" t="e">
        <f t="shared" ref="AD3" si="9">(P3-R3)/(P3-Q3)</f>
        <v>#DIV/0!</v>
      </c>
      <c r="AE3" t="e">
        <f t="shared" ref="AE3" si="10">(P3-R3)/R3</f>
        <v>#DIV/0!</v>
      </c>
      <c r="AF3" s="1">
        <v>0</v>
      </c>
      <c r="AG3" s="1">
        <v>0.5</v>
      </c>
      <c r="AH3" t="e">
        <f t="shared" ref="AH3" si="11">V3*AG3*AA3*AF3</f>
        <v>#DIV/0!</v>
      </c>
      <c r="AI3">
        <f t="shared" ref="AI3" si="12">BM3*1000</f>
        <v>3.1299226005531247</v>
      </c>
      <c r="AJ3">
        <f t="shared" ref="AJ3" si="13">(BR3-BX3)</f>
        <v>1.1144606497496083</v>
      </c>
      <c r="AK3">
        <f t="shared" ref="AK3" si="14">(AQ3+BQ3*I3)</f>
        <v>23.259269714355469</v>
      </c>
      <c r="AL3" s="1">
        <v>2</v>
      </c>
      <c r="AM3">
        <f t="shared" ref="AM3" si="15">(AL3*BF3+BG3)</f>
        <v>4.644859790802002</v>
      </c>
      <c r="AN3" s="1">
        <v>1</v>
      </c>
      <c r="AO3">
        <f t="shared" ref="AO3" si="16">AM3*(AN3+1)*(AN3+1)/(AN3*AN3+1)</f>
        <v>9.2897195816040039</v>
      </c>
      <c r="AP3" s="1">
        <v>20.788745880126953</v>
      </c>
      <c r="AQ3" s="1">
        <v>23.259269714355469</v>
      </c>
      <c r="AR3" s="1">
        <v>20.083091735839844</v>
      </c>
      <c r="AS3" s="1">
        <v>400.06118774414063</v>
      </c>
      <c r="AT3" s="1">
        <v>383.76318359375</v>
      </c>
      <c r="AU3" s="1">
        <v>15.515786170959473</v>
      </c>
      <c r="AV3" s="1">
        <v>17.56462287902832</v>
      </c>
      <c r="AW3" s="1">
        <v>62.735958099365234</v>
      </c>
      <c r="AX3" s="1">
        <v>71.019996643066406</v>
      </c>
      <c r="AY3" s="1">
        <v>300.16513061523438</v>
      </c>
      <c r="AZ3" s="1">
        <v>1700.9805908203125</v>
      </c>
      <c r="BA3" s="1">
        <v>1170.73583984375</v>
      </c>
      <c r="BB3" s="1">
        <v>99.621528625488281</v>
      </c>
      <c r="BC3" s="1">
        <v>-1.433040976524353</v>
      </c>
      <c r="BD3" s="1">
        <v>-8.7352670729160309E-2</v>
      </c>
      <c r="BE3" s="1">
        <v>1</v>
      </c>
      <c r="BF3" s="1">
        <v>-1.355140209197998</v>
      </c>
      <c r="BG3" s="1">
        <v>7.355140209197998</v>
      </c>
      <c r="BH3" s="1">
        <v>1</v>
      </c>
      <c r="BI3" s="1">
        <v>0</v>
      </c>
      <c r="BJ3" s="1">
        <v>0.15999999642372131</v>
      </c>
      <c r="BK3" s="1">
        <v>111115</v>
      </c>
      <c r="BL3">
        <f t="shared" ref="BL3" si="17">AY3*0.000001/(AL3*0.0001)</f>
        <v>1.5008256530761717</v>
      </c>
      <c r="BM3">
        <f t="shared" ref="BM3" si="18">(AV3-AU3)/(1000-AV3)*BL3</f>
        <v>3.1299226005531249E-3</v>
      </c>
      <c r="BN3">
        <f t="shared" ref="BN3" si="19">(AQ3+273.15)</f>
        <v>296.40926971435545</v>
      </c>
      <c r="BO3">
        <f t="shared" ref="BO3" si="20">(AP3+273.15)</f>
        <v>293.93874588012693</v>
      </c>
      <c r="BP3">
        <f t="shared" ref="BP3" si="21">(AZ3*BH3+BA3*BI3)*BJ3</f>
        <v>272.15688844806937</v>
      </c>
      <c r="BQ3">
        <f t="shared" ref="BQ3" si="22">((BP3+0.00000010773*(BO3^4-BN3^4))-BM3*44100)/(AM3*51.4+0.00000043092*BN3^3)</f>
        <v>0.42704560894447358</v>
      </c>
      <c r="BR3">
        <f t="shared" ref="BR3" si="23">0.61365*EXP(17.502*AK3/(240.97+AK3))</f>
        <v>2.8642752306886345</v>
      </c>
      <c r="BS3">
        <f t="shared" ref="BS3" si="24">BR3*1000/BB3</f>
        <v>28.751568764382586</v>
      </c>
      <c r="BT3">
        <f t="shared" ref="BT3" si="25">(BS3-AV3)</f>
        <v>11.186945885354266</v>
      </c>
      <c r="BU3">
        <f t="shared" ref="BU3" si="26">IF(I3,AQ3,(AP3+AQ3)/2)</f>
        <v>22.024007797241211</v>
      </c>
      <c r="BV3">
        <f t="shared" ref="BV3" si="27">0.61365*EXP(17.502*BU3/(240.97+BU3))</f>
        <v>2.6573945094764215</v>
      </c>
      <c r="BW3">
        <f t="shared" ref="BW3" si="28">IF(BT3&lt;&gt;0,(1000-(BS3+AV3)/2)/BT3*BM3,0)</f>
        <v>0.27330422301029761</v>
      </c>
      <c r="BX3">
        <f t="shared" ref="BX3" si="29">AV3*BB3/1000</f>
        <v>1.7498145809390262</v>
      </c>
      <c r="BY3">
        <f t="shared" ref="BY3" si="30">(BV3-BX3)</f>
        <v>0.90757992853739533</v>
      </c>
      <c r="BZ3">
        <f t="shared" ref="BZ3" si="31">1/(1.6/K3+1.37/AO3)</f>
        <v>0.17154060784079217</v>
      </c>
      <c r="CA3">
        <f t="shared" ref="CA3" si="32">L3*BB3*0.001</f>
        <v>24.154181327971525</v>
      </c>
      <c r="CB3">
        <f t="shared" ref="CB3" si="33">L3/AT3</f>
        <v>0.63179445884631857</v>
      </c>
      <c r="CC3">
        <f t="shared" ref="CC3" si="34">(1-BM3*BB3/BR3/K3)*100</f>
        <v>61.340430349024565</v>
      </c>
      <c r="CD3">
        <f t="shared" ref="CD3" si="35">(AT3-J3/(AO3/1.35))</f>
        <v>380.38309518883432</v>
      </c>
      <c r="CE3">
        <f t="shared" ref="CE3" si="36">J3*CC3/100/CD3</f>
        <v>3.7507878968601999E-2</v>
      </c>
      <c r="CF3">
        <f t="shared" ref="CF3" si="37">(P3-O3)</f>
        <v>0</v>
      </c>
      <c r="CG3">
        <f t="shared" ref="CG3" si="38">AZ3*AA3</f>
        <v>1488.5325044877823</v>
      </c>
      <c r="CH3">
        <f t="shared" ref="CH3" si="39">(R3-Q3)</f>
        <v>0</v>
      </c>
      <c r="CI3" t="e">
        <f t="shared" ref="CI3" si="40">(R3-S3)/(R3-O3)</f>
        <v>#DIV/0!</v>
      </c>
      <c r="CJ3" t="e">
        <f t="shared" ref="CJ3" si="41">(P3-R3)/(P3-O3)</f>
        <v>#DIV/0!</v>
      </c>
    </row>
    <row r="4" spans="1:88" x14ac:dyDescent="0.35">
      <c r="A4" t="s">
        <v>147</v>
      </c>
      <c r="B4" s="1">
        <v>3</v>
      </c>
      <c r="C4" s="1" t="s">
        <v>93</v>
      </c>
      <c r="D4" s="1" t="s">
        <v>0</v>
      </c>
      <c r="E4" s="1">
        <v>0</v>
      </c>
      <c r="F4" s="1" t="s">
        <v>91</v>
      </c>
      <c r="G4" s="1" t="s">
        <v>0</v>
      </c>
      <c r="H4" s="1">
        <v>527.00015575438738</v>
      </c>
      <c r="I4" s="1">
        <v>0</v>
      </c>
      <c r="J4">
        <f t="shared" ref="J4:J13" si="42">(AS4-AT4*(1000-AU4)/(1000-AV4))*BL4</f>
        <v>-1.1025276297890563</v>
      </c>
      <c r="K4">
        <f t="shared" ref="K4:K13" si="43">IF(BW4&lt;&gt;0,1/(1/BW4-1/AO4),0)</f>
        <v>0.32472042071472723</v>
      </c>
      <c r="L4">
        <f t="shared" ref="L4:L13" si="44">((BZ4-BM4/2)*AT4-J4)/(BZ4+BM4/2)</f>
        <v>55.297854380622745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t="e">
        <f t="shared" ref="T4:T13" si="45">CF4/P4</f>
        <v>#DIV/0!</v>
      </c>
      <c r="U4" t="e">
        <f t="shared" ref="U4:U13" si="46">CH4/R4</f>
        <v>#DIV/0!</v>
      </c>
      <c r="V4" t="e">
        <f t="shared" ref="V4:V13" si="47">(R4-S4)/R4</f>
        <v>#DIV/0!</v>
      </c>
      <c r="W4" s="1">
        <v>-1</v>
      </c>
      <c r="X4" s="1">
        <v>0.87</v>
      </c>
      <c r="Y4" s="1">
        <v>0.92</v>
      </c>
      <c r="Z4" s="1">
        <v>10.205161094665527</v>
      </c>
      <c r="AA4">
        <f t="shared" ref="AA4:AA13" si="48">(Z4*Y4+(100-Z4)*X4)/100</f>
        <v>0.87510258054733281</v>
      </c>
      <c r="AB4">
        <f t="shared" ref="AB4:AB13" si="49">(J4-W4)/CG4</f>
        <v>-6.8924467278236374E-5</v>
      </c>
      <c r="AC4" t="e">
        <f t="shared" ref="AC4:AC13" si="50">(R4-S4)/(R4-Q4)</f>
        <v>#DIV/0!</v>
      </c>
      <c r="AD4" t="e">
        <f t="shared" ref="AD4:AD13" si="51">(P4-R4)/(P4-Q4)</f>
        <v>#DIV/0!</v>
      </c>
      <c r="AE4" t="e">
        <f t="shared" ref="AE4:AE13" si="52">(P4-R4)/R4</f>
        <v>#DIV/0!</v>
      </c>
      <c r="AF4" s="1">
        <v>0</v>
      </c>
      <c r="AG4" s="1">
        <v>0.5</v>
      </c>
      <c r="AH4" t="e">
        <f t="shared" ref="AH4:AH13" si="53">V4*AG4*AA4*AF4</f>
        <v>#DIV/0!</v>
      </c>
      <c r="AI4">
        <f t="shared" ref="AI4:AI13" si="54">BM4*1000</f>
        <v>3.584793600380535</v>
      </c>
      <c r="AJ4">
        <f t="shared" ref="AJ4:AJ13" si="55">(BR4-BX4)</f>
        <v>1.111208904829035</v>
      </c>
      <c r="AK4">
        <f t="shared" ref="AK4:AK13" si="56">(AQ4+BQ4*I4)</f>
        <v>23.60249137878418</v>
      </c>
      <c r="AL4" s="1">
        <v>2</v>
      </c>
      <c r="AM4">
        <f t="shared" ref="AM4:AM13" si="57">(AL4*BF4+BG4)</f>
        <v>4.644859790802002</v>
      </c>
      <c r="AN4" s="1">
        <v>1</v>
      </c>
      <c r="AO4">
        <f t="shared" ref="AO4:AO13" si="58">AM4*(AN4+1)*(AN4+1)/(AN4*AN4+1)</f>
        <v>9.2897195816040039</v>
      </c>
      <c r="AP4" s="1">
        <v>20.944370269775391</v>
      </c>
      <c r="AQ4" s="1">
        <v>23.60249137878418</v>
      </c>
      <c r="AR4" s="1">
        <v>20.085777282714844</v>
      </c>
      <c r="AS4" s="1">
        <v>50.053016662597656</v>
      </c>
      <c r="AT4" s="1">
        <v>50.666614532470703</v>
      </c>
      <c r="AU4" s="1">
        <v>15.853013038635254</v>
      </c>
      <c r="AV4" s="1">
        <v>18.19810676574707</v>
      </c>
      <c r="AW4" s="1">
        <v>63.490585327148438</v>
      </c>
      <c r="AX4" s="1">
        <v>72.883468627929688</v>
      </c>
      <c r="AY4" s="1">
        <v>300.1634521484375</v>
      </c>
      <c r="AZ4" s="1">
        <v>1699.8419189453125</v>
      </c>
      <c r="BA4" s="1">
        <v>1144.5848388671875</v>
      </c>
      <c r="BB4" s="1">
        <v>99.625350952148438</v>
      </c>
      <c r="BC4" s="1">
        <v>-1.4764804840087891</v>
      </c>
      <c r="BD4" s="1">
        <v>-9.4361603260040283E-2</v>
      </c>
      <c r="BE4" s="1">
        <v>1</v>
      </c>
      <c r="BF4" s="1">
        <v>-1.355140209197998</v>
      </c>
      <c r="BG4" s="1">
        <v>7.355140209197998</v>
      </c>
      <c r="BH4" s="1">
        <v>1</v>
      </c>
      <c r="BI4" s="1">
        <v>0</v>
      </c>
      <c r="BJ4" s="1">
        <v>0.15999999642372131</v>
      </c>
      <c r="BK4" s="1">
        <v>111115</v>
      </c>
      <c r="BL4">
        <f t="shared" ref="BL4:BL13" si="59">AY4*0.000001/(AL4*0.0001)</f>
        <v>1.5008172607421875</v>
      </c>
      <c r="BM4">
        <f t="shared" ref="BM4:BM13" si="60">(AV4-AU4)/(1000-AV4)*BL4</f>
        <v>3.584793600380535E-3</v>
      </c>
      <c r="BN4">
        <f t="shared" ref="BN4:BN13" si="61">(AQ4+273.15)</f>
        <v>296.75249137878416</v>
      </c>
      <c r="BO4">
        <f t="shared" ref="BO4:BO13" si="62">(AP4+273.15)</f>
        <v>294.09437026977537</v>
      </c>
      <c r="BP4">
        <f t="shared" ref="BP4:BP13" si="63">(AZ4*BH4+BA4*BI4)*BJ4</f>
        <v>271.97470095214157</v>
      </c>
      <c r="BQ4">
        <f t="shared" ref="BQ4:BQ13" si="64">((BP4+0.00000010773*(BO4^4-BN4^4))-BM4*44100)/(AM4*51.4+0.00000043092*BN4^3)</f>
        <v>0.33739791905645466</v>
      </c>
      <c r="BR4">
        <f t="shared" ref="BR4:BR13" si="65">0.61365*EXP(17.502*AK4/(240.97+AK4))</f>
        <v>2.9242016780312539</v>
      </c>
      <c r="BS4">
        <f t="shared" ref="BS4:BS13" si="66">BR4*1000/BB4</f>
        <v>29.351983707799352</v>
      </c>
      <c r="BT4">
        <f t="shared" ref="BT4:BT13" si="67">(BS4-AV4)</f>
        <v>11.153876942052282</v>
      </c>
      <c r="BU4">
        <f t="shared" ref="BU4:BU13" si="68">IF(I4,AQ4,(AP4+AQ4)/2)</f>
        <v>22.273430824279785</v>
      </c>
      <c r="BV4">
        <f t="shared" ref="BV4:BV13" si="69">0.61365*EXP(17.502*BU4/(240.97+BU4))</f>
        <v>2.6980803640202131</v>
      </c>
      <c r="BW4">
        <f t="shared" ref="BW4:BW13" si="70">IF(BT4&lt;&gt;0,(1000-(BS4+AV4)/2)/BT4*BM4,0)</f>
        <v>0.31375323473158945</v>
      </c>
      <c r="BX4">
        <f t="shared" ref="BX4:BX13" si="71">AV4*BB4/1000</f>
        <v>1.8129927732022189</v>
      </c>
      <c r="BY4">
        <f t="shared" ref="BY4:BY13" si="72">(BV4-BX4)</f>
        <v>0.88508759081799426</v>
      </c>
      <c r="BZ4">
        <f t="shared" ref="BZ4:BZ13" si="73">1/(1.6/K4+1.37/AO4)</f>
        <v>0.19705247076320404</v>
      </c>
      <c r="CA4">
        <f t="shared" ref="CA4:CA13" si="74">L4*BB4*0.001</f>
        <v>5.5090681495703402</v>
      </c>
      <c r="CB4">
        <f t="shared" ref="CB4:CB13" si="75">L4/AT4</f>
        <v>1.091406143688247</v>
      </c>
      <c r="CC4">
        <f t="shared" ref="CC4:CC13" si="76">(1-BM4*BB4/BR4/K4)*100</f>
        <v>62.388808059150811</v>
      </c>
      <c r="CD4">
        <f t="shared" ref="CD4:CD13" si="77">(AT4-J4/(AO4/1.35))</f>
        <v>50.826835978031092</v>
      </c>
      <c r="CE4">
        <f t="shared" ref="CE4:CE13" si="78">J4*CC4/100/CD4</f>
        <v>-1.3533280864571437E-2</v>
      </c>
      <c r="CF4">
        <f t="shared" ref="CF4:CF13" si="79">(P4-O4)</f>
        <v>0</v>
      </c>
      <c r="CG4">
        <f t="shared" ref="CG4:CG13" si="80">AZ4*AA4</f>
        <v>1487.5360497915731</v>
      </c>
      <c r="CH4">
        <f t="shared" ref="CH4:CH13" si="81">(R4-Q4)</f>
        <v>0</v>
      </c>
      <c r="CI4" t="e">
        <f t="shared" ref="CI4:CI13" si="82">(R4-S4)/(R4-O4)</f>
        <v>#DIV/0!</v>
      </c>
      <c r="CJ4" t="e">
        <f t="shared" ref="CJ4:CJ13" si="83">(P4-R4)/(P4-O4)</f>
        <v>#DIV/0!</v>
      </c>
    </row>
    <row r="5" spans="1:88" x14ac:dyDescent="0.35">
      <c r="A5" t="s">
        <v>147</v>
      </c>
      <c r="B5" s="1">
        <v>4</v>
      </c>
      <c r="C5" s="1" t="s">
        <v>94</v>
      </c>
      <c r="D5" s="1" t="s">
        <v>0</v>
      </c>
      <c r="E5" s="1">
        <v>0</v>
      </c>
      <c r="F5" s="1" t="s">
        <v>91</v>
      </c>
      <c r="G5" s="1" t="s">
        <v>0</v>
      </c>
      <c r="H5" s="1">
        <v>678.00015575438738</v>
      </c>
      <c r="I5" s="1">
        <v>0</v>
      </c>
      <c r="J5">
        <f t="shared" si="42"/>
        <v>3.8362266232828675</v>
      </c>
      <c r="K5">
        <f t="shared" si="43"/>
        <v>0.34656260325002913</v>
      </c>
      <c r="L5">
        <f t="shared" si="44"/>
        <v>77.313233791174852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t="e">
        <f t="shared" si="45"/>
        <v>#DIV/0!</v>
      </c>
      <c r="U5" t="e">
        <f t="shared" si="46"/>
        <v>#DIV/0!</v>
      </c>
      <c r="V5" t="e">
        <f t="shared" si="47"/>
        <v>#DIV/0!</v>
      </c>
      <c r="W5" s="1">
        <v>-1</v>
      </c>
      <c r="X5" s="1">
        <v>0.87</v>
      </c>
      <c r="Y5" s="1">
        <v>0.92</v>
      </c>
      <c r="Z5" s="1">
        <v>10.205161094665527</v>
      </c>
      <c r="AA5">
        <f t="shared" si="48"/>
        <v>0.87510258054733281</v>
      </c>
      <c r="AB5">
        <f t="shared" si="49"/>
        <v>3.2522024893097854E-3</v>
      </c>
      <c r="AC5" t="e">
        <f t="shared" si="50"/>
        <v>#DIV/0!</v>
      </c>
      <c r="AD5" t="e">
        <f t="shared" si="51"/>
        <v>#DIV/0!</v>
      </c>
      <c r="AE5" t="e">
        <f t="shared" si="52"/>
        <v>#DIV/0!</v>
      </c>
      <c r="AF5" s="1">
        <v>0</v>
      </c>
      <c r="AG5" s="1">
        <v>0.5</v>
      </c>
      <c r="AH5" t="e">
        <f t="shared" si="53"/>
        <v>#DIV/0!</v>
      </c>
      <c r="AI5">
        <f t="shared" si="54"/>
        <v>3.7700963984445393</v>
      </c>
      <c r="AJ5">
        <f t="shared" si="55"/>
        <v>1.0972615481706764</v>
      </c>
      <c r="AK5">
        <f t="shared" si="56"/>
        <v>23.672311782836914</v>
      </c>
      <c r="AL5" s="1">
        <v>2</v>
      </c>
      <c r="AM5">
        <f t="shared" si="57"/>
        <v>4.644859790802002</v>
      </c>
      <c r="AN5" s="1">
        <v>1</v>
      </c>
      <c r="AO5">
        <f t="shared" si="58"/>
        <v>9.2897195816040039</v>
      </c>
      <c r="AP5" s="1">
        <v>20.981695175170898</v>
      </c>
      <c r="AQ5" s="1">
        <v>23.672311782836914</v>
      </c>
      <c r="AR5" s="1">
        <v>20.082763671875</v>
      </c>
      <c r="AS5" s="1">
        <v>99.957069396972656</v>
      </c>
      <c r="AT5" s="1">
        <v>97.156845092773438</v>
      </c>
      <c r="AU5" s="1">
        <v>15.996137619018555</v>
      </c>
      <c r="AV5" s="1">
        <v>18.46185302734375</v>
      </c>
      <c r="AW5" s="1">
        <v>63.918731689453125</v>
      </c>
      <c r="AX5" s="1">
        <v>73.772384643554688</v>
      </c>
      <c r="AY5" s="1">
        <v>300.15576171875</v>
      </c>
      <c r="AZ5" s="1">
        <v>1699.3001708984375</v>
      </c>
      <c r="BA5" s="1">
        <v>1226.2886962890625</v>
      </c>
      <c r="BB5" s="1">
        <v>99.625106811523438</v>
      </c>
      <c r="BC5" s="1">
        <v>-1.1856609582901001</v>
      </c>
      <c r="BD5" s="1">
        <v>-0.10163070261478424</v>
      </c>
      <c r="BE5" s="1">
        <v>1</v>
      </c>
      <c r="BF5" s="1">
        <v>-1.355140209197998</v>
      </c>
      <c r="BG5" s="1">
        <v>7.355140209197998</v>
      </c>
      <c r="BH5" s="1">
        <v>1</v>
      </c>
      <c r="BI5" s="1">
        <v>0</v>
      </c>
      <c r="BJ5" s="1">
        <v>0.15999999642372131</v>
      </c>
      <c r="BK5" s="1">
        <v>111115</v>
      </c>
      <c r="BL5">
        <f t="shared" si="59"/>
        <v>1.5007788085937499</v>
      </c>
      <c r="BM5">
        <f t="shared" si="60"/>
        <v>3.7700963984445392E-3</v>
      </c>
      <c r="BN5">
        <f t="shared" si="61"/>
        <v>296.82231178283689</v>
      </c>
      <c r="BO5">
        <f t="shared" si="62"/>
        <v>294.13169517517088</v>
      </c>
      <c r="BP5">
        <f t="shared" si="63"/>
        <v>271.88802126657902</v>
      </c>
      <c r="BQ5">
        <f t="shared" si="64"/>
        <v>0.30284579351486274</v>
      </c>
      <c r="BR5">
        <f t="shared" si="65"/>
        <v>2.9365256279584449</v>
      </c>
      <c r="BS5">
        <f t="shared" si="66"/>
        <v>29.475758891922041</v>
      </c>
      <c r="BT5">
        <f t="shared" si="67"/>
        <v>11.013905864578291</v>
      </c>
      <c r="BU5">
        <f t="shared" si="68"/>
        <v>22.327003479003906</v>
      </c>
      <c r="BV5">
        <f t="shared" si="69"/>
        <v>2.7068899053082482</v>
      </c>
      <c r="BW5">
        <f t="shared" si="70"/>
        <v>0.33409870527906532</v>
      </c>
      <c r="BX5">
        <f t="shared" si="71"/>
        <v>1.8392640797877684</v>
      </c>
      <c r="BY5">
        <f t="shared" si="72"/>
        <v>0.86762582552047984</v>
      </c>
      <c r="BZ5">
        <f t="shared" si="73"/>
        <v>0.20989683117637392</v>
      </c>
      <c r="CA5">
        <f t="shared" si="74"/>
        <v>7.7023391743900778</v>
      </c>
      <c r="CB5">
        <f t="shared" si="75"/>
        <v>0.79575694041268785</v>
      </c>
      <c r="CC5">
        <f t="shared" si="76"/>
        <v>63.093253458028819</v>
      </c>
      <c r="CD5">
        <f t="shared" si="77"/>
        <v>96.599357227188406</v>
      </c>
      <c r="CE5">
        <f t="shared" si="78"/>
        <v>2.505606927549002E-2</v>
      </c>
      <c r="CF5">
        <f t="shared" si="79"/>
        <v>0</v>
      </c>
      <c r="CG5">
        <f t="shared" si="80"/>
        <v>1487.0619646777463</v>
      </c>
      <c r="CH5">
        <f t="shared" si="81"/>
        <v>0</v>
      </c>
      <c r="CI5" t="e">
        <f t="shared" si="82"/>
        <v>#DIV/0!</v>
      </c>
      <c r="CJ5" t="e">
        <f t="shared" si="83"/>
        <v>#DIV/0!</v>
      </c>
    </row>
    <row r="6" spans="1:88" x14ac:dyDescent="0.35">
      <c r="A6" t="s">
        <v>147</v>
      </c>
      <c r="B6" s="1">
        <v>2</v>
      </c>
      <c r="C6" s="1" t="s">
        <v>92</v>
      </c>
      <c r="D6" s="1" t="s">
        <v>0</v>
      </c>
      <c r="E6" s="1">
        <v>0</v>
      </c>
      <c r="F6" s="1" t="s">
        <v>91</v>
      </c>
      <c r="G6" s="1" t="s">
        <v>0</v>
      </c>
      <c r="H6" s="1">
        <v>385.00015575438738</v>
      </c>
      <c r="I6" s="1">
        <v>0</v>
      </c>
      <c r="J6">
        <f t="shared" si="42"/>
        <v>11.290514000432003</v>
      </c>
      <c r="K6">
        <f t="shared" si="43"/>
        <v>0.31727699962531947</v>
      </c>
      <c r="L6">
        <f t="shared" si="44"/>
        <v>130.68110370612922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t="e">
        <f t="shared" si="45"/>
        <v>#DIV/0!</v>
      </c>
      <c r="U6" t="e">
        <f t="shared" si="46"/>
        <v>#DIV/0!</v>
      </c>
      <c r="V6" t="e">
        <f t="shared" si="47"/>
        <v>#DIV/0!</v>
      </c>
      <c r="W6" s="1">
        <v>-1</v>
      </c>
      <c r="X6" s="1">
        <v>0.87</v>
      </c>
      <c r="Y6" s="1">
        <v>0.92</v>
      </c>
      <c r="Z6" s="1">
        <v>10.205161094665527</v>
      </c>
      <c r="AA6">
        <f t="shared" si="48"/>
        <v>0.87510258054733281</v>
      </c>
      <c r="AB6">
        <f t="shared" si="49"/>
        <v>8.2595062525114091E-3</v>
      </c>
      <c r="AC6" t="e">
        <f t="shared" si="50"/>
        <v>#DIV/0!</v>
      </c>
      <c r="AD6" t="e">
        <f t="shared" si="51"/>
        <v>#DIV/0!</v>
      </c>
      <c r="AE6" t="e">
        <f t="shared" si="52"/>
        <v>#DIV/0!</v>
      </c>
      <c r="AF6" s="1">
        <v>0</v>
      </c>
      <c r="AG6" s="1">
        <v>0.5</v>
      </c>
      <c r="AH6" t="e">
        <f t="shared" si="53"/>
        <v>#DIV/0!</v>
      </c>
      <c r="AI6">
        <f t="shared" si="54"/>
        <v>3.4990962009416844</v>
      </c>
      <c r="AJ6">
        <f t="shared" si="55"/>
        <v>1.1094464510094981</v>
      </c>
      <c r="AK6">
        <f t="shared" si="56"/>
        <v>23.470096588134766</v>
      </c>
      <c r="AL6" s="1">
        <v>2</v>
      </c>
      <c r="AM6">
        <f t="shared" si="57"/>
        <v>4.644859790802002</v>
      </c>
      <c r="AN6" s="1">
        <v>1</v>
      </c>
      <c r="AO6">
        <f t="shared" si="58"/>
        <v>9.2897195816040039</v>
      </c>
      <c r="AP6" s="1">
        <v>20.902082443237305</v>
      </c>
      <c r="AQ6" s="1">
        <v>23.470096588134766</v>
      </c>
      <c r="AR6" s="1">
        <v>20.088357925415039</v>
      </c>
      <c r="AS6" s="1">
        <v>200.18673706054688</v>
      </c>
      <c r="AT6" s="1">
        <v>192.21540832519531</v>
      </c>
      <c r="AU6" s="1">
        <v>15.693493843078613</v>
      </c>
      <c r="AV6" s="1">
        <v>17.98310661315918</v>
      </c>
      <c r="AW6" s="1">
        <v>63.015247344970703</v>
      </c>
      <c r="AX6" s="1">
        <v>72.209098815917969</v>
      </c>
      <c r="AY6" s="1">
        <v>300.153076171875</v>
      </c>
      <c r="AZ6" s="1">
        <v>1700.423095703125</v>
      </c>
      <c r="BA6" s="1">
        <v>1184.4661865234375</v>
      </c>
      <c r="BB6" s="1">
        <v>99.621856689453125</v>
      </c>
      <c r="BC6" s="1">
        <v>-1.1872364282608032</v>
      </c>
      <c r="BD6" s="1">
        <v>-8.9891254901885986E-2</v>
      </c>
      <c r="BE6" s="1">
        <v>1</v>
      </c>
      <c r="BF6" s="1">
        <v>-1.355140209197998</v>
      </c>
      <c r="BG6" s="1">
        <v>7.355140209197998</v>
      </c>
      <c r="BH6" s="1">
        <v>1</v>
      </c>
      <c r="BI6" s="1">
        <v>0</v>
      </c>
      <c r="BJ6" s="1">
        <v>0.15999999642372131</v>
      </c>
      <c r="BK6" s="1">
        <v>111115</v>
      </c>
      <c r="BL6">
        <f t="shared" si="59"/>
        <v>1.5007653808593751</v>
      </c>
      <c r="BM6">
        <f t="shared" si="60"/>
        <v>3.4990962009416844E-3</v>
      </c>
      <c r="BN6">
        <f t="shared" si="61"/>
        <v>296.62009658813474</v>
      </c>
      <c r="BO6">
        <f t="shared" si="62"/>
        <v>294.05208244323728</v>
      </c>
      <c r="BP6">
        <f t="shared" si="63"/>
        <v>272.06768923131312</v>
      </c>
      <c r="BQ6">
        <f t="shared" si="64"/>
        <v>0.35701381306258373</v>
      </c>
      <c r="BR6">
        <f t="shared" si="65"/>
        <v>2.9009569208567987</v>
      </c>
      <c r="BS6">
        <f t="shared" si="66"/>
        <v>29.119683343182665</v>
      </c>
      <c r="BT6">
        <f t="shared" si="67"/>
        <v>11.136576730023485</v>
      </c>
      <c r="BU6">
        <f t="shared" si="68"/>
        <v>22.186089515686035</v>
      </c>
      <c r="BV6">
        <f t="shared" si="69"/>
        <v>2.6837716659656872</v>
      </c>
      <c r="BW6">
        <f t="shared" si="70"/>
        <v>0.30679873062208807</v>
      </c>
      <c r="BX6">
        <f t="shared" si="71"/>
        <v>1.7915104698473006</v>
      </c>
      <c r="BY6">
        <f t="shared" si="72"/>
        <v>0.89226119611838661</v>
      </c>
      <c r="BZ6">
        <f t="shared" si="73"/>
        <v>0.19266386535278598</v>
      </c>
      <c r="CA6">
        <f t="shared" si="74"/>
        <v>13.018694185431567</v>
      </c>
      <c r="CB6">
        <f t="shared" si="75"/>
        <v>0.67986799208645821</v>
      </c>
      <c r="CC6">
        <f t="shared" si="76"/>
        <v>62.126918291901845</v>
      </c>
      <c r="CD6">
        <f t="shared" si="77"/>
        <v>190.57464901414284</v>
      </c>
      <c r="CE6">
        <f t="shared" si="78"/>
        <v>3.6806828421673106E-2</v>
      </c>
      <c r="CF6">
        <f t="shared" si="79"/>
        <v>0</v>
      </c>
      <c r="CG6">
        <f t="shared" si="80"/>
        <v>1488.044639072089</v>
      </c>
      <c r="CH6">
        <f t="shared" si="81"/>
        <v>0</v>
      </c>
      <c r="CI6" t="e">
        <f t="shared" si="82"/>
        <v>#DIV/0!</v>
      </c>
      <c r="CJ6" t="e">
        <f t="shared" si="83"/>
        <v>#DIV/0!</v>
      </c>
    </row>
    <row r="7" spans="1:88" x14ac:dyDescent="0.35">
      <c r="A7" t="s">
        <v>147</v>
      </c>
      <c r="B7" s="1">
        <v>5</v>
      </c>
      <c r="C7" s="1" t="s">
        <v>95</v>
      </c>
      <c r="D7" s="1" t="s">
        <v>0</v>
      </c>
      <c r="E7" s="1">
        <v>0</v>
      </c>
      <c r="F7" s="1" t="s">
        <v>91</v>
      </c>
      <c r="G7" s="1" t="s">
        <v>0</v>
      </c>
      <c r="H7" s="1">
        <v>854.00015575438738</v>
      </c>
      <c r="I7" s="1">
        <v>0</v>
      </c>
      <c r="J7">
        <f t="shared" si="42"/>
        <v>17.980147528984105</v>
      </c>
      <c r="K7">
        <f t="shared" si="43"/>
        <v>0.36129479550402882</v>
      </c>
      <c r="L7">
        <f t="shared" si="44"/>
        <v>200.79191024463796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t="e">
        <f t="shared" si="45"/>
        <v>#DIV/0!</v>
      </c>
      <c r="U7" t="e">
        <f t="shared" si="46"/>
        <v>#DIV/0!</v>
      </c>
      <c r="V7" t="e">
        <f t="shared" si="47"/>
        <v>#DIV/0!</v>
      </c>
      <c r="W7" s="1">
        <v>-1</v>
      </c>
      <c r="X7" s="1">
        <v>0.87</v>
      </c>
      <c r="Y7" s="1">
        <v>0.92</v>
      </c>
      <c r="Z7" s="1">
        <v>10.205161094665527</v>
      </c>
      <c r="AA7">
        <f t="shared" si="48"/>
        <v>0.87510258054733281</v>
      </c>
      <c r="AB7">
        <f t="shared" si="49"/>
        <v>1.2767780089304688E-2</v>
      </c>
      <c r="AC7" t="e">
        <f t="shared" si="50"/>
        <v>#DIV/0!</v>
      </c>
      <c r="AD7" t="e">
        <f t="shared" si="51"/>
        <v>#DIV/0!</v>
      </c>
      <c r="AE7" t="e">
        <f t="shared" si="52"/>
        <v>#DIV/0!</v>
      </c>
      <c r="AF7" s="1">
        <v>0</v>
      </c>
      <c r="AG7" s="1">
        <v>0.5</v>
      </c>
      <c r="AH7" t="e">
        <f t="shared" si="53"/>
        <v>#DIV/0!</v>
      </c>
      <c r="AI7">
        <f t="shared" si="54"/>
        <v>3.8398464657945151</v>
      </c>
      <c r="AJ7">
        <f t="shared" si="55"/>
        <v>1.0734954961064564</v>
      </c>
      <c r="AK7">
        <f t="shared" si="56"/>
        <v>23.690383911132813</v>
      </c>
      <c r="AL7" s="1">
        <v>2</v>
      </c>
      <c r="AM7">
        <f t="shared" si="57"/>
        <v>4.644859790802002</v>
      </c>
      <c r="AN7" s="1">
        <v>1</v>
      </c>
      <c r="AO7">
        <f t="shared" si="58"/>
        <v>9.2897195816040039</v>
      </c>
      <c r="AP7" s="1">
        <v>21.033380508422852</v>
      </c>
      <c r="AQ7" s="1">
        <v>23.690383911132813</v>
      </c>
      <c r="AR7" s="1">
        <v>20.085176467895508</v>
      </c>
      <c r="AS7" s="1">
        <v>300.0736083984375</v>
      </c>
      <c r="AT7" s="1">
        <v>287.35757446289063</v>
      </c>
      <c r="AU7" s="1">
        <v>16.221277236938477</v>
      </c>
      <c r="AV7" s="1">
        <v>18.731971740722656</v>
      </c>
      <c r="AW7" s="1">
        <v>64.611831665039063</v>
      </c>
      <c r="AX7" s="1">
        <v>74.614425659179688</v>
      </c>
      <c r="AY7" s="1">
        <v>300.14950561523438</v>
      </c>
      <c r="AZ7" s="1">
        <v>1698.7333984375</v>
      </c>
      <c r="BA7" s="1">
        <v>1239.29248046875</v>
      </c>
      <c r="BB7" s="1">
        <v>99.627922058105469</v>
      </c>
      <c r="BC7" s="1">
        <v>-0.90115624666213989</v>
      </c>
      <c r="BD7" s="1">
        <v>-0.10152141004800797</v>
      </c>
      <c r="BE7" s="1">
        <v>1</v>
      </c>
      <c r="BF7" s="1">
        <v>-1.355140209197998</v>
      </c>
      <c r="BG7" s="1">
        <v>7.355140209197998</v>
      </c>
      <c r="BH7" s="1">
        <v>1</v>
      </c>
      <c r="BI7" s="1">
        <v>0</v>
      </c>
      <c r="BJ7" s="1">
        <v>0.15999999642372131</v>
      </c>
      <c r="BK7" s="1">
        <v>111115</v>
      </c>
      <c r="BL7">
        <f t="shared" si="59"/>
        <v>1.5007475280761717</v>
      </c>
      <c r="BM7">
        <f t="shared" si="60"/>
        <v>3.839846465794515E-3</v>
      </c>
      <c r="BN7">
        <f t="shared" si="61"/>
        <v>296.84038391113279</v>
      </c>
      <c r="BO7">
        <f t="shared" si="62"/>
        <v>294.18338050842283</v>
      </c>
      <c r="BP7">
        <f t="shared" si="63"/>
        <v>271.79733767485595</v>
      </c>
      <c r="BQ7">
        <f t="shared" si="64"/>
        <v>0.29163030211938945</v>
      </c>
      <c r="BR7">
        <f t="shared" si="65"/>
        <v>2.9397229166858074</v>
      </c>
      <c r="BS7">
        <f t="shared" si="66"/>
        <v>29.507018273163304</v>
      </c>
      <c r="BT7">
        <f t="shared" si="67"/>
        <v>10.775046532440648</v>
      </c>
      <c r="BU7">
        <f t="shared" si="68"/>
        <v>22.361882209777832</v>
      </c>
      <c r="BV7">
        <f t="shared" si="69"/>
        <v>2.7126389189859847</v>
      </c>
      <c r="BW7">
        <f t="shared" si="70"/>
        <v>0.3477693852043694</v>
      </c>
      <c r="BX7">
        <f t="shared" si="71"/>
        <v>1.866227420579351</v>
      </c>
      <c r="BY7">
        <f t="shared" si="72"/>
        <v>0.84641149840663377</v>
      </c>
      <c r="BZ7">
        <f t="shared" si="73"/>
        <v>0.21853187677397987</v>
      </c>
      <c r="CA7">
        <f t="shared" si="74"/>
        <v>20.0044807837509</v>
      </c>
      <c r="CB7">
        <f t="shared" si="75"/>
        <v>0.69875280169643916</v>
      </c>
      <c r="CC7">
        <f t="shared" si="76"/>
        <v>63.981399983483641</v>
      </c>
      <c r="CD7">
        <f t="shared" si="77"/>
        <v>284.7446646811793</v>
      </c>
      <c r="CE7">
        <f t="shared" si="78"/>
        <v>4.0400932958727861E-2</v>
      </c>
      <c r="CF7">
        <f t="shared" si="79"/>
        <v>0</v>
      </c>
      <c r="CG7">
        <f t="shared" si="80"/>
        <v>1486.5659806345968</v>
      </c>
      <c r="CH7">
        <f t="shared" si="81"/>
        <v>0</v>
      </c>
      <c r="CI7" t="e">
        <f t="shared" si="82"/>
        <v>#DIV/0!</v>
      </c>
      <c r="CJ7" t="e">
        <f t="shared" si="83"/>
        <v>#DIV/0!</v>
      </c>
    </row>
    <row r="8" spans="1:88" x14ac:dyDescent="0.35">
      <c r="A8" t="s">
        <v>147</v>
      </c>
      <c r="B8" s="1">
        <v>6</v>
      </c>
      <c r="C8" s="1" t="s">
        <v>96</v>
      </c>
      <c r="D8" s="1" t="s">
        <v>0</v>
      </c>
      <c r="E8" s="1">
        <v>0</v>
      </c>
      <c r="F8" s="1" t="s">
        <v>91</v>
      </c>
      <c r="G8" s="1" t="s">
        <v>0</v>
      </c>
      <c r="H8" s="1">
        <v>1010.0001557543874</v>
      </c>
      <c r="I8" s="1">
        <v>0</v>
      </c>
      <c r="J8">
        <f t="shared" si="42"/>
        <v>23.458854136481349</v>
      </c>
      <c r="K8">
        <f t="shared" si="43"/>
        <v>0.3748846986837342</v>
      </c>
      <c r="L8">
        <f t="shared" si="44"/>
        <v>273.80566493632097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t="e">
        <f t="shared" si="45"/>
        <v>#DIV/0!</v>
      </c>
      <c r="U8" t="e">
        <f t="shared" si="46"/>
        <v>#DIV/0!</v>
      </c>
      <c r="V8" t="e">
        <f t="shared" si="47"/>
        <v>#DIV/0!</v>
      </c>
      <c r="W8" s="1">
        <v>-1</v>
      </c>
      <c r="X8" s="1">
        <v>0.87</v>
      </c>
      <c r="Y8" s="1">
        <v>0.92</v>
      </c>
      <c r="Z8" s="1">
        <v>10.205161094665527</v>
      </c>
      <c r="AA8">
        <f t="shared" si="48"/>
        <v>0.87510258054733281</v>
      </c>
      <c r="AB8">
        <f t="shared" si="49"/>
        <v>1.6459318814944921E-2</v>
      </c>
      <c r="AC8" t="e">
        <f t="shared" si="50"/>
        <v>#DIV/0!</v>
      </c>
      <c r="AD8" t="e">
        <f t="shared" si="51"/>
        <v>#DIV/0!</v>
      </c>
      <c r="AE8" t="e">
        <f t="shared" si="52"/>
        <v>#DIV/0!</v>
      </c>
      <c r="AF8" s="1">
        <v>0</v>
      </c>
      <c r="AG8" s="1">
        <v>0.5</v>
      </c>
      <c r="AH8" t="e">
        <f t="shared" si="53"/>
        <v>#DIV/0!</v>
      </c>
      <c r="AI8">
        <f t="shared" si="54"/>
        <v>3.941590572761366</v>
      </c>
      <c r="AJ8">
        <f t="shared" si="55"/>
        <v>1.0633641518181363</v>
      </c>
      <c r="AK8">
        <f t="shared" si="56"/>
        <v>23.749320983886719</v>
      </c>
      <c r="AL8" s="1">
        <v>2</v>
      </c>
      <c r="AM8">
        <f t="shared" si="57"/>
        <v>4.644859790802002</v>
      </c>
      <c r="AN8" s="1">
        <v>1</v>
      </c>
      <c r="AO8">
        <f t="shared" si="58"/>
        <v>9.2897195816040039</v>
      </c>
      <c r="AP8" s="1">
        <v>21.074672698974609</v>
      </c>
      <c r="AQ8" s="1">
        <v>23.749320983886719</v>
      </c>
      <c r="AR8" s="1">
        <v>20.085945129394531</v>
      </c>
      <c r="AS8" s="1">
        <v>399.74130249023438</v>
      </c>
      <c r="AT8" s="1">
        <v>383.10354614257813</v>
      </c>
      <c r="AU8" s="1">
        <v>16.361057281494141</v>
      </c>
      <c r="AV8" s="1">
        <v>18.937755584716797</v>
      </c>
      <c r="AW8" s="1">
        <v>65.009376525878906</v>
      </c>
      <c r="AX8" s="1">
        <v>75.246536254882813</v>
      </c>
      <c r="AY8" s="1">
        <v>300.1473388671875</v>
      </c>
      <c r="AZ8" s="1">
        <v>1698.10791015625</v>
      </c>
      <c r="BA8" s="1">
        <v>1263.5072021484375</v>
      </c>
      <c r="BB8" s="1">
        <v>99.632026672363281</v>
      </c>
      <c r="BC8" s="1">
        <v>-0.93567770719528198</v>
      </c>
      <c r="BD8" s="1">
        <v>-0.10206061601638794</v>
      </c>
      <c r="BE8" s="1">
        <v>1</v>
      </c>
      <c r="BF8" s="1">
        <v>-1.355140209197998</v>
      </c>
      <c r="BG8" s="1">
        <v>7.355140209197998</v>
      </c>
      <c r="BH8" s="1">
        <v>1</v>
      </c>
      <c r="BI8" s="1">
        <v>0</v>
      </c>
      <c r="BJ8" s="1">
        <v>0.15999999642372131</v>
      </c>
      <c r="BK8" s="1">
        <v>111115</v>
      </c>
      <c r="BL8">
        <f t="shared" si="59"/>
        <v>1.5007366943359373</v>
      </c>
      <c r="BM8">
        <f t="shared" si="60"/>
        <v>3.9415905727613661E-3</v>
      </c>
      <c r="BN8">
        <f t="shared" si="61"/>
        <v>296.8993209838867</v>
      </c>
      <c r="BO8">
        <f t="shared" si="62"/>
        <v>294.22467269897459</v>
      </c>
      <c r="BP8">
        <f t="shared" si="63"/>
        <v>271.69725955209287</v>
      </c>
      <c r="BQ8">
        <f t="shared" si="64"/>
        <v>0.27243084625044384</v>
      </c>
      <c r="BR8">
        <f t="shared" si="65"/>
        <v>2.9501711213493369</v>
      </c>
      <c r="BS8">
        <f t="shared" si="66"/>
        <v>29.610670583374556</v>
      </c>
      <c r="BT8">
        <f t="shared" si="67"/>
        <v>10.67291499865776</v>
      </c>
      <c r="BU8">
        <f t="shared" si="68"/>
        <v>22.411996841430664</v>
      </c>
      <c r="BV8">
        <f t="shared" si="69"/>
        <v>2.7209179508792967</v>
      </c>
      <c r="BW8">
        <f t="shared" si="70"/>
        <v>0.36034312685819747</v>
      </c>
      <c r="BX8">
        <f t="shared" si="71"/>
        <v>1.8868069695312006</v>
      </c>
      <c r="BY8">
        <f t="shared" si="72"/>
        <v>0.83411098134809603</v>
      </c>
      <c r="BZ8">
        <f t="shared" si="73"/>
        <v>0.22647728794067976</v>
      </c>
      <c r="CA8">
        <f t="shared" si="74"/>
        <v>27.279813311979694</v>
      </c>
      <c r="CB8">
        <f t="shared" si="75"/>
        <v>0.71470407333274799</v>
      </c>
      <c r="CC8">
        <f t="shared" si="76"/>
        <v>64.492053804690386</v>
      </c>
      <c r="CD8">
        <f t="shared" si="77"/>
        <v>379.69446013023355</v>
      </c>
      <c r="CE8">
        <f t="shared" si="78"/>
        <v>3.9845450540611449E-2</v>
      </c>
      <c r="CF8">
        <f t="shared" si="79"/>
        <v>0</v>
      </c>
      <c r="CG8">
        <f t="shared" si="80"/>
        <v>1486.0186142255727</v>
      </c>
      <c r="CH8">
        <f t="shared" si="81"/>
        <v>0</v>
      </c>
      <c r="CI8" t="e">
        <f t="shared" si="82"/>
        <v>#DIV/0!</v>
      </c>
      <c r="CJ8" t="e">
        <f t="shared" si="83"/>
        <v>#DIV/0!</v>
      </c>
    </row>
    <row r="9" spans="1:88" x14ac:dyDescent="0.35">
      <c r="A9" t="s">
        <v>147</v>
      </c>
      <c r="B9" s="1">
        <v>7</v>
      </c>
      <c r="C9" s="1" t="s">
        <v>97</v>
      </c>
      <c r="D9" s="1" t="s">
        <v>0</v>
      </c>
      <c r="E9" s="1">
        <v>0</v>
      </c>
      <c r="F9" s="1" t="s">
        <v>91</v>
      </c>
      <c r="G9" s="1" t="s">
        <v>0</v>
      </c>
      <c r="H9" s="1">
        <v>1162.0001557543874</v>
      </c>
      <c r="I9" s="1">
        <v>0</v>
      </c>
      <c r="J9">
        <f t="shared" si="42"/>
        <v>32.831454621306044</v>
      </c>
      <c r="K9">
        <f t="shared" si="43"/>
        <v>0.39339754321426285</v>
      </c>
      <c r="L9">
        <f t="shared" si="44"/>
        <v>527.78600869721276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t="e">
        <f t="shared" si="45"/>
        <v>#DIV/0!</v>
      </c>
      <c r="U9" t="e">
        <f t="shared" si="46"/>
        <v>#DIV/0!</v>
      </c>
      <c r="V9" t="e">
        <f t="shared" si="47"/>
        <v>#DIV/0!</v>
      </c>
      <c r="W9" s="1">
        <v>-1</v>
      </c>
      <c r="X9" s="1">
        <v>0.87</v>
      </c>
      <c r="Y9" s="1">
        <v>0.92</v>
      </c>
      <c r="Z9" s="1">
        <v>10.205161094665527</v>
      </c>
      <c r="AA9">
        <f t="shared" si="48"/>
        <v>0.87510258054733281</v>
      </c>
      <c r="AB9">
        <f t="shared" si="49"/>
        <v>2.2728732676680505E-2</v>
      </c>
      <c r="AC9" t="e">
        <f t="shared" si="50"/>
        <v>#DIV/0!</v>
      </c>
      <c r="AD9" t="e">
        <f t="shared" si="51"/>
        <v>#DIV/0!</v>
      </c>
      <c r="AE9" t="e">
        <f t="shared" si="52"/>
        <v>#DIV/0!</v>
      </c>
      <c r="AF9" s="1">
        <v>0</v>
      </c>
      <c r="AG9" s="1">
        <v>0.5</v>
      </c>
      <c r="AH9" t="e">
        <f t="shared" si="53"/>
        <v>#DIV/0!</v>
      </c>
      <c r="AI9">
        <f t="shared" si="54"/>
        <v>4.0186217074079469</v>
      </c>
      <c r="AJ9">
        <f t="shared" si="55"/>
        <v>1.0351106246541932</v>
      </c>
      <c r="AK9">
        <f t="shared" si="56"/>
        <v>23.694067001342773</v>
      </c>
      <c r="AL9" s="1">
        <v>2</v>
      </c>
      <c r="AM9">
        <f t="shared" si="57"/>
        <v>4.644859790802002</v>
      </c>
      <c r="AN9" s="1">
        <v>1</v>
      </c>
      <c r="AO9">
        <f t="shared" si="58"/>
        <v>9.2897195816040039</v>
      </c>
      <c r="AP9" s="1">
        <v>21.064861297607422</v>
      </c>
      <c r="AQ9" s="1">
        <v>23.694067001342773</v>
      </c>
      <c r="AR9" s="1">
        <v>20.075445175170898</v>
      </c>
      <c r="AS9" s="1">
        <v>700.04254150390625</v>
      </c>
      <c r="AT9" s="1">
        <v>676.35491943359375</v>
      </c>
      <c r="AU9" s="1">
        <v>16.495576858520508</v>
      </c>
      <c r="AV9" s="1">
        <v>19.122095108032227</v>
      </c>
      <c r="AW9" s="1">
        <v>65.585639953613281</v>
      </c>
      <c r="AX9" s="1">
        <v>76.029510498046875</v>
      </c>
      <c r="AY9" s="1">
        <v>300.15228271484375</v>
      </c>
      <c r="AZ9" s="1">
        <v>1700.93017578125</v>
      </c>
      <c r="BA9" s="1">
        <v>1204.2369384765625</v>
      </c>
      <c r="BB9" s="1">
        <v>99.636795043945313</v>
      </c>
      <c r="BC9" s="1">
        <v>-1.7647762298583984</v>
      </c>
      <c r="BD9" s="1">
        <v>-0.10214634984731674</v>
      </c>
      <c r="BE9" s="1">
        <v>1</v>
      </c>
      <c r="BF9" s="1">
        <v>-1.355140209197998</v>
      </c>
      <c r="BG9" s="1">
        <v>7.355140209197998</v>
      </c>
      <c r="BH9" s="1">
        <v>1</v>
      </c>
      <c r="BI9" s="1">
        <v>0</v>
      </c>
      <c r="BJ9" s="1">
        <v>0.15999999642372131</v>
      </c>
      <c r="BK9" s="1">
        <v>111115</v>
      </c>
      <c r="BL9">
        <f t="shared" si="59"/>
        <v>1.5007614135742187</v>
      </c>
      <c r="BM9">
        <f t="shared" si="60"/>
        <v>4.0186217074079473E-3</v>
      </c>
      <c r="BN9">
        <f t="shared" si="61"/>
        <v>296.84406700134275</v>
      </c>
      <c r="BO9">
        <f t="shared" si="62"/>
        <v>294.2148612976074</v>
      </c>
      <c r="BP9">
        <f t="shared" si="63"/>
        <v>272.14882204199967</v>
      </c>
      <c r="BQ9">
        <f t="shared" si="64"/>
        <v>0.26271748508827691</v>
      </c>
      <c r="BR9">
        <f t="shared" si="65"/>
        <v>2.9403748957440294</v>
      </c>
      <c r="BS9">
        <f t="shared" si="66"/>
        <v>29.510934132788616</v>
      </c>
      <c r="BT9">
        <f t="shared" si="67"/>
        <v>10.38883902475639</v>
      </c>
      <c r="BU9">
        <f t="shared" si="68"/>
        <v>22.379464149475098</v>
      </c>
      <c r="BV9">
        <f t="shared" si="69"/>
        <v>2.7155409747679715</v>
      </c>
      <c r="BW9">
        <f t="shared" si="70"/>
        <v>0.37741491850652731</v>
      </c>
      <c r="BX9">
        <f t="shared" si="71"/>
        <v>1.9052642710898362</v>
      </c>
      <c r="BY9">
        <f t="shared" si="72"/>
        <v>0.81027670367813531</v>
      </c>
      <c r="BZ9">
        <f t="shared" si="73"/>
        <v>0.23727001754853921</v>
      </c>
      <c r="CA9">
        <f t="shared" si="74"/>
        <v>52.586906375626128</v>
      </c>
      <c r="CB9">
        <f t="shared" si="75"/>
        <v>0.78033883325518139</v>
      </c>
      <c r="CC9">
        <f t="shared" si="76"/>
        <v>65.385144286867231</v>
      </c>
      <c r="CD9">
        <f t="shared" si="77"/>
        <v>671.58378900824346</v>
      </c>
      <c r="CE9">
        <f t="shared" si="78"/>
        <v>3.1964580335268923E-2</v>
      </c>
      <c r="CF9">
        <f t="shared" si="79"/>
        <v>0</v>
      </c>
      <c r="CG9">
        <f t="shared" si="80"/>
        <v>1488.4883861570004</v>
      </c>
      <c r="CH9">
        <f t="shared" si="81"/>
        <v>0</v>
      </c>
      <c r="CI9" t="e">
        <f t="shared" si="82"/>
        <v>#DIV/0!</v>
      </c>
      <c r="CJ9" t="e">
        <f t="shared" si="83"/>
        <v>#DIV/0!</v>
      </c>
    </row>
    <row r="10" spans="1:88" x14ac:dyDescent="0.35">
      <c r="A10" t="s">
        <v>147</v>
      </c>
      <c r="B10" s="1">
        <v>8</v>
      </c>
      <c r="C10" s="1" t="s">
        <v>98</v>
      </c>
      <c r="D10" s="1" t="s">
        <v>0</v>
      </c>
      <c r="E10" s="1">
        <v>0</v>
      </c>
      <c r="F10" s="1" t="s">
        <v>91</v>
      </c>
      <c r="G10" s="1" t="s">
        <v>0</v>
      </c>
      <c r="H10" s="1">
        <v>1305.0001557543874</v>
      </c>
      <c r="I10" s="1">
        <v>0</v>
      </c>
      <c r="J10">
        <f t="shared" si="42"/>
        <v>36.039523746771323</v>
      </c>
      <c r="K10">
        <f t="shared" si="43"/>
        <v>0.41986431421115777</v>
      </c>
      <c r="L10">
        <f t="shared" si="44"/>
        <v>815.34179502866152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t="e">
        <f t="shared" si="45"/>
        <v>#DIV/0!</v>
      </c>
      <c r="U10" t="e">
        <f t="shared" si="46"/>
        <v>#DIV/0!</v>
      </c>
      <c r="V10" t="e">
        <f t="shared" si="47"/>
        <v>#DIV/0!</v>
      </c>
      <c r="W10" s="1">
        <v>-1</v>
      </c>
      <c r="X10" s="1">
        <v>0.87</v>
      </c>
      <c r="Y10" s="1">
        <v>0.92</v>
      </c>
      <c r="Z10" s="1">
        <v>10.205161094665527</v>
      </c>
      <c r="AA10">
        <f t="shared" si="48"/>
        <v>0.87510258054733281</v>
      </c>
      <c r="AB10">
        <f t="shared" si="49"/>
        <v>2.4894151324239139E-2</v>
      </c>
      <c r="AC10" t="e">
        <f t="shared" si="50"/>
        <v>#DIV/0!</v>
      </c>
      <c r="AD10" t="e">
        <f t="shared" si="51"/>
        <v>#DIV/0!</v>
      </c>
      <c r="AE10" t="e">
        <f t="shared" si="52"/>
        <v>#DIV/0!</v>
      </c>
      <c r="AF10" s="1">
        <v>0</v>
      </c>
      <c r="AG10" s="1">
        <v>0.5</v>
      </c>
      <c r="AH10" t="e">
        <f t="shared" si="53"/>
        <v>#DIV/0!</v>
      </c>
      <c r="AI10">
        <f t="shared" si="54"/>
        <v>4.2971205715031884</v>
      </c>
      <c r="AJ10">
        <f t="shared" si="55"/>
        <v>1.0398126544675652</v>
      </c>
      <c r="AK10">
        <f t="shared" si="56"/>
        <v>23.742589950561523</v>
      </c>
      <c r="AL10" s="1">
        <v>2</v>
      </c>
      <c r="AM10">
        <f t="shared" si="57"/>
        <v>4.644859790802002</v>
      </c>
      <c r="AN10" s="1">
        <v>1</v>
      </c>
      <c r="AO10">
        <f t="shared" si="58"/>
        <v>9.2897195816040039</v>
      </c>
      <c r="AP10" s="1">
        <v>21.095861434936523</v>
      </c>
      <c r="AQ10" s="1">
        <v>23.742589950561523</v>
      </c>
      <c r="AR10" s="1">
        <v>20.082939147949219</v>
      </c>
      <c r="AS10" s="1">
        <v>1000.0067138671875</v>
      </c>
      <c r="AT10" s="1">
        <v>973.2052001953125</v>
      </c>
      <c r="AU10" s="1">
        <v>16.353248596191406</v>
      </c>
      <c r="AV10" s="1">
        <v>19.161758422851563</v>
      </c>
      <c r="AW10" s="1">
        <v>64.902908325195313</v>
      </c>
      <c r="AX10" s="1">
        <v>76.045433044433594</v>
      </c>
      <c r="AY10" s="1">
        <v>300.14352416992188</v>
      </c>
      <c r="AZ10" s="1">
        <v>1700.235595703125</v>
      </c>
      <c r="BA10" s="1">
        <v>1272.5899658203125</v>
      </c>
      <c r="BB10" s="1">
        <v>99.634048461914063</v>
      </c>
      <c r="BC10" s="1">
        <v>-2.6106503009796143</v>
      </c>
      <c r="BD10" s="1">
        <v>-9.5091640949249268E-2</v>
      </c>
      <c r="BE10" s="1">
        <v>1</v>
      </c>
      <c r="BF10" s="1">
        <v>-1.355140209197998</v>
      </c>
      <c r="BG10" s="1">
        <v>7.355140209197998</v>
      </c>
      <c r="BH10" s="1">
        <v>1</v>
      </c>
      <c r="BI10" s="1">
        <v>0</v>
      </c>
      <c r="BJ10" s="1">
        <v>0.15999999642372131</v>
      </c>
      <c r="BK10" s="1">
        <v>111115</v>
      </c>
      <c r="BL10">
        <f t="shared" si="59"/>
        <v>1.5007176208496094</v>
      </c>
      <c r="BM10">
        <f t="shared" si="60"/>
        <v>4.2971205715031883E-3</v>
      </c>
      <c r="BN10">
        <f t="shared" si="61"/>
        <v>296.8925899505615</v>
      </c>
      <c r="BO10">
        <f t="shared" si="62"/>
        <v>294.2458614349365</v>
      </c>
      <c r="BP10">
        <f t="shared" si="63"/>
        <v>272.03768923198368</v>
      </c>
      <c r="BQ10">
        <f t="shared" si="64"/>
        <v>0.21231738043706455</v>
      </c>
      <c r="BR10">
        <f t="shared" si="65"/>
        <v>2.9489762217854478</v>
      </c>
      <c r="BS10">
        <f t="shared" si="66"/>
        <v>29.59807683527703</v>
      </c>
      <c r="BT10">
        <f t="shared" si="67"/>
        <v>10.436318412425468</v>
      </c>
      <c r="BU10">
        <f t="shared" si="68"/>
        <v>22.419225692749023</v>
      </c>
      <c r="BV10">
        <f t="shared" si="69"/>
        <v>2.7221139937274148</v>
      </c>
      <c r="BW10">
        <f t="shared" si="70"/>
        <v>0.40170843397575601</v>
      </c>
      <c r="BX10">
        <f t="shared" si="71"/>
        <v>1.9091635673178826</v>
      </c>
      <c r="BY10">
        <f t="shared" si="72"/>
        <v>0.81295042640953219</v>
      </c>
      <c r="BZ10">
        <f t="shared" si="73"/>
        <v>0.25263818899514762</v>
      </c>
      <c r="CA10">
        <f t="shared" si="74"/>
        <v>81.235803918909667</v>
      </c>
      <c r="CB10">
        <f t="shared" si="75"/>
        <v>0.83779021614869154</v>
      </c>
      <c r="CC10">
        <f t="shared" si="76"/>
        <v>65.421584991324295</v>
      </c>
      <c r="CD10">
        <f t="shared" si="77"/>
        <v>967.96786696574043</v>
      </c>
      <c r="CE10">
        <f t="shared" si="78"/>
        <v>2.4357861932308333E-2</v>
      </c>
      <c r="CF10">
        <f t="shared" si="79"/>
        <v>0</v>
      </c>
      <c r="CG10">
        <f t="shared" si="80"/>
        <v>1487.8805573382363</v>
      </c>
      <c r="CH10">
        <f t="shared" si="81"/>
        <v>0</v>
      </c>
      <c r="CI10" t="e">
        <f t="shared" si="82"/>
        <v>#DIV/0!</v>
      </c>
      <c r="CJ10" t="e">
        <f t="shared" si="83"/>
        <v>#DIV/0!</v>
      </c>
    </row>
    <row r="11" spans="1:88" x14ac:dyDescent="0.35">
      <c r="A11" t="s">
        <v>147</v>
      </c>
      <c r="B11" s="1">
        <v>9</v>
      </c>
      <c r="C11" s="1" t="s">
        <v>99</v>
      </c>
      <c r="D11" s="1" t="s">
        <v>0</v>
      </c>
      <c r="E11" s="1">
        <v>0</v>
      </c>
      <c r="F11" s="1" t="s">
        <v>91</v>
      </c>
      <c r="G11" s="1" t="s">
        <v>0</v>
      </c>
      <c r="H11" s="1">
        <v>1456.0001557543874</v>
      </c>
      <c r="I11" s="1">
        <v>0</v>
      </c>
      <c r="J11">
        <f t="shared" si="42"/>
        <v>37.487774251785488</v>
      </c>
      <c r="K11">
        <f t="shared" si="43"/>
        <v>0.41412766240804644</v>
      </c>
      <c r="L11">
        <f t="shared" si="44"/>
        <v>1100.8955887609686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t="e">
        <f t="shared" si="45"/>
        <v>#DIV/0!</v>
      </c>
      <c r="U11" t="e">
        <f t="shared" si="46"/>
        <v>#DIV/0!</v>
      </c>
      <c r="V11" t="e">
        <f t="shared" si="47"/>
        <v>#DIV/0!</v>
      </c>
      <c r="W11" s="1">
        <v>-1</v>
      </c>
      <c r="X11" s="1">
        <v>0.87</v>
      </c>
      <c r="Y11" s="1">
        <v>0.92</v>
      </c>
      <c r="Z11" s="1">
        <v>10.205161094665527</v>
      </c>
      <c r="AA11">
        <f t="shared" si="48"/>
        <v>0.87510258054733281</v>
      </c>
      <c r="AB11">
        <f t="shared" si="49"/>
        <v>2.5873157594136841E-2</v>
      </c>
      <c r="AC11" t="e">
        <f t="shared" si="50"/>
        <v>#DIV/0!</v>
      </c>
      <c r="AD11" t="e">
        <f t="shared" si="51"/>
        <v>#DIV/0!</v>
      </c>
      <c r="AE11" t="e">
        <f t="shared" si="52"/>
        <v>#DIV/0!</v>
      </c>
      <c r="AF11" s="1">
        <v>0</v>
      </c>
      <c r="AG11" s="1">
        <v>0.5</v>
      </c>
      <c r="AH11" t="e">
        <f t="shared" si="53"/>
        <v>#DIV/0!</v>
      </c>
      <c r="AI11">
        <f t="shared" si="54"/>
        <v>4.2361889949789653</v>
      </c>
      <c r="AJ11">
        <f t="shared" si="55"/>
        <v>1.0385181549584632</v>
      </c>
      <c r="AK11">
        <f t="shared" si="56"/>
        <v>23.80078125</v>
      </c>
      <c r="AL11" s="1">
        <v>2</v>
      </c>
      <c r="AM11">
        <f t="shared" si="57"/>
        <v>4.644859790802002</v>
      </c>
      <c r="AN11" s="1">
        <v>1</v>
      </c>
      <c r="AO11">
        <f t="shared" si="58"/>
        <v>9.2897195816040039</v>
      </c>
      <c r="AP11" s="1">
        <v>21.126932144165039</v>
      </c>
      <c r="AQ11" s="1">
        <v>23.80078125</v>
      </c>
      <c r="AR11" s="1">
        <v>20.081872940063477</v>
      </c>
      <c r="AS11" s="1">
        <v>1299.98291015625</v>
      </c>
      <c r="AT11" s="1">
        <v>1271.4141845703125</v>
      </c>
      <c r="AU11" s="1">
        <v>16.510560989379883</v>
      </c>
      <c r="AV11" s="1">
        <v>19.278907775878906</v>
      </c>
      <c r="AW11" s="1">
        <v>65.392799377441406</v>
      </c>
      <c r="AX11" s="1">
        <v>76.35784912109375</v>
      </c>
      <c r="AY11" s="1">
        <v>300.14447021484375</v>
      </c>
      <c r="AZ11" s="1">
        <v>1699.8648681640625</v>
      </c>
      <c r="BA11" s="1">
        <v>1282.9478759765625</v>
      </c>
      <c r="BB11" s="1">
        <v>99.632316589355469</v>
      </c>
      <c r="BC11" s="1">
        <v>-3.7451655864715576</v>
      </c>
      <c r="BD11" s="1">
        <v>-9.5702275633811951E-2</v>
      </c>
      <c r="BE11" s="1">
        <v>1</v>
      </c>
      <c r="BF11" s="1">
        <v>-1.355140209197998</v>
      </c>
      <c r="BG11" s="1">
        <v>7.355140209197998</v>
      </c>
      <c r="BH11" s="1">
        <v>1</v>
      </c>
      <c r="BI11" s="1">
        <v>0</v>
      </c>
      <c r="BJ11" s="1">
        <v>0.15999999642372131</v>
      </c>
      <c r="BK11" s="1">
        <v>111115</v>
      </c>
      <c r="BL11">
        <f t="shared" si="59"/>
        <v>1.5007223510742187</v>
      </c>
      <c r="BM11">
        <f t="shared" si="60"/>
        <v>4.2361889949789656E-3</v>
      </c>
      <c r="BN11">
        <f t="shared" si="61"/>
        <v>296.95078124999998</v>
      </c>
      <c r="BO11">
        <f t="shared" si="62"/>
        <v>294.27693214416502</v>
      </c>
      <c r="BP11">
        <f t="shared" si="63"/>
        <v>271.9783728270595</v>
      </c>
      <c r="BQ11">
        <f t="shared" si="64"/>
        <v>0.22156065871465411</v>
      </c>
      <c r="BR11">
        <f t="shared" si="65"/>
        <v>2.9593203979818172</v>
      </c>
      <c r="BS11">
        <f t="shared" si="66"/>
        <v>29.70241483171521</v>
      </c>
      <c r="BT11">
        <f t="shared" si="67"/>
        <v>10.423507055836303</v>
      </c>
      <c r="BU11">
        <f t="shared" si="68"/>
        <v>22.46385669708252</v>
      </c>
      <c r="BV11">
        <f t="shared" si="69"/>
        <v>2.7295085690950827</v>
      </c>
      <c r="BW11">
        <f t="shared" si="70"/>
        <v>0.39645408238777341</v>
      </c>
      <c r="BX11">
        <f t="shared" si="71"/>
        <v>1.920802243023354</v>
      </c>
      <c r="BY11">
        <f t="shared" si="72"/>
        <v>0.80870632607172865</v>
      </c>
      <c r="BZ11">
        <f t="shared" si="73"/>
        <v>0.24931328062630806</v>
      </c>
      <c r="CA11">
        <f t="shared" si="74"/>
        <v>109.68477783125772</v>
      </c>
      <c r="CB11">
        <f t="shared" si="75"/>
        <v>0.86588273288222561</v>
      </c>
      <c r="CC11">
        <f t="shared" si="76"/>
        <v>65.561095554486656</v>
      </c>
      <c r="CD11">
        <f t="shared" si="77"/>
        <v>1265.9663887789166</v>
      </c>
      <c r="CE11">
        <f t="shared" si="78"/>
        <v>1.9413939987908659E-2</v>
      </c>
      <c r="CF11">
        <f t="shared" si="79"/>
        <v>0</v>
      </c>
      <c r="CG11">
        <f t="shared" si="80"/>
        <v>1487.5561327121227</v>
      </c>
      <c r="CH11">
        <f t="shared" si="81"/>
        <v>0</v>
      </c>
      <c r="CI11" t="e">
        <f t="shared" si="82"/>
        <v>#DIV/0!</v>
      </c>
      <c r="CJ11" t="e">
        <f t="shared" si="83"/>
        <v>#DIV/0!</v>
      </c>
    </row>
    <row r="12" spans="1:88" x14ac:dyDescent="0.35">
      <c r="A12" t="s">
        <v>147</v>
      </c>
      <c r="B12" s="1">
        <v>10</v>
      </c>
      <c r="C12" s="1" t="s">
        <v>100</v>
      </c>
      <c r="D12" s="1" t="s">
        <v>0</v>
      </c>
      <c r="E12" s="1">
        <v>0</v>
      </c>
      <c r="F12" s="1" t="s">
        <v>91</v>
      </c>
      <c r="G12" s="1" t="s">
        <v>0</v>
      </c>
      <c r="H12" s="1">
        <v>1623.0001557543874</v>
      </c>
      <c r="I12" s="1">
        <v>0</v>
      </c>
      <c r="J12">
        <f t="shared" si="42"/>
        <v>37.238601272366516</v>
      </c>
      <c r="K12">
        <f t="shared" si="43"/>
        <v>0.41548916527126389</v>
      </c>
      <c r="L12">
        <f t="shared" si="44"/>
        <v>1495.3841392224704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t="e">
        <f t="shared" si="45"/>
        <v>#DIV/0!</v>
      </c>
      <c r="U12" t="e">
        <f t="shared" si="46"/>
        <v>#DIV/0!</v>
      </c>
      <c r="V12" t="e">
        <f t="shared" si="47"/>
        <v>#DIV/0!</v>
      </c>
      <c r="W12" s="1">
        <v>-1</v>
      </c>
      <c r="X12" s="1">
        <v>0.87</v>
      </c>
      <c r="Y12" s="1">
        <v>0.92</v>
      </c>
      <c r="Z12" s="1">
        <v>10.205161094665527</v>
      </c>
      <c r="AA12">
        <f t="shared" si="48"/>
        <v>0.87510258054733281</v>
      </c>
      <c r="AB12">
        <f t="shared" si="49"/>
        <v>2.57032346771735E-2</v>
      </c>
      <c r="AC12" t="e">
        <f t="shared" si="50"/>
        <v>#DIV/0!</v>
      </c>
      <c r="AD12" t="e">
        <f t="shared" si="51"/>
        <v>#DIV/0!</v>
      </c>
      <c r="AE12" t="e">
        <f t="shared" si="52"/>
        <v>#DIV/0!</v>
      </c>
      <c r="AF12" s="1">
        <v>0</v>
      </c>
      <c r="AG12" s="1">
        <v>0.5</v>
      </c>
      <c r="AH12" t="e">
        <f t="shared" si="53"/>
        <v>#DIV/0!</v>
      </c>
      <c r="AI12">
        <f t="shared" si="54"/>
        <v>4.1761691414941016</v>
      </c>
      <c r="AJ12">
        <f t="shared" si="55"/>
        <v>1.0205106841566345</v>
      </c>
      <c r="AK12">
        <f t="shared" si="56"/>
        <v>23.764163970947266</v>
      </c>
      <c r="AL12" s="1">
        <v>2</v>
      </c>
      <c r="AM12">
        <f t="shared" si="57"/>
        <v>4.644859790802002</v>
      </c>
      <c r="AN12" s="1">
        <v>1</v>
      </c>
      <c r="AO12">
        <f t="shared" si="58"/>
        <v>9.2897195816040039</v>
      </c>
      <c r="AP12" s="1">
        <v>21.105033874511719</v>
      </c>
      <c r="AQ12" s="1">
        <v>23.764163970947266</v>
      </c>
      <c r="AR12" s="1">
        <v>20.07655143737793</v>
      </c>
      <c r="AS12" s="1">
        <v>1700.175537109375</v>
      </c>
      <c r="AT12" s="1">
        <v>1670.7108154296875</v>
      </c>
      <c r="AU12" s="1">
        <v>16.666347503662109</v>
      </c>
      <c r="AV12" s="1">
        <v>19.395307540893555</v>
      </c>
      <c r="AW12" s="1">
        <v>66.094512939453125</v>
      </c>
      <c r="AX12" s="1">
        <v>76.918052673339844</v>
      </c>
      <c r="AY12" s="1">
        <v>300.12686157226563</v>
      </c>
      <c r="AZ12" s="1">
        <v>1700.0247802734375</v>
      </c>
      <c r="BA12" s="1">
        <v>1284.459228515625</v>
      </c>
      <c r="BB12" s="1">
        <v>99.627029418945313</v>
      </c>
      <c r="BC12" s="1">
        <v>-5.7513303756713867</v>
      </c>
      <c r="BD12" s="1">
        <v>-9.7120583057403564E-2</v>
      </c>
      <c r="BE12" s="1">
        <v>1</v>
      </c>
      <c r="BF12" s="1">
        <v>-1.355140209197998</v>
      </c>
      <c r="BG12" s="1">
        <v>7.355140209197998</v>
      </c>
      <c r="BH12" s="1">
        <v>1</v>
      </c>
      <c r="BI12" s="1">
        <v>0</v>
      </c>
      <c r="BJ12" s="1">
        <v>0.15999999642372131</v>
      </c>
      <c r="BK12" s="1">
        <v>111115</v>
      </c>
      <c r="BL12">
        <f t="shared" si="59"/>
        <v>1.500634307861328</v>
      </c>
      <c r="BM12">
        <f t="shared" si="60"/>
        <v>4.1761691414941016E-3</v>
      </c>
      <c r="BN12">
        <f t="shared" si="61"/>
        <v>296.91416397094724</v>
      </c>
      <c r="BO12">
        <f t="shared" si="62"/>
        <v>294.2550338745117</v>
      </c>
      <c r="BP12">
        <f t="shared" si="63"/>
        <v>272.00395876398761</v>
      </c>
      <c r="BQ12">
        <f t="shared" si="64"/>
        <v>0.23294365061970054</v>
      </c>
      <c r="BR12">
        <f t="shared" si="65"/>
        <v>2.9528075591227285</v>
      </c>
      <c r="BS12">
        <f t="shared" si="66"/>
        <v>29.638618920431401</v>
      </c>
      <c r="BT12">
        <f t="shared" si="67"/>
        <v>10.243311379537847</v>
      </c>
      <c r="BU12">
        <f t="shared" si="68"/>
        <v>22.434598922729492</v>
      </c>
      <c r="BV12">
        <f t="shared" si="69"/>
        <v>2.7246590868514411</v>
      </c>
      <c r="BW12">
        <f t="shared" si="70"/>
        <v>0.3977016811521415</v>
      </c>
      <c r="BX12">
        <f t="shared" si="71"/>
        <v>1.932296874966094</v>
      </c>
      <c r="BY12">
        <f t="shared" si="72"/>
        <v>0.79236221188534706</v>
      </c>
      <c r="BZ12">
        <f t="shared" si="73"/>
        <v>0.25010270111360683</v>
      </c>
      <c r="CA12">
        <f t="shared" si="74"/>
        <v>148.98067963094127</v>
      </c>
      <c r="CB12">
        <f t="shared" si="75"/>
        <v>0.89505863337448666</v>
      </c>
      <c r="CC12">
        <f t="shared" si="76"/>
        <v>66.087452584569178</v>
      </c>
      <c r="CD12">
        <f t="shared" si="77"/>
        <v>1665.2992299371344</v>
      </c>
      <c r="CE12">
        <f t="shared" si="78"/>
        <v>1.4778150687045613E-2</v>
      </c>
      <c r="CF12">
        <f t="shared" si="79"/>
        <v>0</v>
      </c>
      <c r="CG12">
        <f t="shared" si="80"/>
        <v>1487.6960722116976</v>
      </c>
      <c r="CH12">
        <f t="shared" si="81"/>
        <v>0</v>
      </c>
      <c r="CI12" t="e">
        <f t="shared" si="82"/>
        <v>#DIV/0!</v>
      </c>
      <c r="CJ12" t="e">
        <f t="shared" si="83"/>
        <v>#DIV/0!</v>
      </c>
    </row>
    <row r="13" spans="1:88" x14ac:dyDescent="0.35">
      <c r="A13" t="s">
        <v>147</v>
      </c>
      <c r="B13" s="1">
        <v>11</v>
      </c>
      <c r="C13" s="1" t="s">
        <v>101</v>
      </c>
      <c r="D13" s="1" t="s">
        <v>0</v>
      </c>
      <c r="E13" s="1">
        <v>0</v>
      </c>
      <c r="F13" s="1" t="s">
        <v>91</v>
      </c>
      <c r="G13" s="1" t="s">
        <v>0</v>
      </c>
      <c r="H13" s="1">
        <v>1773.0001557543874</v>
      </c>
      <c r="I13" s="1">
        <v>0</v>
      </c>
      <c r="J13">
        <f t="shared" si="42"/>
        <v>38.012478636063562</v>
      </c>
      <c r="K13">
        <f t="shared" si="43"/>
        <v>0.41627646594003348</v>
      </c>
      <c r="L13">
        <f t="shared" si="44"/>
        <v>1786.212264767328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t="e">
        <f t="shared" si="45"/>
        <v>#DIV/0!</v>
      </c>
      <c r="U13" t="e">
        <f t="shared" si="46"/>
        <v>#DIV/0!</v>
      </c>
      <c r="V13" t="e">
        <f t="shared" si="47"/>
        <v>#DIV/0!</v>
      </c>
      <c r="W13" s="1">
        <v>-1</v>
      </c>
      <c r="X13" s="1">
        <v>0.87</v>
      </c>
      <c r="Y13" s="1">
        <v>0.92</v>
      </c>
      <c r="Z13" s="1">
        <v>10.205161094665527</v>
      </c>
      <c r="AA13">
        <f t="shared" si="48"/>
        <v>0.87510258054733281</v>
      </c>
      <c r="AB13">
        <f t="shared" si="49"/>
        <v>2.6226807706134832E-2</v>
      </c>
      <c r="AC13" t="e">
        <f t="shared" si="50"/>
        <v>#DIV/0!</v>
      </c>
      <c r="AD13" t="e">
        <f t="shared" si="51"/>
        <v>#DIV/0!</v>
      </c>
      <c r="AE13" t="e">
        <f t="shared" si="52"/>
        <v>#DIV/0!</v>
      </c>
      <c r="AF13" s="1">
        <v>0</v>
      </c>
      <c r="AG13" s="1">
        <v>0.5</v>
      </c>
      <c r="AH13" t="e">
        <f t="shared" si="53"/>
        <v>#DIV/0!</v>
      </c>
      <c r="AI13">
        <f t="shared" si="54"/>
        <v>4.165920732194615</v>
      </c>
      <c r="AJ13">
        <f t="shared" si="55"/>
        <v>1.0160115362510405</v>
      </c>
      <c r="AK13">
        <f t="shared" si="56"/>
        <v>23.826231002807617</v>
      </c>
      <c r="AL13" s="1">
        <v>2</v>
      </c>
      <c r="AM13">
        <f t="shared" si="57"/>
        <v>4.644859790802002</v>
      </c>
      <c r="AN13" s="1">
        <v>1</v>
      </c>
      <c r="AO13">
        <f t="shared" si="58"/>
        <v>9.2897195816040039</v>
      </c>
      <c r="AP13" s="1">
        <v>21.112661361694336</v>
      </c>
      <c r="AQ13" s="1">
        <v>23.826231002807617</v>
      </c>
      <c r="AR13" s="1">
        <v>20.073698043823242</v>
      </c>
      <c r="AS13" s="1">
        <v>1999.9385986328125</v>
      </c>
      <c r="AT13" s="1">
        <v>1969.14208984375</v>
      </c>
      <c r="AU13" s="1">
        <v>16.82984733581543</v>
      </c>
      <c r="AV13" s="1">
        <v>19.551589965820313</v>
      </c>
      <c r="AW13" s="1">
        <v>66.712318420410156</v>
      </c>
      <c r="AX13" s="1">
        <v>77.501922607421875</v>
      </c>
      <c r="AY13" s="1">
        <v>300.13641357421875</v>
      </c>
      <c r="AZ13" s="1">
        <v>1699.80517578125</v>
      </c>
      <c r="BA13" s="1">
        <v>1307.897705078125</v>
      </c>
      <c r="BB13" s="1">
        <v>99.625801086425781</v>
      </c>
      <c r="BC13" s="1">
        <v>-7.8467588424682617</v>
      </c>
      <c r="BD13" s="1">
        <v>-9.8653808236122131E-2</v>
      </c>
      <c r="BE13" s="1">
        <v>1</v>
      </c>
      <c r="BF13" s="1">
        <v>-1.355140209197998</v>
      </c>
      <c r="BG13" s="1">
        <v>7.355140209197998</v>
      </c>
      <c r="BH13" s="1">
        <v>1</v>
      </c>
      <c r="BI13" s="1">
        <v>0</v>
      </c>
      <c r="BJ13" s="1">
        <v>0.15999999642372131</v>
      </c>
      <c r="BK13" s="1">
        <v>111115</v>
      </c>
      <c r="BL13">
        <f t="shared" si="59"/>
        <v>1.5006820678710935</v>
      </c>
      <c r="BM13">
        <f t="shared" si="60"/>
        <v>4.1659207321946149E-3</v>
      </c>
      <c r="BN13">
        <f t="shared" si="61"/>
        <v>296.97623100280759</v>
      </c>
      <c r="BO13">
        <f t="shared" si="62"/>
        <v>294.26266136169431</v>
      </c>
      <c r="BP13">
        <f t="shared" si="63"/>
        <v>271.96882204602298</v>
      </c>
      <c r="BQ13">
        <f t="shared" si="64"/>
        <v>0.2321382054234527</v>
      </c>
      <c r="BR13">
        <f t="shared" si="65"/>
        <v>2.9638543491092131</v>
      </c>
      <c r="BS13">
        <f t="shared" si="66"/>
        <v>29.74986717083517</v>
      </c>
      <c r="BT13">
        <f t="shared" si="67"/>
        <v>10.198277205014858</v>
      </c>
      <c r="BU13">
        <f t="shared" si="68"/>
        <v>22.469446182250977</v>
      </c>
      <c r="BV13">
        <f t="shared" si="69"/>
        <v>2.7304358862525397</v>
      </c>
      <c r="BW13">
        <f t="shared" si="70"/>
        <v>0.39842295608419842</v>
      </c>
      <c r="BX13">
        <f t="shared" si="71"/>
        <v>1.9478428128581726</v>
      </c>
      <c r="BY13">
        <f t="shared" si="72"/>
        <v>0.78259307339436712</v>
      </c>
      <c r="BZ13">
        <f t="shared" si="73"/>
        <v>0.2505591031873623</v>
      </c>
      <c r="CA13">
        <f t="shared" si="74"/>
        <v>177.95282778784392</v>
      </c>
      <c r="CB13">
        <f t="shared" si="75"/>
        <v>0.90710176476348769</v>
      </c>
      <c r="CC13">
        <f t="shared" si="76"/>
        <v>66.36091980734254</v>
      </c>
      <c r="CD13">
        <f t="shared" si="77"/>
        <v>1963.6180429973515</v>
      </c>
      <c r="CE13">
        <f t="shared" si="78"/>
        <v>1.2846403889198414E-2</v>
      </c>
      <c r="CF13">
        <f t="shared" si="79"/>
        <v>0</v>
      </c>
      <c r="CG13">
        <f t="shared" si="80"/>
        <v>1487.5038957538845</v>
      </c>
      <c r="CH13">
        <f t="shared" si="81"/>
        <v>0</v>
      </c>
      <c r="CI13" t="e">
        <f t="shared" si="82"/>
        <v>#DIV/0!</v>
      </c>
      <c r="CJ13" t="e">
        <f t="shared" si="83"/>
        <v>#DIV/0!</v>
      </c>
    </row>
    <row r="14" spans="1:88" ht="19.5" customHeight="1" x14ac:dyDescent="0.35">
      <c r="A14" t="s">
        <v>148</v>
      </c>
      <c r="B14" s="1">
        <v>12</v>
      </c>
      <c r="C14" s="1" t="s">
        <v>102</v>
      </c>
      <c r="D14" s="1" t="s">
        <v>0</v>
      </c>
      <c r="E14" s="1">
        <v>0</v>
      </c>
      <c r="F14" s="1" t="s">
        <v>91</v>
      </c>
      <c r="G14" s="1" t="s">
        <v>0</v>
      </c>
      <c r="H14" s="1">
        <v>2582.0001557543874</v>
      </c>
      <c r="I14" s="1">
        <v>0</v>
      </c>
      <c r="J14">
        <f t="shared" ref="J14" si="84">(AS14-AT14*(1000-AU14)/(1000-AV14))*BL14</f>
        <v>31.463261025964631</v>
      </c>
      <c r="K14">
        <f t="shared" ref="K14" si="85">IF(BW14&lt;&gt;0,1/(1/BW14-1/AO14),0)</f>
        <v>0.26498592974894281</v>
      </c>
      <c r="L14">
        <f t="shared" ref="L14" si="86">((BZ14-BM14/2)*AT14-J14)/(BZ14+BM14/2)</f>
        <v>177.04146485535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t="e">
        <f t="shared" ref="T14" si="87">CF14/P14</f>
        <v>#DIV/0!</v>
      </c>
      <c r="U14" t="e">
        <f t="shared" ref="U14" si="88">CH14/R14</f>
        <v>#DIV/0!</v>
      </c>
      <c r="V14" t="e">
        <f t="shared" ref="V14" si="89">(R14-S14)/R14</f>
        <v>#DIV/0!</v>
      </c>
      <c r="W14" s="1">
        <v>-1</v>
      </c>
      <c r="X14" s="1">
        <v>0.87</v>
      </c>
      <c r="Y14" s="1">
        <v>0.92</v>
      </c>
      <c r="Z14" s="1">
        <v>10.151815414428711</v>
      </c>
      <c r="AA14">
        <f t="shared" ref="AA14" si="90">(Z14*Y14+(100-Z14)*X14)/100</f>
        <v>0.87507590770721433</v>
      </c>
      <c r="AB14">
        <f t="shared" ref="AB14" si="91">(J14-W14)/CG14</f>
        <v>2.1801904321505979E-2</v>
      </c>
      <c r="AC14" t="e">
        <f t="shared" ref="AC14" si="92">(R14-S14)/(R14-Q14)</f>
        <v>#DIV/0!</v>
      </c>
      <c r="AD14" t="e">
        <f t="shared" ref="AD14" si="93">(P14-R14)/(P14-Q14)</f>
        <v>#DIV/0!</v>
      </c>
      <c r="AE14" t="e">
        <f t="shared" ref="AE14" si="94">(P14-R14)/R14</f>
        <v>#DIV/0!</v>
      </c>
      <c r="AF14" s="1">
        <v>0</v>
      </c>
      <c r="AG14" s="1">
        <v>0.5</v>
      </c>
      <c r="AH14" t="e">
        <f t="shared" ref="AH14" si="95">V14*AG14*AA14*AF14</f>
        <v>#DIV/0!</v>
      </c>
      <c r="AI14">
        <f t="shared" ref="AI14" si="96">BM14*1000</f>
        <v>3.8019707400394034</v>
      </c>
      <c r="AJ14">
        <f t="shared" ref="AJ14" si="97">(BR14-BX14)</f>
        <v>1.4360927678374089</v>
      </c>
      <c r="AK14">
        <f t="shared" ref="AK14" si="98">(AQ14+BQ14*I14)</f>
        <v>24.212104797363281</v>
      </c>
      <c r="AL14" s="1">
        <v>2</v>
      </c>
      <c r="AM14">
        <f t="shared" ref="AM14" si="99">(AL14*BF14+BG14)</f>
        <v>4.644859790802002</v>
      </c>
      <c r="AN14" s="1">
        <v>1</v>
      </c>
      <c r="AO14">
        <f t="shared" ref="AO14" si="100">AM14*(AN14+1)*(AN14+1)/(AN14*AN14+1)</f>
        <v>9.2897195816040039</v>
      </c>
      <c r="AP14" s="1">
        <v>21.107309341430664</v>
      </c>
      <c r="AQ14" s="1">
        <v>24.212104797363281</v>
      </c>
      <c r="AR14" s="1">
        <v>20.064250946044922</v>
      </c>
      <c r="AS14" s="1">
        <v>400.11068725585938</v>
      </c>
      <c r="AT14" s="1">
        <v>378.18716430664063</v>
      </c>
      <c r="AU14" s="1">
        <v>13.538926124572754</v>
      </c>
      <c r="AV14" s="1">
        <v>16.03173828125</v>
      </c>
      <c r="AW14" s="1">
        <v>53.690776824951172</v>
      </c>
      <c r="AX14" s="1">
        <v>63.576915740966797</v>
      </c>
      <c r="AY14" s="1">
        <v>300.14443969726563</v>
      </c>
      <c r="AZ14" s="1">
        <v>1701.5784912109375</v>
      </c>
      <c r="BA14" s="1">
        <v>1410.1563720703125</v>
      </c>
      <c r="BB14" s="1">
        <v>99.630760192871094</v>
      </c>
      <c r="BC14" s="1">
        <v>-0.68703287839889526</v>
      </c>
      <c r="BD14" s="1">
        <v>-2.5673260912299156E-2</v>
      </c>
      <c r="BE14" s="1">
        <v>1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ref="BL14" si="101">AY14*0.000001/(AL14*0.0001)</f>
        <v>1.5007221984863279</v>
      </c>
      <c r="BM14">
        <f t="shared" ref="BM14" si="102">(AV14-AU14)/(1000-AV14)*BL14</f>
        <v>3.8019707400394035E-3</v>
      </c>
      <c r="BN14">
        <f t="shared" ref="BN14" si="103">(AQ14+273.15)</f>
        <v>297.36210479736326</v>
      </c>
      <c r="BO14">
        <f t="shared" ref="BO14" si="104">(AP14+273.15)</f>
        <v>294.25730934143064</v>
      </c>
      <c r="BP14">
        <f t="shared" ref="BP14" si="105">(AZ14*BH14+BA14*BI14)*BJ14</f>
        <v>272.25255250843111</v>
      </c>
      <c r="BQ14">
        <f t="shared" ref="BQ14" si="106">((BP14+0.00000010773*(BO14^4-BN14^4))-BM14*44100)/(AM14*51.4+0.00000043092*BN14^3)</f>
        <v>0.27972866234165161</v>
      </c>
      <c r="BR14">
        <f t="shared" ref="BR14" si="107">0.61365*EXP(17.502*AK14/(240.97+AK14))</f>
        <v>3.033347040011499</v>
      </c>
      <c r="BS14">
        <f t="shared" ref="BS14" si="108">BR14*1000/BB14</f>
        <v>30.445888740980866</v>
      </c>
      <c r="BT14">
        <f t="shared" ref="BT14" si="109">(BS14-AV14)</f>
        <v>14.414150459730866</v>
      </c>
      <c r="BU14">
        <f t="shared" ref="BU14" si="110">IF(I14,AQ14,(AP14+AQ14)/2)</f>
        <v>22.659707069396973</v>
      </c>
      <c r="BV14">
        <f t="shared" ref="BV14" si="111">0.61365*EXP(17.502*BU14/(240.97+BU14))</f>
        <v>2.7621657566701847</v>
      </c>
      <c r="BW14">
        <f t="shared" ref="BW14" si="112">IF(BT14&lt;&gt;0,(1000-(BS14+AV14)/2)/BT14*BM14,0)</f>
        <v>0.25763692847606434</v>
      </c>
      <c r="BX14">
        <f t="shared" ref="BX14" si="113">AV14*BB14/1000</f>
        <v>1.5972542721740901</v>
      </c>
      <c r="BY14">
        <f t="shared" ref="BY14" si="114">(BV14-BX14)</f>
        <v>1.1649114844960946</v>
      </c>
      <c r="BZ14">
        <f t="shared" ref="BZ14" si="115">1/(1.6/K14+1.37/AO14)</f>
        <v>0.16166760023070939</v>
      </c>
      <c r="CA14">
        <f t="shared" ref="CA14" si="116">L14*BB14*0.001</f>
        <v>17.638775729197992</v>
      </c>
      <c r="CB14">
        <f t="shared" ref="CB14" si="117">L14/AT14</f>
        <v>0.46813187110655546</v>
      </c>
      <c r="CC14">
        <f t="shared" ref="CC14" si="118">(1-BM14*BB14/BR14/K14)*100</f>
        <v>52.874355811636839</v>
      </c>
      <c r="CD14">
        <f t="shared" ref="CD14" si="119">(AT14-J14/(AO14/1.35))</f>
        <v>373.61486241830761</v>
      </c>
      <c r="CE14">
        <f t="shared" ref="CE14" si="120">J14*CC14/100/CD14</f>
        <v>4.4527127419750671E-2</v>
      </c>
      <c r="CF14">
        <f t="shared" ref="CF14" si="121">(P14-O14)</f>
        <v>0</v>
      </c>
      <c r="CG14">
        <f t="shared" ref="CG14" si="122">AZ14*AA14</f>
        <v>1489.0103427314834</v>
      </c>
      <c r="CH14">
        <f t="shared" ref="CH14" si="123">(R14-Q14)</f>
        <v>0</v>
      </c>
      <c r="CI14" t="e">
        <f t="shared" ref="CI14" si="124">(R14-S14)/(R14-O14)</f>
        <v>#DIV/0!</v>
      </c>
      <c r="CJ14" t="e">
        <f t="shared" ref="CJ14" si="125">(P14-R14)/(P14-O14)</f>
        <v>#DIV/0!</v>
      </c>
    </row>
    <row r="15" spans="1:88" x14ac:dyDescent="0.35">
      <c r="A15" t="s">
        <v>148</v>
      </c>
      <c r="B15" s="1">
        <v>14</v>
      </c>
      <c r="C15" s="1" t="s">
        <v>104</v>
      </c>
      <c r="D15" s="1" t="s">
        <v>0</v>
      </c>
      <c r="E15" s="1">
        <v>0</v>
      </c>
      <c r="F15" s="1" t="s">
        <v>91</v>
      </c>
      <c r="G15" s="1" t="s">
        <v>0</v>
      </c>
      <c r="H15" s="1">
        <v>2877.0001557543874</v>
      </c>
      <c r="I15" s="1">
        <v>0</v>
      </c>
      <c r="J15">
        <f t="shared" ref="J15:J25" si="126">(AS15-AT15*(1000-AU15)/(1000-AV15))*BL15</f>
        <v>-1.9624402236364278</v>
      </c>
      <c r="K15">
        <f t="shared" ref="K15:K25" si="127">IF(BW15&lt;&gt;0,1/(1/BW15-1/AO15),0)</f>
        <v>0.29038033462250951</v>
      </c>
      <c r="L15">
        <f t="shared" ref="L15:L25" si="128">((BZ15-BM15/2)*AT15-J15)/(BZ15+BM15/2)</f>
        <v>60.908634564532711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t="e">
        <f t="shared" ref="T15:T25" si="129">CF15/P15</f>
        <v>#DIV/0!</v>
      </c>
      <c r="U15" t="e">
        <f t="shared" ref="U15:U25" si="130">CH15/R15</f>
        <v>#DIV/0!</v>
      </c>
      <c r="V15" t="e">
        <f t="shared" ref="V15:V25" si="131">(R15-S15)/R15</f>
        <v>#DIV/0!</v>
      </c>
      <c r="W15" s="1">
        <v>-1</v>
      </c>
      <c r="X15" s="1">
        <v>0.87</v>
      </c>
      <c r="Y15" s="1">
        <v>0.92</v>
      </c>
      <c r="Z15" s="1">
        <v>10.151815414428711</v>
      </c>
      <c r="AA15">
        <f t="shared" ref="AA15:AA25" si="132">(Z15*Y15+(100-Z15)*X15)/100</f>
        <v>0.87507590770721433</v>
      </c>
      <c r="AB15">
        <f t="shared" ref="AB15:AB25" si="133">(J15-W15)/CG15</f>
        <v>-6.4723592782904452E-4</v>
      </c>
      <c r="AC15" t="e">
        <f t="shared" ref="AC15:AC25" si="134">(R15-S15)/(R15-Q15)</f>
        <v>#DIV/0!</v>
      </c>
      <c r="AD15" t="e">
        <f t="shared" ref="AD15:AD25" si="135">(P15-R15)/(P15-Q15)</f>
        <v>#DIV/0!</v>
      </c>
      <c r="AE15" t="e">
        <f t="shared" ref="AE15:AE25" si="136">(P15-R15)/R15</f>
        <v>#DIV/0!</v>
      </c>
      <c r="AF15" s="1">
        <v>0</v>
      </c>
      <c r="AG15" s="1">
        <v>0.5</v>
      </c>
      <c r="AH15" t="e">
        <f t="shared" ref="AH15:AH25" si="137">V15*AG15*AA15*AF15</f>
        <v>#DIV/0!</v>
      </c>
      <c r="AI15">
        <f t="shared" ref="AI15:AI25" si="138">BM15*1000</f>
        <v>4.1429178403249001</v>
      </c>
      <c r="AJ15">
        <f t="shared" ref="AJ15:AJ25" si="139">(BR15-BX15)</f>
        <v>1.4321009108896849</v>
      </c>
      <c r="AK15">
        <f t="shared" ref="AK15:AK25" si="140">(AQ15+BQ15*I15)</f>
        <v>24.087390899658203</v>
      </c>
      <c r="AL15" s="1">
        <v>2</v>
      </c>
      <c r="AM15">
        <f t="shared" ref="AM15:AM25" si="141">(AL15*BF15+BG15)</f>
        <v>4.644859790802002</v>
      </c>
      <c r="AN15" s="1">
        <v>1</v>
      </c>
      <c r="AO15">
        <f t="shared" ref="AO15:AO25" si="142">AM15*(AN15+1)*(AN15+1)/(AN15*AN15+1)</f>
        <v>9.2897195816040039</v>
      </c>
      <c r="AP15" s="1">
        <v>21.089933395385742</v>
      </c>
      <c r="AQ15" s="1">
        <v>24.087390899658203</v>
      </c>
      <c r="AR15" s="1">
        <v>20.069744110107422</v>
      </c>
      <c r="AS15" s="1">
        <v>49.952480316162109</v>
      </c>
      <c r="AT15" s="1">
        <v>51.119029998779297</v>
      </c>
      <c r="AU15" s="1">
        <v>13.128179550170898</v>
      </c>
      <c r="AV15" s="1">
        <v>15.845067024230957</v>
      </c>
      <c r="AW15" s="1">
        <v>52.116558074951172</v>
      </c>
      <c r="AX15" s="1">
        <v>62.900840759277344</v>
      </c>
      <c r="AY15" s="1">
        <v>300.1429443359375</v>
      </c>
      <c r="AZ15" s="1">
        <v>1699.2818603515625</v>
      </c>
      <c r="BA15" s="1">
        <v>1443.1317138671875</v>
      </c>
      <c r="BB15" s="1">
        <v>99.629241943359375</v>
      </c>
      <c r="BC15" s="1">
        <v>-1.3435022830963135</v>
      </c>
      <c r="BD15" s="1">
        <v>-3.7374511361122131E-2</v>
      </c>
      <c r="BE15" s="1">
        <v>1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ref="BL15:BL25" si="143">AY15*0.000001/(AL15*0.0001)</f>
        <v>1.5007147216796874</v>
      </c>
      <c r="BM15">
        <f t="shared" ref="BM15:BM25" si="144">(AV15-AU15)/(1000-AV15)*BL15</f>
        <v>4.1429178403249002E-3</v>
      </c>
      <c r="BN15">
        <f t="shared" ref="BN15:BN25" si="145">(AQ15+273.15)</f>
        <v>297.23739089965818</v>
      </c>
      <c r="BO15">
        <f t="shared" ref="BO15:BO25" si="146">(AP15+273.15)</f>
        <v>294.23993339538572</v>
      </c>
      <c r="BP15">
        <f t="shared" ref="BP15:BP25" si="147">(AZ15*BH15+BA15*BI15)*BJ15</f>
        <v>271.8850915791445</v>
      </c>
      <c r="BQ15">
        <f t="shared" ref="BQ15:BQ25" si="148">((BP15+0.00000010773*(BO15^4-BN15^4))-BM15*44100)/(AM15*51.4+0.00000043092*BN15^3)</f>
        <v>0.22303153609684975</v>
      </c>
      <c r="BR15">
        <f t="shared" ref="BR15:BR25" si="149">0.61365*EXP(17.502*AK15/(240.97+AK15))</f>
        <v>3.0107329270555363</v>
      </c>
      <c r="BS15">
        <f t="shared" ref="BS15:BS25" si="150">BR15*1000/BB15</f>
        <v>30.219370019568959</v>
      </c>
      <c r="BT15">
        <f t="shared" ref="BT15:BT25" si="151">(BS15-AV15)</f>
        <v>14.374302995338002</v>
      </c>
      <c r="BU15">
        <f t="shared" ref="BU15:BU25" si="152">IF(I15,AQ15,(AP15+AQ15)/2)</f>
        <v>22.588662147521973</v>
      </c>
      <c r="BV15">
        <f t="shared" ref="BV15:BV25" si="153">0.61365*EXP(17.502*BU15/(240.97+BU15))</f>
        <v>2.7502800305297428</v>
      </c>
      <c r="BW15">
        <f t="shared" ref="BW15:BW25" si="154">IF(BT15&lt;&gt;0,(1000-(BS15+AV15)/2)/BT15*BM15,0)</f>
        <v>0.28157867916245943</v>
      </c>
      <c r="BX15">
        <f t="shared" ref="BX15:BX25" si="155">AV15*BB15/1000</f>
        <v>1.5786320161658514</v>
      </c>
      <c r="BY15">
        <f t="shared" ref="BY15:BY25" si="156">(BV15-BX15)</f>
        <v>1.1716480143638914</v>
      </c>
      <c r="BZ15">
        <f t="shared" ref="BZ15:BZ25" si="157">1/(1.6/K15+1.37/AO15)</f>
        <v>0.17675683496196637</v>
      </c>
      <c r="CA15">
        <f t="shared" ref="CA15:CA25" si="158">L15*BB15*0.001</f>
        <v>6.0682810894694912</v>
      </c>
      <c r="CB15">
        <f t="shared" ref="CB15:CB25" si="159">L15/AT15</f>
        <v>1.1915060705570351</v>
      </c>
      <c r="CC15">
        <f t="shared" ref="CC15:CC25" si="160">(1-BM15*BB15/BR15/K15)*100</f>
        <v>52.787857099880917</v>
      </c>
      <c r="CD15">
        <f t="shared" ref="CD15:CD25" si="161">(AT15-J15/(AO15/1.35))</f>
        <v>51.404215604075226</v>
      </c>
      <c r="CE15">
        <f t="shared" ref="CE15:CE25" si="162">J15*CC15/100/CD15</f>
        <v>-2.0152630066426973E-2</v>
      </c>
      <c r="CF15">
        <f t="shared" ref="CF15:CF25" si="163">(P15-O15)</f>
        <v>0</v>
      </c>
      <c r="CG15">
        <f t="shared" ref="CG15:CG25" si="164">AZ15*AA15</f>
        <v>1487.0006163975474</v>
      </c>
      <c r="CH15">
        <f t="shared" ref="CH15:CH25" si="165">(R15-Q15)</f>
        <v>0</v>
      </c>
      <c r="CI15" t="e">
        <f t="shared" ref="CI15:CI25" si="166">(R15-S15)/(R15-O15)</f>
        <v>#DIV/0!</v>
      </c>
      <c r="CJ15" t="e">
        <f t="shared" ref="CJ15:CJ25" si="167">(P15-R15)/(P15-O15)</f>
        <v>#DIV/0!</v>
      </c>
    </row>
    <row r="16" spans="1:88" x14ac:dyDescent="0.35">
      <c r="A16" t="s">
        <v>148</v>
      </c>
      <c r="B16" s="1">
        <v>15</v>
      </c>
      <c r="C16" s="1" t="s">
        <v>105</v>
      </c>
      <c r="D16" s="1" t="s">
        <v>0</v>
      </c>
      <c r="E16" s="1">
        <v>0</v>
      </c>
      <c r="F16" s="1" t="s">
        <v>91</v>
      </c>
      <c r="G16" s="1" t="s">
        <v>0</v>
      </c>
      <c r="H16" s="1">
        <v>3044.0001557543874</v>
      </c>
      <c r="I16" s="1">
        <v>0</v>
      </c>
      <c r="J16">
        <f t="shared" si="126"/>
        <v>3.0461677521628907</v>
      </c>
      <c r="K16">
        <f t="shared" si="127"/>
        <v>0.30913276775978954</v>
      </c>
      <c r="L16">
        <f t="shared" si="128"/>
        <v>79.255740923875834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t="e">
        <f t="shared" si="129"/>
        <v>#DIV/0!</v>
      </c>
      <c r="U16" t="e">
        <f t="shared" si="130"/>
        <v>#DIV/0!</v>
      </c>
      <c r="V16" t="e">
        <f t="shared" si="131"/>
        <v>#DIV/0!</v>
      </c>
      <c r="W16" s="1">
        <v>-1</v>
      </c>
      <c r="X16" s="1">
        <v>0.87</v>
      </c>
      <c r="Y16" s="1">
        <v>0.92</v>
      </c>
      <c r="Z16" s="1">
        <v>10.151815414428711</v>
      </c>
      <c r="AA16">
        <f t="shared" si="132"/>
        <v>0.87507590770721433</v>
      </c>
      <c r="AB16">
        <f t="shared" si="133"/>
        <v>2.7219073451484927E-3</v>
      </c>
      <c r="AC16" t="e">
        <f t="shared" si="134"/>
        <v>#DIV/0!</v>
      </c>
      <c r="AD16" t="e">
        <f t="shared" si="135"/>
        <v>#DIV/0!</v>
      </c>
      <c r="AE16" t="e">
        <f t="shared" si="136"/>
        <v>#DIV/0!</v>
      </c>
      <c r="AF16" s="1">
        <v>0</v>
      </c>
      <c r="AG16" s="1">
        <v>0.5</v>
      </c>
      <c r="AH16" t="e">
        <f t="shared" si="137"/>
        <v>#DIV/0!</v>
      </c>
      <c r="AI16">
        <f t="shared" si="138"/>
        <v>4.3771579919338954</v>
      </c>
      <c r="AJ16">
        <f t="shared" si="139"/>
        <v>1.4240818686549062</v>
      </c>
      <c r="AK16">
        <f t="shared" si="140"/>
        <v>24.05079460144043</v>
      </c>
      <c r="AL16" s="1">
        <v>2</v>
      </c>
      <c r="AM16">
        <f t="shared" si="141"/>
        <v>4.644859790802002</v>
      </c>
      <c r="AN16" s="1">
        <v>1</v>
      </c>
      <c r="AO16">
        <f t="shared" si="142"/>
        <v>9.2897195816040039</v>
      </c>
      <c r="AP16" s="1">
        <v>21.111724853515625</v>
      </c>
      <c r="AQ16" s="1">
        <v>24.05079460144043</v>
      </c>
      <c r="AR16" s="1">
        <v>20.067287445068359</v>
      </c>
      <c r="AS16" s="1">
        <v>99.845115661621094</v>
      </c>
      <c r="AT16" s="1">
        <v>97.530860900878906</v>
      </c>
      <c r="AU16" s="1">
        <v>12.989076614379883</v>
      </c>
      <c r="AV16" s="1">
        <v>15.859501838684082</v>
      </c>
      <c r="AW16" s="1">
        <v>51.495574951171875</v>
      </c>
      <c r="AX16" s="1">
        <v>62.873924255371094</v>
      </c>
      <c r="AY16" s="1">
        <v>300.1463623046875</v>
      </c>
      <c r="AZ16" s="1">
        <v>1698.7318115234375</v>
      </c>
      <c r="BA16" s="1">
        <v>1467.5264892578125</v>
      </c>
      <c r="BB16" s="1">
        <v>99.627540588378906</v>
      </c>
      <c r="BC16" s="1">
        <v>-1.0862482786178589</v>
      </c>
      <c r="BD16" s="1">
        <v>-3.1058231368660927E-2</v>
      </c>
      <c r="BE16" s="1">
        <v>1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143"/>
        <v>1.5007318115234374</v>
      </c>
      <c r="BM16">
        <f t="shared" si="144"/>
        <v>4.3771579919338957E-3</v>
      </c>
      <c r="BN16">
        <f t="shared" si="145"/>
        <v>297.20079460144041</v>
      </c>
      <c r="BO16">
        <f t="shared" si="146"/>
        <v>294.2617248535156</v>
      </c>
      <c r="BP16">
        <f t="shared" si="147"/>
        <v>271.79708376861163</v>
      </c>
      <c r="BQ16">
        <f t="shared" si="148"/>
        <v>0.18398553348441818</v>
      </c>
      <c r="BR16">
        <f t="shared" si="149"/>
        <v>3.0041250317998744</v>
      </c>
      <c r="BS16">
        <f t="shared" si="150"/>
        <v>30.153560090494612</v>
      </c>
      <c r="BT16">
        <f t="shared" si="151"/>
        <v>14.294058251810529</v>
      </c>
      <c r="BU16">
        <f t="shared" si="152"/>
        <v>22.581259727478027</v>
      </c>
      <c r="BV16">
        <f t="shared" si="153"/>
        <v>2.7490441931877592</v>
      </c>
      <c r="BW16">
        <f t="shared" si="154"/>
        <v>0.29917709132841264</v>
      </c>
      <c r="BX16">
        <f t="shared" si="155"/>
        <v>1.5800431631449683</v>
      </c>
      <c r="BY16">
        <f t="shared" si="156"/>
        <v>1.1690010300427909</v>
      </c>
      <c r="BZ16">
        <f t="shared" si="157"/>
        <v>0.18785535744799586</v>
      </c>
      <c r="CA16">
        <f t="shared" si="158"/>
        <v>7.8960545457554829</v>
      </c>
      <c r="CB16">
        <f t="shared" si="159"/>
        <v>0.81262218124398422</v>
      </c>
      <c r="CC16">
        <f t="shared" si="160"/>
        <v>53.042108751668437</v>
      </c>
      <c r="CD16">
        <f t="shared" si="161"/>
        <v>97.08818591706526</v>
      </c>
      <c r="CE16">
        <f t="shared" si="162"/>
        <v>1.6642103223977248E-2</v>
      </c>
      <c r="CF16">
        <f t="shared" si="163"/>
        <v>0</v>
      </c>
      <c r="CG16">
        <f t="shared" si="164"/>
        <v>1486.5192819199926</v>
      </c>
      <c r="CH16">
        <f t="shared" si="165"/>
        <v>0</v>
      </c>
      <c r="CI16" t="e">
        <f t="shared" si="166"/>
        <v>#DIV/0!</v>
      </c>
      <c r="CJ16" t="e">
        <f t="shared" si="167"/>
        <v>#DIV/0!</v>
      </c>
    </row>
    <row r="17" spans="1:88" x14ac:dyDescent="0.35">
      <c r="A17" t="s">
        <v>148</v>
      </c>
      <c r="B17" s="1">
        <v>13</v>
      </c>
      <c r="C17" s="1" t="s">
        <v>103</v>
      </c>
      <c r="D17" s="1" t="s">
        <v>0</v>
      </c>
      <c r="E17" s="1">
        <v>0</v>
      </c>
      <c r="F17" s="1" t="s">
        <v>91</v>
      </c>
      <c r="G17" s="1" t="s">
        <v>0</v>
      </c>
      <c r="H17" s="1">
        <v>2735.0001557543874</v>
      </c>
      <c r="I17" s="1">
        <v>0</v>
      </c>
      <c r="J17">
        <f t="shared" si="126"/>
        <v>9.2450599193239302</v>
      </c>
      <c r="K17">
        <f t="shared" si="127"/>
        <v>0.28123320072547087</v>
      </c>
      <c r="L17">
        <f t="shared" si="128"/>
        <v>135.56793244261786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t="e">
        <f t="shared" si="129"/>
        <v>#DIV/0!</v>
      </c>
      <c r="U17" t="e">
        <f t="shared" si="130"/>
        <v>#DIV/0!</v>
      </c>
      <c r="V17" t="e">
        <f t="shared" si="131"/>
        <v>#DIV/0!</v>
      </c>
      <c r="W17" s="1">
        <v>-1</v>
      </c>
      <c r="X17" s="1">
        <v>0.87</v>
      </c>
      <c r="Y17" s="1">
        <v>0.92</v>
      </c>
      <c r="Z17" s="1">
        <v>10.151815414428711</v>
      </c>
      <c r="AA17">
        <f t="shared" si="132"/>
        <v>0.87507590770721433</v>
      </c>
      <c r="AB17">
        <f t="shared" si="133"/>
        <v>6.8889515137695399E-3</v>
      </c>
      <c r="AC17" t="e">
        <f t="shared" si="134"/>
        <v>#DIV/0!</v>
      </c>
      <c r="AD17" t="e">
        <f t="shared" si="135"/>
        <v>#DIV/0!</v>
      </c>
      <c r="AE17" t="e">
        <f t="shared" si="136"/>
        <v>#DIV/0!</v>
      </c>
      <c r="AF17" s="1">
        <v>0</v>
      </c>
      <c r="AG17" s="1">
        <v>0.5</v>
      </c>
      <c r="AH17" t="e">
        <f t="shared" si="137"/>
        <v>#DIV/0!</v>
      </c>
      <c r="AI17">
        <f t="shared" si="138"/>
        <v>4.0195197046545719</v>
      </c>
      <c r="AJ17">
        <f t="shared" si="139"/>
        <v>1.4331738492098103</v>
      </c>
      <c r="AK17">
        <f t="shared" si="140"/>
        <v>24.137542724609375</v>
      </c>
      <c r="AL17" s="1">
        <v>2</v>
      </c>
      <c r="AM17">
        <f t="shared" si="141"/>
        <v>4.644859790802002</v>
      </c>
      <c r="AN17" s="1">
        <v>1</v>
      </c>
      <c r="AO17">
        <f t="shared" si="142"/>
        <v>9.2897195816040039</v>
      </c>
      <c r="AP17" s="1">
        <v>21.09417724609375</v>
      </c>
      <c r="AQ17" s="1">
        <v>24.137542724609375</v>
      </c>
      <c r="AR17" s="1">
        <v>20.068023681640625</v>
      </c>
      <c r="AS17" s="1">
        <v>200.06556701660156</v>
      </c>
      <c r="AT17" s="1">
        <v>193.38737487792969</v>
      </c>
      <c r="AU17" s="1">
        <v>13.289381980895996</v>
      </c>
      <c r="AV17" s="1">
        <v>15.925046920776367</v>
      </c>
      <c r="AW17" s="1">
        <v>52.743629455566406</v>
      </c>
      <c r="AX17" s="1">
        <v>63.2041015625</v>
      </c>
      <c r="AY17" s="1">
        <v>300.15261840820313</v>
      </c>
      <c r="AZ17" s="1">
        <v>1699.4783935546875</v>
      </c>
      <c r="BA17" s="1">
        <v>1438.09521484375</v>
      </c>
      <c r="BB17" s="1">
        <v>99.631431579589844</v>
      </c>
      <c r="BC17" s="1">
        <v>-0.80795270204544067</v>
      </c>
      <c r="BD17" s="1">
        <v>-3.3077970147132874E-2</v>
      </c>
      <c r="BE17" s="1">
        <v>1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143"/>
        <v>1.5007630920410153</v>
      </c>
      <c r="BM17">
        <f t="shared" si="144"/>
        <v>4.0195197046545717E-3</v>
      </c>
      <c r="BN17">
        <f t="shared" si="145"/>
        <v>297.28754272460935</v>
      </c>
      <c r="BO17">
        <f t="shared" si="146"/>
        <v>294.24417724609373</v>
      </c>
      <c r="BP17">
        <f t="shared" si="147"/>
        <v>271.91653689094164</v>
      </c>
      <c r="BQ17">
        <f t="shared" si="148"/>
        <v>0.2428298916337272</v>
      </c>
      <c r="BR17">
        <f t="shared" si="149"/>
        <v>3.0198090718988988</v>
      </c>
      <c r="BS17">
        <f t="shared" si="150"/>
        <v>30.309803081435664</v>
      </c>
      <c r="BT17">
        <f t="shared" si="151"/>
        <v>14.384756160659297</v>
      </c>
      <c r="BU17">
        <f t="shared" si="152"/>
        <v>22.615859985351563</v>
      </c>
      <c r="BV17">
        <f t="shared" si="153"/>
        <v>2.7548248971311851</v>
      </c>
      <c r="BW17">
        <f t="shared" si="154"/>
        <v>0.27296943482994601</v>
      </c>
      <c r="BX17">
        <f t="shared" si="155"/>
        <v>1.5866352226890885</v>
      </c>
      <c r="BY17">
        <f t="shared" si="156"/>
        <v>1.1681896744420965</v>
      </c>
      <c r="BZ17">
        <f t="shared" si="157"/>
        <v>0.17132958520431507</v>
      </c>
      <c r="CA17">
        <f t="shared" si="158"/>
        <v>13.506827185543139</v>
      </c>
      <c r="CB17">
        <f t="shared" si="159"/>
        <v>0.70101749159267135</v>
      </c>
      <c r="CC17">
        <f t="shared" si="160"/>
        <v>52.845357395713407</v>
      </c>
      <c r="CD17">
        <f t="shared" si="161"/>
        <v>192.04386490634749</v>
      </c>
      <c r="CE17">
        <f t="shared" si="162"/>
        <v>2.5439942891157179E-2</v>
      </c>
      <c r="CF17">
        <f t="shared" si="163"/>
        <v>0</v>
      </c>
      <c r="CG17">
        <f t="shared" si="164"/>
        <v>1487.1725978686666</v>
      </c>
      <c r="CH17">
        <f t="shared" si="165"/>
        <v>0</v>
      </c>
      <c r="CI17" t="e">
        <f t="shared" si="166"/>
        <v>#DIV/0!</v>
      </c>
      <c r="CJ17" t="e">
        <f t="shared" si="167"/>
        <v>#DIV/0!</v>
      </c>
    </row>
    <row r="18" spans="1:88" x14ac:dyDescent="0.35">
      <c r="A18" t="s">
        <v>148</v>
      </c>
      <c r="B18" s="1">
        <v>16</v>
      </c>
      <c r="C18" s="1" t="s">
        <v>106</v>
      </c>
      <c r="D18" s="1" t="s">
        <v>0</v>
      </c>
      <c r="E18" s="1">
        <v>0</v>
      </c>
      <c r="F18" s="1" t="s">
        <v>91</v>
      </c>
      <c r="G18" s="1" t="s">
        <v>0</v>
      </c>
      <c r="H18" s="1">
        <v>3207.0001557543874</v>
      </c>
      <c r="I18" s="1">
        <v>0</v>
      </c>
      <c r="J18">
        <f t="shared" si="126"/>
        <v>16.834440108864744</v>
      </c>
      <c r="K18">
        <f t="shared" si="127"/>
        <v>0.32694702061698011</v>
      </c>
      <c r="L18">
        <f t="shared" si="128"/>
        <v>197.57569134984806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t="e">
        <f t="shared" si="129"/>
        <v>#DIV/0!</v>
      </c>
      <c r="U18" t="e">
        <f t="shared" si="130"/>
        <v>#DIV/0!</v>
      </c>
      <c r="V18" t="e">
        <f t="shared" si="131"/>
        <v>#DIV/0!</v>
      </c>
      <c r="W18" s="1">
        <v>-1</v>
      </c>
      <c r="X18" s="1">
        <v>0.87</v>
      </c>
      <c r="Y18" s="1">
        <v>0.92</v>
      </c>
      <c r="Z18" s="1">
        <v>10.151815414428711</v>
      </c>
      <c r="AA18">
        <f t="shared" si="132"/>
        <v>0.87507590770721433</v>
      </c>
      <c r="AB18">
        <f t="shared" si="133"/>
        <v>1.1999571646843074E-2</v>
      </c>
      <c r="AC18" t="e">
        <f t="shared" si="134"/>
        <v>#DIV/0!</v>
      </c>
      <c r="AD18" t="e">
        <f t="shared" si="135"/>
        <v>#DIV/0!</v>
      </c>
      <c r="AE18" t="e">
        <f t="shared" si="136"/>
        <v>#DIV/0!</v>
      </c>
      <c r="AF18" s="1">
        <v>0</v>
      </c>
      <c r="AG18" s="1">
        <v>0.5</v>
      </c>
      <c r="AH18" t="e">
        <f t="shared" si="137"/>
        <v>#DIV/0!</v>
      </c>
      <c r="AI18">
        <f t="shared" si="138"/>
        <v>4.541934065880362</v>
      </c>
      <c r="AJ18">
        <f t="shared" si="139"/>
        <v>1.3999409326170325</v>
      </c>
      <c r="AK18">
        <f t="shared" si="140"/>
        <v>23.941516876220703</v>
      </c>
      <c r="AL18" s="1">
        <v>2</v>
      </c>
      <c r="AM18">
        <f t="shared" si="141"/>
        <v>4.644859790802002</v>
      </c>
      <c r="AN18" s="1">
        <v>1</v>
      </c>
      <c r="AO18">
        <f t="shared" si="142"/>
        <v>9.2897195816040039</v>
      </c>
      <c r="AP18" s="1">
        <v>21.117530822753906</v>
      </c>
      <c r="AQ18" s="1">
        <v>23.941516876220703</v>
      </c>
      <c r="AR18" s="1">
        <v>20.066917419433594</v>
      </c>
      <c r="AS18" s="1">
        <v>300.0906982421875</v>
      </c>
      <c r="AT18" s="1">
        <v>288.00115966796875</v>
      </c>
      <c r="AU18" s="1">
        <v>12.925374031066895</v>
      </c>
      <c r="AV18" s="1">
        <v>15.903824806213379</v>
      </c>
      <c r="AW18" s="1">
        <v>51.225025177001953</v>
      </c>
      <c r="AX18" s="1">
        <v>63.02801513671875</v>
      </c>
      <c r="AY18" s="1">
        <v>300.13589477539063</v>
      </c>
      <c r="AZ18" s="1">
        <v>1698.431396484375</v>
      </c>
      <c r="BA18" s="1">
        <v>1465.2359619140625</v>
      </c>
      <c r="BB18" s="1">
        <v>99.631889343261719</v>
      </c>
      <c r="BC18" s="1">
        <v>-0.67619884014129639</v>
      </c>
      <c r="BD18" s="1">
        <v>-3.4460701048374176E-2</v>
      </c>
      <c r="BE18" s="1">
        <v>1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143"/>
        <v>1.5006794738769529</v>
      </c>
      <c r="BM18">
        <f t="shared" si="144"/>
        <v>4.541934065880362E-3</v>
      </c>
      <c r="BN18">
        <f t="shared" si="145"/>
        <v>297.09151687622068</v>
      </c>
      <c r="BO18">
        <f t="shared" si="146"/>
        <v>294.26753082275388</v>
      </c>
      <c r="BP18">
        <f t="shared" si="147"/>
        <v>271.749017363436</v>
      </c>
      <c r="BQ18">
        <f t="shared" si="148"/>
        <v>0.15993728220303638</v>
      </c>
      <c r="BR18">
        <f t="shared" si="149"/>
        <v>2.9844690458443046</v>
      </c>
      <c r="BS18">
        <f t="shared" si="150"/>
        <v>29.954957850512244</v>
      </c>
      <c r="BT18">
        <f t="shared" si="151"/>
        <v>14.051133044298865</v>
      </c>
      <c r="BU18">
        <f t="shared" si="152"/>
        <v>22.529523849487305</v>
      </c>
      <c r="BV18">
        <f t="shared" si="153"/>
        <v>2.7404204227572806</v>
      </c>
      <c r="BW18">
        <f t="shared" si="154"/>
        <v>0.31583148976706665</v>
      </c>
      <c r="BX18">
        <f t="shared" si="155"/>
        <v>1.5845281132272722</v>
      </c>
      <c r="BY18">
        <f t="shared" si="156"/>
        <v>1.1558923095300084</v>
      </c>
      <c r="BZ18">
        <f t="shared" si="157"/>
        <v>0.1983641275307681</v>
      </c>
      <c r="CA18">
        <f t="shared" si="158"/>
        <v>19.684839417486494</v>
      </c>
      <c r="CB18">
        <f t="shared" si="159"/>
        <v>0.68602394371477338</v>
      </c>
      <c r="CC18">
        <f t="shared" si="160"/>
        <v>53.623846113916429</v>
      </c>
      <c r="CD18">
        <f t="shared" si="161"/>
        <v>285.55474630238433</v>
      </c>
      <c r="CE18">
        <f t="shared" si="162"/>
        <v>3.161311228410732E-2</v>
      </c>
      <c r="CF18">
        <f t="shared" si="163"/>
        <v>0</v>
      </c>
      <c r="CG18">
        <f t="shared" si="164"/>
        <v>1486.2563959569961</v>
      </c>
      <c r="CH18">
        <f t="shared" si="165"/>
        <v>0</v>
      </c>
      <c r="CI18" t="e">
        <f t="shared" si="166"/>
        <v>#DIV/0!</v>
      </c>
      <c r="CJ18" t="e">
        <f t="shared" si="167"/>
        <v>#DIV/0!</v>
      </c>
    </row>
    <row r="19" spans="1:88" x14ac:dyDescent="0.35">
      <c r="A19" t="s">
        <v>148</v>
      </c>
      <c r="B19" s="1">
        <v>17</v>
      </c>
      <c r="C19" s="1" t="s">
        <v>107</v>
      </c>
      <c r="D19" s="1" t="s">
        <v>0</v>
      </c>
      <c r="E19" s="1">
        <v>0</v>
      </c>
      <c r="F19" s="1" t="s">
        <v>91</v>
      </c>
      <c r="G19" s="1" t="s">
        <v>0</v>
      </c>
      <c r="H19" s="1">
        <v>3349.0001557543874</v>
      </c>
      <c r="I19" s="1">
        <v>0</v>
      </c>
      <c r="J19">
        <f t="shared" si="126"/>
        <v>21.942122520580771</v>
      </c>
      <c r="K19">
        <f t="shared" si="127"/>
        <v>0.34079561665974661</v>
      </c>
      <c r="L19">
        <f t="shared" si="128"/>
        <v>270.63239147711107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t="e">
        <f t="shared" si="129"/>
        <v>#DIV/0!</v>
      </c>
      <c r="U19" t="e">
        <f t="shared" si="130"/>
        <v>#DIV/0!</v>
      </c>
      <c r="V19" t="e">
        <f t="shared" si="131"/>
        <v>#DIV/0!</v>
      </c>
      <c r="W19" s="1">
        <v>-1</v>
      </c>
      <c r="X19" s="1">
        <v>0.87</v>
      </c>
      <c r="Y19" s="1">
        <v>0.92</v>
      </c>
      <c r="Z19" s="1">
        <v>10.151815414428711</v>
      </c>
      <c r="AA19">
        <f t="shared" si="132"/>
        <v>0.87507590770721433</v>
      </c>
      <c r="AB19">
        <f t="shared" si="133"/>
        <v>1.5436700085194597E-2</v>
      </c>
      <c r="AC19" t="e">
        <f t="shared" si="134"/>
        <v>#DIV/0!</v>
      </c>
      <c r="AD19" t="e">
        <f t="shared" si="135"/>
        <v>#DIV/0!</v>
      </c>
      <c r="AE19" t="e">
        <f t="shared" si="136"/>
        <v>#DIV/0!</v>
      </c>
      <c r="AF19" s="1">
        <v>0</v>
      </c>
      <c r="AG19" s="1">
        <v>0.5</v>
      </c>
      <c r="AH19" t="e">
        <f t="shared" si="137"/>
        <v>#DIV/0!</v>
      </c>
      <c r="AI19">
        <f t="shared" si="138"/>
        <v>4.6769148276446595</v>
      </c>
      <c r="AJ19">
        <f t="shared" si="139"/>
        <v>1.3849213092764321</v>
      </c>
      <c r="AK19">
        <f t="shared" si="140"/>
        <v>23.876592636108398</v>
      </c>
      <c r="AL19" s="1">
        <v>2</v>
      </c>
      <c r="AM19">
        <f t="shared" si="141"/>
        <v>4.644859790802002</v>
      </c>
      <c r="AN19" s="1">
        <v>1</v>
      </c>
      <c r="AO19">
        <f t="shared" si="142"/>
        <v>9.2897195816040039</v>
      </c>
      <c r="AP19" s="1">
        <v>21.120794296264648</v>
      </c>
      <c r="AQ19" s="1">
        <v>23.876592636108398</v>
      </c>
      <c r="AR19" s="1">
        <v>20.069408416748047</v>
      </c>
      <c r="AS19" s="1">
        <v>400.11972045898438</v>
      </c>
      <c r="AT19" s="1">
        <v>384.300537109375</v>
      </c>
      <c r="AU19" s="1">
        <v>12.872108459472656</v>
      </c>
      <c r="AV19" s="1">
        <v>15.938973426818848</v>
      </c>
      <c r="AW19" s="1">
        <v>51.001338958740234</v>
      </c>
      <c r="AX19" s="1">
        <v>63.149787902832031</v>
      </c>
      <c r="AY19" s="1">
        <v>300.1351318359375</v>
      </c>
      <c r="AZ19" s="1">
        <v>1698.374267578125</v>
      </c>
      <c r="BA19" s="1">
        <v>1466.863525390625</v>
      </c>
      <c r="BB19" s="1">
        <v>99.625175476074219</v>
      </c>
      <c r="BC19" s="1">
        <v>-0.72087353467941284</v>
      </c>
      <c r="BD19" s="1">
        <v>-3.1207479536533356E-2</v>
      </c>
      <c r="BE19" s="1">
        <v>1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143"/>
        <v>1.5006756591796875</v>
      </c>
      <c r="BM19">
        <f t="shared" si="144"/>
        <v>4.6769148276446593E-3</v>
      </c>
      <c r="BN19">
        <f t="shared" si="145"/>
        <v>297.02659263610838</v>
      </c>
      <c r="BO19">
        <f t="shared" si="146"/>
        <v>294.27079429626463</v>
      </c>
      <c r="BP19">
        <f t="shared" si="147"/>
        <v>271.73987673864031</v>
      </c>
      <c r="BQ19">
        <f t="shared" si="148"/>
        <v>0.13917489621709891</v>
      </c>
      <c r="BR19">
        <f t="shared" si="149"/>
        <v>2.9728443338317438</v>
      </c>
      <c r="BS19">
        <f t="shared" si="150"/>
        <v>29.840292071010666</v>
      </c>
      <c r="BT19">
        <f t="shared" si="151"/>
        <v>13.901318644191818</v>
      </c>
      <c r="BU19">
        <f t="shared" si="152"/>
        <v>22.498693466186523</v>
      </c>
      <c r="BV19">
        <f t="shared" si="153"/>
        <v>2.7352926202919265</v>
      </c>
      <c r="BW19">
        <f t="shared" si="154"/>
        <v>0.32873586181346015</v>
      </c>
      <c r="BX19">
        <f t="shared" si="155"/>
        <v>1.5879230245553118</v>
      </c>
      <c r="BY19">
        <f t="shared" si="156"/>
        <v>1.1473695957366148</v>
      </c>
      <c r="BZ19">
        <f t="shared" si="157"/>
        <v>0.20651040933606438</v>
      </c>
      <c r="CA19">
        <f t="shared" si="158"/>
        <v>26.961799490416805</v>
      </c>
      <c r="CB19">
        <f t="shared" si="159"/>
        <v>0.70422069537750065</v>
      </c>
      <c r="CC19">
        <f t="shared" si="160"/>
        <v>54.010107848597499</v>
      </c>
      <c r="CD19">
        <f t="shared" si="161"/>
        <v>381.11186546621337</v>
      </c>
      <c r="CE19">
        <f t="shared" si="162"/>
        <v>3.1095762455833838E-2</v>
      </c>
      <c r="CF19">
        <f t="shared" si="163"/>
        <v>0</v>
      </c>
      <c r="CG19">
        <f t="shared" si="164"/>
        <v>1486.206403827503</v>
      </c>
      <c r="CH19">
        <f t="shared" si="165"/>
        <v>0</v>
      </c>
      <c r="CI19" t="e">
        <f t="shared" si="166"/>
        <v>#DIV/0!</v>
      </c>
      <c r="CJ19" t="e">
        <f t="shared" si="167"/>
        <v>#DIV/0!</v>
      </c>
    </row>
    <row r="20" spans="1:88" x14ac:dyDescent="0.35">
      <c r="A20" t="s">
        <v>148</v>
      </c>
      <c r="B20" s="1">
        <v>23</v>
      </c>
      <c r="C20" s="1" t="s">
        <v>113</v>
      </c>
      <c r="D20" s="1" t="s">
        <v>0</v>
      </c>
      <c r="E20" s="1">
        <v>0</v>
      </c>
      <c r="F20" s="1" t="s">
        <v>91</v>
      </c>
      <c r="G20" s="1" t="s">
        <v>0</v>
      </c>
      <c r="H20" s="1">
        <v>5118.0001557543874</v>
      </c>
      <c r="I20" s="1">
        <v>0</v>
      </c>
      <c r="J20">
        <f t="shared" si="126"/>
        <v>26.915313391114875</v>
      </c>
      <c r="K20">
        <f t="shared" si="127"/>
        <v>0.2350926106782335</v>
      </c>
      <c r="L20">
        <f t="shared" si="128"/>
        <v>186.06441177780164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t="e">
        <f t="shared" si="129"/>
        <v>#DIV/0!</v>
      </c>
      <c r="U20" t="e">
        <f t="shared" si="130"/>
        <v>#DIV/0!</v>
      </c>
      <c r="V20" t="e">
        <f t="shared" si="131"/>
        <v>#DIV/0!</v>
      </c>
      <c r="W20" s="1">
        <v>-1</v>
      </c>
      <c r="X20" s="1">
        <v>0.87</v>
      </c>
      <c r="Y20" s="1">
        <v>0.92</v>
      </c>
      <c r="Z20" s="1">
        <v>10.151815414428711</v>
      </c>
      <c r="AA20">
        <f t="shared" si="132"/>
        <v>0.87507590770721433</v>
      </c>
      <c r="AB20">
        <f t="shared" si="133"/>
        <v>1.8750907242094161E-2</v>
      </c>
      <c r="AC20" t="e">
        <f t="shared" si="134"/>
        <v>#DIV/0!</v>
      </c>
      <c r="AD20" t="e">
        <f t="shared" si="135"/>
        <v>#DIV/0!</v>
      </c>
      <c r="AE20" t="e">
        <f t="shared" si="136"/>
        <v>#DIV/0!</v>
      </c>
      <c r="AF20" s="1">
        <v>0</v>
      </c>
      <c r="AG20" s="1">
        <v>0.5</v>
      </c>
      <c r="AH20" t="e">
        <f t="shared" si="137"/>
        <v>#DIV/0!</v>
      </c>
      <c r="AI20">
        <f t="shared" si="138"/>
        <v>4.0430909750425883</v>
      </c>
      <c r="AJ20">
        <f t="shared" si="139"/>
        <v>1.7130117998802976</v>
      </c>
      <c r="AK20">
        <f t="shared" si="140"/>
        <v>25.821538925170898</v>
      </c>
      <c r="AL20" s="1">
        <v>2</v>
      </c>
      <c r="AM20">
        <f t="shared" si="141"/>
        <v>4.644859790802002</v>
      </c>
      <c r="AN20" s="1">
        <v>1</v>
      </c>
      <c r="AO20">
        <f t="shared" si="142"/>
        <v>9.2897195816040039</v>
      </c>
      <c r="AP20" s="1">
        <v>22.881174087524414</v>
      </c>
      <c r="AQ20" s="1">
        <v>25.821538925170898</v>
      </c>
      <c r="AR20" s="1">
        <v>22.046352386474609</v>
      </c>
      <c r="AS20" s="1">
        <v>400.1514892578125</v>
      </c>
      <c r="AT20" s="1">
        <v>381.18829345703125</v>
      </c>
      <c r="AU20" s="1">
        <v>13.667858123779297</v>
      </c>
      <c r="AV20" s="1">
        <v>16.318178176879883</v>
      </c>
      <c r="AW20" s="1">
        <v>48.646278381347656</v>
      </c>
      <c r="AX20" s="1">
        <v>58.076316833496094</v>
      </c>
      <c r="AY20" s="1">
        <v>300.12338256835938</v>
      </c>
      <c r="AZ20" s="1">
        <v>1701.27490234375</v>
      </c>
      <c r="BA20" s="1">
        <v>1838.3408203125</v>
      </c>
      <c r="BB20" s="1">
        <v>99.629867553710938</v>
      </c>
      <c r="BC20" s="1">
        <v>-0.35510483384132385</v>
      </c>
      <c r="BD20" s="1">
        <v>-4.2464651167392731E-2</v>
      </c>
      <c r="BE20" s="1">
        <v>1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si="143"/>
        <v>1.5006169128417968</v>
      </c>
      <c r="BM20">
        <f t="shared" si="144"/>
        <v>4.0430909750425884E-3</v>
      </c>
      <c r="BN20">
        <f t="shared" si="145"/>
        <v>298.97153892517088</v>
      </c>
      <c r="BO20">
        <f t="shared" si="146"/>
        <v>296.03117408752439</v>
      </c>
      <c r="BP20">
        <f t="shared" si="147"/>
        <v>272.20397829076683</v>
      </c>
      <c r="BQ20">
        <f t="shared" si="148"/>
        <v>0.24190659939743706</v>
      </c>
      <c r="BR20">
        <f t="shared" si="149"/>
        <v>3.3387897303606966</v>
      </c>
      <c r="BS20">
        <f t="shared" si="150"/>
        <v>33.511935851573213</v>
      </c>
      <c r="BT20">
        <f t="shared" si="151"/>
        <v>17.19375767469333</v>
      </c>
      <c r="BU20">
        <f t="shared" si="152"/>
        <v>24.351356506347656</v>
      </c>
      <c r="BV20">
        <f t="shared" si="153"/>
        <v>3.0587726087064886</v>
      </c>
      <c r="BW20">
        <f t="shared" si="154"/>
        <v>0.2292900253379902</v>
      </c>
      <c r="BX20">
        <f t="shared" si="155"/>
        <v>1.625777930480399</v>
      </c>
      <c r="BY20">
        <f t="shared" si="156"/>
        <v>1.4329946782260896</v>
      </c>
      <c r="BZ20">
        <f t="shared" si="157"/>
        <v>0.14381653489140134</v>
      </c>
      <c r="CA20">
        <f t="shared" si="158"/>
        <v>18.537572701881512</v>
      </c>
      <c r="CB20">
        <f t="shared" si="159"/>
        <v>0.48811680466460972</v>
      </c>
      <c r="CC20">
        <f t="shared" si="160"/>
        <v>48.68137414956459</v>
      </c>
      <c r="CD20">
        <f t="shared" si="161"/>
        <v>377.27690810693321</v>
      </c>
      <c r="CE20">
        <f t="shared" si="162"/>
        <v>3.4729781054457558E-2</v>
      </c>
      <c r="CF20">
        <f t="shared" si="163"/>
        <v>0</v>
      </c>
      <c r="CG20">
        <f t="shared" si="164"/>
        <v>1488.7446794279595</v>
      </c>
      <c r="CH20">
        <f t="shared" si="165"/>
        <v>0</v>
      </c>
      <c r="CI20" t="e">
        <f t="shared" si="166"/>
        <v>#DIV/0!</v>
      </c>
      <c r="CJ20" t="e">
        <f t="shared" si="167"/>
        <v>#DIV/0!</v>
      </c>
    </row>
    <row r="21" spans="1:88" x14ac:dyDescent="0.35">
      <c r="A21" t="s">
        <v>148</v>
      </c>
      <c r="B21" s="1">
        <v>18</v>
      </c>
      <c r="C21" s="1" t="s">
        <v>108</v>
      </c>
      <c r="D21" s="1" t="s">
        <v>0</v>
      </c>
      <c r="E21" s="1">
        <v>0</v>
      </c>
      <c r="F21" s="1" t="s">
        <v>91</v>
      </c>
      <c r="G21" s="1" t="s">
        <v>0</v>
      </c>
      <c r="H21" s="1">
        <v>3496.0001557543874</v>
      </c>
      <c r="I21" s="1">
        <v>0</v>
      </c>
      <c r="J21">
        <f t="shared" si="126"/>
        <v>31.123261567718583</v>
      </c>
      <c r="K21">
        <f t="shared" si="127"/>
        <v>0.35407168419933971</v>
      </c>
      <c r="L21">
        <f t="shared" si="128"/>
        <v>518.51178997362922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t="e">
        <f t="shared" si="129"/>
        <v>#DIV/0!</v>
      </c>
      <c r="U21" t="e">
        <f t="shared" si="130"/>
        <v>#DIV/0!</v>
      </c>
      <c r="V21" t="e">
        <f t="shared" si="131"/>
        <v>#DIV/0!</v>
      </c>
      <c r="W21" s="1">
        <v>-1</v>
      </c>
      <c r="X21" s="1">
        <v>0.87</v>
      </c>
      <c r="Y21" s="1">
        <v>0.92</v>
      </c>
      <c r="Z21" s="1">
        <v>10.151815414428711</v>
      </c>
      <c r="AA21">
        <f t="shared" si="132"/>
        <v>0.87507590770721433</v>
      </c>
      <c r="AB21">
        <f t="shared" si="133"/>
        <v>2.1614752952379562E-2</v>
      </c>
      <c r="AC21" t="e">
        <f t="shared" si="134"/>
        <v>#DIV/0!</v>
      </c>
      <c r="AD21" t="e">
        <f t="shared" si="135"/>
        <v>#DIV/0!</v>
      </c>
      <c r="AE21" t="e">
        <f t="shared" si="136"/>
        <v>#DIV/0!</v>
      </c>
      <c r="AF21" s="1">
        <v>0</v>
      </c>
      <c r="AG21" s="1">
        <v>0.5</v>
      </c>
      <c r="AH21" t="e">
        <f t="shared" si="137"/>
        <v>#DIV/0!</v>
      </c>
      <c r="AI21">
        <f t="shared" si="138"/>
        <v>4.7930824036184365</v>
      </c>
      <c r="AJ21">
        <f t="shared" si="139"/>
        <v>1.3679515420210349</v>
      </c>
      <c r="AK21">
        <f t="shared" si="140"/>
        <v>23.824712753295898</v>
      </c>
      <c r="AL21" s="1">
        <v>2</v>
      </c>
      <c r="AM21">
        <f t="shared" si="141"/>
        <v>4.644859790802002</v>
      </c>
      <c r="AN21" s="1">
        <v>1</v>
      </c>
      <c r="AO21">
        <f t="shared" si="142"/>
        <v>9.2897195816040039</v>
      </c>
      <c r="AP21" s="1">
        <v>21.137590408325195</v>
      </c>
      <c r="AQ21" s="1">
        <v>23.824712753295898</v>
      </c>
      <c r="AR21" s="1">
        <v>20.071765899658203</v>
      </c>
      <c r="AS21" s="1">
        <v>700.015625</v>
      </c>
      <c r="AT21" s="1">
        <v>677.11407470703125</v>
      </c>
      <c r="AU21" s="1">
        <v>12.874164581298828</v>
      </c>
      <c r="AV21" s="1">
        <v>16.016872406005859</v>
      </c>
      <c r="AW21" s="1">
        <v>50.95361328125</v>
      </c>
      <c r="AX21" s="1">
        <v>63.390708923339844</v>
      </c>
      <c r="AY21" s="1">
        <v>300.14321899414063</v>
      </c>
      <c r="AZ21" s="1">
        <v>1698.3360595703125</v>
      </c>
      <c r="BA21" s="1">
        <v>1501.5828857421875</v>
      </c>
      <c r="BB21" s="1">
        <v>99.621955871582031</v>
      </c>
      <c r="BC21" s="1">
        <v>-1.0925135612487793</v>
      </c>
      <c r="BD21" s="1">
        <v>-3.2968152314424515E-2</v>
      </c>
      <c r="BE21" s="1">
        <v>1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111115</v>
      </c>
      <c r="BL21">
        <f t="shared" si="143"/>
        <v>1.5007160949707028</v>
      </c>
      <c r="BM21">
        <f t="shared" si="144"/>
        <v>4.7930824036184361E-3</v>
      </c>
      <c r="BN21">
        <f t="shared" si="145"/>
        <v>296.97471275329588</v>
      </c>
      <c r="BO21">
        <f t="shared" si="146"/>
        <v>294.28759040832517</v>
      </c>
      <c r="BP21">
        <f t="shared" si="147"/>
        <v>271.73376345752695</v>
      </c>
      <c r="BQ21">
        <f t="shared" si="148"/>
        <v>0.12174458947089732</v>
      </c>
      <c r="BR21">
        <f t="shared" si="149"/>
        <v>2.9635836980529104</v>
      </c>
      <c r="BS21">
        <f t="shared" si="150"/>
        <v>29.748298676981673</v>
      </c>
      <c r="BT21">
        <f t="shared" si="151"/>
        <v>13.731426270975813</v>
      </c>
      <c r="BU21">
        <f t="shared" si="152"/>
        <v>22.481151580810547</v>
      </c>
      <c r="BV21">
        <f t="shared" si="153"/>
        <v>2.7323787502796626</v>
      </c>
      <c r="BW21">
        <f t="shared" si="154"/>
        <v>0.34107194643061545</v>
      </c>
      <c r="BX21">
        <f t="shared" si="155"/>
        <v>1.5956321560318756</v>
      </c>
      <c r="BY21">
        <f t="shared" si="156"/>
        <v>1.136746594247787</v>
      </c>
      <c r="BZ21">
        <f t="shared" si="157"/>
        <v>0.21430099996041521</v>
      </c>
      <c r="CA21">
        <f t="shared" si="158"/>
        <v>51.655158659647903</v>
      </c>
      <c r="CB21">
        <f t="shared" si="159"/>
        <v>0.76576726041025667</v>
      </c>
      <c r="CC21">
        <f t="shared" si="160"/>
        <v>54.494743621224998</v>
      </c>
      <c r="CD21">
        <f t="shared" si="161"/>
        <v>672.59118219694699</v>
      </c>
      <c r="CE21">
        <f t="shared" si="162"/>
        <v>2.5216717148285685E-2</v>
      </c>
      <c r="CF21">
        <f t="shared" si="163"/>
        <v>0</v>
      </c>
      <c r="CG21">
        <f t="shared" si="164"/>
        <v>1486.1729689203848</v>
      </c>
      <c r="CH21">
        <f t="shared" si="165"/>
        <v>0</v>
      </c>
      <c r="CI21" t="e">
        <f t="shared" si="166"/>
        <v>#DIV/0!</v>
      </c>
      <c r="CJ21" t="e">
        <f t="shared" si="167"/>
        <v>#DIV/0!</v>
      </c>
    </row>
    <row r="22" spans="1:88" x14ac:dyDescent="0.35">
      <c r="A22" t="s">
        <v>148</v>
      </c>
      <c r="B22" s="1">
        <v>19</v>
      </c>
      <c r="C22" s="1" t="s">
        <v>109</v>
      </c>
      <c r="D22" s="1" t="s">
        <v>0</v>
      </c>
      <c r="E22" s="1">
        <v>0</v>
      </c>
      <c r="F22" s="1" t="s">
        <v>91</v>
      </c>
      <c r="G22" s="1" t="s">
        <v>0</v>
      </c>
      <c r="H22" s="1">
        <v>3642.0001557543874</v>
      </c>
      <c r="I22" s="1">
        <v>0</v>
      </c>
      <c r="J22">
        <f t="shared" si="126"/>
        <v>34.197723084722845</v>
      </c>
      <c r="K22">
        <f t="shared" si="127"/>
        <v>0.36214145967269451</v>
      </c>
      <c r="L22">
        <f t="shared" si="128"/>
        <v>798.14226726241247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t="e">
        <f t="shared" si="129"/>
        <v>#DIV/0!</v>
      </c>
      <c r="U22" t="e">
        <f t="shared" si="130"/>
        <v>#DIV/0!</v>
      </c>
      <c r="V22" t="e">
        <f t="shared" si="131"/>
        <v>#DIV/0!</v>
      </c>
      <c r="W22" s="1">
        <v>-1</v>
      </c>
      <c r="X22" s="1">
        <v>0.87</v>
      </c>
      <c r="Y22" s="1">
        <v>0.92</v>
      </c>
      <c r="Z22" s="1">
        <v>10.151815414428711</v>
      </c>
      <c r="AA22">
        <f t="shared" si="132"/>
        <v>0.87507590770721433</v>
      </c>
      <c r="AB22">
        <f t="shared" si="133"/>
        <v>2.3650267799780564E-2</v>
      </c>
      <c r="AC22" t="e">
        <f t="shared" si="134"/>
        <v>#DIV/0!</v>
      </c>
      <c r="AD22" t="e">
        <f t="shared" si="135"/>
        <v>#DIV/0!</v>
      </c>
      <c r="AE22" t="e">
        <f t="shared" si="136"/>
        <v>#DIV/0!</v>
      </c>
      <c r="AF22" s="1">
        <v>0</v>
      </c>
      <c r="AG22" s="1">
        <v>0.5</v>
      </c>
      <c r="AH22" t="e">
        <f t="shared" si="137"/>
        <v>#DIV/0!</v>
      </c>
      <c r="AI22">
        <f t="shared" si="138"/>
        <v>4.9109749597583461</v>
      </c>
      <c r="AJ22">
        <f t="shared" si="139"/>
        <v>1.3713069948671839</v>
      </c>
      <c r="AK22">
        <f t="shared" si="140"/>
        <v>23.903427124023438</v>
      </c>
      <c r="AL22" s="1">
        <v>2</v>
      </c>
      <c r="AM22">
        <f t="shared" si="141"/>
        <v>4.644859790802002</v>
      </c>
      <c r="AN22" s="1">
        <v>1</v>
      </c>
      <c r="AO22">
        <f t="shared" si="142"/>
        <v>9.2897195816040039</v>
      </c>
      <c r="AP22" s="1">
        <v>21.167123794555664</v>
      </c>
      <c r="AQ22" s="1">
        <v>23.903427124023438</v>
      </c>
      <c r="AR22" s="1">
        <v>20.069297790527344</v>
      </c>
      <c r="AS22" s="1">
        <v>1000.123046875</v>
      </c>
      <c r="AT22" s="1">
        <v>974.14556884765625</v>
      </c>
      <c r="AU22" s="1">
        <v>12.904775619506836</v>
      </c>
      <c r="AV22" s="1">
        <v>16.124685287475586</v>
      </c>
      <c r="AW22" s="1">
        <v>50.981803894042969</v>
      </c>
      <c r="AX22" s="1">
        <v>63.69989013671875</v>
      </c>
      <c r="AY22" s="1">
        <v>300.11941528320313</v>
      </c>
      <c r="AZ22" s="1">
        <v>1700.7198486328125</v>
      </c>
      <c r="BA22" s="1">
        <v>1529.07568359375</v>
      </c>
      <c r="BB22" s="1">
        <v>99.619758605957031</v>
      </c>
      <c r="BC22" s="1">
        <v>-1.6672816276550293</v>
      </c>
      <c r="BD22" s="1">
        <v>-3.0134975910186768E-2</v>
      </c>
      <c r="BE22" s="1">
        <v>1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111115</v>
      </c>
      <c r="BL22">
        <f t="shared" si="143"/>
        <v>1.5005970764160155</v>
      </c>
      <c r="BM22">
        <f t="shared" si="144"/>
        <v>4.910974959758346E-3</v>
      </c>
      <c r="BN22">
        <f t="shared" si="145"/>
        <v>297.05342712402341</v>
      </c>
      <c r="BO22">
        <f t="shared" si="146"/>
        <v>294.31712379455564</v>
      </c>
      <c r="BP22">
        <f t="shared" si="147"/>
        <v>272.11516969900185</v>
      </c>
      <c r="BQ22">
        <f t="shared" si="148"/>
        <v>0.10021575368918745</v>
      </c>
      <c r="BR22">
        <f t="shared" si="149"/>
        <v>2.9776442508025287</v>
      </c>
      <c r="BS22">
        <f t="shared" si="150"/>
        <v>29.890097029651631</v>
      </c>
      <c r="BT22">
        <f t="shared" si="151"/>
        <v>13.765411742176045</v>
      </c>
      <c r="BU22">
        <f t="shared" si="152"/>
        <v>22.535275459289551</v>
      </c>
      <c r="BV22">
        <f t="shared" si="153"/>
        <v>2.7413779783187908</v>
      </c>
      <c r="BW22">
        <f t="shared" si="154"/>
        <v>0.34855377577908947</v>
      </c>
      <c r="BX22">
        <f t="shared" si="155"/>
        <v>1.6063372559353448</v>
      </c>
      <c r="BY22">
        <f t="shared" si="156"/>
        <v>1.135040722383446</v>
      </c>
      <c r="BZ22">
        <f t="shared" si="157"/>
        <v>0.21902744624573151</v>
      </c>
      <c r="CA22">
        <f t="shared" si="158"/>
        <v>79.51073999789277</v>
      </c>
      <c r="CB22">
        <f t="shared" si="159"/>
        <v>0.81932546098480641</v>
      </c>
      <c r="CC22">
        <f t="shared" si="160"/>
        <v>54.630692842443871</v>
      </c>
      <c r="CD22">
        <f t="shared" si="161"/>
        <v>969.17588964917991</v>
      </c>
      <c r="CE22">
        <f t="shared" si="162"/>
        <v>1.9276638283157344E-2</v>
      </c>
      <c r="CF22">
        <f t="shared" si="163"/>
        <v>0</v>
      </c>
      <c r="CG22">
        <f t="shared" si="164"/>
        <v>1488.2589652980346</v>
      </c>
      <c r="CH22">
        <f t="shared" si="165"/>
        <v>0</v>
      </c>
      <c r="CI22" t="e">
        <f t="shared" si="166"/>
        <v>#DIV/0!</v>
      </c>
      <c r="CJ22" t="e">
        <f t="shared" si="167"/>
        <v>#DIV/0!</v>
      </c>
    </row>
    <row r="23" spans="1:88" x14ac:dyDescent="0.35">
      <c r="A23" t="s">
        <v>148</v>
      </c>
      <c r="B23" s="1">
        <v>20</v>
      </c>
      <c r="C23" s="1" t="s">
        <v>110</v>
      </c>
      <c r="D23" s="1" t="s">
        <v>0</v>
      </c>
      <c r="E23" s="1">
        <v>0</v>
      </c>
      <c r="F23" s="1" t="s">
        <v>91</v>
      </c>
      <c r="G23" s="1" t="s">
        <v>0</v>
      </c>
      <c r="H23" s="1">
        <v>3789.0001557543874</v>
      </c>
      <c r="I23" s="1">
        <v>0</v>
      </c>
      <c r="J23">
        <f t="shared" si="126"/>
        <v>35.282504509082322</v>
      </c>
      <c r="K23">
        <f t="shared" si="127"/>
        <v>0.36576420304190621</v>
      </c>
      <c r="L23">
        <f t="shared" si="128"/>
        <v>1086.3639424556127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t="e">
        <f t="shared" si="129"/>
        <v>#DIV/0!</v>
      </c>
      <c r="U23" t="e">
        <f t="shared" si="130"/>
        <v>#DIV/0!</v>
      </c>
      <c r="V23" t="e">
        <f t="shared" si="131"/>
        <v>#DIV/0!</v>
      </c>
      <c r="W23" s="1">
        <v>-1</v>
      </c>
      <c r="X23" s="1">
        <v>0.87</v>
      </c>
      <c r="Y23" s="1">
        <v>0.92</v>
      </c>
      <c r="Z23" s="1">
        <v>10.151815414428711</v>
      </c>
      <c r="AA23">
        <f t="shared" si="132"/>
        <v>0.87507590770721433</v>
      </c>
      <c r="AB23">
        <f t="shared" si="133"/>
        <v>2.4390858699747008E-2</v>
      </c>
      <c r="AC23" t="e">
        <f t="shared" si="134"/>
        <v>#DIV/0!</v>
      </c>
      <c r="AD23" t="e">
        <f t="shared" si="135"/>
        <v>#DIV/0!</v>
      </c>
      <c r="AE23" t="e">
        <f t="shared" si="136"/>
        <v>#DIV/0!</v>
      </c>
      <c r="AF23" s="1">
        <v>0</v>
      </c>
      <c r="AG23" s="1">
        <v>0.5</v>
      </c>
      <c r="AH23" t="e">
        <f t="shared" si="137"/>
        <v>#DIV/0!</v>
      </c>
      <c r="AI23">
        <f t="shared" si="138"/>
        <v>4.9762660743209368</v>
      </c>
      <c r="AJ23">
        <f t="shared" si="139"/>
        <v>1.3761491430262101</v>
      </c>
      <c r="AK23">
        <f t="shared" si="140"/>
        <v>23.990335464477539</v>
      </c>
      <c r="AL23" s="1">
        <v>2</v>
      </c>
      <c r="AM23">
        <f t="shared" si="141"/>
        <v>4.644859790802002</v>
      </c>
      <c r="AN23" s="1">
        <v>1</v>
      </c>
      <c r="AO23">
        <f t="shared" si="142"/>
        <v>9.2897195816040039</v>
      </c>
      <c r="AP23" s="1">
        <v>21.194341659545898</v>
      </c>
      <c r="AQ23" s="1">
        <v>23.990335464477539</v>
      </c>
      <c r="AR23" s="1">
        <v>20.073385238647461</v>
      </c>
      <c r="AS23" s="1">
        <v>1300.177734375</v>
      </c>
      <c r="AT23" s="1">
        <v>1272.4461669921875</v>
      </c>
      <c r="AU23" s="1">
        <v>12.969780921936035</v>
      </c>
      <c r="AV23" s="1">
        <v>16.232093811035156</v>
      </c>
      <c r="AW23" s="1">
        <v>51.1534423828125</v>
      </c>
      <c r="AX23" s="1">
        <v>64.018836975097656</v>
      </c>
      <c r="AY23" s="1">
        <v>300.12393188476563</v>
      </c>
      <c r="AZ23" s="1">
        <v>1699.9041748046875</v>
      </c>
      <c r="BA23" s="1">
        <v>1521.583251953125</v>
      </c>
      <c r="BB23" s="1">
        <v>99.622825622558594</v>
      </c>
      <c r="BC23" s="1">
        <v>-2.4970545768737793</v>
      </c>
      <c r="BD23" s="1">
        <v>-2.8931820765137672E-2</v>
      </c>
      <c r="BE23" s="1">
        <v>1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143"/>
        <v>1.5006196594238279</v>
      </c>
      <c r="BM23">
        <f t="shared" si="144"/>
        <v>4.9762660743209366E-3</v>
      </c>
      <c r="BN23">
        <f t="shared" si="145"/>
        <v>297.14033546447752</v>
      </c>
      <c r="BO23">
        <f t="shared" si="146"/>
        <v>294.34434165954588</v>
      </c>
      <c r="BP23">
        <f t="shared" si="147"/>
        <v>271.98466188941893</v>
      </c>
      <c r="BQ23">
        <f t="shared" si="148"/>
        <v>8.5443280497276786E-2</v>
      </c>
      <c r="BR23">
        <f t="shared" si="149"/>
        <v>2.9932361942519781</v>
      </c>
      <c r="BS23">
        <f t="shared" si="150"/>
        <v>30.045686573802513</v>
      </c>
      <c r="BT23">
        <f t="shared" si="151"/>
        <v>13.813592762767357</v>
      </c>
      <c r="BU23">
        <f t="shared" si="152"/>
        <v>22.592338562011719</v>
      </c>
      <c r="BV23">
        <f t="shared" si="153"/>
        <v>2.7508939902301184</v>
      </c>
      <c r="BW23">
        <f t="shared" si="154"/>
        <v>0.35190850660962364</v>
      </c>
      <c r="BX23">
        <f t="shared" si="155"/>
        <v>1.617087051225768</v>
      </c>
      <c r="BY23">
        <f t="shared" si="156"/>
        <v>1.1338069390043504</v>
      </c>
      <c r="BZ23">
        <f t="shared" si="157"/>
        <v>0.22114706535389175</v>
      </c>
      <c r="CA23">
        <f t="shared" si="158"/>
        <v>108.22664560189078</v>
      </c>
      <c r="CB23">
        <f t="shared" si="159"/>
        <v>0.85376023806458035</v>
      </c>
      <c r="CC23">
        <f t="shared" si="160"/>
        <v>54.718556642018243</v>
      </c>
      <c r="CD23">
        <f t="shared" si="161"/>
        <v>1267.3188452610145</v>
      </c>
      <c r="CE23">
        <f t="shared" si="162"/>
        <v>1.523379636207383E-2</v>
      </c>
      <c r="CF23">
        <f t="shared" si="163"/>
        <v>0</v>
      </c>
      <c r="CG23">
        <f t="shared" si="164"/>
        <v>1487.545188782495</v>
      </c>
      <c r="CH23">
        <f t="shared" si="165"/>
        <v>0</v>
      </c>
      <c r="CI23" t="e">
        <f t="shared" si="166"/>
        <v>#DIV/0!</v>
      </c>
      <c r="CJ23" t="e">
        <f t="shared" si="167"/>
        <v>#DIV/0!</v>
      </c>
    </row>
    <row r="24" spans="1:88" x14ac:dyDescent="0.35">
      <c r="A24" t="s">
        <v>148</v>
      </c>
      <c r="B24" s="1">
        <v>21</v>
      </c>
      <c r="C24" s="1" t="s">
        <v>111</v>
      </c>
      <c r="D24" s="1" t="s">
        <v>0</v>
      </c>
      <c r="E24" s="1">
        <v>0</v>
      </c>
      <c r="F24" s="1" t="s">
        <v>91</v>
      </c>
      <c r="G24" s="1" t="s">
        <v>0</v>
      </c>
      <c r="H24" s="1">
        <v>3946.0001557543874</v>
      </c>
      <c r="I24" s="1">
        <v>0</v>
      </c>
      <c r="J24">
        <f t="shared" si="126"/>
        <v>35.606757843012922</v>
      </c>
      <c r="K24">
        <f t="shared" si="127"/>
        <v>0.36908735694021938</v>
      </c>
      <c r="L24">
        <f t="shared" si="128"/>
        <v>1476.0261840900009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t="e">
        <f t="shared" si="129"/>
        <v>#DIV/0!</v>
      </c>
      <c r="U24" t="e">
        <f t="shared" si="130"/>
        <v>#DIV/0!</v>
      </c>
      <c r="V24" t="e">
        <f t="shared" si="131"/>
        <v>#DIV/0!</v>
      </c>
      <c r="W24" s="1">
        <v>-1</v>
      </c>
      <c r="X24" s="1">
        <v>0.87</v>
      </c>
      <c r="Y24" s="1">
        <v>0.92</v>
      </c>
      <c r="Z24" s="1">
        <v>10.151815414428711</v>
      </c>
      <c r="AA24">
        <f t="shared" si="132"/>
        <v>0.87507590770721433</v>
      </c>
      <c r="AB24">
        <f t="shared" si="133"/>
        <v>2.4610200070781216E-2</v>
      </c>
      <c r="AC24" t="e">
        <f t="shared" si="134"/>
        <v>#DIV/0!</v>
      </c>
      <c r="AD24" t="e">
        <f t="shared" si="135"/>
        <v>#DIV/0!</v>
      </c>
      <c r="AE24" t="e">
        <f t="shared" si="136"/>
        <v>#DIV/0!</v>
      </c>
      <c r="AF24" s="1">
        <v>0</v>
      </c>
      <c r="AG24" s="1">
        <v>0.5</v>
      </c>
      <c r="AH24" t="e">
        <f t="shared" si="137"/>
        <v>#DIV/0!</v>
      </c>
      <c r="AI24">
        <f t="shared" si="138"/>
        <v>5.0267763976484066</v>
      </c>
      <c r="AJ24">
        <f t="shared" si="139"/>
        <v>1.3779712109543536</v>
      </c>
      <c r="AK24">
        <f t="shared" si="140"/>
        <v>24.049264907836914</v>
      </c>
      <c r="AL24" s="1">
        <v>2</v>
      </c>
      <c r="AM24">
        <f t="shared" si="141"/>
        <v>4.644859790802002</v>
      </c>
      <c r="AN24" s="1">
        <v>1</v>
      </c>
      <c r="AO24">
        <f t="shared" si="142"/>
        <v>9.2897195816040039</v>
      </c>
      <c r="AP24" s="1">
        <v>21.224447250366211</v>
      </c>
      <c r="AQ24" s="1">
        <v>24.049264907836914</v>
      </c>
      <c r="AR24" s="1">
        <v>20.080236434936523</v>
      </c>
      <c r="AS24" s="1">
        <v>1700.4158935546875</v>
      </c>
      <c r="AT24" s="1">
        <v>1671.08935546875</v>
      </c>
      <c r="AU24" s="1">
        <v>13.024741172790527</v>
      </c>
      <c r="AV24" s="1">
        <v>16.319950103759766</v>
      </c>
      <c r="AW24" s="1">
        <v>51.276992797851563</v>
      </c>
      <c r="AX24" s="1">
        <v>64.248527526855469</v>
      </c>
      <c r="AY24" s="1">
        <v>300.11691284179688</v>
      </c>
      <c r="AZ24" s="1">
        <v>1699.81005859375</v>
      </c>
      <c r="BA24" s="1">
        <v>1568.46875</v>
      </c>
      <c r="BB24" s="1">
        <v>99.625175476074219</v>
      </c>
      <c r="BC24" s="1">
        <v>-3.9697656631469727</v>
      </c>
      <c r="BD24" s="1">
        <v>-2.6129353791475296E-2</v>
      </c>
      <c r="BE24" s="1">
        <v>1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143"/>
        <v>1.5005845642089841</v>
      </c>
      <c r="BM24">
        <f t="shared" si="144"/>
        <v>5.0267763976484066E-3</v>
      </c>
      <c r="BN24">
        <f t="shared" si="145"/>
        <v>297.19926490783689</v>
      </c>
      <c r="BO24">
        <f t="shared" si="146"/>
        <v>294.37444725036619</v>
      </c>
      <c r="BP24">
        <f t="shared" si="147"/>
        <v>271.96960329600552</v>
      </c>
      <c r="BQ24">
        <f t="shared" si="148"/>
        <v>7.5131002247858403E-2</v>
      </c>
      <c r="BR24">
        <f t="shared" si="149"/>
        <v>3.0038491038021959</v>
      </c>
      <c r="BS24">
        <f t="shared" si="150"/>
        <v>30.15150627788449</v>
      </c>
      <c r="BT24">
        <f t="shared" si="151"/>
        <v>13.831556174124724</v>
      </c>
      <c r="BU24">
        <f t="shared" si="152"/>
        <v>22.636856079101563</v>
      </c>
      <c r="BV24">
        <f t="shared" si="153"/>
        <v>2.7583379211095673</v>
      </c>
      <c r="BW24">
        <f t="shared" si="154"/>
        <v>0.35498359879287528</v>
      </c>
      <c r="BX24">
        <f t="shared" si="155"/>
        <v>1.6258778928478423</v>
      </c>
      <c r="BY24">
        <f t="shared" si="156"/>
        <v>1.132460028261725</v>
      </c>
      <c r="BZ24">
        <f t="shared" si="157"/>
        <v>0.2230901947963361</v>
      </c>
      <c r="CA24">
        <f t="shared" si="158"/>
        <v>147.04936759724657</v>
      </c>
      <c r="CB24">
        <f t="shared" si="159"/>
        <v>0.88327184854574536</v>
      </c>
      <c r="CC24">
        <f t="shared" si="160"/>
        <v>54.829865318226098</v>
      </c>
      <c r="CD24">
        <f t="shared" si="161"/>
        <v>1665.9149126165398</v>
      </c>
      <c r="CE24">
        <f t="shared" si="162"/>
        <v>1.1719168381083295E-2</v>
      </c>
      <c r="CF24">
        <f t="shared" si="163"/>
        <v>0</v>
      </c>
      <c r="CG24">
        <f t="shared" si="164"/>
        <v>1487.462829953779</v>
      </c>
      <c r="CH24">
        <f t="shared" si="165"/>
        <v>0</v>
      </c>
      <c r="CI24" t="e">
        <f t="shared" si="166"/>
        <v>#DIV/0!</v>
      </c>
      <c r="CJ24" t="e">
        <f t="shared" si="167"/>
        <v>#DIV/0!</v>
      </c>
    </row>
    <row r="25" spans="1:88" x14ac:dyDescent="0.35">
      <c r="A25" t="s">
        <v>148</v>
      </c>
      <c r="B25" s="1">
        <v>22</v>
      </c>
      <c r="C25" s="1" t="s">
        <v>112</v>
      </c>
      <c r="D25" s="1" t="s">
        <v>0</v>
      </c>
      <c r="E25" s="1">
        <v>0</v>
      </c>
      <c r="F25" s="1" t="s">
        <v>91</v>
      </c>
      <c r="G25" s="1" t="s">
        <v>0</v>
      </c>
      <c r="H25" s="1">
        <v>4103.0001557543874</v>
      </c>
      <c r="I25" s="1">
        <v>0</v>
      </c>
      <c r="J25">
        <f t="shared" si="126"/>
        <v>35.782597125732813</v>
      </c>
      <c r="K25">
        <f t="shared" si="127"/>
        <v>0.3658669208418735</v>
      </c>
      <c r="L25">
        <f t="shared" si="128"/>
        <v>1765.382900577423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t="e">
        <f t="shared" si="129"/>
        <v>#DIV/0!</v>
      </c>
      <c r="U25" t="e">
        <f t="shared" si="130"/>
        <v>#DIV/0!</v>
      </c>
      <c r="V25" t="e">
        <f t="shared" si="131"/>
        <v>#DIV/0!</v>
      </c>
      <c r="W25" s="1">
        <v>-1</v>
      </c>
      <c r="X25" s="1">
        <v>0.87</v>
      </c>
      <c r="Y25" s="1">
        <v>0.92</v>
      </c>
      <c r="Z25" s="1">
        <v>10.151815414428711</v>
      </c>
      <c r="AA25">
        <f t="shared" si="132"/>
        <v>0.87507590770721433</v>
      </c>
      <c r="AB25">
        <f t="shared" si="133"/>
        <v>2.4735491312737553E-2</v>
      </c>
      <c r="AC25" t="e">
        <f t="shared" si="134"/>
        <v>#DIV/0!</v>
      </c>
      <c r="AD25" t="e">
        <f t="shared" si="135"/>
        <v>#DIV/0!</v>
      </c>
      <c r="AE25" t="e">
        <f t="shared" si="136"/>
        <v>#DIV/0!</v>
      </c>
      <c r="AF25" s="1">
        <v>0</v>
      </c>
      <c r="AG25" s="1">
        <v>0.5</v>
      </c>
      <c r="AH25" t="e">
        <f t="shared" si="137"/>
        <v>#DIV/0!</v>
      </c>
      <c r="AI25">
        <f t="shared" si="138"/>
        <v>5.0323794970642473</v>
      </c>
      <c r="AJ25">
        <f t="shared" si="139"/>
        <v>1.3910340380806072</v>
      </c>
      <c r="AK25">
        <f t="shared" si="140"/>
        <v>24.149799346923828</v>
      </c>
      <c r="AL25" s="1">
        <v>2</v>
      </c>
      <c r="AM25">
        <f t="shared" si="141"/>
        <v>4.644859790802002</v>
      </c>
      <c r="AN25" s="1">
        <v>1</v>
      </c>
      <c r="AO25">
        <f t="shared" si="142"/>
        <v>9.2897195816040039</v>
      </c>
      <c r="AP25" s="1">
        <v>21.312309265136719</v>
      </c>
      <c r="AQ25" s="1">
        <v>24.149799346923828</v>
      </c>
      <c r="AR25" s="1">
        <v>20.16779899597168</v>
      </c>
      <c r="AS25" s="1">
        <v>2000.079345703125</v>
      </c>
      <c r="AT25" s="1">
        <v>1969.6285400390625</v>
      </c>
      <c r="AU25" s="1">
        <v>13.072488784790039</v>
      </c>
      <c r="AV25" s="1">
        <v>16.371162414550781</v>
      </c>
      <c r="AW25" s="1">
        <v>51.189399719238281</v>
      </c>
      <c r="AX25" s="1">
        <v>64.1065673828125</v>
      </c>
      <c r="AY25" s="1">
        <v>300.1202392578125</v>
      </c>
      <c r="AZ25" s="1">
        <v>1699.32373046875</v>
      </c>
      <c r="BA25" s="1">
        <v>1479.1141357421875</v>
      </c>
      <c r="BB25" s="1">
        <v>99.626205444335938</v>
      </c>
      <c r="BC25" s="1">
        <v>-5.4589500427246094</v>
      </c>
      <c r="BD25" s="1">
        <v>-2.3486245423555374E-2</v>
      </c>
      <c r="BE25" s="1">
        <v>1</v>
      </c>
      <c r="BF25" s="1">
        <v>-1.355140209197998</v>
      </c>
      <c r="BG25" s="1">
        <v>7.355140209197998</v>
      </c>
      <c r="BH25" s="1">
        <v>1</v>
      </c>
      <c r="BI25" s="1">
        <v>0</v>
      </c>
      <c r="BJ25" s="1">
        <v>0.15999999642372131</v>
      </c>
      <c r="BK25" s="1">
        <v>111115</v>
      </c>
      <c r="BL25">
        <f t="shared" si="143"/>
        <v>1.5006011962890624</v>
      </c>
      <c r="BM25">
        <f t="shared" si="144"/>
        <v>5.0323794970642474E-3</v>
      </c>
      <c r="BN25">
        <f t="shared" si="145"/>
        <v>297.29979934692381</v>
      </c>
      <c r="BO25">
        <f t="shared" si="146"/>
        <v>294.4623092651367</v>
      </c>
      <c r="BP25">
        <f t="shared" si="147"/>
        <v>271.89179079774476</v>
      </c>
      <c r="BQ25">
        <f t="shared" si="148"/>
        <v>7.3142197177892707E-2</v>
      </c>
      <c r="BR25">
        <f t="shared" si="149"/>
        <v>3.0220308281552342</v>
      </c>
      <c r="BS25">
        <f t="shared" si="150"/>
        <v>30.333693978174558</v>
      </c>
      <c r="BT25">
        <f t="shared" si="151"/>
        <v>13.962531563623777</v>
      </c>
      <c r="BU25">
        <f t="shared" si="152"/>
        <v>22.731054306030273</v>
      </c>
      <c r="BV25">
        <f t="shared" si="153"/>
        <v>2.7741472669428222</v>
      </c>
      <c r="BW25">
        <f t="shared" si="154"/>
        <v>0.35200358859039343</v>
      </c>
      <c r="BX25">
        <f t="shared" si="155"/>
        <v>1.6309967900746269</v>
      </c>
      <c r="BY25">
        <f t="shared" si="156"/>
        <v>1.1431504768681953</v>
      </c>
      <c r="BZ25">
        <f t="shared" si="157"/>
        <v>0.22120714421297513</v>
      </c>
      <c r="CA25">
        <f t="shared" si="158"/>
        <v>175.87839954084401</v>
      </c>
      <c r="CB25">
        <f t="shared" si="159"/>
        <v>0.89630245738742753</v>
      </c>
      <c r="CC25">
        <f t="shared" si="160"/>
        <v>54.655466544222243</v>
      </c>
      <c r="CD25">
        <f t="shared" si="161"/>
        <v>1964.4285438825157</v>
      </c>
      <c r="CE25">
        <f t="shared" si="162"/>
        <v>9.9556410242623503E-3</v>
      </c>
      <c r="CF25">
        <f t="shared" si="163"/>
        <v>0</v>
      </c>
      <c r="CG25">
        <f t="shared" si="164"/>
        <v>1487.037255928351</v>
      </c>
      <c r="CH25">
        <f t="shared" si="165"/>
        <v>0</v>
      </c>
      <c r="CI25" t="e">
        <f t="shared" si="166"/>
        <v>#DIV/0!</v>
      </c>
      <c r="CJ25" t="e">
        <f t="shared" si="167"/>
        <v>#DIV/0!</v>
      </c>
    </row>
    <row r="26" spans="1:88" x14ac:dyDescent="0.35">
      <c r="A26" t="s">
        <v>149</v>
      </c>
      <c r="B26" s="1">
        <v>24</v>
      </c>
      <c r="C26" s="1" t="s">
        <v>114</v>
      </c>
      <c r="D26" s="1" t="s">
        <v>0</v>
      </c>
      <c r="E26" s="1">
        <v>0</v>
      </c>
      <c r="F26" s="1" t="s">
        <v>91</v>
      </c>
      <c r="G26" s="1" t="s">
        <v>0</v>
      </c>
      <c r="H26" s="1">
        <v>5260.0001557543874</v>
      </c>
      <c r="I26" s="1">
        <v>0</v>
      </c>
      <c r="J26">
        <f t="shared" ref="J26" si="168">(AS26-AT26*(1000-AU26)/(1000-AV26))*BL26</f>
        <v>8.0228792544399141</v>
      </c>
      <c r="K26">
        <f t="shared" ref="K26" si="169">IF(BW26&lt;&gt;0,1/(1/BW26-1/AO26),0)</f>
        <v>0.24070632753951485</v>
      </c>
      <c r="L26">
        <f t="shared" ref="L26" si="170">((BZ26-BM26/2)*AT26-J26)/(BZ26+BM26/2)</f>
        <v>135.09366147966617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t="e">
        <f t="shared" ref="T26" si="171">CF26/P26</f>
        <v>#DIV/0!</v>
      </c>
      <c r="U26" t="e">
        <f t="shared" ref="U26" si="172">CH26/R26</f>
        <v>#DIV/0!</v>
      </c>
      <c r="V26" t="e">
        <f t="shared" ref="V26" si="173">(R26-S26)/R26</f>
        <v>#DIV/0!</v>
      </c>
      <c r="W26" s="1">
        <v>-1</v>
      </c>
      <c r="X26" s="1">
        <v>0.87</v>
      </c>
      <c r="Y26" s="1">
        <v>0.92</v>
      </c>
      <c r="Z26" s="1">
        <v>10.151815414428711</v>
      </c>
      <c r="AA26">
        <f t="shared" ref="AA26" si="174">(Z26*Y26+(100-Z26)*X26)/100</f>
        <v>0.87507590770721433</v>
      </c>
      <c r="AB26">
        <f t="shared" ref="AB26" si="175">(J26-W26)/CG26</f>
        <v>6.0622618104978019E-3</v>
      </c>
      <c r="AC26" t="e">
        <f t="shared" ref="AC26" si="176">(R26-S26)/(R26-Q26)</f>
        <v>#DIV/0!</v>
      </c>
      <c r="AD26" t="e">
        <f t="shared" ref="AD26" si="177">(P26-R26)/(P26-Q26)</f>
        <v>#DIV/0!</v>
      </c>
      <c r="AE26" t="e">
        <f t="shared" ref="AE26" si="178">(P26-R26)/R26</f>
        <v>#DIV/0!</v>
      </c>
      <c r="AF26" s="1">
        <v>0</v>
      </c>
      <c r="AG26" s="1">
        <v>0.5</v>
      </c>
      <c r="AH26" t="e">
        <f t="shared" ref="AH26" si="179">V26*AG26*AA26*AF26</f>
        <v>#DIV/0!</v>
      </c>
      <c r="AI26">
        <f t="shared" ref="AI26" si="180">BM26*1000</f>
        <v>4.140319526229681</v>
      </c>
      <c r="AJ26">
        <f t="shared" ref="AJ26" si="181">(BR26-BX26)</f>
        <v>1.7143043670033433</v>
      </c>
      <c r="AK26">
        <f t="shared" ref="AK26" si="182">(AQ26+BQ26*I26)</f>
        <v>25.785465240478516</v>
      </c>
      <c r="AL26" s="1">
        <v>2</v>
      </c>
      <c r="AM26">
        <f t="shared" ref="AM26" si="183">(AL26*BF26+BG26)</f>
        <v>4.644859790802002</v>
      </c>
      <c r="AN26" s="1">
        <v>1</v>
      </c>
      <c r="AO26">
        <f t="shared" ref="AO26" si="184">AM26*(AN26+1)*(AN26+1)/(AN26*AN26+1)</f>
        <v>9.2897195816040039</v>
      </c>
      <c r="AP26" s="1">
        <v>22.907934188842773</v>
      </c>
      <c r="AQ26" s="1">
        <v>25.785465240478516</v>
      </c>
      <c r="AR26" s="1">
        <v>22.055736541748047</v>
      </c>
      <c r="AS26" s="1">
        <v>200.1204833984375</v>
      </c>
      <c r="AT26" s="1">
        <v>194.23808288574219</v>
      </c>
      <c r="AU26" s="1">
        <v>13.520584106445313</v>
      </c>
      <c r="AV26" s="1">
        <v>16.234912872314453</v>
      </c>
      <c r="AW26" s="1">
        <v>48.036212921142578</v>
      </c>
      <c r="AX26" s="1">
        <v>57.679122924804688</v>
      </c>
      <c r="AY26" s="1">
        <v>300.1185302734375</v>
      </c>
      <c r="AZ26" s="1">
        <v>1700.844970703125</v>
      </c>
      <c r="BA26" s="1">
        <v>1740.0406494140625</v>
      </c>
      <c r="BB26" s="1">
        <v>99.622062683105469</v>
      </c>
      <c r="BC26" s="1">
        <v>-0.44086456298828125</v>
      </c>
      <c r="BD26" s="1">
        <v>-4.5915521681308746E-2</v>
      </c>
      <c r="BE26" s="1">
        <v>1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ref="BL26" si="185">AY26*0.000001/(AL26*0.0001)</f>
        <v>1.5005926513671874</v>
      </c>
      <c r="BM26">
        <f t="shared" ref="BM26" si="186">(AV26-AU26)/(1000-AV26)*BL26</f>
        <v>4.1403195262296813E-3</v>
      </c>
      <c r="BN26">
        <f t="shared" ref="BN26" si="187">(AQ26+273.15)</f>
        <v>298.93546524047849</v>
      </c>
      <c r="BO26">
        <f t="shared" ref="BO26" si="188">(AP26+273.15)</f>
        <v>296.05793418884275</v>
      </c>
      <c r="BP26">
        <f t="shared" ref="BP26" si="189">(AZ26*BH26+BA26*BI26)*BJ26</f>
        <v>272.13518922980438</v>
      </c>
      <c r="BQ26">
        <f t="shared" ref="BQ26" si="190">((BP26+0.00000010773*(BO26^4-BN26^4))-BM26*44100)/(AM26*51.4+0.00000043092*BN26^3)</f>
        <v>0.22735745065580426</v>
      </c>
      <c r="BR26">
        <f t="shared" ref="BR26" si="191">0.61365*EXP(17.502*AK26/(240.97+AK26))</f>
        <v>3.3316598748238095</v>
      </c>
      <c r="BS26">
        <f t="shared" ref="BS26" si="192">BR26*1000/BB26</f>
        <v>33.442992296010878</v>
      </c>
      <c r="BT26">
        <f t="shared" ref="BT26" si="193">(BS26-AV26)</f>
        <v>17.208079423696425</v>
      </c>
      <c r="BU26">
        <f t="shared" ref="BU26" si="194">IF(I26,AQ26,(AP26+AQ26)/2)</f>
        <v>24.346699714660645</v>
      </c>
      <c r="BV26">
        <f t="shared" ref="BV26" si="195">0.61365*EXP(17.502*BU26/(240.97+BU26))</f>
        <v>3.0579193371222981</v>
      </c>
      <c r="BW26">
        <f t="shared" ref="BW26" si="196">IF(BT26&lt;&gt;0,(1000-(BS26+AV26)/2)/BT26*BM26,0)</f>
        <v>0.23462689975004186</v>
      </c>
      <c r="BX26">
        <f t="shared" ref="BX26" si="197">AV26*BB26/1000</f>
        <v>1.6173555078204662</v>
      </c>
      <c r="BY26">
        <f t="shared" ref="BY26" si="198">(BV26-BX26)</f>
        <v>1.4405638293018319</v>
      </c>
      <c r="BZ26">
        <f t="shared" ref="BZ26" si="199">1/(1.6/K26+1.37/AO26)</f>
        <v>0.14717615581318982</v>
      </c>
      <c r="CA26">
        <f t="shared" ref="CA26" si="200">L26*BB26*0.001</f>
        <v>13.458309212017534</v>
      </c>
      <c r="CB26">
        <f t="shared" ref="CB26" si="201">L26/AT26</f>
        <v>0.69550553358340705</v>
      </c>
      <c r="CC26">
        <f t="shared" ref="CC26" si="202">(1-BM26*BB26/BR26/K26)*100</f>
        <v>48.567075040074911</v>
      </c>
      <c r="CD26">
        <f t="shared" ref="CD26" si="203">(AT26-J26/(AO26/1.35))</f>
        <v>193.07218256998434</v>
      </c>
      <c r="CE26">
        <f t="shared" ref="CE26" si="204">J26*CC26/100/CD26</f>
        <v>2.0181456158066942E-2</v>
      </c>
      <c r="CF26">
        <f t="shared" ref="CF26" si="205">(P26-O26)</f>
        <v>0</v>
      </c>
      <c r="CG26">
        <f t="shared" ref="CG26" si="206">AZ26*AA26</f>
        <v>1488.3684566072875</v>
      </c>
      <c r="CH26">
        <f t="shared" ref="CH26" si="207">(R26-Q26)</f>
        <v>0</v>
      </c>
      <c r="CI26" t="e">
        <f t="shared" ref="CI26" si="208">(R26-S26)/(R26-O26)</f>
        <v>#DIV/0!</v>
      </c>
      <c r="CJ26" t="e">
        <f t="shared" ref="CJ26" si="209">(P26-R26)/(P26-O26)</f>
        <v>#DIV/0!</v>
      </c>
    </row>
    <row r="27" spans="1:88" x14ac:dyDescent="0.35">
      <c r="A27" t="s">
        <v>149</v>
      </c>
      <c r="B27" s="1">
        <v>25</v>
      </c>
      <c r="C27" s="1" t="s">
        <v>115</v>
      </c>
      <c r="D27" s="1" t="s">
        <v>0</v>
      </c>
      <c r="E27" s="1">
        <v>0</v>
      </c>
      <c r="F27" s="1" t="s">
        <v>91</v>
      </c>
      <c r="G27" s="1" t="s">
        <v>0</v>
      </c>
      <c r="H27" s="1">
        <v>5402.0001557543874</v>
      </c>
      <c r="I27" s="1">
        <v>0</v>
      </c>
      <c r="J27">
        <f t="shared" ref="J27:J35" si="210">(AS27-AT27*(1000-AU27)/(1000-AV27))*BL27</f>
        <v>-2.2879371465651679</v>
      </c>
      <c r="K27">
        <f t="shared" ref="K27:K35" si="211">IF(BW27&lt;&gt;0,1/(1/BW27-1/AO27),0)</f>
        <v>0.24993784406772859</v>
      </c>
      <c r="L27">
        <f t="shared" ref="L27:L35" si="212">((BZ27-BM27/2)*AT27-J27)/(BZ27+BM27/2)</f>
        <v>64.69507974844683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t="e">
        <f t="shared" ref="T27:T35" si="213">CF27/P27</f>
        <v>#DIV/0!</v>
      </c>
      <c r="U27" t="e">
        <f t="shared" ref="U27:U35" si="214">CH27/R27</f>
        <v>#DIV/0!</v>
      </c>
      <c r="V27" t="e">
        <f t="shared" ref="V27:V35" si="215">(R27-S27)/R27</f>
        <v>#DIV/0!</v>
      </c>
      <c r="W27" s="1">
        <v>-1</v>
      </c>
      <c r="X27" s="1">
        <v>0.87</v>
      </c>
      <c r="Y27" s="1">
        <v>0.92</v>
      </c>
      <c r="Z27" s="1">
        <v>10.151815414428711</v>
      </c>
      <c r="AA27">
        <f t="shared" ref="AA27:AA35" si="216">(Z27*Y27+(100-Z27)*X27)/100</f>
        <v>0.87507590770721433</v>
      </c>
      <c r="AB27">
        <f t="shared" ref="AB27:AB35" si="217">(J27-W27)/CG27</f>
        <v>-8.6585930985983719E-4</v>
      </c>
      <c r="AC27" t="e">
        <f t="shared" ref="AC27:AC35" si="218">(R27-S27)/(R27-Q27)</f>
        <v>#DIV/0!</v>
      </c>
      <c r="AD27" t="e">
        <f t="shared" ref="AD27:AD35" si="219">(P27-R27)/(P27-Q27)</f>
        <v>#DIV/0!</v>
      </c>
      <c r="AE27" t="e">
        <f t="shared" ref="AE27:AE35" si="220">(P27-R27)/R27</f>
        <v>#DIV/0!</v>
      </c>
      <c r="AF27" s="1">
        <v>0</v>
      </c>
      <c r="AG27" s="1">
        <v>0.5</v>
      </c>
      <c r="AH27" t="e">
        <f t="shared" ref="AH27:AH35" si="221">V27*AG27*AA27*AF27</f>
        <v>#DIV/0!</v>
      </c>
      <c r="AI27">
        <f t="shared" ref="AI27:AI35" si="222">BM27*1000</f>
        <v>4.3169546801911105</v>
      </c>
      <c r="AJ27">
        <f t="shared" ref="AJ27:AJ35" si="223">(BR27-BX27)</f>
        <v>1.7225282648970579</v>
      </c>
      <c r="AK27">
        <f t="shared" ref="AK27:AK35" si="224">(AQ27+BQ27*I27)</f>
        <v>25.929588317871094</v>
      </c>
      <c r="AL27" s="1">
        <v>2</v>
      </c>
      <c r="AM27">
        <f t="shared" ref="AM27:AM35" si="225">(AL27*BF27+BG27)</f>
        <v>4.644859790802002</v>
      </c>
      <c r="AN27" s="1">
        <v>1</v>
      </c>
      <c r="AO27">
        <f t="shared" ref="AO27:AO35" si="226">AM27*(AN27+1)*(AN27+1)/(AN27*AN27+1)</f>
        <v>9.2897195816040039</v>
      </c>
      <c r="AP27" s="1">
        <v>22.968585968017578</v>
      </c>
      <c r="AQ27" s="1">
        <v>25.929588317871094</v>
      </c>
      <c r="AR27" s="1">
        <v>22.056886672973633</v>
      </c>
      <c r="AS27" s="1">
        <v>49.974651336669922</v>
      </c>
      <c r="AT27" s="1">
        <v>51.351665496826172</v>
      </c>
      <c r="AU27" s="1">
        <v>13.610622406005859</v>
      </c>
      <c r="AV27" s="1">
        <v>16.440273284912109</v>
      </c>
      <c r="AW27" s="1">
        <v>48.174472808837891</v>
      </c>
      <c r="AX27" s="1">
        <v>58.189056396484375</v>
      </c>
      <c r="AY27" s="1">
        <v>300.10647583007813</v>
      </c>
      <c r="AZ27" s="1">
        <v>1699.8148193359375</v>
      </c>
      <c r="BA27" s="1">
        <v>1723.111083984375</v>
      </c>
      <c r="BB27" s="1">
        <v>99.614944458007813</v>
      </c>
      <c r="BC27" s="1">
        <v>-1.0095834732055664</v>
      </c>
      <c r="BD27" s="1">
        <v>-4.9165740609169006E-2</v>
      </c>
      <c r="BE27" s="1">
        <v>1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ref="BL27:BL35" si="227">AY27*0.000001/(AL27*0.0001)</f>
        <v>1.5005323791503904</v>
      </c>
      <c r="BM27">
        <f t="shared" ref="BM27:BM35" si="228">(AV27-AU27)/(1000-AV27)*BL27</f>
        <v>4.3169546801911105E-3</v>
      </c>
      <c r="BN27">
        <f t="shared" ref="BN27:BN35" si="229">(AQ27+273.15)</f>
        <v>299.07958831787107</v>
      </c>
      <c r="BO27">
        <f t="shared" ref="BO27:BO35" si="230">(AP27+273.15)</f>
        <v>296.11858596801756</v>
      </c>
      <c r="BP27">
        <f t="shared" ref="BP27:BP35" si="231">(AZ27*BH27+BA27*BI27)*BJ27</f>
        <v>271.97036501473849</v>
      </c>
      <c r="BQ27">
        <f t="shared" ref="BQ27:BQ35" si="232">((BP27+0.00000010773*(BO27^4-BN27^4))-BM27*44100)/(AM27*51.4+0.00000043092*BN27^3)</f>
        <v>0.19163636073806478</v>
      </c>
      <c r="BR27">
        <f t="shared" ref="BR27:BR35" si="233">0.61365*EXP(17.502*AK27/(240.97+AK27))</f>
        <v>3.3602251750480474</v>
      </c>
      <c r="BS27">
        <f t="shared" ref="BS27:BS35" si="234">BR27*1000/BB27</f>
        <v>33.732139221987254</v>
      </c>
      <c r="BT27">
        <f t="shared" ref="BT27:BT35" si="235">(BS27-AV27)</f>
        <v>17.291865937075144</v>
      </c>
      <c r="BU27">
        <f t="shared" ref="BU27:BU35" si="236">IF(I27,AQ27,(AP27+AQ27)/2)</f>
        <v>24.449087142944336</v>
      </c>
      <c r="BV27">
        <f t="shared" ref="BV27:BV35" si="237">0.61365*EXP(17.502*BU27/(240.97+BU27))</f>
        <v>3.0767280380956841</v>
      </c>
      <c r="BW27">
        <f t="shared" ref="BW27:BW35" si="238">IF(BT27&lt;&gt;0,(1000-(BS27+AV27)/2)/BT27*BM27,0)</f>
        <v>0.24338950348171162</v>
      </c>
      <c r="BX27">
        <f t="shared" ref="BX27:BX35" si="239">AV27*BB27/1000</f>
        <v>1.6376969101509895</v>
      </c>
      <c r="BY27">
        <f t="shared" ref="BY27:BY35" si="240">(BV27-BX27)</f>
        <v>1.4390311279446946</v>
      </c>
      <c r="BZ27">
        <f t="shared" ref="BZ27:BZ35" si="241">1/(1.6/K27+1.37/AO27)</f>
        <v>0.15269351892555844</v>
      </c>
      <c r="CA27">
        <f t="shared" ref="CA27:CA35" si="242">L27*BB27*0.001</f>
        <v>6.4445967758479172</v>
      </c>
      <c r="CB27">
        <f t="shared" ref="CB27:CB35" si="243">L27/AT27</f>
        <v>1.2598438458134402</v>
      </c>
      <c r="CC27">
        <f t="shared" ref="CC27:CC35" si="244">(1-BM27*BB27/BR27/K27)*100</f>
        <v>48.79627151946562</v>
      </c>
      <c r="CD27">
        <f t="shared" ref="CD27:CD35" si="245">(AT27-J27/(AO27/1.35))</f>
        <v>51.684152943915471</v>
      </c>
      <c r="CE27">
        <f t="shared" ref="CE27:CE35" si="246">J27*CC27/100/CD27</f>
        <v>-2.1600973579737944E-2</v>
      </c>
      <c r="CF27">
        <f t="shared" ref="CF27:CF35" si="247">(P27-O27)</f>
        <v>0</v>
      </c>
      <c r="CG27">
        <f t="shared" ref="CG27:CG35" si="248">AZ27*AA27</f>
        <v>1487.4669959645701</v>
      </c>
      <c r="CH27">
        <f t="shared" ref="CH27:CH35" si="249">(R27-Q27)</f>
        <v>0</v>
      </c>
      <c r="CI27" t="e">
        <f t="shared" ref="CI27:CI35" si="250">(R27-S27)/(R27-O27)</f>
        <v>#DIV/0!</v>
      </c>
      <c r="CJ27" t="e">
        <f t="shared" ref="CJ27:CJ35" si="251">(P27-R27)/(P27-O27)</f>
        <v>#DIV/0!</v>
      </c>
    </row>
    <row r="28" spans="1:88" x14ac:dyDescent="0.35">
      <c r="A28" t="s">
        <v>149</v>
      </c>
      <c r="B28" s="1">
        <v>26</v>
      </c>
      <c r="C28" s="1" t="s">
        <v>116</v>
      </c>
      <c r="D28" s="1" t="s">
        <v>0</v>
      </c>
      <c r="E28" s="1">
        <v>0</v>
      </c>
      <c r="F28" s="1" t="s">
        <v>91</v>
      </c>
      <c r="G28" s="1" t="s">
        <v>0</v>
      </c>
      <c r="H28" s="1">
        <v>5544.0001557543874</v>
      </c>
      <c r="I28" s="1">
        <v>0</v>
      </c>
      <c r="J28">
        <f t="shared" si="210"/>
        <v>2.6483764914592913</v>
      </c>
      <c r="K28">
        <f t="shared" si="211"/>
        <v>0.26260539591434273</v>
      </c>
      <c r="L28">
        <f t="shared" si="212"/>
        <v>79.03013744421817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t="e">
        <f t="shared" si="213"/>
        <v>#DIV/0!</v>
      </c>
      <c r="U28" t="e">
        <f t="shared" si="214"/>
        <v>#DIV/0!</v>
      </c>
      <c r="V28" t="e">
        <f t="shared" si="215"/>
        <v>#DIV/0!</v>
      </c>
      <c r="W28" s="1">
        <v>-1</v>
      </c>
      <c r="X28" s="1">
        <v>0.87</v>
      </c>
      <c r="Y28" s="1">
        <v>0.92</v>
      </c>
      <c r="Z28" s="1">
        <v>10.151815414428711</v>
      </c>
      <c r="AA28">
        <f t="shared" si="216"/>
        <v>0.87507590770721433</v>
      </c>
      <c r="AB28">
        <f t="shared" si="217"/>
        <v>2.453286428573179E-3</v>
      </c>
      <c r="AC28" t="e">
        <f t="shared" si="218"/>
        <v>#DIV/0!</v>
      </c>
      <c r="AD28" t="e">
        <f t="shared" si="219"/>
        <v>#DIV/0!</v>
      </c>
      <c r="AE28" t="e">
        <f t="shared" si="220"/>
        <v>#DIV/0!</v>
      </c>
      <c r="AF28" s="1">
        <v>0</v>
      </c>
      <c r="AG28" s="1">
        <v>0.5</v>
      </c>
      <c r="AH28" t="e">
        <f t="shared" si="221"/>
        <v>#DIV/0!</v>
      </c>
      <c r="AI28">
        <f t="shared" si="222"/>
        <v>4.4955442639044279</v>
      </c>
      <c r="AJ28">
        <f t="shared" si="223"/>
        <v>1.7091981064385935</v>
      </c>
      <c r="AK28">
        <f t="shared" si="224"/>
        <v>25.97966194152832</v>
      </c>
      <c r="AL28" s="1">
        <v>2</v>
      </c>
      <c r="AM28">
        <f t="shared" si="225"/>
        <v>4.644859790802002</v>
      </c>
      <c r="AN28" s="1">
        <v>1</v>
      </c>
      <c r="AO28">
        <f t="shared" si="226"/>
        <v>9.2897195816040039</v>
      </c>
      <c r="AP28" s="1">
        <v>22.9925537109375</v>
      </c>
      <c r="AQ28" s="1">
        <v>25.97966194152832</v>
      </c>
      <c r="AR28" s="1">
        <v>22.053266525268555</v>
      </c>
      <c r="AS28" s="1">
        <v>100.09918975830078</v>
      </c>
      <c r="AT28" s="1">
        <v>98.040428161621094</v>
      </c>
      <c r="AU28" s="1">
        <v>13.728437423706055</v>
      </c>
      <c r="AV28" s="1">
        <v>16.674558639526367</v>
      </c>
      <c r="AW28" s="1">
        <v>48.516613006591797</v>
      </c>
      <c r="AX28" s="1">
        <v>58.931282043457031</v>
      </c>
      <c r="AY28" s="1">
        <v>300.09512329101563</v>
      </c>
      <c r="AZ28" s="1">
        <v>1699.4393310546875</v>
      </c>
      <c r="BA28" s="1">
        <v>1714.974365234375</v>
      </c>
      <c r="BB28" s="1">
        <v>99.612930297851563</v>
      </c>
      <c r="BC28" s="1">
        <v>-0.66153734922409058</v>
      </c>
      <c r="BD28" s="1">
        <v>-5.1993288099765778E-2</v>
      </c>
      <c r="BE28" s="1">
        <v>1</v>
      </c>
      <c r="BF28" s="1">
        <v>-1.355140209197998</v>
      </c>
      <c r="BG28" s="1">
        <v>7.355140209197998</v>
      </c>
      <c r="BH28" s="1">
        <v>1</v>
      </c>
      <c r="BI28" s="1">
        <v>0</v>
      </c>
      <c r="BJ28" s="1">
        <v>0.15999999642372131</v>
      </c>
      <c r="BK28" s="1">
        <v>111115</v>
      </c>
      <c r="BL28">
        <f t="shared" si="227"/>
        <v>1.5004756164550779</v>
      </c>
      <c r="BM28">
        <f t="shared" si="228"/>
        <v>4.4955442639044276E-3</v>
      </c>
      <c r="BN28">
        <f t="shared" si="229"/>
        <v>299.1296619415283</v>
      </c>
      <c r="BO28">
        <f t="shared" si="230"/>
        <v>296.14255371093748</v>
      </c>
      <c r="BP28">
        <f t="shared" si="231"/>
        <v>271.91028689108134</v>
      </c>
      <c r="BQ28">
        <f t="shared" si="232"/>
        <v>0.15868850931952222</v>
      </c>
      <c r="BR28">
        <f t="shared" si="233"/>
        <v>3.370199753945172</v>
      </c>
      <c r="BS28">
        <f t="shared" si="234"/>
        <v>33.832954656267752</v>
      </c>
      <c r="BT28">
        <f t="shared" si="235"/>
        <v>17.158396016741385</v>
      </c>
      <c r="BU28">
        <f t="shared" si="236"/>
        <v>24.48610782623291</v>
      </c>
      <c r="BV28">
        <f t="shared" si="237"/>
        <v>3.0835536345906682</v>
      </c>
      <c r="BW28">
        <f t="shared" si="238"/>
        <v>0.2553860441726849</v>
      </c>
      <c r="BX28">
        <f t="shared" si="239"/>
        <v>1.6610016475065785</v>
      </c>
      <c r="BY28">
        <f t="shared" si="240"/>
        <v>1.4225519870840897</v>
      </c>
      <c r="BZ28">
        <f t="shared" si="241"/>
        <v>0.16024956269755</v>
      </c>
      <c r="CA28">
        <f t="shared" si="242"/>
        <v>7.8724235726605327</v>
      </c>
      <c r="CB28">
        <f t="shared" si="243"/>
        <v>0.80609743272373124</v>
      </c>
      <c r="CC28">
        <f t="shared" si="244"/>
        <v>49.401376082642514</v>
      </c>
      <c r="CD28">
        <f t="shared" si="245"/>
        <v>97.655560972459639</v>
      </c>
      <c r="CE28">
        <f t="shared" si="246"/>
        <v>1.339743909718636E-2</v>
      </c>
      <c r="CF28">
        <f t="shared" si="247"/>
        <v>0</v>
      </c>
      <c r="CG28">
        <f t="shared" si="248"/>
        <v>1487.1384152160217</v>
      </c>
      <c r="CH28">
        <f t="shared" si="249"/>
        <v>0</v>
      </c>
      <c r="CI28" t="e">
        <f t="shared" si="250"/>
        <v>#DIV/0!</v>
      </c>
      <c r="CJ28" t="e">
        <f t="shared" si="251"/>
        <v>#DIV/0!</v>
      </c>
    </row>
    <row r="29" spans="1:88" x14ac:dyDescent="0.35">
      <c r="A29" t="s">
        <v>149</v>
      </c>
      <c r="B29" s="1">
        <v>27</v>
      </c>
      <c r="C29" s="1" t="s">
        <v>117</v>
      </c>
      <c r="D29" s="1" t="s">
        <v>0</v>
      </c>
      <c r="E29" s="1">
        <v>0</v>
      </c>
      <c r="F29" s="1" t="s">
        <v>91</v>
      </c>
      <c r="G29" s="1" t="s">
        <v>0</v>
      </c>
      <c r="H29" s="1">
        <v>5695.0001557543874</v>
      </c>
      <c r="I29" s="1">
        <v>0</v>
      </c>
      <c r="J29">
        <f t="shared" si="210"/>
        <v>15.379590060907997</v>
      </c>
      <c r="K29">
        <f t="shared" si="211"/>
        <v>0.27546769996849996</v>
      </c>
      <c r="L29">
        <f t="shared" si="212"/>
        <v>190.73781770863576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t="e">
        <f t="shared" si="213"/>
        <v>#DIV/0!</v>
      </c>
      <c r="U29" t="e">
        <f t="shared" si="214"/>
        <v>#DIV/0!</v>
      </c>
      <c r="V29" t="e">
        <f t="shared" si="215"/>
        <v>#DIV/0!</v>
      </c>
      <c r="W29" s="1">
        <v>-1</v>
      </c>
      <c r="X29" s="1">
        <v>0.87</v>
      </c>
      <c r="Y29" s="1">
        <v>0.92</v>
      </c>
      <c r="Z29" s="1">
        <v>10.151815414428711</v>
      </c>
      <c r="AA29">
        <f t="shared" si="216"/>
        <v>0.87507590770721433</v>
      </c>
      <c r="AB29">
        <f t="shared" si="217"/>
        <v>1.101336351095512E-2</v>
      </c>
      <c r="AC29" t="e">
        <f t="shared" si="218"/>
        <v>#DIV/0!</v>
      </c>
      <c r="AD29" t="e">
        <f t="shared" si="219"/>
        <v>#DIV/0!</v>
      </c>
      <c r="AE29" t="e">
        <f t="shared" si="220"/>
        <v>#DIV/0!</v>
      </c>
      <c r="AF29" s="1">
        <v>0</v>
      </c>
      <c r="AG29" s="1">
        <v>0.5</v>
      </c>
      <c r="AH29" t="e">
        <f t="shared" si="221"/>
        <v>#DIV/0!</v>
      </c>
      <c r="AI29">
        <f t="shared" si="222"/>
        <v>4.5896155737660642</v>
      </c>
      <c r="AJ29">
        <f t="shared" si="223"/>
        <v>1.6655830618445437</v>
      </c>
      <c r="AK29">
        <f t="shared" si="224"/>
        <v>25.862537384033203</v>
      </c>
      <c r="AL29" s="1">
        <v>2</v>
      </c>
      <c r="AM29">
        <f t="shared" si="225"/>
        <v>4.644859790802002</v>
      </c>
      <c r="AN29" s="1">
        <v>1</v>
      </c>
      <c r="AO29">
        <f t="shared" si="226"/>
        <v>9.2897195816040039</v>
      </c>
      <c r="AP29" s="1">
        <v>23.001222610473633</v>
      </c>
      <c r="AQ29" s="1">
        <v>25.862537384033203</v>
      </c>
      <c r="AR29" s="1">
        <v>22.051521301269531</v>
      </c>
      <c r="AS29" s="1">
        <v>300.02359008789063</v>
      </c>
      <c r="AT29" s="1">
        <v>288.8905029296875</v>
      </c>
      <c r="AU29" s="1">
        <v>13.873224258422852</v>
      </c>
      <c r="AV29" s="1">
        <v>16.880264282226563</v>
      </c>
      <c r="AW29" s="1">
        <v>48.999847412109375</v>
      </c>
      <c r="AX29" s="1">
        <v>59.619388580322266</v>
      </c>
      <c r="AY29" s="1">
        <v>300.10519409179688</v>
      </c>
      <c r="AZ29" s="1">
        <v>1699.563232421875</v>
      </c>
      <c r="BA29" s="1">
        <v>1722.9454345703125</v>
      </c>
      <c r="BB29" s="1">
        <v>99.603065490722656</v>
      </c>
      <c r="BC29" s="1">
        <v>-0.12138079106807709</v>
      </c>
      <c r="BD29" s="1">
        <v>-5.0861086696386337E-2</v>
      </c>
      <c r="BE29" s="1">
        <v>1</v>
      </c>
      <c r="BF29" s="1">
        <v>-1.355140209197998</v>
      </c>
      <c r="BG29" s="1">
        <v>7.355140209197998</v>
      </c>
      <c r="BH29" s="1">
        <v>1</v>
      </c>
      <c r="BI29" s="1">
        <v>0</v>
      </c>
      <c r="BJ29" s="1">
        <v>0.15999999642372131</v>
      </c>
      <c r="BK29" s="1">
        <v>111115</v>
      </c>
      <c r="BL29">
        <f t="shared" si="227"/>
        <v>1.5005259704589842</v>
      </c>
      <c r="BM29">
        <f t="shared" si="228"/>
        <v>4.5896155737660642E-3</v>
      </c>
      <c r="BN29">
        <f t="shared" si="229"/>
        <v>299.01253738403318</v>
      </c>
      <c r="BO29">
        <f t="shared" si="230"/>
        <v>296.15122261047361</v>
      </c>
      <c r="BP29">
        <f t="shared" si="231"/>
        <v>271.93011110938824</v>
      </c>
      <c r="BQ29">
        <f t="shared" si="232"/>
        <v>0.14798214434591878</v>
      </c>
      <c r="BR29">
        <f t="shared" si="233"/>
        <v>3.3469091306478624</v>
      </c>
      <c r="BS29">
        <f t="shared" si="234"/>
        <v>33.6024711102853</v>
      </c>
      <c r="BT29">
        <f t="shared" si="235"/>
        <v>16.722206828058738</v>
      </c>
      <c r="BU29">
        <f t="shared" si="236"/>
        <v>24.431879997253418</v>
      </c>
      <c r="BV29">
        <f t="shared" si="237"/>
        <v>3.0735600118608719</v>
      </c>
      <c r="BW29">
        <f t="shared" si="238"/>
        <v>0.26753450937931783</v>
      </c>
      <c r="BX29">
        <f t="shared" si="239"/>
        <v>1.6813260688033187</v>
      </c>
      <c r="BY29">
        <f t="shared" si="240"/>
        <v>1.3922339430575532</v>
      </c>
      <c r="BZ29">
        <f t="shared" si="241"/>
        <v>0.16790416715348075</v>
      </c>
      <c r="CA29">
        <f t="shared" si="242"/>
        <v>18.998071348790766</v>
      </c>
      <c r="CB29">
        <f t="shared" si="243"/>
        <v>0.66024260325047468</v>
      </c>
      <c r="CC29">
        <f t="shared" si="244"/>
        <v>50.416816043888801</v>
      </c>
      <c r="CD29">
        <f t="shared" si="245"/>
        <v>286.65551118425952</v>
      </c>
      <c r="CE29">
        <f t="shared" si="246"/>
        <v>2.704953969759212E-2</v>
      </c>
      <c r="CF29">
        <f t="shared" si="247"/>
        <v>0</v>
      </c>
      <c r="CG29">
        <f t="shared" si="248"/>
        <v>1487.2468383173796</v>
      </c>
      <c r="CH29">
        <f t="shared" si="249"/>
        <v>0</v>
      </c>
      <c r="CI29" t="e">
        <f t="shared" si="250"/>
        <v>#DIV/0!</v>
      </c>
      <c r="CJ29" t="e">
        <f t="shared" si="251"/>
        <v>#DIV/0!</v>
      </c>
    </row>
    <row r="30" spans="1:88" x14ac:dyDescent="0.35">
      <c r="A30" t="s">
        <v>149</v>
      </c>
      <c r="B30" s="1">
        <v>28</v>
      </c>
      <c r="C30" s="1" t="s">
        <v>118</v>
      </c>
      <c r="D30" s="1" t="s">
        <v>0</v>
      </c>
      <c r="E30" s="1">
        <v>0</v>
      </c>
      <c r="F30" s="1" t="s">
        <v>91</v>
      </c>
      <c r="G30" s="1" t="s">
        <v>0</v>
      </c>
      <c r="H30" s="1">
        <v>5840.0001557543874</v>
      </c>
      <c r="I30" s="1">
        <v>0</v>
      </c>
      <c r="J30">
        <f t="shared" si="210"/>
        <v>20.430077947369128</v>
      </c>
      <c r="K30">
        <f t="shared" si="211"/>
        <v>0.29231156399391872</v>
      </c>
      <c r="L30">
        <f t="shared" si="212"/>
        <v>261.56497526334232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t="e">
        <f t="shared" si="213"/>
        <v>#DIV/0!</v>
      </c>
      <c r="U30" t="e">
        <f t="shared" si="214"/>
        <v>#DIV/0!</v>
      </c>
      <c r="V30" t="e">
        <f t="shared" si="215"/>
        <v>#DIV/0!</v>
      </c>
      <c r="W30" s="1">
        <v>-1</v>
      </c>
      <c r="X30" s="1">
        <v>0.87</v>
      </c>
      <c r="Y30" s="1">
        <v>0.92</v>
      </c>
      <c r="Z30" s="1">
        <v>10.151815414428711</v>
      </c>
      <c r="AA30">
        <f t="shared" si="216"/>
        <v>0.87507590770721433</v>
      </c>
      <c r="AB30">
        <f t="shared" si="217"/>
        <v>1.441445265169135E-2</v>
      </c>
      <c r="AC30" t="e">
        <f t="shared" si="218"/>
        <v>#DIV/0!</v>
      </c>
      <c r="AD30" t="e">
        <f t="shared" si="219"/>
        <v>#DIV/0!</v>
      </c>
      <c r="AE30" t="e">
        <f t="shared" si="220"/>
        <v>#DIV/0!</v>
      </c>
      <c r="AF30" s="1">
        <v>0</v>
      </c>
      <c r="AG30" s="1">
        <v>0.5</v>
      </c>
      <c r="AH30" t="e">
        <f t="shared" si="221"/>
        <v>#DIV/0!</v>
      </c>
      <c r="AI30">
        <f t="shared" si="222"/>
        <v>4.7902985325222005</v>
      </c>
      <c r="AJ30">
        <f t="shared" si="223"/>
        <v>1.6410336728649897</v>
      </c>
      <c r="AK30">
        <f t="shared" si="224"/>
        <v>25.827802658081055</v>
      </c>
      <c r="AL30" s="1">
        <v>2</v>
      </c>
      <c r="AM30">
        <f t="shared" si="225"/>
        <v>4.644859790802002</v>
      </c>
      <c r="AN30" s="1">
        <v>1</v>
      </c>
      <c r="AO30">
        <f t="shared" si="226"/>
        <v>9.2897195816040039</v>
      </c>
      <c r="AP30" s="1">
        <v>23.019586563110352</v>
      </c>
      <c r="AQ30" s="1">
        <v>25.827802658081055</v>
      </c>
      <c r="AR30" s="1">
        <v>22.052358627319336</v>
      </c>
      <c r="AS30" s="1">
        <v>399.95535278320313</v>
      </c>
      <c r="AT30" s="1">
        <v>385.11062622070313</v>
      </c>
      <c r="AU30" s="1">
        <v>13.919690132141113</v>
      </c>
      <c r="AV30" s="1">
        <v>17.057651519775391</v>
      </c>
      <c r="AW30" s="1">
        <v>49.111076354980469</v>
      </c>
      <c r="AX30" s="1">
        <v>60.182514190673828</v>
      </c>
      <c r="AY30" s="1">
        <v>300.1048583984375</v>
      </c>
      <c r="AZ30" s="1">
        <v>1698.9471435546875</v>
      </c>
      <c r="BA30" s="1">
        <v>1720.136962890625</v>
      </c>
      <c r="BB30" s="1">
        <v>99.603126525878906</v>
      </c>
      <c r="BC30" s="1">
        <v>-8.5727103054523468E-2</v>
      </c>
      <c r="BD30" s="1">
        <v>-4.3662179261445999E-2</v>
      </c>
      <c r="BE30" s="1">
        <v>1</v>
      </c>
      <c r="BF30" s="1">
        <v>-1.355140209197998</v>
      </c>
      <c r="BG30" s="1">
        <v>7.355140209197998</v>
      </c>
      <c r="BH30" s="1">
        <v>1</v>
      </c>
      <c r="BI30" s="1">
        <v>0</v>
      </c>
      <c r="BJ30" s="1">
        <v>0.15999999642372131</v>
      </c>
      <c r="BK30" s="1">
        <v>111115</v>
      </c>
      <c r="BL30">
        <f t="shared" si="227"/>
        <v>1.5005242919921873</v>
      </c>
      <c r="BM30">
        <f t="shared" si="228"/>
        <v>4.7902985325222009E-3</v>
      </c>
      <c r="BN30">
        <f t="shared" si="229"/>
        <v>298.97780265808103</v>
      </c>
      <c r="BO30">
        <f t="shared" si="230"/>
        <v>296.16958656311033</v>
      </c>
      <c r="BP30">
        <f t="shared" si="231"/>
        <v>271.83153689284154</v>
      </c>
      <c r="BQ30">
        <f t="shared" si="232"/>
        <v>0.1146472916249985</v>
      </c>
      <c r="BR30">
        <f t="shared" si="233"/>
        <v>3.3400290954235285</v>
      </c>
      <c r="BS30">
        <f t="shared" si="234"/>
        <v>33.533376028670361</v>
      </c>
      <c r="BT30">
        <f t="shared" si="235"/>
        <v>16.47572450889497</v>
      </c>
      <c r="BU30">
        <f t="shared" si="236"/>
        <v>24.423694610595703</v>
      </c>
      <c r="BV30">
        <f t="shared" si="237"/>
        <v>3.0720539925652908</v>
      </c>
      <c r="BW30">
        <f t="shared" si="238"/>
        <v>0.28339424269259678</v>
      </c>
      <c r="BX30">
        <f t="shared" si="239"/>
        <v>1.6989954225585389</v>
      </c>
      <c r="BY30">
        <f t="shared" si="240"/>
        <v>1.3730585700067519</v>
      </c>
      <c r="BZ30">
        <f t="shared" si="241"/>
        <v>0.17790154788498524</v>
      </c>
      <c r="CA30">
        <f t="shared" si="242"/>
        <v>26.052689325893073</v>
      </c>
      <c r="CB30">
        <f t="shared" si="243"/>
        <v>0.67919438585795344</v>
      </c>
      <c r="CC30">
        <f t="shared" si="244"/>
        <v>51.130341518923331</v>
      </c>
      <c r="CD30">
        <f t="shared" si="245"/>
        <v>382.1416878166242</v>
      </c>
      <c r="CE30">
        <f t="shared" si="246"/>
        <v>2.7335328649316884E-2</v>
      </c>
      <c r="CF30">
        <f t="shared" si="247"/>
        <v>0</v>
      </c>
      <c r="CG30">
        <f t="shared" si="248"/>
        <v>1486.7077137926972</v>
      </c>
      <c r="CH30">
        <f t="shared" si="249"/>
        <v>0</v>
      </c>
      <c r="CI30" t="e">
        <f t="shared" si="250"/>
        <v>#DIV/0!</v>
      </c>
      <c r="CJ30" t="e">
        <f t="shared" si="251"/>
        <v>#DIV/0!</v>
      </c>
    </row>
    <row r="31" spans="1:88" x14ac:dyDescent="0.35">
      <c r="A31" t="s">
        <v>149</v>
      </c>
      <c r="B31" s="1">
        <v>29</v>
      </c>
      <c r="C31" s="1" t="s">
        <v>119</v>
      </c>
      <c r="D31" s="1" t="s">
        <v>0</v>
      </c>
      <c r="E31" s="1">
        <v>0</v>
      </c>
      <c r="F31" s="1" t="s">
        <v>91</v>
      </c>
      <c r="G31" s="1" t="s">
        <v>0</v>
      </c>
      <c r="H31" s="1">
        <v>5982.0001557543874</v>
      </c>
      <c r="I31" s="1">
        <v>0</v>
      </c>
      <c r="J31">
        <f t="shared" si="210"/>
        <v>30.62884233213525</v>
      </c>
      <c r="K31">
        <f t="shared" si="211"/>
        <v>0.30843909983000806</v>
      </c>
      <c r="L31">
        <f t="shared" si="212"/>
        <v>498.44646793342918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t="e">
        <f t="shared" si="213"/>
        <v>#DIV/0!</v>
      </c>
      <c r="U31" t="e">
        <f t="shared" si="214"/>
        <v>#DIV/0!</v>
      </c>
      <c r="V31" t="e">
        <f t="shared" si="215"/>
        <v>#DIV/0!</v>
      </c>
      <c r="W31" s="1">
        <v>-1</v>
      </c>
      <c r="X31" s="1">
        <v>0.87</v>
      </c>
      <c r="Y31" s="1">
        <v>0.92</v>
      </c>
      <c r="Z31" s="1">
        <v>10.151815414428711</v>
      </c>
      <c r="AA31">
        <f t="shared" si="216"/>
        <v>0.87507590770721433</v>
      </c>
      <c r="AB31">
        <f t="shared" si="217"/>
        <v>2.127204810073402E-2</v>
      </c>
      <c r="AC31" t="e">
        <f t="shared" si="218"/>
        <v>#DIV/0!</v>
      </c>
      <c r="AD31" t="e">
        <f t="shared" si="219"/>
        <v>#DIV/0!</v>
      </c>
      <c r="AE31" t="e">
        <f t="shared" si="220"/>
        <v>#DIV/0!</v>
      </c>
      <c r="AF31" s="1">
        <v>0</v>
      </c>
      <c r="AG31" s="1">
        <v>0.5</v>
      </c>
      <c r="AH31" t="e">
        <f t="shared" si="221"/>
        <v>#DIV/0!</v>
      </c>
      <c r="AI31">
        <f t="shared" si="222"/>
        <v>4.9712077743473131</v>
      </c>
      <c r="AJ31">
        <f t="shared" si="223"/>
        <v>1.6166079630071417</v>
      </c>
      <c r="AK31">
        <f t="shared" si="224"/>
        <v>25.755220413208008</v>
      </c>
      <c r="AL31" s="1">
        <v>2</v>
      </c>
      <c r="AM31">
        <f t="shared" si="225"/>
        <v>4.644859790802002</v>
      </c>
      <c r="AN31" s="1">
        <v>1</v>
      </c>
      <c r="AO31">
        <f t="shared" si="226"/>
        <v>9.2897195816040039</v>
      </c>
      <c r="AP31" s="1">
        <v>23.027828216552734</v>
      </c>
      <c r="AQ31" s="1">
        <v>25.755220413208008</v>
      </c>
      <c r="AR31" s="1">
        <v>22.047199249267578</v>
      </c>
      <c r="AS31" s="1">
        <v>700.0975341796875</v>
      </c>
      <c r="AT31" s="1">
        <v>677.4405517578125</v>
      </c>
      <c r="AU31" s="1">
        <v>13.903834342956543</v>
      </c>
      <c r="AV31" s="1">
        <v>17.160041809082031</v>
      </c>
      <c r="AW31" s="1">
        <v>49.028396606445313</v>
      </c>
      <c r="AX31" s="1">
        <v>60.509376525878906</v>
      </c>
      <c r="AY31" s="1">
        <v>300.09768676757813</v>
      </c>
      <c r="AZ31" s="1">
        <v>1699.136474609375</v>
      </c>
      <c r="BA31" s="1">
        <v>1716.0587158203125</v>
      </c>
      <c r="BB31" s="1">
        <v>99.596748352050781</v>
      </c>
      <c r="BC31" s="1">
        <v>-0.24002702534198761</v>
      </c>
      <c r="BD31" s="1">
        <v>-4.8343099653720856E-2</v>
      </c>
      <c r="BE31" s="1">
        <v>1</v>
      </c>
      <c r="BF31" s="1">
        <v>-1.355140209197998</v>
      </c>
      <c r="BG31" s="1">
        <v>7.355140209197998</v>
      </c>
      <c r="BH31" s="1">
        <v>1</v>
      </c>
      <c r="BI31" s="1">
        <v>0</v>
      </c>
      <c r="BJ31" s="1">
        <v>0.15999999642372131</v>
      </c>
      <c r="BK31" s="1">
        <v>111115</v>
      </c>
      <c r="BL31">
        <f t="shared" si="227"/>
        <v>1.5004884338378905</v>
      </c>
      <c r="BM31">
        <f t="shared" si="228"/>
        <v>4.9712077743473129E-3</v>
      </c>
      <c r="BN31">
        <f t="shared" si="229"/>
        <v>298.90522041320799</v>
      </c>
      <c r="BO31">
        <f t="shared" si="230"/>
        <v>296.17782821655271</v>
      </c>
      <c r="BP31">
        <f t="shared" si="231"/>
        <v>271.86182986091444</v>
      </c>
      <c r="BQ31">
        <f t="shared" si="232"/>
        <v>8.6599757488509108E-2</v>
      </c>
      <c r="BR31">
        <f t="shared" si="233"/>
        <v>3.3256923287769551</v>
      </c>
      <c r="BS31">
        <f t="shared" si="234"/>
        <v>33.391575365707972</v>
      </c>
      <c r="BT31">
        <f t="shared" si="235"/>
        <v>16.231533556625941</v>
      </c>
      <c r="BU31">
        <f t="shared" si="236"/>
        <v>24.391524314880371</v>
      </c>
      <c r="BV31">
        <f t="shared" si="237"/>
        <v>3.0661412669452739</v>
      </c>
      <c r="BW31">
        <f t="shared" si="238"/>
        <v>0.29852733639063428</v>
      </c>
      <c r="BX31">
        <f t="shared" si="239"/>
        <v>1.7090843657698134</v>
      </c>
      <c r="BY31">
        <f t="shared" si="240"/>
        <v>1.3570569011754605</v>
      </c>
      <c r="BZ31">
        <f t="shared" si="241"/>
        <v>0.187445478433105</v>
      </c>
      <c r="CA31">
        <f t="shared" si="242"/>
        <v>49.643647433734294</v>
      </c>
      <c r="CB31">
        <f t="shared" si="243"/>
        <v>0.73577890582438243</v>
      </c>
      <c r="CC31">
        <f t="shared" si="244"/>
        <v>51.732413983917546</v>
      </c>
      <c r="CD31">
        <f t="shared" si="245"/>
        <v>672.98950920640289</v>
      </c>
      <c r="CE31">
        <f t="shared" si="246"/>
        <v>2.3544259304169909E-2</v>
      </c>
      <c r="CF31">
        <f t="shared" si="247"/>
        <v>0</v>
      </c>
      <c r="CG31">
        <f t="shared" si="248"/>
        <v>1486.8733928372349</v>
      </c>
      <c r="CH31">
        <f t="shared" si="249"/>
        <v>0</v>
      </c>
      <c r="CI31" t="e">
        <f t="shared" si="250"/>
        <v>#DIV/0!</v>
      </c>
      <c r="CJ31" t="e">
        <f t="shared" si="251"/>
        <v>#DIV/0!</v>
      </c>
    </row>
    <row r="32" spans="1:88" x14ac:dyDescent="0.35">
      <c r="A32" t="s">
        <v>149</v>
      </c>
      <c r="B32" s="1">
        <v>30</v>
      </c>
      <c r="C32" s="1" t="s">
        <v>120</v>
      </c>
      <c r="D32" s="1" t="s">
        <v>0</v>
      </c>
      <c r="E32" s="1">
        <v>0</v>
      </c>
      <c r="F32" s="1" t="s">
        <v>91</v>
      </c>
      <c r="G32" s="1" t="s">
        <v>0</v>
      </c>
      <c r="H32" s="1">
        <v>6133.0001557543874</v>
      </c>
      <c r="I32" s="1">
        <v>0</v>
      </c>
      <c r="J32">
        <f t="shared" si="210"/>
        <v>33.727989155708066</v>
      </c>
      <c r="K32">
        <f t="shared" si="211"/>
        <v>0.32036469587137517</v>
      </c>
      <c r="L32">
        <f t="shared" si="212"/>
        <v>777.37676292226797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t="e">
        <f t="shared" si="213"/>
        <v>#DIV/0!</v>
      </c>
      <c r="U32" t="e">
        <f t="shared" si="214"/>
        <v>#DIV/0!</v>
      </c>
      <c r="V32" t="e">
        <f t="shared" si="215"/>
        <v>#DIV/0!</v>
      </c>
      <c r="W32" s="1">
        <v>-1</v>
      </c>
      <c r="X32" s="1">
        <v>0.87</v>
      </c>
      <c r="Y32" s="1">
        <v>0.92</v>
      </c>
      <c r="Z32" s="1">
        <v>10.151815414428711</v>
      </c>
      <c r="AA32">
        <f t="shared" si="216"/>
        <v>0.87507590770721433</v>
      </c>
      <c r="AB32">
        <f t="shared" si="217"/>
        <v>2.3363190697592975E-2</v>
      </c>
      <c r="AC32" t="e">
        <f t="shared" si="218"/>
        <v>#DIV/0!</v>
      </c>
      <c r="AD32" t="e">
        <f t="shared" si="219"/>
        <v>#DIV/0!</v>
      </c>
      <c r="AE32" t="e">
        <f t="shared" si="220"/>
        <v>#DIV/0!</v>
      </c>
      <c r="AF32" s="1">
        <v>0</v>
      </c>
      <c r="AG32" s="1">
        <v>0.5</v>
      </c>
      <c r="AH32" t="e">
        <f t="shared" si="221"/>
        <v>#DIV/0!</v>
      </c>
      <c r="AI32">
        <f t="shared" si="222"/>
        <v>5.1395441618877973</v>
      </c>
      <c r="AJ32">
        <f t="shared" si="223"/>
        <v>1.6109764028571203</v>
      </c>
      <c r="AK32">
        <f t="shared" si="224"/>
        <v>25.750587463378906</v>
      </c>
      <c r="AL32" s="1">
        <v>2</v>
      </c>
      <c r="AM32">
        <f t="shared" si="225"/>
        <v>4.644859790802002</v>
      </c>
      <c r="AN32" s="1">
        <v>1</v>
      </c>
      <c r="AO32">
        <f t="shared" si="226"/>
        <v>9.2897195816040039</v>
      </c>
      <c r="AP32" s="1">
        <v>23.054891586303711</v>
      </c>
      <c r="AQ32" s="1">
        <v>25.750587463378906</v>
      </c>
      <c r="AR32" s="1">
        <v>22.048673629760742</v>
      </c>
      <c r="AS32" s="1">
        <v>999.75262451171875</v>
      </c>
      <c r="AT32" s="1">
        <v>973.93927001953125</v>
      </c>
      <c r="AU32" s="1">
        <v>13.842498779296875</v>
      </c>
      <c r="AV32" s="1">
        <v>17.208719253540039</v>
      </c>
      <c r="AW32" s="1">
        <v>48.730457305908203</v>
      </c>
      <c r="AX32" s="1">
        <v>60.578227996826172</v>
      </c>
      <c r="AY32" s="1">
        <v>300.10507202148438</v>
      </c>
      <c r="AZ32" s="1">
        <v>1698.6416015625</v>
      </c>
      <c r="BA32" s="1">
        <v>1619.5074462890625</v>
      </c>
      <c r="BB32" s="1">
        <v>99.589202880859375</v>
      </c>
      <c r="BC32" s="1">
        <v>-0.71935749053955078</v>
      </c>
      <c r="BD32" s="1">
        <v>-4.3257918208837509E-2</v>
      </c>
      <c r="BE32" s="1">
        <v>1</v>
      </c>
      <c r="BF32" s="1">
        <v>-1.355140209197998</v>
      </c>
      <c r="BG32" s="1">
        <v>7.355140209197998</v>
      </c>
      <c r="BH32" s="1">
        <v>1</v>
      </c>
      <c r="BI32" s="1">
        <v>0</v>
      </c>
      <c r="BJ32" s="1">
        <v>0.15999999642372131</v>
      </c>
      <c r="BK32" s="1">
        <v>111115</v>
      </c>
      <c r="BL32">
        <f t="shared" si="227"/>
        <v>1.5005253601074218</v>
      </c>
      <c r="BM32">
        <f t="shared" si="228"/>
        <v>5.1395441618877977E-3</v>
      </c>
      <c r="BN32">
        <f t="shared" si="229"/>
        <v>298.90058746337888</v>
      </c>
      <c r="BO32">
        <f t="shared" si="230"/>
        <v>296.20489158630369</v>
      </c>
      <c r="BP32">
        <f t="shared" si="231"/>
        <v>271.78265017518424</v>
      </c>
      <c r="BQ32">
        <f t="shared" si="232"/>
        <v>5.8043011802345779E-2</v>
      </c>
      <c r="BR32">
        <f t="shared" si="233"/>
        <v>3.3247790359176701</v>
      </c>
      <c r="BS32">
        <f t="shared" si="234"/>
        <v>33.384934709189032</v>
      </c>
      <c r="BT32">
        <f t="shared" si="235"/>
        <v>16.176215455648993</v>
      </c>
      <c r="BU32">
        <f t="shared" si="236"/>
        <v>24.402739524841309</v>
      </c>
      <c r="BV32">
        <f t="shared" si="237"/>
        <v>3.0682014311021928</v>
      </c>
      <c r="BW32">
        <f t="shared" si="238"/>
        <v>0.30968492081453031</v>
      </c>
      <c r="BX32">
        <f t="shared" si="239"/>
        <v>1.7138026330605498</v>
      </c>
      <c r="BY32">
        <f t="shared" si="240"/>
        <v>1.354398798041643</v>
      </c>
      <c r="BZ32">
        <f t="shared" si="241"/>
        <v>0.19448506618383254</v>
      </c>
      <c r="CA32">
        <f t="shared" si="242"/>
        <v>77.418332157531466</v>
      </c>
      <c r="CB32">
        <f t="shared" si="243"/>
        <v>0.79817786062438834</v>
      </c>
      <c r="CC32">
        <f t="shared" si="244"/>
        <v>51.946013723896911</v>
      </c>
      <c r="CD32">
        <f t="shared" si="245"/>
        <v>969.03785346327993</v>
      </c>
      <c r="CE32">
        <f t="shared" si="246"/>
        <v>1.8080146005650829E-2</v>
      </c>
      <c r="CF32">
        <f t="shared" si="247"/>
        <v>0</v>
      </c>
      <c r="CG32">
        <f t="shared" si="248"/>
        <v>1486.440341356541</v>
      </c>
      <c r="CH32">
        <f t="shared" si="249"/>
        <v>0</v>
      </c>
      <c r="CI32" t="e">
        <f t="shared" si="250"/>
        <v>#DIV/0!</v>
      </c>
      <c r="CJ32" t="e">
        <f t="shared" si="251"/>
        <v>#DIV/0!</v>
      </c>
    </row>
    <row r="33" spans="1:88" x14ac:dyDescent="0.35">
      <c r="A33" t="s">
        <v>149</v>
      </c>
      <c r="B33" s="1">
        <v>31</v>
      </c>
      <c r="C33" s="1" t="s">
        <v>121</v>
      </c>
      <c r="D33" s="1" t="s">
        <v>0</v>
      </c>
      <c r="E33" s="1">
        <v>0</v>
      </c>
      <c r="F33" s="1" t="s">
        <v>91</v>
      </c>
      <c r="G33" s="1" t="s">
        <v>0</v>
      </c>
      <c r="H33" s="1">
        <v>6300.0001557543874</v>
      </c>
      <c r="I33" s="1">
        <v>0</v>
      </c>
      <c r="J33">
        <f t="shared" si="210"/>
        <v>34.968992528205568</v>
      </c>
      <c r="K33">
        <f t="shared" si="211"/>
        <v>0.32766291625427629</v>
      </c>
      <c r="L33">
        <f t="shared" si="212"/>
        <v>1065.3444062446513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t="e">
        <f t="shared" si="213"/>
        <v>#DIV/0!</v>
      </c>
      <c r="U33" t="e">
        <f t="shared" si="214"/>
        <v>#DIV/0!</v>
      </c>
      <c r="V33" t="e">
        <f t="shared" si="215"/>
        <v>#DIV/0!</v>
      </c>
      <c r="W33" s="1">
        <v>-1</v>
      </c>
      <c r="X33" s="1">
        <v>0.87</v>
      </c>
      <c r="Y33" s="1">
        <v>0.92</v>
      </c>
      <c r="Z33" s="1">
        <v>10.151815414428711</v>
      </c>
      <c r="AA33">
        <f t="shared" si="216"/>
        <v>0.87507590770721433</v>
      </c>
      <c r="AB33">
        <f t="shared" si="217"/>
        <v>2.4196379802619263E-2</v>
      </c>
      <c r="AC33" t="e">
        <f t="shared" si="218"/>
        <v>#DIV/0!</v>
      </c>
      <c r="AD33" t="e">
        <f t="shared" si="219"/>
        <v>#DIV/0!</v>
      </c>
      <c r="AE33" t="e">
        <f t="shared" si="220"/>
        <v>#DIV/0!</v>
      </c>
      <c r="AF33" s="1">
        <v>0</v>
      </c>
      <c r="AG33" s="1">
        <v>0.5</v>
      </c>
      <c r="AH33" t="e">
        <f t="shared" si="221"/>
        <v>#DIV/0!</v>
      </c>
      <c r="AI33">
        <f t="shared" si="222"/>
        <v>5.2462028233675069</v>
      </c>
      <c r="AJ33">
        <f t="shared" si="223"/>
        <v>1.6092320428919773</v>
      </c>
      <c r="AK33">
        <f t="shared" si="224"/>
        <v>25.67869758605957</v>
      </c>
      <c r="AL33" s="1">
        <v>2</v>
      </c>
      <c r="AM33">
        <f t="shared" si="225"/>
        <v>4.644859790802002</v>
      </c>
      <c r="AN33" s="1">
        <v>1</v>
      </c>
      <c r="AO33">
        <f t="shared" si="226"/>
        <v>9.2897195816040039</v>
      </c>
      <c r="AP33" s="1">
        <v>23.045665740966797</v>
      </c>
      <c r="AQ33" s="1">
        <v>25.67869758605957</v>
      </c>
      <c r="AR33" s="1">
        <v>22.049034118652344</v>
      </c>
      <c r="AS33" s="1">
        <v>1299.853271484375</v>
      </c>
      <c r="AT33" s="1">
        <v>1272.1014404296875</v>
      </c>
      <c r="AU33" s="1">
        <v>13.647632598876953</v>
      </c>
      <c r="AV33" s="1">
        <v>17.084115982055664</v>
      </c>
      <c r="AW33" s="1">
        <v>48.070350646972656</v>
      </c>
      <c r="AX33" s="1">
        <v>60.173282623291016</v>
      </c>
      <c r="AY33" s="1">
        <v>300.10772705078125</v>
      </c>
      <c r="AZ33" s="1">
        <v>1698.760498046875</v>
      </c>
      <c r="BA33" s="1">
        <v>1737.0050048828125</v>
      </c>
      <c r="BB33" s="1">
        <v>99.58978271484375</v>
      </c>
      <c r="BC33" s="1">
        <v>-1.808908224105835</v>
      </c>
      <c r="BD33" s="1">
        <v>-4.186335951089859E-2</v>
      </c>
      <c r="BE33" s="1">
        <v>1</v>
      </c>
      <c r="BF33" s="1">
        <v>-1.355140209197998</v>
      </c>
      <c r="BG33" s="1">
        <v>7.355140209197998</v>
      </c>
      <c r="BH33" s="1">
        <v>1</v>
      </c>
      <c r="BI33" s="1">
        <v>0</v>
      </c>
      <c r="BJ33" s="1">
        <v>0.15999999642372131</v>
      </c>
      <c r="BK33" s="1">
        <v>111115</v>
      </c>
      <c r="BL33">
        <f t="shared" si="227"/>
        <v>1.5005386352539061</v>
      </c>
      <c r="BM33">
        <f t="shared" si="228"/>
        <v>5.2462028233675071E-3</v>
      </c>
      <c r="BN33">
        <f t="shared" si="229"/>
        <v>298.82869758605955</v>
      </c>
      <c r="BO33">
        <f t="shared" si="230"/>
        <v>296.19566574096677</v>
      </c>
      <c r="BP33">
        <f t="shared" si="231"/>
        <v>271.80167361225904</v>
      </c>
      <c r="BQ33">
        <f t="shared" si="232"/>
        <v>4.2216558337356616E-2</v>
      </c>
      <c r="BR33">
        <f t="shared" si="233"/>
        <v>3.3106354414200903</v>
      </c>
      <c r="BS33">
        <f t="shared" si="234"/>
        <v>33.242721805101837</v>
      </c>
      <c r="BT33">
        <f t="shared" si="235"/>
        <v>16.158605823046173</v>
      </c>
      <c r="BU33">
        <f t="shared" si="236"/>
        <v>24.362181663513184</v>
      </c>
      <c r="BV33">
        <f t="shared" si="237"/>
        <v>3.0607569243431687</v>
      </c>
      <c r="BW33">
        <f t="shared" si="238"/>
        <v>0.31649948517392096</v>
      </c>
      <c r="BX33">
        <f t="shared" si="239"/>
        <v>1.701403398528113</v>
      </c>
      <c r="BY33">
        <f t="shared" si="240"/>
        <v>1.3593535258150558</v>
      </c>
      <c r="BZ33">
        <f t="shared" si="241"/>
        <v>0.19878573994038251</v>
      </c>
      <c r="CA33">
        <f t="shared" si="242"/>
        <v>106.09741793437905</v>
      </c>
      <c r="CB33">
        <f t="shared" si="243"/>
        <v>0.83746812352071676</v>
      </c>
      <c r="CC33">
        <f t="shared" si="244"/>
        <v>51.836148419163507</v>
      </c>
      <c r="CD33">
        <f t="shared" si="245"/>
        <v>1267.0196788653707</v>
      </c>
      <c r="CE33">
        <f t="shared" si="246"/>
        <v>1.4306469875700254E-2</v>
      </c>
      <c r="CF33">
        <f t="shared" si="247"/>
        <v>0</v>
      </c>
      <c r="CG33">
        <f t="shared" si="248"/>
        <v>1486.5443848055286</v>
      </c>
      <c r="CH33">
        <f t="shared" si="249"/>
        <v>0</v>
      </c>
      <c r="CI33" t="e">
        <f t="shared" si="250"/>
        <v>#DIV/0!</v>
      </c>
      <c r="CJ33" t="e">
        <f t="shared" si="251"/>
        <v>#DIV/0!</v>
      </c>
    </row>
    <row r="34" spans="1:88" x14ac:dyDescent="0.35">
      <c r="A34" t="s">
        <v>149</v>
      </c>
      <c r="B34" s="1">
        <v>32</v>
      </c>
      <c r="C34" s="1" t="s">
        <v>122</v>
      </c>
      <c r="D34" s="1" t="s">
        <v>0</v>
      </c>
      <c r="E34" s="1">
        <v>0</v>
      </c>
      <c r="F34" s="1" t="s">
        <v>91</v>
      </c>
      <c r="G34" s="1" t="s">
        <v>0</v>
      </c>
      <c r="H34" s="1">
        <v>6442.0001557543874</v>
      </c>
      <c r="I34" s="1">
        <v>0</v>
      </c>
      <c r="J34">
        <f t="shared" si="210"/>
        <v>35.92857901389899</v>
      </c>
      <c r="K34">
        <f t="shared" si="211"/>
        <v>0.32959911329045133</v>
      </c>
      <c r="L34">
        <f t="shared" si="212"/>
        <v>1449.7111376593675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t="e">
        <f t="shared" si="213"/>
        <v>#DIV/0!</v>
      </c>
      <c r="U34" t="e">
        <f t="shared" si="214"/>
        <v>#DIV/0!</v>
      </c>
      <c r="V34" t="e">
        <f t="shared" si="215"/>
        <v>#DIV/0!</v>
      </c>
      <c r="W34" s="1">
        <v>-1</v>
      </c>
      <c r="X34" s="1">
        <v>0.87</v>
      </c>
      <c r="Y34" s="1">
        <v>0.92</v>
      </c>
      <c r="Z34" s="1">
        <v>10.151815414428711</v>
      </c>
      <c r="AA34">
        <f t="shared" si="216"/>
        <v>0.87507590770721433</v>
      </c>
      <c r="AB34">
        <f t="shared" si="217"/>
        <v>2.4841925006167075E-2</v>
      </c>
      <c r="AC34" t="e">
        <f t="shared" si="218"/>
        <v>#DIV/0!</v>
      </c>
      <c r="AD34" t="e">
        <f t="shared" si="219"/>
        <v>#DIV/0!</v>
      </c>
      <c r="AE34" t="e">
        <f t="shared" si="220"/>
        <v>#DIV/0!</v>
      </c>
      <c r="AF34" s="1">
        <v>0</v>
      </c>
      <c r="AG34" s="1">
        <v>0.5</v>
      </c>
      <c r="AH34" t="e">
        <f t="shared" si="221"/>
        <v>#DIV/0!</v>
      </c>
      <c r="AI34">
        <f t="shared" si="222"/>
        <v>5.2470926816430454</v>
      </c>
      <c r="AJ34">
        <f t="shared" si="223"/>
        <v>1.6003037934221664</v>
      </c>
      <c r="AK34">
        <f t="shared" si="224"/>
        <v>25.648143768310547</v>
      </c>
      <c r="AL34" s="1">
        <v>2</v>
      </c>
      <c r="AM34">
        <f t="shared" si="225"/>
        <v>4.644859790802002</v>
      </c>
      <c r="AN34" s="1">
        <v>1</v>
      </c>
      <c r="AO34">
        <f t="shared" si="226"/>
        <v>9.2897195816040039</v>
      </c>
      <c r="AP34" s="1">
        <v>23.043848037719727</v>
      </c>
      <c r="AQ34" s="1">
        <v>25.648143768310547</v>
      </c>
      <c r="AR34" s="1">
        <v>22.051778793334961</v>
      </c>
      <c r="AS34" s="1">
        <v>1700.149658203125</v>
      </c>
      <c r="AT34" s="1">
        <v>1670.3642578125</v>
      </c>
      <c r="AU34" s="1">
        <v>13.677506446838379</v>
      </c>
      <c r="AV34" s="1">
        <v>17.114543914794922</v>
      </c>
      <c r="AW34" s="1">
        <v>48.177242279052734</v>
      </c>
      <c r="AX34" s="1">
        <v>60.282546997070313</v>
      </c>
      <c r="AY34" s="1">
        <v>300.1009521484375</v>
      </c>
      <c r="AZ34" s="1">
        <v>1698.7584228515625</v>
      </c>
      <c r="BA34" s="1">
        <v>1741.341552734375</v>
      </c>
      <c r="BB34" s="1">
        <v>99.584098815917969</v>
      </c>
      <c r="BC34" s="1">
        <v>-3.2438631057739258</v>
      </c>
      <c r="BD34" s="1">
        <v>-3.8036167621612549E-2</v>
      </c>
      <c r="BE34" s="1">
        <v>1</v>
      </c>
      <c r="BF34" s="1">
        <v>-1.355140209197998</v>
      </c>
      <c r="BG34" s="1">
        <v>7.355140209197998</v>
      </c>
      <c r="BH34" s="1">
        <v>1</v>
      </c>
      <c r="BI34" s="1">
        <v>0</v>
      </c>
      <c r="BJ34" s="1">
        <v>0.15999999642372131</v>
      </c>
      <c r="BK34" s="1">
        <v>111115</v>
      </c>
      <c r="BL34">
        <f t="shared" si="227"/>
        <v>1.5005047607421873</v>
      </c>
      <c r="BM34">
        <f t="shared" si="228"/>
        <v>5.247092681643045E-3</v>
      </c>
      <c r="BN34">
        <f t="shared" si="229"/>
        <v>298.79814376831052</v>
      </c>
      <c r="BO34">
        <f t="shared" si="230"/>
        <v>296.1938480377197</v>
      </c>
      <c r="BP34">
        <f t="shared" si="231"/>
        <v>271.80134158101646</v>
      </c>
      <c r="BQ34">
        <f t="shared" si="232"/>
        <v>4.338146291597355E-2</v>
      </c>
      <c r="BR34">
        <f t="shared" si="233"/>
        <v>3.3046402258224714</v>
      </c>
      <c r="BS34">
        <f t="shared" si="234"/>
        <v>33.184416639961029</v>
      </c>
      <c r="BT34">
        <f t="shared" si="235"/>
        <v>16.069872725166107</v>
      </c>
      <c r="BU34">
        <f t="shared" si="236"/>
        <v>24.345995903015137</v>
      </c>
      <c r="BV34">
        <f t="shared" si="237"/>
        <v>3.0577903946616978</v>
      </c>
      <c r="BW34">
        <f t="shared" si="238"/>
        <v>0.3183056341026258</v>
      </c>
      <c r="BX34">
        <f t="shared" si="239"/>
        <v>1.704336432400305</v>
      </c>
      <c r="BY34">
        <f t="shared" si="240"/>
        <v>1.3534539622613928</v>
      </c>
      <c r="BZ34">
        <f t="shared" si="241"/>
        <v>0.19992575391710435</v>
      </c>
      <c r="CA34">
        <f t="shared" si="242"/>
        <v>144.36817718720729</v>
      </c>
      <c r="CB34">
        <f t="shared" si="243"/>
        <v>0.86790119632821972</v>
      </c>
      <c r="CC34">
        <f t="shared" si="244"/>
        <v>52.026819360899083</v>
      </c>
      <c r="CD34">
        <f t="shared" si="245"/>
        <v>1665.143047285886</v>
      </c>
      <c r="CE34">
        <f t="shared" si="246"/>
        <v>1.1225760413177183E-2</v>
      </c>
      <c r="CF34">
        <f t="shared" si="247"/>
        <v>0</v>
      </c>
      <c r="CG34">
        <f t="shared" si="248"/>
        <v>1486.5425688521068</v>
      </c>
      <c r="CH34">
        <f t="shared" si="249"/>
        <v>0</v>
      </c>
      <c r="CI34" t="e">
        <f t="shared" si="250"/>
        <v>#DIV/0!</v>
      </c>
      <c r="CJ34" t="e">
        <f t="shared" si="251"/>
        <v>#DIV/0!</v>
      </c>
    </row>
    <row r="35" spans="1:88" x14ac:dyDescent="0.35">
      <c r="A35" t="s">
        <v>149</v>
      </c>
      <c r="B35" s="1">
        <v>33</v>
      </c>
      <c r="C35" s="1" t="s">
        <v>123</v>
      </c>
      <c r="D35" s="1" t="s">
        <v>0</v>
      </c>
      <c r="E35" s="1">
        <v>0</v>
      </c>
      <c r="F35" s="1" t="s">
        <v>91</v>
      </c>
      <c r="G35" s="1" t="s">
        <v>0</v>
      </c>
      <c r="H35" s="1">
        <v>6598.0001557543874</v>
      </c>
      <c r="I35" s="1">
        <v>0</v>
      </c>
      <c r="J35">
        <f t="shared" si="210"/>
        <v>36.475764627725532</v>
      </c>
      <c r="K35">
        <f t="shared" si="211"/>
        <v>0.32839002156834446</v>
      </c>
      <c r="L35">
        <f t="shared" si="212"/>
        <v>1736.7849993245898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t="e">
        <f t="shared" si="213"/>
        <v>#DIV/0!</v>
      </c>
      <c r="U35" t="e">
        <f t="shared" si="214"/>
        <v>#DIV/0!</v>
      </c>
      <c r="V35" t="e">
        <f t="shared" si="215"/>
        <v>#DIV/0!</v>
      </c>
      <c r="W35" s="1">
        <v>-1</v>
      </c>
      <c r="X35" s="1">
        <v>0.87</v>
      </c>
      <c r="Y35" s="1">
        <v>0.92</v>
      </c>
      <c r="Z35" s="1">
        <v>10.151815414428711</v>
      </c>
      <c r="AA35">
        <f t="shared" si="216"/>
        <v>0.87507590770721433</v>
      </c>
      <c r="AB35">
        <f t="shared" si="217"/>
        <v>2.5218161563585258E-2</v>
      </c>
      <c r="AC35" t="e">
        <f t="shared" si="218"/>
        <v>#DIV/0!</v>
      </c>
      <c r="AD35" t="e">
        <f t="shared" si="219"/>
        <v>#DIV/0!</v>
      </c>
      <c r="AE35" t="e">
        <f t="shared" si="220"/>
        <v>#DIV/0!</v>
      </c>
      <c r="AF35" s="1">
        <v>0</v>
      </c>
      <c r="AG35" s="1">
        <v>0.5</v>
      </c>
      <c r="AH35" t="e">
        <f t="shared" si="221"/>
        <v>#DIV/0!</v>
      </c>
      <c r="AI35">
        <f t="shared" si="222"/>
        <v>5.2490474124236828</v>
      </c>
      <c r="AJ35">
        <f t="shared" si="223"/>
        <v>1.6062299865894172</v>
      </c>
      <c r="AK35">
        <f t="shared" si="224"/>
        <v>25.738214492797852</v>
      </c>
      <c r="AL35" s="1">
        <v>2</v>
      </c>
      <c r="AM35">
        <f t="shared" si="225"/>
        <v>4.644859790802002</v>
      </c>
      <c r="AN35" s="1">
        <v>1</v>
      </c>
      <c r="AO35">
        <f t="shared" si="226"/>
        <v>9.2897195816040039</v>
      </c>
      <c r="AP35" s="1">
        <v>23.078647613525391</v>
      </c>
      <c r="AQ35" s="1">
        <v>25.738214492797852</v>
      </c>
      <c r="AR35" s="1">
        <v>22.052530288696289</v>
      </c>
      <c r="AS35" s="1">
        <v>1999.895751953125</v>
      </c>
      <c r="AT35" s="1">
        <v>1968.7010498046875</v>
      </c>
      <c r="AU35" s="1">
        <v>13.796250343322754</v>
      </c>
      <c r="AV35" s="1">
        <v>17.234020233154297</v>
      </c>
      <c r="AW35" s="1">
        <v>48.488540649414063</v>
      </c>
      <c r="AX35" s="1">
        <v>60.571109771728516</v>
      </c>
      <c r="AY35" s="1">
        <v>300.1123046875</v>
      </c>
      <c r="AZ35" s="1">
        <v>1698.2098388671875</v>
      </c>
      <c r="BA35" s="1">
        <v>1761.7335205078125</v>
      </c>
      <c r="BB35" s="1">
        <v>99.576942443847656</v>
      </c>
      <c r="BC35" s="1">
        <v>-4.4426116943359375</v>
      </c>
      <c r="BD35" s="1">
        <v>-3.9116203784942627E-2</v>
      </c>
      <c r="BE35" s="1">
        <v>1</v>
      </c>
      <c r="BF35" s="1">
        <v>-1.355140209197998</v>
      </c>
      <c r="BG35" s="1">
        <v>7.355140209197998</v>
      </c>
      <c r="BH35" s="1">
        <v>1</v>
      </c>
      <c r="BI35" s="1">
        <v>0</v>
      </c>
      <c r="BJ35" s="1">
        <v>0.15999999642372131</v>
      </c>
      <c r="BK35" s="1">
        <v>111115</v>
      </c>
      <c r="BL35">
        <f t="shared" si="227"/>
        <v>1.5005615234375</v>
      </c>
      <c r="BM35">
        <f t="shared" si="228"/>
        <v>5.2490474124236826E-3</v>
      </c>
      <c r="BN35">
        <f t="shared" si="229"/>
        <v>298.88821449279783</v>
      </c>
      <c r="BO35">
        <f t="shared" si="230"/>
        <v>296.22864761352537</v>
      </c>
      <c r="BP35">
        <f t="shared" si="231"/>
        <v>271.71356814547835</v>
      </c>
      <c r="BQ35">
        <f t="shared" si="232"/>
        <v>4.0102484437023293E-2</v>
      </c>
      <c r="BR35">
        <f t="shared" si="233"/>
        <v>3.3223410274223286</v>
      </c>
      <c r="BS35">
        <f t="shared" si="234"/>
        <v>33.364561573035111</v>
      </c>
      <c r="BT35">
        <f t="shared" si="235"/>
        <v>16.130541339880814</v>
      </c>
      <c r="BU35">
        <f t="shared" si="236"/>
        <v>24.408431053161621</v>
      </c>
      <c r="BV35">
        <f t="shared" si="237"/>
        <v>3.06924739215204</v>
      </c>
      <c r="BW35">
        <f t="shared" si="238"/>
        <v>0.31717783843517566</v>
      </c>
      <c r="BX35">
        <f t="shared" si="239"/>
        <v>1.7161110408329114</v>
      </c>
      <c r="BY35">
        <f t="shared" si="240"/>
        <v>1.3531363513191286</v>
      </c>
      <c r="BZ35">
        <f t="shared" si="241"/>
        <v>0.19921389878389351</v>
      </c>
      <c r="CA35">
        <f t="shared" si="242"/>
        <v>172.94373991508266</v>
      </c>
      <c r="CB35">
        <f t="shared" si="243"/>
        <v>0.88219844221492849</v>
      </c>
      <c r="CC35">
        <f t="shared" si="244"/>
        <v>52.092322098519197</v>
      </c>
      <c r="CD35">
        <f t="shared" si="245"/>
        <v>1963.4003212073526</v>
      </c>
      <c r="CE35">
        <f t="shared" si="246"/>
        <v>9.6776355756569288E-3</v>
      </c>
      <c r="CF35">
        <f t="shared" si="247"/>
        <v>0</v>
      </c>
      <c r="CG35">
        <f t="shared" si="248"/>
        <v>1486.0625162240262</v>
      </c>
      <c r="CH35">
        <f t="shared" si="249"/>
        <v>0</v>
      </c>
      <c r="CI35" t="e">
        <f t="shared" si="250"/>
        <v>#DIV/0!</v>
      </c>
      <c r="CJ35" t="e">
        <f t="shared" si="251"/>
        <v>#DIV/0!</v>
      </c>
    </row>
    <row r="36" spans="1:88" x14ac:dyDescent="0.35">
      <c r="A36" t="s">
        <v>150</v>
      </c>
      <c r="B36" s="1">
        <v>34</v>
      </c>
      <c r="C36" s="1" t="s">
        <v>124</v>
      </c>
      <c r="D36" s="1" t="s">
        <v>0</v>
      </c>
      <c r="E36" s="1">
        <v>0</v>
      </c>
      <c r="F36" s="1" t="s">
        <v>91</v>
      </c>
      <c r="G36" s="1" t="s">
        <v>0</v>
      </c>
      <c r="H36" s="1">
        <v>8077.0001557543874</v>
      </c>
      <c r="I36" s="1">
        <v>0</v>
      </c>
      <c r="J36">
        <f t="shared" ref="J36" si="252">(AS36-AT36*(1000-AU36)/(1000-AV36))*BL36</f>
        <v>31.33410553694106</v>
      </c>
      <c r="K36">
        <f t="shared" ref="K36" si="253">IF(BW36&lt;&gt;0,1/(1/BW36-1/AO36),0)</f>
        <v>0.35254348378110201</v>
      </c>
      <c r="L36">
        <f t="shared" ref="L36" si="254">((BZ36-BM36/2)*AT36-J36)/(BZ36+BM36/2)</f>
        <v>223.05438093031947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t="e">
        <f t="shared" ref="T36" si="255">CF36/P36</f>
        <v>#DIV/0!</v>
      </c>
      <c r="U36" t="e">
        <f t="shared" ref="U36" si="256">CH36/R36</f>
        <v>#DIV/0!</v>
      </c>
      <c r="V36" t="e">
        <f t="shared" ref="V36" si="257">(R36-S36)/R36</f>
        <v>#DIV/0!</v>
      </c>
      <c r="W36" s="1">
        <v>-1</v>
      </c>
      <c r="X36" s="1">
        <v>0.87</v>
      </c>
      <c r="Y36" s="1">
        <v>0.92</v>
      </c>
      <c r="Z36" s="1">
        <v>10.125350952148438</v>
      </c>
      <c r="AA36">
        <f t="shared" ref="AA36" si="258">(Z36*Y36+(100-Z36)*X36)/100</f>
        <v>0.87506267547607419</v>
      </c>
      <c r="AB36">
        <f t="shared" ref="AB36" si="259">(J36-W36)/CG36</f>
        <v>2.1724118146595521E-2</v>
      </c>
      <c r="AC36" t="e">
        <f t="shared" ref="AC36" si="260">(R36-S36)/(R36-Q36)</f>
        <v>#DIV/0!</v>
      </c>
      <c r="AD36" t="e">
        <f t="shared" ref="AD36" si="261">(P36-R36)/(P36-Q36)</f>
        <v>#DIV/0!</v>
      </c>
      <c r="AE36" t="e">
        <f t="shared" ref="AE36" si="262">(P36-R36)/R36</f>
        <v>#DIV/0!</v>
      </c>
      <c r="AF36" s="1">
        <v>0</v>
      </c>
      <c r="AG36" s="1">
        <v>0.5</v>
      </c>
      <c r="AH36" t="e">
        <f t="shared" ref="AH36" si="263">V36*AG36*AA36*AF36</f>
        <v>#DIV/0!</v>
      </c>
      <c r="AI36">
        <f t="shared" ref="AI36" si="264">BM36*1000</f>
        <v>5.5381269215649631</v>
      </c>
      <c r="AJ36">
        <f t="shared" ref="AJ36" si="265">(BR36-BX36)</f>
        <v>1.5807094629768943</v>
      </c>
      <c r="AK36">
        <f t="shared" ref="AK36" si="266">(AQ36+BQ36*I36)</f>
        <v>26.23486328125</v>
      </c>
      <c r="AL36" s="1">
        <v>2</v>
      </c>
      <c r="AM36">
        <f t="shared" ref="AM36" si="267">(AL36*BF36+BG36)</f>
        <v>4.644859790802002</v>
      </c>
      <c r="AN36" s="1">
        <v>1</v>
      </c>
      <c r="AO36">
        <f t="shared" ref="AO36" si="268">AM36*(AN36+1)*(AN36+1)/(AN36*AN36+1)</f>
        <v>9.2897195816040039</v>
      </c>
      <c r="AP36" s="1">
        <v>23.394260406494141</v>
      </c>
      <c r="AQ36" s="1">
        <v>26.23486328125</v>
      </c>
      <c r="AR36" s="1">
        <v>22.249336242675781</v>
      </c>
      <c r="AS36" s="1">
        <v>399.95498657226563</v>
      </c>
      <c r="AT36" s="1">
        <v>377.67843627929688</v>
      </c>
      <c r="AU36" s="1">
        <v>14.862998008728027</v>
      </c>
      <c r="AV36" s="1">
        <v>18.485649108886719</v>
      </c>
      <c r="AW36" s="1">
        <v>51.248744964599609</v>
      </c>
      <c r="AX36" s="1">
        <v>63.740047454833984</v>
      </c>
      <c r="AY36" s="1">
        <v>300.09796142578125</v>
      </c>
      <c r="AZ36" s="1">
        <v>1700.9029541015625</v>
      </c>
      <c r="BA36" s="1">
        <v>835.5189208984375</v>
      </c>
      <c r="BB36" s="1">
        <v>99.576095581054688</v>
      </c>
      <c r="BC36" s="1">
        <v>0.63470458984375</v>
      </c>
      <c r="BD36" s="1">
        <v>-6.6016972064971924E-2</v>
      </c>
      <c r="BE36" s="1">
        <v>0.75</v>
      </c>
      <c r="BF36" s="1">
        <v>-1.355140209197998</v>
      </c>
      <c r="BG36" s="1">
        <v>7.355140209197998</v>
      </c>
      <c r="BH36" s="1">
        <v>1</v>
      </c>
      <c r="BI36" s="1">
        <v>0</v>
      </c>
      <c r="BJ36" s="1">
        <v>0.15999999642372131</v>
      </c>
      <c r="BK36" s="1">
        <v>111115</v>
      </c>
      <c r="BL36">
        <f t="shared" ref="BL36" si="269">AY36*0.000001/(AL36*0.0001)</f>
        <v>1.5004898071289061</v>
      </c>
      <c r="BM36">
        <f t="shared" ref="BM36" si="270">(AV36-AU36)/(1000-AV36)*BL36</f>
        <v>5.5381269215649632E-3</v>
      </c>
      <c r="BN36">
        <f t="shared" ref="BN36" si="271">(AQ36+273.15)</f>
        <v>299.38486328124998</v>
      </c>
      <c r="BO36">
        <f t="shared" ref="BO36" si="272">(AP36+273.15)</f>
        <v>296.54426040649412</v>
      </c>
      <c r="BP36">
        <f t="shared" ref="BP36" si="273">(AZ36*BH36+BA36*BI36)*BJ36</f>
        <v>272.14446657334702</v>
      </c>
      <c r="BQ36">
        <f t="shared" ref="BQ36" si="274">((BP36+0.00000010773*(BO36^4-BN36^4))-BM36*44100)/(AM36*51.4+0.00000043092*BN36^3)</f>
        <v>-1.7855790321220782E-2</v>
      </c>
      <c r="BR36">
        <f t="shared" ref="BR36" si="275">0.61365*EXP(17.502*AK36/(240.97+AK36))</f>
        <v>3.4214382255212366</v>
      </c>
      <c r="BS36">
        <f t="shared" ref="BS36" si="276">BR36*1000/BB36</f>
        <v>34.360035966023538</v>
      </c>
      <c r="BT36">
        <f t="shared" ref="BT36" si="277">(BS36-AV36)</f>
        <v>15.87438685713682</v>
      </c>
      <c r="BU36">
        <f t="shared" ref="BU36" si="278">IF(I36,AQ36,(AP36+AQ36)/2)</f>
        <v>24.81456184387207</v>
      </c>
      <c r="BV36">
        <f t="shared" ref="BV36" si="279">0.61365*EXP(17.502*BU36/(240.97+BU36))</f>
        <v>3.1446935247553025</v>
      </c>
      <c r="BW36">
        <f t="shared" ref="BW36" si="280">IF(BT36&lt;&gt;0,(1000-(BS36+AV36)/2)/BT36*BM36,0)</f>
        <v>0.33965367698847304</v>
      </c>
      <c r="BX36">
        <f t="shared" ref="BX36" si="281">AV36*BB36/1000</f>
        <v>1.8407287625443423</v>
      </c>
      <c r="BY36">
        <f t="shared" ref="BY36" si="282">(BV36-BX36)</f>
        <v>1.3039647622109602</v>
      </c>
      <c r="BZ36">
        <f t="shared" ref="BZ36" si="283">1/(1.6/K36+1.37/AO36)</f>
        <v>0.21340517008362994</v>
      </c>
      <c r="CA36">
        <f t="shared" ref="CA36" si="284">L36*BB36*0.001</f>
        <v>22.210884355290474</v>
      </c>
      <c r="CB36">
        <f t="shared" ref="CB36" si="285">L36/AT36</f>
        <v>0.59059337124920885</v>
      </c>
      <c r="CC36">
        <f t="shared" ref="CC36" si="286">(1-BM36*BB36/BR36/K36)*100</f>
        <v>54.281012591317193</v>
      </c>
      <c r="CD36">
        <f t="shared" ref="CD36" si="287">(AT36-J36/(AO36/1.35))</f>
        <v>373.12490351619419</v>
      </c>
      <c r="CE36">
        <f t="shared" ref="CE36" si="288">J36*CC36/100/CD36</f>
        <v>4.5583850371824351E-2</v>
      </c>
      <c r="CF36">
        <f t="shared" ref="CF36" si="289">(P36-O36)</f>
        <v>0</v>
      </c>
      <c r="CG36">
        <f t="shared" ref="CG36" si="290">AZ36*AA36</f>
        <v>1488.3966897412715</v>
      </c>
      <c r="CH36">
        <f t="shared" ref="CH36" si="291">(R36-Q36)</f>
        <v>0</v>
      </c>
      <c r="CI36" t="e">
        <f t="shared" ref="CI36" si="292">(R36-S36)/(R36-O36)</f>
        <v>#DIV/0!</v>
      </c>
      <c r="CJ36" t="e">
        <f t="shared" ref="CJ36" si="293">(P36-R36)/(P36-O36)</f>
        <v>#DIV/0!</v>
      </c>
    </row>
    <row r="37" spans="1:88" x14ac:dyDescent="0.35">
      <c r="A37" t="s">
        <v>150</v>
      </c>
      <c r="B37" s="1">
        <v>36</v>
      </c>
      <c r="C37" s="1" t="s">
        <v>126</v>
      </c>
      <c r="D37" s="1" t="s">
        <v>0</v>
      </c>
      <c r="E37" s="1">
        <v>0</v>
      </c>
      <c r="F37" s="1" t="s">
        <v>91</v>
      </c>
      <c r="G37" s="1" t="s">
        <v>0</v>
      </c>
      <c r="H37" s="1">
        <v>8361.0001557543874</v>
      </c>
      <c r="I37" s="1">
        <v>0</v>
      </c>
      <c r="J37">
        <f t="shared" ref="J37:J46" si="294">(AS37-AT37*(1000-AU37)/(1000-AV37))*BL37</f>
        <v>-2.4648842793827859</v>
      </c>
      <c r="K37">
        <f t="shared" ref="K37:K46" si="295">IF(BW37&lt;&gt;0,1/(1/BW37-1/AO37),0)</f>
        <v>0.38343936349730429</v>
      </c>
      <c r="L37">
        <f t="shared" ref="L37:L46" si="296">((BZ37-BM37/2)*AT37-J37)/(BZ37+BM37/2)</f>
        <v>60.685407046782224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t="e">
        <f t="shared" ref="T37:T46" si="297">CF37/P37</f>
        <v>#DIV/0!</v>
      </c>
      <c r="U37" t="e">
        <f t="shared" ref="U37:U46" si="298">CH37/R37</f>
        <v>#DIV/0!</v>
      </c>
      <c r="V37" t="e">
        <f t="shared" ref="V37:V46" si="299">(R37-S37)/R37</f>
        <v>#DIV/0!</v>
      </c>
      <c r="W37" s="1">
        <v>-1</v>
      </c>
      <c r="X37" s="1">
        <v>0.87</v>
      </c>
      <c r="Y37" s="1">
        <v>0.92</v>
      </c>
      <c r="Z37" s="1">
        <v>10.125350952148438</v>
      </c>
      <c r="AA37">
        <f t="shared" ref="AA37:AA46" si="300">(Z37*Y37+(100-Z37)*X37)/100</f>
        <v>0.87506267547607419</v>
      </c>
      <c r="AB37">
        <f t="shared" ref="AB37:AB46" si="301">(J37-W37)/CG37</f>
        <v>-9.8375220857788593E-4</v>
      </c>
      <c r="AC37" t="e">
        <f t="shared" ref="AC37:AC46" si="302">(R37-S37)/(R37-Q37)</f>
        <v>#DIV/0!</v>
      </c>
      <c r="AD37" t="e">
        <f t="shared" ref="AD37:AD46" si="303">(P37-R37)/(P37-Q37)</f>
        <v>#DIV/0!</v>
      </c>
      <c r="AE37" t="e">
        <f t="shared" ref="AE37:AE46" si="304">(P37-R37)/R37</f>
        <v>#DIV/0!</v>
      </c>
      <c r="AF37" s="1">
        <v>0</v>
      </c>
      <c r="AG37" s="1">
        <v>0.5</v>
      </c>
      <c r="AH37" t="e">
        <f t="shared" ref="AH37:AH46" si="305">V37*AG37*AA37*AF37</f>
        <v>#DIV/0!</v>
      </c>
      <c r="AI37">
        <f t="shared" ref="AI37:AI46" si="306">BM37*1000</f>
        <v>5.5475507730753737</v>
      </c>
      <c r="AJ37">
        <f t="shared" ref="AJ37:AJ46" si="307">(BR37-BX37)</f>
        <v>1.4620361210706865</v>
      </c>
      <c r="AK37">
        <f t="shared" ref="AK37:AK46" si="308">(AQ37+BQ37*I37)</f>
        <v>25.444196701049805</v>
      </c>
      <c r="AL37" s="1">
        <v>2</v>
      </c>
      <c r="AM37">
        <f t="shared" ref="AM37:AM46" si="309">(AL37*BF37+BG37)</f>
        <v>4.644859790802002</v>
      </c>
      <c r="AN37" s="1">
        <v>1</v>
      </c>
      <c r="AO37">
        <f t="shared" ref="AO37:AO46" si="310">AM37*(AN37+1)*(AN37+1)/(AN37*AN37+1)</f>
        <v>9.2897195816040039</v>
      </c>
      <c r="AP37" s="1">
        <v>22.968713760375977</v>
      </c>
      <c r="AQ37" s="1">
        <v>25.444196701049805</v>
      </c>
      <c r="AR37" s="1">
        <v>22.039011001586914</v>
      </c>
      <c r="AS37" s="1">
        <v>49.926773071289063</v>
      </c>
      <c r="AT37" s="1">
        <v>51.379444122314453</v>
      </c>
      <c r="AU37" s="1">
        <v>14.473937034606934</v>
      </c>
      <c r="AV37" s="1">
        <v>18.103937149047852</v>
      </c>
      <c r="AW37" s="1">
        <v>51.215873718261719</v>
      </c>
      <c r="AX37" s="1">
        <v>64.062026977539063</v>
      </c>
      <c r="AY37" s="1">
        <v>300.11669921875</v>
      </c>
      <c r="AZ37" s="1">
        <v>1701.68212890625</v>
      </c>
      <c r="BA37" s="1">
        <v>620.248046875</v>
      </c>
      <c r="BB37" s="1">
        <v>99.582115173339844</v>
      </c>
      <c r="BC37" s="1">
        <v>-0.713539719581604</v>
      </c>
      <c r="BD37" s="1">
        <v>-8.3968937397003174E-2</v>
      </c>
      <c r="BE37" s="1">
        <v>1</v>
      </c>
      <c r="BF37" s="1">
        <v>-1.355140209197998</v>
      </c>
      <c r="BG37" s="1">
        <v>7.355140209197998</v>
      </c>
      <c r="BH37" s="1">
        <v>1</v>
      </c>
      <c r="BI37" s="1">
        <v>0</v>
      </c>
      <c r="BJ37" s="1">
        <v>0.15999999642372131</v>
      </c>
      <c r="BK37" s="1">
        <v>111115</v>
      </c>
      <c r="BL37">
        <f t="shared" ref="BL37:BL46" si="311">AY37*0.000001/(AL37*0.0001)</f>
        <v>1.5005834960937499</v>
      </c>
      <c r="BM37">
        <f t="shared" ref="BM37:BM46" si="312">(AV37-AU37)/(1000-AV37)*BL37</f>
        <v>5.5475507730753737E-3</v>
      </c>
      <c r="BN37">
        <f t="shared" ref="BN37:BN46" si="313">(AQ37+273.15)</f>
        <v>298.59419670104978</v>
      </c>
      <c r="BO37">
        <f t="shared" ref="BO37:BO46" si="314">(AP37+273.15)</f>
        <v>296.11871376037595</v>
      </c>
      <c r="BP37">
        <f t="shared" ref="BP37:BP46" si="315">(AZ37*BH37+BA37*BI37)*BJ37</f>
        <v>272.26913453931047</v>
      </c>
      <c r="BQ37">
        <f t="shared" ref="BQ37:BQ46" si="316">((BP37+0.00000010773*(BO37^4-BN37^4))-BM37*44100)/(AM37*51.4+0.00000043092*BN37^3)</f>
        <v>-1.7004711802808641E-3</v>
      </c>
      <c r="BR37">
        <f t="shared" ref="BR37:BR46" si="317">0.61365*EXP(17.502*AK37/(240.97+AK37))</f>
        <v>3.2648644753380753</v>
      </c>
      <c r="BS37">
        <f t="shared" ref="BS37:BS46" si="318">BR37*1000/BB37</f>
        <v>32.785651014291226</v>
      </c>
      <c r="BT37">
        <f t="shared" ref="BT37:BT46" si="319">(BS37-AV37)</f>
        <v>14.681713865243374</v>
      </c>
      <c r="BU37">
        <f t="shared" ref="BU37:BU46" si="320">IF(I37,AQ37,(AP37+AQ37)/2)</f>
        <v>24.206455230712891</v>
      </c>
      <c r="BV37">
        <f t="shared" ref="BV37:BV46" si="321">0.61365*EXP(17.502*BU37/(240.97+BU37))</f>
        <v>3.0323194138671563</v>
      </c>
      <c r="BW37">
        <f t="shared" ref="BW37:BW46" si="322">IF(BT37&lt;&gt;0,(1000-(BS37+AV37)/2)/BT37*BM37,0)</f>
        <v>0.36824001173293835</v>
      </c>
      <c r="BX37">
        <f t="shared" ref="BX37:BX46" si="323">AV37*BB37/1000</f>
        <v>1.8028283542673889</v>
      </c>
      <c r="BY37">
        <f t="shared" ref="BY37:BY46" si="324">(BV37-BX37)</f>
        <v>1.2294910595997675</v>
      </c>
      <c r="BZ37">
        <f t="shared" ref="BZ37:BZ46" si="325">1/(1.6/K37+1.37/AO37)</f>
        <v>0.23146895931106792</v>
      </c>
      <c r="CA37">
        <f t="shared" ref="CA37:CA46" si="326">L37*BB37*0.001</f>
        <v>6.0431811938736768</v>
      </c>
      <c r="CB37">
        <f t="shared" ref="CB37:CB46" si="327">L37/AT37</f>
        <v>1.1811222967362958</v>
      </c>
      <c r="CC37">
        <f t="shared" ref="CC37:CC46" si="328">(1-BM37*BB37/BR37/K37)*100</f>
        <v>55.871336040683907</v>
      </c>
      <c r="CD37">
        <f t="shared" ref="CD37:CD46" si="329">(AT37-J37/(AO37/1.35))</f>
        <v>51.737645868657395</v>
      </c>
      <c r="CE37">
        <f t="shared" ref="CE37:CE46" si="330">J37*CC37/100/CD37</f>
        <v>-2.6618214950174808E-2</v>
      </c>
      <c r="CF37">
        <f t="shared" ref="CF37:CF46" si="331">(P37-O37)</f>
        <v>0</v>
      </c>
      <c r="CG37">
        <f t="shared" ref="CG37:CG46" si="332">AZ37*AA37</f>
        <v>1489.0785165305249</v>
      </c>
      <c r="CH37">
        <f t="shared" ref="CH37:CH46" si="333">(R37-Q37)</f>
        <v>0</v>
      </c>
      <c r="CI37" t="e">
        <f t="shared" ref="CI37:CI46" si="334">(R37-S37)/(R37-O37)</f>
        <v>#DIV/0!</v>
      </c>
      <c r="CJ37" t="e">
        <f t="shared" ref="CJ37:CJ46" si="335">(P37-R37)/(P37-O37)</f>
        <v>#DIV/0!</v>
      </c>
    </row>
    <row r="38" spans="1:88" x14ac:dyDescent="0.35">
      <c r="A38" t="s">
        <v>150</v>
      </c>
      <c r="B38" s="1">
        <v>37</v>
      </c>
      <c r="C38" s="1" t="s">
        <v>127</v>
      </c>
      <c r="D38" s="1" t="s">
        <v>0</v>
      </c>
      <c r="E38" s="1">
        <v>0</v>
      </c>
      <c r="F38" s="1" t="s">
        <v>91</v>
      </c>
      <c r="G38" s="1" t="s">
        <v>0</v>
      </c>
      <c r="H38" s="1">
        <v>8510.0001557543874</v>
      </c>
      <c r="I38" s="1">
        <v>0</v>
      </c>
      <c r="J38">
        <f t="shared" si="294"/>
        <v>3.5511191201211454</v>
      </c>
      <c r="K38">
        <f t="shared" si="295"/>
        <v>0.39013657667482882</v>
      </c>
      <c r="L38">
        <f t="shared" si="296"/>
        <v>80.05559402336479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t="e">
        <f t="shared" si="297"/>
        <v>#DIV/0!</v>
      </c>
      <c r="U38" t="e">
        <f t="shared" si="298"/>
        <v>#DIV/0!</v>
      </c>
      <c r="V38" t="e">
        <f t="shared" si="299"/>
        <v>#DIV/0!</v>
      </c>
      <c r="W38" s="1">
        <v>-1</v>
      </c>
      <c r="X38" s="1">
        <v>0.87</v>
      </c>
      <c r="Y38" s="1">
        <v>0.92</v>
      </c>
      <c r="Z38" s="1">
        <v>10.125350952148438</v>
      </c>
      <c r="AA38">
        <f t="shared" si="300"/>
        <v>0.87506267547607419</v>
      </c>
      <c r="AB38">
        <f t="shared" si="301"/>
        <v>3.0590707429489676E-3</v>
      </c>
      <c r="AC38" t="e">
        <f t="shared" si="302"/>
        <v>#DIV/0!</v>
      </c>
      <c r="AD38" t="e">
        <f t="shared" si="303"/>
        <v>#DIV/0!</v>
      </c>
      <c r="AE38" t="e">
        <f t="shared" si="304"/>
        <v>#DIV/0!</v>
      </c>
      <c r="AF38" s="1">
        <v>0</v>
      </c>
      <c r="AG38" s="1">
        <v>0.5</v>
      </c>
      <c r="AH38" t="e">
        <f t="shared" si="305"/>
        <v>#DIV/0!</v>
      </c>
      <c r="AI38">
        <f t="shared" si="306"/>
        <v>5.3877529350071205</v>
      </c>
      <c r="AJ38">
        <f t="shared" si="307"/>
        <v>1.3971549746183214</v>
      </c>
      <c r="AK38">
        <f t="shared" si="308"/>
        <v>25.035076141357422</v>
      </c>
      <c r="AL38" s="1">
        <v>2</v>
      </c>
      <c r="AM38">
        <f t="shared" si="309"/>
        <v>4.644859790802002</v>
      </c>
      <c r="AN38" s="1">
        <v>1</v>
      </c>
      <c r="AO38">
        <f t="shared" si="310"/>
        <v>9.2897195816040039</v>
      </c>
      <c r="AP38" s="1">
        <v>22.882194519042969</v>
      </c>
      <c r="AQ38" s="1">
        <v>25.035076141357422</v>
      </c>
      <c r="AR38" s="1">
        <v>22.047920227050781</v>
      </c>
      <c r="AS38" s="1">
        <v>99.886810302734375</v>
      </c>
      <c r="AT38" s="1">
        <v>97.171287536621094</v>
      </c>
      <c r="AU38" s="1">
        <v>14.441018104553223</v>
      </c>
      <c r="AV38" s="1">
        <v>17.967132568359375</v>
      </c>
      <c r="AW38" s="1">
        <v>51.361042022705078</v>
      </c>
      <c r="AX38" s="1">
        <v>63.906147003173828</v>
      </c>
      <c r="AY38" s="1">
        <v>300.10089111328125</v>
      </c>
      <c r="AZ38" s="1">
        <v>1700.158935546875</v>
      </c>
      <c r="BA38" s="1">
        <v>1200.382568359375</v>
      </c>
      <c r="BB38" s="1">
        <v>99.580612182617188</v>
      </c>
      <c r="BC38" s="1">
        <v>-0.59348738193511963</v>
      </c>
      <c r="BD38" s="1">
        <v>-8.774644136428833E-2</v>
      </c>
      <c r="BE38" s="1">
        <v>1</v>
      </c>
      <c r="BF38" s="1">
        <v>-1.355140209197998</v>
      </c>
      <c r="BG38" s="1">
        <v>7.355140209197998</v>
      </c>
      <c r="BH38" s="1">
        <v>1</v>
      </c>
      <c r="BI38" s="1">
        <v>0</v>
      </c>
      <c r="BJ38" s="1">
        <v>0.15999999642372131</v>
      </c>
      <c r="BK38" s="1">
        <v>111115</v>
      </c>
      <c r="BL38">
        <f t="shared" si="311"/>
        <v>1.500504455566406</v>
      </c>
      <c r="BM38">
        <f t="shared" si="312"/>
        <v>5.3877529350071203E-3</v>
      </c>
      <c r="BN38">
        <f t="shared" si="313"/>
        <v>298.1850761413574</v>
      </c>
      <c r="BO38">
        <f t="shared" si="314"/>
        <v>296.03219451904295</v>
      </c>
      <c r="BP38">
        <f t="shared" si="315"/>
        <v>272.02542360725784</v>
      </c>
      <c r="BQ38">
        <f t="shared" si="316"/>
        <v>4.0348644310775027E-2</v>
      </c>
      <c r="BR38">
        <f t="shared" si="317"/>
        <v>3.1863330349417871</v>
      </c>
      <c r="BS38">
        <f t="shared" si="318"/>
        <v>31.997524067219924</v>
      </c>
      <c r="BT38">
        <f t="shared" si="319"/>
        <v>14.030391498860549</v>
      </c>
      <c r="BU38">
        <f t="shared" si="320"/>
        <v>23.958635330200195</v>
      </c>
      <c r="BV38">
        <f t="shared" si="321"/>
        <v>2.9875407255661433</v>
      </c>
      <c r="BW38">
        <f t="shared" si="322"/>
        <v>0.3744125260308141</v>
      </c>
      <c r="BX38">
        <f t="shared" si="323"/>
        <v>1.7891780603234657</v>
      </c>
      <c r="BY38">
        <f t="shared" si="324"/>
        <v>1.1983626652426775</v>
      </c>
      <c r="BZ38">
        <f t="shared" si="325"/>
        <v>0.23537149941627988</v>
      </c>
      <c r="CA38">
        <f t="shared" si="326"/>
        <v>7.9719850614897361</v>
      </c>
      <c r="CB38">
        <f t="shared" si="327"/>
        <v>0.82386058734885148</v>
      </c>
      <c r="CC38">
        <f t="shared" si="328"/>
        <v>56.840676481383248</v>
      </c>
      <c r="CD38">
        <f t="shared" si="329"/>
        <v>96.655232044304952</v>
      </c>
      <c r="CE38">
        <f t="shared" si="330"/>
        <v>2.0883299205276026E-2</v>
      </c>
      <c r="CF38">
        <f t="shared" si="331"/>
        <v>0</v>
      </c>
      <c r="CG38">
        <f t="shared" si="332"/>
        <v>1487.7456268742028</v>
      </c>
      <c r="CH38">
        <f t="shared" si="333"/>
        <v>0</v>
      </c>
      <c r="CI38" t="e">
        <f t="shared" si="334"/>
        <v>#DIV/0!</v>
      </c>
      <c r="CJ38" t="e">
        <f t="shared" si="335"/>
        <v>#DIV/0!</v>
      </c>
    </row>
    <row r="39" spans="1:88" x14ac:dyDescent="0.35">
      <c r="A39" t="s">
        <v>150</v>
      </c>
      <c r="B39" s="1">
        <v>35</v>
      </c>
      <c r="C39" s="1" t="s">
        <v>125</v>
      </c>
      <c r="D39" s="1" t="s">
        <v>0</v>
      </c>
      <c r="E39" s="1">
        <v>0</v>
      </c>
      <c r="F39" s="1" t="s">
        <v>91</v>
      </c>
      <c r="G39" s="1" t="s">
        <v>0</v>
      </c>
      <c r="H39" s="1">
        <v>8219.0001557543874</v>
      </c>
      <c r="I39" s="1">
        <v>0</v>
      </c>
      <c r="J39">
        <f t="shared" si="294"/>
        <v>10.346669918514085</v>
      </c>
      <c r="K39">
        <f t="shared" si="295"/>
        <v>0.36959833084921268</v>
      </c>
      <c r="L39">
        <f t="shared" si="296"/>
        <v>142.08357492696672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t="e">
        <f t="shared" si="297"/>
        <v>#DIV/0!</v>
      </c>
      <c r="U39" t="e">
        <f t="shared" si="298"/>
        <v>#DIV/0!</v>
      </c>
      <c r="V39" t="e">
        <f t="shared" si="299"/>
        <v>#DIV/0!</v>
      </c>
      <c r="W39" s="1">
        <v>-1</v>
      </c>
      <c r="X39" s="1">
        <v>0.87</v>
      </c>
      <c r="Y39" s="1">
        <v>0.92</v>
      </c>
      <c r="Z39" s="1">
        <v>10.125350952148438</v>
      </c>
      <c r="AA39">
        <f t="shared" si="300"/>
        <v>0.87506267547607419</v>
      </c>
      <c r="AB39">
        <f t="shared" si="301"/>
        <v>7.6266954128991898E-3</v>
      </c>
      <c r="AC39" t="e">
        <f t="shared" si="302"/>
        <v>#DIV/0!</v>
      </c>
      <c r="AD39" t="e">
        <f t="shared" si="303"/>
        <v>#DIV/0!</v>
      </c>
      <c r="AE39" t="e">
        <f t="shared" si="304"/>
        <v>#DIV/0!</v>
      </c>
      <c r="AF39" s="1">
        <v>0</v>
      </c>
      <c r="AG39" s="1">
        <v>0.5</v>
      </c>
      <c r="AH39" t="e">
        <f t="shared" si="305"/>
        <v>#DIV/0!</v>
      </c>
      <c r="AI39">
        <f t="shared" si="306"/>
        <v>5.5446064347555177</v>
      </c>
      <c r="AJ39">
        <f t="shared" si="307"/>
        <v>1.5131428586048896</v>
      </c>
      <c r="AK39">
        <f t="shared" si="308"/>
        <v>25.801050186157227</v>
      </c>
      <c r="AL39" s="1">
        <v>2</v>
      </c>
      <c r="AM39">
        <f t="shared" si="309"/>
        <v>4.644859790802002</v>
      </c>
      <c r="AN39" s="1">
        <v>1</v>
      </c>
      <c r="AO39">
        <f t="shared" si="310"/>
        <v>9.2897195816040039</v>
      </c>
      <c r="AP39" s="1">
        <v>23.084869384765625</v>
      </c>
      <c r="AQ39" s="1">
        <v>25.801050186157227</v>
      </c>
      <c r="AR39" s="1">
        <v>22.019824981689453</v>
      </c>
      <c r="AS39" s="1">
        <v>200.16029357910156</v>
      </c>
      <c r="AT39" s="1">
        <v>192.5533447265625</v>
      </c>
      <c r="AU39" s="1">
        <v>14.66459846496582</v>
      </c>
      <c r="AV39" s="1">
        <v>18.292154312133789</v>
      </c>
      <c r="AW39" s="1">
        <v>51.525260925292969</v>
      </c>
      <c r="AX39" s="1">
        <v>64.272956848144531</v>
      </c>
      <c r="AY39" s="1">
        <v>300.10198974609375</v>
      </c>
      <c r="AZ39" s="1">
        <v>1700.1719970703125</v>
      </c>
      <c r="BA39" s="1">
        <v>704.9683837890625</v>
      </c>
      <c r="BB39" s="1">
        <v>99.583442687988281</v>
      </c>
      <c r="BC39" s="1">
        <v>0.15376205742359161</v>
      </c>
      <c r="BD39" s="1">
        <v>-7.3759660124778748E-2</v>
      </c>
      <c r="BE39" s="1">
        <v>1</v>
      </c>
      <c r="BF39" s="1">
        <v>-1.355140209197998</v>
      </c>
      <c r="BG39" s="1">
        <v>7.355140209197998</v>
      </c>
      <c r="BH39" s="1">
        <v>1</v>
      </c>
      <c r="BI39" s="1">
        <v>0</v>
      </c>
      <c r="BJ39" s="1">
        <v>0.15999999642372131</v>
      </c>
      <c r="BK39" s="1">
        <v>111115</v>
      </c>
      <c r="BL39">
        <f t="shared" si="311"/>
        <v>1.5005099487304685</v>
      </c>
      <c r="BM39">
        <f t="shared" si="312"/>
        <v>5.5446064347555177E-3</v>
      </c>
      <c r="BN39">
        <f t="shared" si="313"/>
        <v>298.9510501861572</v>
      </c>
      <c r="BO39">
        <f t="shared" si="314"/>
        <v>296.2348693847656</v>
      </c>
      <c r="BP39">
        <f t="shared" si="315"/>
        <v>272.02751345096112</v>
      </c>
      <c r="BQ39">
        <f t="shared" si="316"/>
        <v>-1.333821279281905E-2</v>
      </c>
      <c r="BR39">
        <f t="shared" si="317"/>
        <v>3.3347385591871026</v>
      </c>
      <c r="BS39">
        <f t="shared" si="318"/>
        <v>33.486877629199874</v>
      </c>
      <c r="BT39">
        <f t="shared" si="319"/>
        <v>15.194723317066085</v>
      </c>
      <c r="BU39">
        <f t="shared" si="320"/>
        <v>24.442959785461426</v>
      </c>
      <c r="BV39">
        <f t="shared" si="321"/>
        <v>3.0755995965833502</v>
      </c>
      <c r="BW39">
        <f t="shared" si="322"/>
        <v>0.3554562426184889</v>
      </c>
      <c r="BX39">
        <f t="shared" si="323"/>
        <v>1.821595700582213</v>
      </c>
      <c r="BY39">
        <f t="shared" si="324"/>
        <v>1.2540038960011373</v>
      </c>
      <c r="BZ39">
        <f t="shared" si="325"/>
        <v>0.22338887164120252</v>
      </c>
      <c r="CA39">
        <f t="shared" si="326"/>
        <v>14.14917154064408</v>
      </c>
      <c r="CB39">
        <f t="shared" si="327"/>
        <v>0.73789201184084374</v>
      </c>
      <c r="CC39">
        <f t="shared" si="328"/>
        <v>55.201232249792831</v>
      </c>
      <c r="CD39">
        <f t="shared" si="329"/>
        <v>191.04974666127168</v>
      </c>
      <c r="CE39">
        <f t="shared" si="330"/>
        <v>2.9895298955642136E-2</v>
      </c>
      <c r="CF39">
        <f t="shared" si="331"/>
        <v>0</v>
      </c>
      <c r="CG39">
        <f t="shared" si="332"/>
        <v>1487.7570565258479</v>
      </c>
      <c r="CH39">
        <f t="shared" si="333"/>
        <v>0</v>
      </c>
      <c r="CI39" t="e">
        <f t="shared" si="334"/>
        <v>#DIV/0!</v>
      </c>
      <c r="CJ39" t="e">
        <f t="shared" si="335"/>
        <v>#DIV/0!</v>
      </c>
    </row>
    <row r="40" spans="1:88" x14ac:dyDescent="0.35">
      <c r="A40" t="s">
        <v>150</v>
      </c>
      <c r="B40" s="1">
        <v>38</v>
      </c>
      <c r="C40" s="1" t="s">
        <v>128</v>
      </c>
      <c r="D40" s="1" t="s">
        <v>0</v>
      </c>
      <c r="E40" s="1">
        <v>0</v>
      </c>
      <c r="F40" s="1" t="s">
        <v>91</v>
      </c>
      <c r="G40" s="1" t="s">
        <v>0</v>
      </c>
      <c r="H40" s="1">
        <v>8685.0001557543874</v>
      </c>
      <c r="I40" s="1">
        <v>0</v>
      </c>
      <c r="J40">
        <f t="shared" si="294"/>
        <v>19.186320416907684</v>
      </c>
      <c r="K40">
        <f t="shared" si="295"/>
        <v>0.41660854180927087</v>
      </c>
      <c r="L40">
        <f t="shared" si="296"/>
        <v>204.05476201497433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t="e">
        <f t="shared" si="297"/>
        <v>#DIV/0!</v>
      </c>
      <c r="U40" t="e">
        <f t="shared" si="298"/>
        <v>#DIV/0!</v>
      </c>
      <c r="V40" t="e">
        <f t="shared" si="299"/>
        <v>#DIV/0!</v>
      </c>
      <c r="W40" s="1">
        <v>-1</v>
      </c>
      <c r="X40" s="1">
        <v>0.87</v>
      </c>
      <c r="Y40" s="1">
        <v>0.92</v>
      </c>
      <c r="Z40" s="1">
        <v>10.125350952148438</v>
      </c>
      <c r="AA40">
        <f t="shared" si="300"/>
        <v>0.87506267547607419</v>
      </c>
      <c r="AB40">
        <f t="shared" si="301"/>
        <v>1.3569352769962947E-2</v>
      </c>
      <c r="AC40" t="e">
        <f t="shared" si="302"/>
        <v>#DIV/0!</v>
      </c>
      <c r="AD40" t="e">
        <f t="shared" si="303"/>
        <v>#DIV/0!</v>
      </c>
      <c r="AE40" t="e">
        <f t="shared" si="304"/>
        <v>#DIV/0!</v>
      </c>
      <c r="AF40" s="1">
        <v>0</v>
      </c>
      <c r="AG40" s="1">
        <v>0.5</v>
      </c>
      <c r="AH40" t="e">
        <f t="shared" si="305"/>
        <v>#DIV/0!</v>
      </c>
      <c r="AI40">
        <f t="shared" si="306"/>
        <v>5.724117064081609</v>
      </c>
      <c r="AJ40">
        <f t="shared" si="307"/>
        <v>1.393369139512068</v>
      </c>
      <c r="AK40">
        <f t="shared" si="308"/>
        <v>25.238182067871094</v>
      </c>
      <c r="AL40" s="1">
        <v>2</v>
      </c>
      <c r="AM40">
        <f t="shared" si="309"/>
        <v>4.644859790802002</v>
      </c>
      <c r="AN40" s="1">
        <v>1</v>
      </c>
      <c r="AO40">
        <f t="shared" si="310"/>
        <v>9.2897195816040039</v>
      </c>
      <c r="AP40" s="1">
        <v>23.043941497802734</v>
      </c>
      <c r="AQ40" s="1">
        <v>25.238182067871094</v>
      </c>
      <c r="AR40" s="1">
        <v>22.0697021484375</v>
      </c>
      <c r="AS40" s="1">
        <v>300.04266357421875</v>
      </c>
      <c r="AT40" s="1">
        <v>286.16534423828125</v>
      </c>
      <c r="AU40" s="1">
        <v>14.649019241333008</v>
      </c>
      <c r="AV40" s="1">
        <v>18.393398284912109</v>
      </c>
      <c r="AW40" s="1">
        <v>51.599098205566406</v>
      </c>
      <c r="AX40" s="1">
        <v>64.78424072265625</v>
      </c>
      <c r="AY40" s="1">
        <v>300.120849609375</v>
      </c>
      <c r="AZ40" s="1">
        <v>1700.0389404296875</v>
      </c>
      <c r="BA40" s="1">
        <v>1758.0538330078125</v>
      </c>
      <c r="BB40" s="1">
        <v>99.586906433105469</v>
      </c>
      <c r="BC40" s="1">
        <v>3.0101180076599121E-2</v>
      </c>
      <c r="BD40" s="1">
        <v>-8.7566390633583069E-2</v>
      </c>
      <c r="BE40" s="1">
        <v>1</v>
      </c>
      <c r="BF40" s="1">
        <v>-1.355140209197998</v>
      </c>
      <c r="BG40" s="1">
        <v>7.355140209197998</v>
      </c>
      <c r="BH40" s="1">
        <v>1</v>
      </c>
      <c r="BI40" s="1">
        <v>0</v>
      </c>
      <c r="BJ40" s="1">
        <v>0.15999999642372131</v>
      </c>
      <c r="BK40" s="1">
        <v>111115</v>
      </c>
      <c r="BL40">
        <f t="shared" si="311"/>
        <v>1.5006042480468749</v>
      </c>
      <c r="BM40">
        <f t="shared" si="312"/>
        <v>5.7241170640816089E-3</v>
      </c>
      <c r="BN40">
        <f t="shared" si="313"/>
        <v>298.38818206787107</v>
      </c>
      <c r="BO40">
        <f t="shared" si="314"/>
        <v>296.19394149780271</v>
      </c>
      <c r="BP40">
        <f t="shared" si="315"/>
        <v>272.00622438893697</v>
      </c>
      <c r="BQ40">
        <f t="shared" si="316"/>
        <v>-2.1071473049184119E-2</v>
      </c>
      <c r="BR40">
        <f t="shared" si="317"/>
        <v>3.2251107734984528</v>
      </c>
      <c r="BS40">
        <f t="shared" si="318"/>
        <v>32.384887622398679</v>
      </c>
      <c r="BT40">
        <f t="shared" si="319"/>
        <v>13.99148933748657</v>
      </c>
      <c r="BU40">
        <f t="shared" si="320"/>
        <v>24.141061782836914</v>
      </c>
      <c r="BV40">
        <f t="shared" si="321"/>
        <v>3.020446824909456</v>
      </c>
      <c r="BW40">
        <f t="shared" si="322"/>
        <v>0.39872714784631746</v>
      </c>
      <c r="BX40">
        <f t="shared" si="323"/>
        <v>1.8317416339863848</v>
      </c>
      <c r="BY40">
        <f t="shared" si="324"/>
        <v>1.1887051909230713</v>
      </c>
      <c r="BZ40">
        <f t="shared" si="325"/>
        <v>0.25075159007633391</v>
      </c>
      <c r="CA40">
        <f t="shared" si="326"/>
        <v>20.321182492014856</v>
      </c>
      <c r="CB40">
        <f t="shared" si="327"/>
        <v>0.71306594639588528</v>
      </c>
      <c r="CC40">
        <f t="shared" si="328"/>
        <v>57.57342804128578</v>
      </c>
      <c r="CD40">
        <f t="shared" si="329"/>
        <v>283.37715108182505</v>
      </c>
      <c r="CE40">
        <f t="shared" si="330"/>
        <v>3.8980638830013764E-2</v>
      </c>
      <c r="CF40">
        <f t="shared" si="331"/>
        <v>0</v>
      </c>
      <c r="CG40">
        <f t="shared" si="332"/>
        <v>1487.6406236259127</v>
      </c>
      <c r="CH40">
        <f t="shared" si="333"/>
        <v>0</v>
      </c>
      <c r="CI40" t="e">
        <f t="shared" si="334"/>
        <v>#DIV/0!</v>
      </c>
      <c r="CJ40" t="e">
        <f t="shared" si="335"/>
        <v>#DIV/0!</v>
      </c>
    </row>
    <row r="41" spans="1:88" x14ac:dyDescent="0.35">
      <c r="A41" t="s">
        <v>150</v>
      </c>
      <c r="B41" s="1">
        <v>39</v>
      </c>
      <c r="C41" s="1" t="s">
        <v>129</v>
      </c>
      <c r="D41" s="1" t="s">
        <v>0</v>
      </c>
      <c r="E41" s="1">
        <v>0</v>
      </c>
      <c r="F41" s="1" t="s">
        <v>91</v>
      </c>
      <c r="G41" s="1" t="s">
        <v>0</v>
      </c>
      <c r="H41" s="1">
        <v>8907.0001557543874</v>
      </c>
      <c r="I41" s="1">
        <v>0</v>
      </c>
      <c r="J41">
        <f t="shared" si="294"/>
        <v>25.581478397300192</v>
      </c>
      <c r="K41">
        <f t="shared" si="295"/>
        <v>0.46907484893462309</v>
      </c>
      <c r="L41">
        <f t="shared" si="296"/>
        <v>282.68703030609799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t="e">
        <f t="shared" si="297"/>
        <v>#DIV/0!</v>
      </c>
      <c r="U41" t="e">
        <f t="shared" si="298"/>
        <v>#DIV/0!</v>
      </c>
      <c r="V41" t="e">
        <f t="shared" si="299"/>
        <v>#DIV/0!</v>
      </c>
      <c r="W41" s="1">
        <v>-1</v>
      </c>
      <c r="X41" s="1">
        <v>0.87</v>
      </c>
      <c r="Y41" s="1">
        <v>0.92</v>
      </c>
      <c r="Z41" s="1">
        <v>10.125350952148438</v>
      </c>
      <c r="AA41">
        <f t="shared" si="300"/>
        <v>0.87506267547607419</v>
      </c>
      <c r="AB41">
        <f t="shared" si="301"/>
        <v>1.7883105067896764E-2</v>
      </c>
      <c r="AC41" t="e">
        <f t="shared" si="302"/>
        <v>#DIV/0!</v>
      </c>
      <c r="AD41" t="e">
        <f t="shared" si="303"/>
        <v>#DIV/0!</v>
      </c>
      <c r="AE41" t="e">
        <f t="shared" si="304"/>
        <v>#DIV/0!</v>
      </c>
      <c r="AF41" s="1">
        <v>0</v>
      </c>
      <c r="AG41" s="1">
        <v>0.5</v>
      </c>
      <c r="AH41" t="e">
        <f t="shared" si="305"/>
        <v>#DIV/0!</v>
      </c>
      <c r="AI41">
        <f t="shared" si="306"/>
        <v>6.4059866334047886</v>
      </c>
      <c r="AJ41">
        <f t="shared" si="307"/>
        <v>1.3917294479805293</v>
      </c>
      <c r="AK41">
        <f t="shared" si="308"/>
        <v>25.527114868164063</v>
      </c>
      <c r="AL41" s="1">
        <v>2</v>
      </c>
      <c r="AM41">
        <f t="shared" si="309"/>
        <v>4.644859790802002</v>
      </c>
      <c r="AN41" s="1">
        <v>1</v>
      </c>
      <c r="AO41">
        <f t="shared" si="310"/>
        <v>9.2897195816040039</v>
      </c>
      <c r="AP41" s="1">
        <v>23.16996955871582</v>
      </c>
      <c r="AQ41" s="1">
        <v>25.527114868164063</v>
      </c>
      <c r="AR41" s="1">
        <v>22.047651290893555</v>
      </c>
      <c r="AS41" s="1">
        <v>399.95999145507813</v>
      </c>
      <c r="AT41" s="1">
        <v>381.2850341796875</v>
      </c>
      <c r="AU41" s="1">
        <v>14.781404495239258</v>
      </c>
      <c r="AV41" s="1">
        <v>18.969324111938477</v>
      </c>
      <c r="AW41" s="1">
        <v>51.676998138427734</v>
      </c>
      <c r="AX41" s="1">
        <v>66.315849304199219</v>
      </c>
      <c r="AY41" s="1">
        <v>300.12368774414063</v>
      </c>
      <c r="AZ41" s="1">
        <v>1698.6231689453125</v>
      </c>
      <c r="BA41" s="1">
        <v>599.11016845703125</v>
      </c>
      <c r="BB41" s="1">
        <v>99.595314025878906</v>
      </c>
      <c r="BC41" s="1">
        <v>0.49791428446769714</v>
      </c>
      <c r="BD41" s="1">
        <v>-8.3903707563877106E-2</v>
      </c>
      <c r="BE41" s="1">
        <v>0.5</v>
      </c>
      <c r="BF41" s="1">
        <v>-1.355140209197998</v>
      </c>
      <c r="BG41" s="1">
        <v>7.355140209197998</v>
      </c>
      <c r="BH41" s="1">
        <v>1</v>
      </c>
      <c r="BI41" s="1">
        <v>0</v>
      </c>
      <c r="BJ41" s="1">
        <v>0.15999999642372131</v>
      </c>
      <c r="BK41" s="1">
        <v>111115</v>
      </c>
      <c r="BL41">
        <f t="shared" si="311"/>
        <v>1.5006184387207031</v>
      </c>
      <c r="BM41">
        <f t="shared" si="312"/>
        <v>6.4059866334047885E-3</v>
      </c>
      <c r="BN41">
        <f t="shared" si="313"/>
        <v>298.67711486816404</v>
      </c>
      <c r="BO41">
        <f t="shared" si="314"/>
        <v>296.3199695587158</v>
      </c>
      <c r="BP41">
        <f t="shared" si="315"/>
        <v>271.77970095650016</v>
      </c>
      <c r="BQ41">
        <f t="shared" si="316"/>
        <v>-0.14974146651376849</v>
      </c>
      <c r="BR41">
        <f t="shared" si="317"/>
        <v>3.2809852397677184</v>
      </c>
      <c r="BS41">
        <f t="shared" si="318"/>
        <v>32.943168781165596</v>
      </c>
      <c r="BT41">
        <f t="shared" si="319"/>
        <v>13.97384466922712</v>
      </c>
      <c r="BU41">
        <f t="shared" si="320"/>
        <v>24.348542213439941</v>
      </c>
      <c r="BV41">
        <f t="shared" si="321"/>
        <v>3.0582569163173092</v>
      </c>
      <c r="BW41">
        <f t="shared" si="322"/>
        <v>0.44652788214797928</v>
      </c>
      <c r="BX41">
        <f t="shared" si="323"/>
        <v>1.8892557917871891</v>
      </c>
      <c r="BY41">
        <f t="shared" si="324"/>
        <v>1.1690011245301202</v>
      </c>
      <c r="BZ41">
        <f t="shared" si="325"/>
        <v>0.28102167786124077</v>
      </c>
      <c r="CA41">
        <f t="shared" si="326"/>
        <v>28.154303554378977</v>
      </c>
      <c r="CB41">
        <f t="shared" si="327"/>
        <v>0.74140604787775799</v>
      </c>
      <c r="CC41">
        <f t="shared" si="328"/>
        <v>58.544848233475875</v>
      </c>
      <c r="CD41">
        <f t="shared" si="329"/>
        <v>377.56748430824217</v>
      </c>
      <c r="CE41">
        <f t="shared" si="330"/>
        <v>3.9666121490885699E-2</v>
      </c>
      <c r="CF41">
        <f t="shared" si="331"/>
        <v>0</v>
      </c>
      <c r="CG41">
        <f t="shared" si="332"/>
        <v>1486.4017348429327</v>
      </c>
      <c r="CH41">
        <f t="shared" si="333"/>
        <v>0</v>
      </c>
      <c r="CI41" t="e">
        <f t="shared" si="334"/>
        <v>#DIV/0!</v>
      </c>
      <c r="CJ41" t="e">
        <f t="shared" si="335"/>
        <v>#DIV/0!</v>
      </c>
    </row>
    <row r="42" spans="1:88" x14ac:dyDescent="0.35">
      <c r="A42" t="s">
        <v>150</v>
      </c>
      <c r="B42" s="1">
        <v>40</v>
      </c>
      <c r="C42" s="1" t="s">
        <v>130</v>
      </c>
      <c r="D42" s="1" t="s">
        <v>0</v>
      </c>
      <c r="E42" s="1">
        <v>0</v>
      </c>
      <c r="F42" s="1" t="s">
        <v>91</v>
      </c>
      <c r="G42" s="1" t="s">
        <v>0</v>
      </c>
      <c r="H42" s="1">
        <v>9055.0001557543874</v>
      </c>
      <c r="I42" s="1">
        <v>0</v>
      </c>
      <c r="J42">
        <f t="shared" si="294"/>
        <v>34.236362203775442</v>
      </c>
      <c r="K42">
        <f t="shared" si="295"/>
        <v>0.47157170837774215</v>
      </c>
      <c r="L42">
        <f t="shared" si="296"/>
        <v>539.70851525145781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t="e">
        <f t="shared" si="297"/>
        <v>#DIV/0!</v>
      </c>
      <c r="U42" t="e">
        <f t="shared" si="298"/>
        <v>#DIV/0!</v>
      </c>
      <c r="V42" t="e">
        <f t="shared" si="299"/>
        <v>#DIV/0!</v>
      </c>
      <c r="W42" s="1">
        <v>-1</v>
      </c>
      <c r="X42" s="1">
        <v>0.87</v>
      </c>
      <c r="Y42" s="1">
        <v>0.92</v>
      </c>
      <c r="Z42" s="1">
        <v>10.125350952148438</v>
      </c>
      <c r="AA42">
        <f t="shared" si="300"/>
        <v>0.87506267547607419</v>
      </c>
      <c r="AB42">
        <f t="shared" si="301"/>
        <v>2.3689948194707624E-2</v>
      </c>
      <c r="AC42" t="e">
        <f t="shared" si="302"/>
        <v>#DIV/0!</v>
      </c>
      <c r="AD42" t="e">
        <f t="shared" si="303"/>
        <v>#DIV/0!</v>
      </c>
      <c r="AE42" t="e">
        <f t="shared" si="304"/>
        <v>#DIV/0!</v>
      </c>
      <c r="AF42" s="1">
        <v>0</v>
      </c>
      <c r="AG42" s="1">
        <v>0.5</v>
      </c>
      <c r="AH42" t="e">
        <f t="shared" si="305"/>
        <v>#DIV/0!</v>
      </c>
      <c r="AI42">
        <f t="shared" si="306"/>
        <v>6.2498183292024967</v>
      </c>
      <c r="AJ42">
        <f t="shared" si="307"/>
        <v>1.3514318887111691</v>
      </c>
      <c r="AK42">
        <f t="shared" si="308"/>
        <v>25.228670120239258</v>
      </c>
      <c r="AL42" s="1">
        <v>2</v>
      </c>
      <c r="AM42">
        <f t="shared" si="309"/>
        <v>4.644859790802002</v>
      </c>
      <c r="AN42" s="1">
        <v>1</v>
      </c>
      <c r="AO42">
        <f t="shared" si="310"/>
        <v>9.2897195816040039</v>
      </c>
      <c r="AP42" s="1">
        <v>23.095088958740234</v>
      </c>
      <c r="AQ42" s="1">
        <v>25.228670120239258</v>
      </c>
      <c r="AR42" s="1">
        <v>22.05211067199707</v>
      </c>
      <c r="AS42" s="1">
        <v>699.973388671875</v>
      </c>
      <c r="AT42" s="1">
        <v>674.3499755859375</v>
      </c>
      <c r="AU42" s="1">
        <v>14.708700180053711</v>
      </c>
      <c r="AV42" s="1">
        <v>18.795253753662109</v>
      </c>
      <c r="AW42" s="1">
        <v>51.652477264404297</v>
      </c>
      <c r="AX42" s="1">
        <v>66.002578735351563</v>
      </c>
      <c r="AY42" s="1">
        <v>300.12338256835938</v>
      </c>
      <c r="AZ42" s="1">
        <v>1699.7607421875</v>
      </c>
      <c r="BA42" s="1">
        <v>1443.9482421875</v>
      </c>
      <c r="BB42" s="1">
        <v>99.591827392578125</v>
      </c>
      <c r="BC42" s="1">
        <v>-1.9315939396619797E-2</v>
      </c>
      <c r="BD42" s="1">
        <v>-8.6183845996856689E-2</v>
      </c>
      <c r="BE42" s="1">
        <v>1</v>
      </c>
      <c r="BF42" s="1">
        <v>-1.355140209197998</v>
      </c>
      <c r="BG42" s="1">
        <v>7.355140209197998</v>
      </c>
      <c r="BH42" s="1">
        <v>1</v>
      </c>
      <c r="BI42" s="1">
        <v>0</v>
      </c>
      <c r="BJ42" s="1">
        <v>0.15999999642372131</v>
      </c>
      <c r="BK42" s="1">
        <v>111115</v>
      </c>
      <c r="BL42">
        <f t="shared" si="311"/>
        <v>1.5006169128417968</v>
      </c>
      <c r="BM42">
        <f t="shared" si="312"/>
        <v>6.2498183292024967E-3</v>
      </c>
      <c r="BN42">
        <f t="shared" si="313"/>
        <v>298.37867012023924</v>
      </c>
      <c r="BO42">
        <f t="shared" si="314"/>
        <v>296.24508895874021</v>
      </c>
      <c r="BP42">
        <f t="shared" si="315"/>
        <v>271.96171267118189</v>
      </c>
      <c r="BQ42">
        <f t="shared" si="316"/>
        <v>-0.11118667015760024</v>
      </c>
      <c r="BR42">
        <f t="shared" si="317"/>
        <v>3.223285556345592</v>
      </c>
      <c r="BS42">
        <f t="shared" si="318"/>
        <v>32.364960466483019</v>
      </c>
      <c r="BT42">
        <f t="shared" si="319"/>
        <v>13.56970671282091</v>
      </c>
      <c r="BU42">
        <f t="shared" si="320"/>
        <v>24.161879539489746</v>
      </c>
      <c r="BV42">
        <f t="shared" si="321"/>
        <v>3.0242220012692309</v>
      </c>
      <c r="BW42">
        <f t="shared" si="322"/>
        <v>0.44878989913386308</v>
      </c>
      <c r="BX42">
        <f t="shared" si="323"/>
        <v>1.8718536676344228</v>
      </c>
      <c r="BY42">
        <f t="shared" si="324"/>
        <v>1.1523683336348081</v>
      </c>
      <c r="BZ42">
        <f t="shared" si="325"/>
        <v>0.28245523045932214</v>
      </c>
      <c r="CA42">
        <f t="shared" si="326"/>
        <v>53.750557293227807</v>
      </c>
      <c r="CB42">
        <f t="shared" si="327"/>
        <v>0.80033889640540024</v>
      </c>
      <c r="CC42">
        <f t="shared" si="328"/>
        <v>59.050880251083349</v>
      </c>
      <c r="CD42">
        <f t="shared" si="329"/>
        <v>669.37468127601858</v>
      </c>
      <c r="CE42">
        <f t="shared" si="330"/>
        <v>3.0202626141669246E-2</v>
      </c>
      <c r="CF42">
        <f t="shared" si="331"/>
        <v>0</v>
      </c>
      <c r="CG42">
        <f t="shared" si="332"/>
        <v>1487.3971827277912</v>
      </c>
      <c r="CH42">
        <f t="shared" si="333"/>
        <v>0</v>
      </c>
      <c r="CI42" t="e">
        <f t="shared" si="334"/>
        <v>#DIV/0!</v>
      </c>
      <c r="CJ42" t="e">
        <f t="shared" si="335"/>
        <v>#DIV/0!</v>
      </c>
    </row>
    <row r="43" spans="1:88" x14ac:dyDescent="0.35">
      <c r="A43" t="s">
        <v>150</v>
      </c>
      <c r="B43" s="1">
        <v>41</v>
      </c>
      <c r="C43" s="1" t="s">
        <v>131</v>
      </c>
      <c r="D43" s="1" t="s">
        <v>0</v>
      </c>
      <c r="E43" s="1">
        <v>0</v>
      </c>
      <c r="F43" s="1" t="s">
        <v>91</v>
      </c>
      <c r="G43" s="1" t="s">
        <v>0</v>
      </c>
      <c r="H43" s="1">
        <v>9197.0001557543874</v>
      </c>
      <c r="I43" s="1">
        <v>0</v>
      </c>
      <c r="J43">
        <f t="shared" si="294"/>
        <v>37.512846875838065</v>
      </c>
      <c r="K43">
        <f t="shared" si="295"/>
        <v>0.47971553696538599</v>
      </c>
      <c r="L43">
        <f t="shared" si="296"/>
        <v>820.54400279143874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t="e">
        <f t="shared" si="297"/>
        <v>#DIV/0!</v>
      </c>
      <c r="U43" t="e">
        <f t="shared" si="298"/>
        <v>#DIV/0!</v>
      </c>
      <c r="V43" t="e">
        <f t="shared" si="299"/>
        <v>#DIV/0!</v>
      </c>
      <c r="W43" s="1">
        <v>-1</v>
      </c>
      <c r="X43" s="1">
        <v>0.87</v>
      </c>
      <c r="Y43" s="1">
        <v>0.92</v>
      </c>
      <c r="Z43" s="1">
        <v>10.125350952148438</v>
      </c>
      <c r="AA43">
        <f t="shared" si="300"/>
        <v>0.87506267547607419</v>
      </c>
      <c r="AB43">
        <f t="shared" si="301"/>
        <v>2.5905214230316807E-2</v>
      </c>
      <c r="AC43" t="e">
        <f t="shared" si="302"/>
        <v>#DIV/0!</v>
      </c>
      <c r="AD43" t="e">
        <f t="shared" si="303"/>
        <v>#DIV/0!</v>
      </c>
      <c r="AE43" t="e">
        <f t="shared" si="304"/>
        <v>#DIV/0!</v>
      </c>
      <c r="AF43" s="1">
        <v>0</v>
      </c>
      <c r="AG43" s="1">
        <v>0.5</v>
      </c>
      <c r="AH43" t="e">
        <f t="shared" si="305"/>
        <v>#DIV/0!</v>
      </c>
      <c r="AI43">
        <f t="shared" si="306"/>
        <v>6.3329404904152415</v>
      </c>
      <c r="AJ43">
        <f t="shared" si="307"/>
        <v>1.3470607854459944</v>
      </c>
      <c r="AK43">
        <f t="shared" si="308"/>
        <v>25.301563262939453</v>
      </c>
      <c r="AL43" s="1">
        <v>2</v>
      </c>
      <c r="AM43">
        <f t="shared" si="309"/>
        <v>4.644859790802002</v>
      </c>
      <c r="AN43" s="1">
        <v>1</v>
      </c>
      <c r="AO43">
        <f t="shared" si="310"/>
        <v>9.2897195816040039</v>
      </c>
      <c r="AP43" s="1">
        <v>23.139636993408203</v>
      </c>
      <c r="AQ43" s="1">
        <v>25.301563262939453</v>
      </c>
      <c r="AR43" s="1">
        <v>22.052042007446289</v>
      </c>
      <c r="AS43" s="1">
        <v>1000.0476684570313</v>
      </c>
      <c r="AT43" s="1">
        <v>970.95001220703125</v>
      </c>
      <c r="AU43" s="1">
        <v>14.839388847351074</v>
      </c>
      <c r="AV43" s="1">
        <v>18.979763031005859</v>
      </c>
      <c r="AW43" s="1">
        <v>51.969799041748047</v>
      </c>
      <c r="AX43" s="1">
        <v>66.470420837402344</v>
      </c>
      <c r="AY43" s="1">
        <v>300.10537719726563</v>
      </c>
      <c r="AZ43" s="1">
        <v>1698.94482421875</v>
      </c>
      <c r="BA43" s="1">
        <v>1377.2220458984375</v>
      </c>
      <c r="BB43" s="1">
        <v>99.592132568359375</v>
      </c>
      <c r="BC43" s="1">
        <v>-0.47107070684432983</v>
      </c>
      <c r="BD43" s="1">
        <v>-7.9177580773830414E-2</v>
      </c>
      <c r="BE43" s="1">
        <v>1</v>
      </c>
      <c r="BF43" s="1">
        <v>-1.355140209197998</v>
      </c>
      <c r="BG43" s="1">
        <v>7.355140209197998</v>
      </c>
      <c r="BH43" s="1">
        <v>1</v>
      </c>
      <c r="BI43" s="1">
        <v>0</v>
      </c>
      <c r="BJ43" s="1">
        <v>0.15999999642372131</v>
      </c>
      <c r="BK43" s="1">
        <v>111115</v>
      </c>
      <c r="BL43">
        <f t="shared" si="311"/>
        <v>1.5005268859863279</v>
      </c>
      <c r="BM43">
        <f t="shared" si="312"/>
        <v>6.3329404904152418E-3</v>
      </c>
      <c r="BN43">
        <f t="shared" si="313"/>
        <v>298.45156326293943</v>
      </c>
      <c r="BO43">
        <f t="shared" si="314"/>
        <v>296.28963699340818</v>
      </c>
      <c r="BP43">
        <f t="shared" si="315"/>
        <v>271.83116579909984</v>
      </c>
      <c r="BQ43">
        <f t="shared" si="316"/>
        <v>-0.12769668278111884</v>
      </c>
      <c r="BR43">
        <f t="shared" si="317"/>
        <v>3.2372958613459764</v>
      </c>
      <c r="BS43">
        <f t="shared" si="318"/>
        <v>32.505538116918203</v>
      </c>
      <c r="BT43">
        <f t="shared" si="319"/>
        <v>13.525775085912343</v>
      </c>
      <c r="BU43">
        <f t="shared" si="320"/>
        <v>24.220600128173828</v>
      </c>
      <c r="BV43">
        <f t="shared" si="321"/>
        <v>3.0348928686540342</v>
      </c>
      <c r="BW43">
        <f t="shared" si="322"/>
        <v>0.45615972297890778</v>
      </c>
      <c r="BX43">
        <f t="shared" si="323"/>
        <v>1.890235075899982</v>
      </c>
      <c r="BY43">
        <f t="shared" si="324"/>
        <v>1.1446577927540522</v>
      </c>
      <c r="BZ43">
        <f t="shared" si="325"/>
        <v>0.28712655522606545</v>
      </c>
      <c r="CA43">
        <f t="shared" si="326"/>
        <v>81.719727104177224</v>
      </c>
      <c r="CB43">
        <f t="shared" si="327"/>
        <v>0.8450939723727795</v>
      </c>
      <c r="CC43">
        <f t="shared" si="328"/>
        <v>59.387075621535004</v>
      </c>
      <c r="CD43">
        <f t="shared" si="329"/>
        <v>965.49857281346056</v>
      </c>
      <c r="CE43">
        <f t="shared" si="330"/>
        <v>2.3073863979961334E-2</v>
      </c>
      <c r="CF43">
        <f t="shared" si="331"/>
        <v>0</v>
      </c>
      <c r="CG43">
        <f t="shared" si="332"/>
        <v>1486.683203367088</v>
      </c>
      <c r="CH43">
        <f t="shared" si="333"/>
        <v>0</v>
      </c>
      <c r="CI43" t="e">
        <f t="shared" si="334"/>
        <v>#DIV/0!</v>
      </c>
      <c r="CJ43" t="e">
        <f t="shared" si="335"/>
        <v>#DIV/0!</v>
      </c>
    </row>
    <row r="44" spans="1:88" x14ac:dyDescent="0.35">
      <c r="A44" t="s">
        <v>150</v>
      </c>
      <c r="B44" s="1">
        <v>42</v>
      </c>
      <c r="C44" s="1" t="s">
        <v>132</v>
      </c>
      <c r="D44" s="1" t="s">
        <v>0</v>
      </c>
      <c r="E44" s="1">
        <v>0</v>
      </c>
      <c r="F44" s="1" t="s">
        <v>91</v>
      </c>
      <c r="G44" s="1" t="s">
        <v>0</v>
      </c>
      <c r="H44" s="1">
        <v>9354.0001557543874</v>
      </c>
      <c r="I44" s="1">
        <v>0</v>
      </c>
      <c r="J44">
        <f t="shared" si="294"/>
        <v>37.453322252009251</v>
      </c>
      <c r="K44">
        <f t="shared" si="295"/>
        <v>0.4758786549529419</v>
      </c>
      <c r="L44">
        <f t="shared" si="296"/>
        <v>1111.9951923158806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t="e">
        <f t="shared" si="297"/>
        <v>#DIV/0!</v>
      </c>
      <c r="U44" t="e">
        <f t="shared" si="298"/>
        <v>#DIV/0!</v>
      </c>
      <c r="V44" t="e">
        <f t="shared" si="299"/>
        <v>#DIV/0!</v>
      </c>
      <c r="W44" s="1">
        <v>-1</v>
      </c>
      <c r="X44" s="1">
        <v>0.87</v>
      </c>
      <c r="Y44" s="1">
        <v>0.92</v>
      </c>
      <c r="Z44" s="1">
        <v>10.125350952148438</v>
      </c>
      <c r="AA44">
        <f t="shared" si="300"/>
        <v>0.87506267547607419</v>
      </c>
      <c r="AB44">
        <f t="shared" si="301"/>
        <v>2.5852288327846841E-2</v>
      </c>
      <c r="AC44" t="e">
        <f t="shared" si="302"/>
        <v>#DIV/0!</v>
      </c>
      <c r="AD44" t="e">
        <f t="shared" si="303"/>
        <v>#DIV/0!</v>
      </c>
      <c r="AE44" t="e">
        <f t="shared" si="304"/>
        <v>#DIV/0!</v>
      </c>
      <c r="AF44" s="1">
        <v>0</v>
      </c>
      <c r="AG44" s="1">
        <v>0.5</v>
      </c>
      <c r="AH44" t="e">
        <f t="shared" si="305"/>
        <v>#DIV/0!</v>
      </c>
      <c r="AI44">
        <f t="shared" si="306"/>
        <v>6.2586402765410609</v>
      </c>
      <c r="AJ44">
        <f t="shared" si="307"/>
        <v>1.3416256324989562</v>
      </c>
      <c r="AK44">
        <f t="shared" si="308"/>
        <v>25.222442626953125</v>
      </c>
      <c r="AL44" s="1">
        <v>2</v>
      </c>
      <c r="AM44">
        <f t="shared" si="309"/>
        <v>4.644859790802002</v>
      </c>
      <c r="AN44" s="1">
        <v>1</v>
      </c>
      <c r="AO44">
        <f t="shared" si="310"/>
        <v>9.2897195816040039</v>
      </c>
      <c r="AP44" s="1">
        <v>23.088396072387695</v>
      </c>
      <c r="AQ44" s="1">
        <v>25.222442626953125</v>
      </c>
      <c r="AR44" s="1">
        <v>22.046226501464844</v>
      </c>
      <c r="AS44" s="1">
        <v>1299.8548583984375</v>
      </c>
      <c r="AT44" s="1">
        <v>1269.60107421875</v>
      </c>
      <c r="AU44" s="1">
        <v>14.789840698242188</v>
      </c>
      <c r="AV44" s="1">
        <v>18.881805419921875</v>
      </c>
      <c r="AW44" s="1">
        <v>51.96343994140625</v>
      </c>
      <c r="AX44" s="1">
        <v>66.336257934570313</v>
      </c>
      <c r="AY44" s="1">
        <v>300.12310791015625</v>
      </c>
      <c r="AZ44" s="1">
        <v>1699.791748046875</v>
      </c>
      <c r="BA44" s="1">
        <v>876.40869140625</v>
      </c>
      <c r="BB44" s="1">
        <v>99.591400146484375</v>
      </c>
      <c r="BC44" s="1">
        <v>-1.4370497465133667</v>
      </c>
      <c r="BD44" s="1">
        <v>-7.5985826551914215E-2</v>
      </c>
      <c r="BE44" s="1">
        <v>1</v>
      </c>
      <c r="BF44" s="1">
        <v>-1.355140209197998</v>
      </c>
      <c r="BG44" s="1">
        <v>7.355140209197998</v>
      </c>
      <c r="BH44" s="1">
        <v>1</v>
      </c>
      <c r="BI44" s="1">
        <v>0</v>
      </c>
      <c r="BJ44" s="1">
        <v>0.15999999642372131</v>
      </c>
      <c r="BK44" s="1">
        <v>111115</v>
      </c>
      <c r="BL44">
        <f t="shared" si="311"/>
        <v>1.5006155395507812</v>
      </c>
      <c r="BM44">
        <f t="shared" si="312"/>
        <v>6.2586402765410611E-3</v>
      </c>
      <c r="BN44">
        <f t="shared" si="313"/>
        <v>298.3724426269531</v>
      </c>
      <c r="BO44">
        <f t="shared" si="314"/>
        <v>296.23839607238767</v>
      </c>
      <c r="BP44">
        <f t="shared" si="315"/>
        <v>271.966673608571</v>
      </c>
      <c r="BQ44">
        <f t="shared" si="316"/>
        <v>-0.112736925645257</v>
      </c>
      <c r="BR44">
        <f t="shared" si="317"/>
        <v>3.2220910715624531</v>
      </c>
      <c r="BS44">
        <f t="shared" si="318"/>
        <v>32.35310545713012</v>
      </c>
      <c r="BT44">
        <f t="shared" si="319"/>
        <v>13.471300037208245</v>
      </c>
      <c r="BU44">
        <f t="shared" si="320"/>
        <v>24.15541934967041</v>
      </c>
      <c r="BV44">
        <f t="shared" si="321"/>
        <v>3.0230500430683063</v>
      </c>
      <c r="BW44">
        <f t="shared" si="322"/>
        <v>0.45268903678986006</v>
      </c>
      <c r="BX44">
        <f t="shared" si="323"/>
        <v>1.8804654390634969</v>
      </c>
      <c r="BY44">
        <f t="shared" si="324"/>
        <v>1.1425846040048093</v>
      </c>
      <c r="BZ44">
        <f t="shared" si="325"/>
        <v>0.28492654504976606</v>
      </c>
      <c r="CA44">
        <f t="shared" si="326"/>
        <v>110.74515815889771</v>
      </c>
      <c r="CB44">
        <f t="shared" si="327"/>
        <v>0.8758618867742749</v>
      </c>
      <c r="CC44">
        <f t="shared" si="328"/>
        <v>59.349322147911508</v>
      </c>
      <c r="CD44">
        <f t="shared" si="329"/>
        <v>1264.1582850585328</v>
      </c>
      <c r="CE44">
        <f t="shared" si="330"/>
        <v>1.7583472846053601E-2</v>
      </c>
      <c r="CF44">
        <f t="shared" si="331"/>
        <v>0</v>
      </c>
      <c r="CG44">
        <f t="shared" si="332"/>
        <v>1487.4243147980515</v>
      </c>
      <c r="CH44">
        <f t="shared" si="333"/>
        <v>0</v>
      </c>
      <c r="CI44" t="e">
        <f t="shared" si="334"/>
        <v>#DIV/0!</v>
      </c>
      <c r="CJ44" t="e">
        <f t="shared" si="335"/>
        <v>#DIV/0!</v>
      </c>
    </row>
    <row r="45" spans="1:88" x14ac:dyDescent="0.35">
      <c r="A45" t="s">
        <v>150</v>
      </c>
      <c r="B45" s="1">
        <v>43</v>
      </c>
      <c r="C45" s="1" t="s">
        <v>133</v>
      </c>
      <c r="D45" s="1" t="s">
        <v>0</v>
      </c>
      <c r="E45" s="1">
        <v>0</v>
      </c>
      <c r="F45" s="1" t="s">
        <v>91</v>
      </c>
      <c r="G45" s="1" t="s">
        <v>0</v>
      </c>
      <c r="H45" s="1">
        <v>9514.0001557543874</v>
      </c>
      <c r="I45" s="1">
        <v>0</v>
      </c>
      <c r="J45">
        <f t="shared" si="294"/>
        <v>37.870280114104517</v>
      </c>
      <c r="K45">
        <f t="shared" si="295"/>
        <v>0.46106137369953748</v>
      </c>
      <c r="L45">
        <f t="shared" si="296"/>
        <v>1495.981318002654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t="e">
        <f t="shared" si="297"/>
        <v>#DIV/0!</v>
      </c>
      <c r="U45" t="e">
        <f t="shared" si="298"/>
        <v>#DIV/0!</v>
      </c>
      <c r="V45" t="e">
        <f t="shared" si="299"/>
        <v>#DIV/0!</v>
      </c>
      <c r="W45" s="1">
        <v>-1</v>
      </c>
      <c r="X45" s="1">
        <v>0.87</v>
      </c>
      <c r="Y45" s="1">
        <v>0.92</v>
      </c>
      <c r="Z45" s="1">
        <v>10.125350952148438</v>
      </c>
      <c r="AA45">
        <f t="shared" si="300"/>
        <v>0.87506267547607419</v>
      </c>
      <c r="AB45">
        <f t="shared" si="301"/>
        <v>2.6147480519284956E-2</v>
      </c>
      <c r="AC45" t="e">
        <f t="shared" si="302"/>
        <v>#DIV/0!</v>
      </c>
      <c r="AD45" t="e">
        <f t="shared" si="303"/>
        <v>#DIV/0!</v>
      </c>
      <c r="AE45" t="e">
        <f t="shared" si="304"/>
        <v>#DIV/0!</v>
      </c>
      <c r="AF45" s="1">
        <v>0</v>
      </c>
      <c r="AG45" s="1">
        <v>0.5</v>
      </c>
      <c r="AH45" t="e">
        <f t="shared" si="305"/>
        <v>#DIV/0!</v>
      </c>
      <c r="AI45">
        <f t="shared" si="306"/>
        <v>6.1182791811443646</v>
      </c>
      <c r="AJ45">
        <f t="shared" si="307"/>
        <v>1.3515081746260664</v>
      </c>
      <c r="AK45">
        <f t="shared" si="308"/>
        <v>25.31733512878418</v>
      </c>
      <c r="AL45" s="1">
        <v>2</v>
      </c>
      <c r="AM45">
        <f t="shared" si="309"/>
        <v>4.644859790802002</v>
      </c>
      <c r="AN45" s="1">
        <v>1</v>
      </c>
      <c r="AO45">
        <f t="shared" si="310"/>
        <v>9.2897195816040039</v>
      </c>
      <c r="AP45" s="1">
        <v>23.146308898925781</v>
      </c>
      <c r="AQ45" s="1">
        <v>25.31733512878418</v>
      </c>
      <c r="AR45" s="1">
        <v>22.056697845458984</v>
      </c>
      <c r="AS45" s="1">
        <v>1700.0394287109375</v>
      </c>
      <c r="AT45" s="1">
        <v>1668.001953125</v>
      </c>
      <c r="AU45" s="1">
        <v>14.965038299560547</v>
      </c>
      <c r="AV45" s="1">
        <v>18.964923858642578</v>
      </c>
      <c r="AW45" s="1">
        <v>52.390396118164063</v>
      </c>
      <c r="AX45" s="1">
        <v>66.394607543945313</v>
      </c>
      <c r="AY45" s="1">
        <v>300.12091064453125</v>
      </c>
      <c r="AZ45" s="1">
        <v>1698.8250732421875</v>
      </c>
      <c r="BA45" s="1">
        <v>1296.3663330078125</v>
      </c>
      <c r="BB45" s="1">
        <v>99.59576416015625</v>
      </c>
      <c r="BC45" s="1">
        <v>-2.944422721862793</v>
      </c>
      <c r="BD45" s="1">
        <v>-7.7138245105743408E-2</v>
      </c>
      <c r="BE45" s="1">
        <v>1</v>
      </c>
      <c r="BF45" s="1">
        <v>-1.355140209197998</v>
      </c>
      <c r="BG45" s="1">
        <v>7.355140209197998</v>
      </c>
      <c r="BH45" s="1">
        <v>1</v>
      </c>
      <c r="BI45" s="1">
        <v>0</v>
      </c>
      <c r="BJ45" s="1">
        <v>0.15999999642372131</v>
      </c>
      <c r="BK45" s="1">
        <v>111115</v>
      </c>
      <c r="BL45">
        <f t="shared" si="311"/>
        <v>1.500604553222656</v>
      </c>
      <c r="BM45">
        <f t="shared" si="312"/>
        <v>6.118279181144365E-3</v>
      </c>
      <c r="BN45">
        <f t="shared" si="313"/>
        <v>298.46733512878416</v>
      </c>
      <c r="BO45">
        <f t="shared" si="314"/>
        <v>296.29630889892576</v>
      </c>
      <c r="BP45">
        <f t="shared" si="315"/>
        <v>271.8120056432781</v>
      </c>
      <c r="BQ45">
        <f t="shared" si="316"/>
        <v>-9.0360116197285539E-2</v>
      </c>
      <c r="BR45">
        <f t="shared" si="317"/>
        <v>3.2403342585667532</v>
      </c>
      <c r="BS45">
        <f t="shared" si="318"/>
        <v>32.534860150840274</v>
      </c>
      <c r="BT45">
        <f t="shared" si="319"/>
        <v>13.569936292197696</v>
      </c>
      <c r="BU45">
        <f t="shared" si="320"/>
        <v>24.23182201385498</v>
      </c>
      <c r="BV45">
        <f t="shared" si="321"/>
        <v>3.0369358827824473</v>
      </c>
      <c r="BW45">
        <f t="shared" si="322"/>
        <v>0.43926029014611384</v>
      </c>
      <c r="BX45">
        <f t="shared" si="323"/>
        <v>1.8888260839406867</v>
      </c>
      <c r="BY45">
        <f t="shared" si="324"/>
        <v>1.1481097988417606</v>
      </c>
      <c r="BZ45">
        <f t="shared" si="325"/>
        <v>0.27641652740614953</v>
      </c>
      <c r="CA45">
        <f t="shared" si="326"/>
        <v>148.99340253579203</v>
      </c>
      <c r="CB45">
        <f t="shared" si="327"/>
        <v>0.89687024358690615</v>
      </c>
      <c r="CC45">
        <f t="shared" si="328"/>
        <v>59.213014728285842</v>
      </c>
      <c r="CD45">
        <f t="shared" si="329"/>
        <v>1662.4985708425809</v>
      </c>
      <c r="CE45">
        <f t="shared" si="330"/>
        <v>1.3488212823090069E-2</v>
      </c>
      <c r="CF45">
        <f t="shared" si="331"/>
        <v>0</v>
      </c>
      <c r="CG45">
        <f t="shared" si="332"/>
        <v>1486.5784137571463</v>
      </c>
      <c r="CH45">
        <f t="shared" si="333"/>
        <v>0</v>
      </c>
      <c r="CI45" t="e">
        <f t="shared" si="334"/>
        <v>#DIV/0!</v>
      </c>
      <c r="CJ45" t="e">
        <f t="shared" si="335"/>
        <v>#DIV/0!</v>
      </c>
    </row>
    <row r="46" spans="1:88" x14ac:dyDescent="0.35">
      <c r="A46" t="s">
        <v>150</v>
      </c>
      <c r="B46" s="1">
        <v>44</v>
      </c>
      <c r="C46" s="1" t="s">
        <v>134</v>
      </c>
      <c r="D46" s="1" t="s">
        <v>0</v>
      </c>
      <c r="E46" s="1">
        <v>0</v>
      </c>
      <c r="F46" s="1" t="s">
        <v>91</v>
      </c>
      <c r="G46" s="1" t="s">
        <v>0</v>
      </c>
      <c r="H46" s="1">
        <v>9697.0001557543874</v>
      </c>
      <c r="I46" s="1">
        <v>0</v>
      </c>
      <c r="J46">
        <f t="shared" si="294"/>
        <v>38.840030636519344</v>
      </c>
      <c r="K46">
        <f t="shared" si="295"/>
        <v>0.43837963169412481</v>
      </c>
      <c r="L46">
        <f t="shared" si="296"/>
        <v>1776.9594708136385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t="e">
        <f t="shared" si="297"/>
        <v>#DIV/0!</v>
      </c>
      <c r="U46" t="e">
        <f t="shared" si="298"/>
        <v>#DIV/0!</v>
      </c>
      <c r="V46" t="e">
        <f t="shared" si="299"/>
        <v>#DIV/0!</v>
      </c>
      <c r="W46" s="1">
        <v>-1</v>
      </c>
      <c r="X46" s="1">
        <v>0.87</v>
      </c>
      <c r="Y46" s="1">
        <v>0.92</v>
      </c>
      <c r="Z46" s="1">
        <v>10.125350952148438</v>
      </c>
      <c r="AA46">
        <f t="shared" si="300"/>
        <v>0.87506267547607419</v>
      </c>
      <c r="AB46">
        <f t="shared" si="301"/>
        <v>2.6792047847370496E-2</v>
      </c>
      <c r="AC46" t="e">
        <f t="shared" si="302"/>
        <v>#DIV/0!</v>
      </c>
      <c r="AD46" t="e">
        <f t="shared" si="303"/>
        <v>#DIV/0!</v>
      </c>
      <c r="AE46" t="e">
        <f t="shared" si="304"/>
        <v>#DIV/0!</v>
      </c>
      <c r="AF46" s="1">
        <v>0</v>
      </c>
      <c r="AG46" s="1">
        <v>0.5</v>
      </c>
      <c r="AH46" t="e">
        <f t="shared" si="305"/>
        <v>#DIV/0!</v>
      </c>
      <c r="AI46">
        <f t="shared" si="306"/>
        <v>5.9182679093344026</v>
      </c>
      <c r="AJ46">
        <f t="shared" si="307"/>
        <v>1.371813425956276</v>
      </c>
      <c r="AK46">
        <f t="shared" si="308"/>
        <v>25.380153656005859</v>
      </c>
      <c r="AL46" s="1">
        <v>2</v>
      </c>
      <c r="AM46">
        <f t="shared" si="309"/>
        <v>4.644859790802002</v>
      </c>
      <c r="AN46" s="1">
        <v>1</v>
      </c>
      <c r="AO46">
        <f t="shared" si="310"/>
        <v>9.2897195816040039</v>
      </c>
      <c r="AP46" s="1">
        <v>23.116762161254883</v>
      </c>
      <c r="AQ46" s="1">
        <v>25.380153656005859</v>
      </c>
      <c r="AR46" s="1">
        <v>22.045669555664063</v>
      </c>
      <c r="AS46" s="1">
        <v>2000.1495361328125</v>
      </c>
      <c r="AT46" s="1">
        <v>1966.510009765625</v>
      </c>
      <c r="AU46" s="1">
        <v>15.012283325195313</v>
      </c>
      <c r="AV46" s="1">
        <v>18.881834030151367</v>
      </c>
      <c r="AW46" s="1">
        <v>52.653648376464844</v>
      </c>
      <c r="AX46" s="1">
        <v>66.225784301757813</v>
      </c>
      <c r="AY46" s="1">
        <v>300.1134033203125</v>
      </c>
      <c r="AZ46" s="1">
        <v>1699.3177490234375</v>
      </c>
      <c r="BA46" s="1">
        <v>934.912841796875</v>
      </c>
      <c r="BB46" s="1">
        <v>99.600883483886719</v>
      </c>
      <c r="BC46" s="1">
        <v>-4.3484816551208496</v>
      </c>
      <c r="BD46" s="1">
        <v>-6.9001495838165283E-2</v>
      </c>
      <c r="BE46" s="1">
        <v>1</v>
      </c>
      <c r="BF46" s="1">
        <v>-1.355140209197998</v>
      </c>
      <c r="BG46" s="1">
        <v>7.355140209197998</v>
      </c>
      <c r="BH46" s="1">
        <v>1</v>
      </c>
      <c r="BI46" s="1">
        <v>0</v>
      </c>
      <c r="BJ46" s="1">
        <v>0.15999999642372131</v>
      </c>
      <c r="BK46" s="1">
        <v>111115</v>
      </c>
      <c r="BL46">
        <f t="shared" si="311"/>
        <v>1.5005670166015623</v>
      </c>
      <c r="BM46">
        <f t="shared" si="312"/>
        <v>5.9182679093344025E-3</v>
      </c>
      <c r="BN46">
        <f t="shared" si="313"/>
        <v>298.53015365600584</v>
      </c>
      <c r="BO46">
        <f t="shared" si="314"/>
        <v>296.26676216125486</v>
      </c>
      <c r="BP46">
        <f t="shared" si="315"/>
        <v>271.89083376651615</v>
      </c>
      <c r="BQ46">
        <f t="shared" si="316"/>
        <v>-5.8991056145235289E-2</v>
      </c>
      <c r="BR46">
        <f t="shared" si="317"/>
        <v>3.2524607771554694</v>
      </c>
      <c r="BS46">
        <f t="shared" si="318"/>
        <v>32.654939026536319</v>
      </c>
      <c r="BT46">
        <f t="shared" si="319"/>
        <v>13.773104996384951</v>
      </c>
      <c r="BU46">
        <f t="shared" si="320"/>
        <v>24.248457908630371</v>
      </c>
      <c r="BV46">
        <f t="shared" si="321"/>
        <v>3.0399667633276759</v>
      </c>
      <c r="BW46">
        <f t="shared" si="322"/>
        <v>0.41862482684781172</v>
      </c>
      <c r="BX46">
        <f t="shared" si="323"/>
        <v>1.8806473511991935</v>
      </c>
      <c r="BY46">
        <f t="shared" si="324"/>
        <v>1.1593194121284824</v>
      </c>
      <c r="BZ46">
        <f t="shared" si="325"/>
        <v>0.26334643288672421</v>
      </c>
      <c r="CA46">
        <f t="shared" si="326"/>
        <v>176.98673320809823</v>
      </c>
      <c r="CB46">
        <f t="shared" si="327"/>
        <v>0.90361069203274602</v>
      </c>
      <c r="CC46">
        <f t="shared" si="328"/>
        <v>58.65762934078758</v>
      </c>
      <c r="CD46">
        <f t="shared" si="329"/>
        <v>1960.8657014634525</v>
      </c>
      <c r="CE46">
        <f t="shared" si="330"/>
        <v>1.1618664750785579E-2</v>
      </c>
      <c r="CF46">
        <f t="shared" si="331"/>
        <v>0</v>
      </c>
      <c r="CG46">
        <f t="shared" si="332"/>
        <v>1487.0095359444292</v>
      </c>
      <c r="CH46">
        <f t="shared" si="333"/>
        <v>0</v>
      </c>
      <c r="CI46" t="e">
        <f t="shared" si="334"/>
        <v>#DIV/0!</v>
      </c>
      <c r="CJ46" t="e">
        <f t="shared" si="335"/>
        <v>#DIV/0!</v>
      </c>
    </row>
    <row r="47" spans="1:88" x14ac:dyDescent="0.35">
      <c r="A47" t="s">
        <v>151</v>
      </c>
      <c r="B47" s="1">
        <v>45</v>
      </c>
      <c r="C47" s="1" t="s">
        <v>135</v>
      </c>
      <c r="D47" s="1" t="s">
        <v>0</v>
      </c>
      <c r="E47" s="1">
        <v>0</v>
      </c>
      <c r="F47" s="1" t="s">
        <v>91</v>
      </c>
      <c r="G47" s="1" t="s">
        <v>0</v>
      </c>
      <c r="H47" s="1">
        <v>14972.500155788846</v>
      </c>
      <c r="I47" s="1">
        <v>0</v>
      </c>
      <c r="J47">
        <f t="shared" ref="J47" si="336">(AS47-AT47*(1000-AU47)/(1000-AV47))*BL47</f>
        <v>22.240291026038836</v>
      </c>
      <c r="K47">
        <f t="shared" ref="K47" si="337">IF(BW47&lt;&gt;0,1/(1/BW47-1/AO47),0)</f>
        <v>0.18994951125895165</v>
      </c>
      <c r="L47">
        <f t="shared" ref="L47" si="338">((BZ47-BM47/2)*AT47-J47)/(BZ47+BM47/2)</f>
        <v>188.13699119827979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t="e">
        <f t="shared" ref="T47" si="339">CF47/P47</f>
        <v>#DIV/0!</v>
      </c>
      <c r="U47" t="e">
        <f t="shared" ref="U47" si="340">CH47/R47</f>
        <v>#DIV/0!</v>
      </c>
      <c r="V47" t="e">
        <f t="shared" ref="V47" si="341">(R47-S47)/R47</f>
        <v>#DIV/0!</v>
      </c>
      <c r="W47" s="1">
        <v>-1</v>
      </c>
      <c r="X47" s="1">
        <v>0.87</v>
      </c>
      <c r="Y47" s="1">
        <v>0.92</v>
      </c>
      <c r="Z47" s="1">
        <v>10.151815414428711</v>
      </c>
      <c r="AA47">
        <f t="shared" ref="AA47" si="342">(Z47*Y47+(100-Z47)*X47)/100</f>
        <v>0.87507590770721433</v>
      </c>
      <c r="AB47">
        <f t="shared" ref="AB47" si="343">(J47-W47)/CG47</f>
        <v>1.5608902093623239E-2</v>
      </c>
      <c r="AC47" t="e">
        <f t="shared" ref="AC47" si="344">(R47-S47)/(R47-Q47)</f>
        <v>#DIV/0!</v>
      </c>
      <c r="AD47" t="e">
        <f t="shared" ref="AD47" si="345">(P47-R47)/(P47-Q47)</f>
        <v>#DIV/0!</v>
      </c>
      <c r="AE47" t="e">
        <f t="shared" ref="AE47" si="346">(P47-R47)/R47</f>
        <v>#DIV/0!</v>
      </c>
      <c r="AF47" s="1">
        <v>0</v>
      </c>
      <c r="AG47" s="1">
        <v>0.5</v>
      </c>
      <c r="AH47" t="e">
        <f t="shared" ref="AH47" si="347">V47*AG47*AA47*AF47</f>
        <v>#DIV/0!</v>
      </c>
      <c r="AI47">
        <f t="shared" ref="AI47" si="348">BM47*1000</f>
        <v>2.4240010162483219</v>
      </c>
      <c r="AJ47">
        <f t="shared" ref="AJ47" si="349">(BR47-BX47)</f>
        <v>1.2658981689887399</v>
      </c>
      <c r="AK47">
        <f t="shared" ref="AK47" si="350">(AQ47+BQ47*I47)</f>
        <v>24.092311859130859</v>
      </c>
      <c r="AL47" s="1">
        <v>2</v>
      </c>
      <c r="AM47">
        <f t="shared" ref="AM47" si="351">(AL47*BF47+BG47)</f>
        <v>4.644859790802002</v>
      </c>
      <c r="AN47" s="1">
        <v>1</v>
      </c>
      <c r="AO47">
        <f t="shared" ref="AO47" si="352">AM47*(AN47+1)*(AN47+1)/(AN47*AN47+1)</f>
        <v>9.2897195816040039</v>
      </c>
      <c r="AP47" s="1">
        <v>22.572727203369141</v>
      </c>
      <c r="AQ47" s="1">
        <v>24.092311859130859</v>
      </c>
      <c r="AR47" s="1">
        <v>22.050411224365234</v>
      </c>
      <c r="AS47" s="1">
        <v>400.14450073242188</v>
      </c>
      <c r="AT47" s="1">
        <v>384.703857421875</v>
      </c>
      <c r="AU47" s="1">
        <v>15.942379951477051</v>
      </c>
      <c r="AV47" s="1">
        <v>17.529241561889648</v>
      </c>
      <c r="AW47" s="1">
        <v>57.790470123291016</v>
      </c>
      <c r="AX47" s="1">
        <v>63.540561676025391</v>
      </c>
      <c r="AY47" s="1">
        <v>300.15347290039063</v>
      </c>
      <c r="AZ47" s="1">
        <v>1701.466796875</v>
      </c>
      <c r="BA47" s="1">
        <v>306.22830200195313</v>
      </c>
      <c r="BB47" s="1">
        <v>99.589263916015625</v>
      </c>
      <c r="BC47" s="1">
        <v>-1.357157826423645</v>
      </c>
      <c r="BD47" s="1">
        <v>-7.6628029346466064E-2</v>
      </c>
      <c r="BE47" s="1">
        <v>1</v>
      </c>
      <c r="BF47" s="1">
        <v>-1.355140209197998</v>
      </c>
      <c r="BG47" s="1">
        <v>7.355140209197998</v>
      </c>
      <c r="BH47" s="1">
        <v>1</v>
      </c>
      <c r="BI47" s="1">
        <v>0</v>
      </c>
      <c r="BJ47" s="1">
        <v>0.15999999642372131</v>
      </c>
      <c r="BK47" s="1">
        <v>111115</v>
      </c>
      <c r="BL47">
        <f t="shared" ref="BL47" si="353">AY47*0.000001/(AL47*0.0001)</f>
        <v>1.500767364501953</v>
      </c>
      <c r="BM47">
        <f t="shared" ref="BM47" si="354">(AV47-AU47)/(1000-AV47)*BL47</f>
        <v>2.424001016248322E-3</v>
      </c>
      <c r="BN47">
        <f t="shared" ref="BN47" si="355">(AQ47+273.15)</f>
        <v>297.24231185913084</v>
      </c>
      <c r="BO47">
        <f t="shared" ref="BO47" si="356">(AP47+273.15)</f>
        <v>295.72272720336912</v>
      </c>
      <c r="BP47">
        <f t="shared" ref="BP47" si="357">(AZ47*BH47+BA47*BI47)*BJ47</f>
        <v>272.23468141508056</v>
      </c>
      <c r="BQ47">
        <f t="shared" ref="BQ47" si="358">((BP47+0.00000010773*(BO47^4-BN47^4))-BM47*44100)/(AM47*51.4+0.00000043092*BN47^3)</f>
        <v>0.59293377016652404</v>
      </c>
      <c r="BR47">
        <f t="shared" ref="BR47" si="359">0.61365*EXP(17.502*AK47/(240.97+AK47))</f>
        <v>3.0116224331433581</v>
      </c>
      <c r="BS47">
        <f t="shared" ref="BS47" si="360">BR47*1000/BB47</f>
        <v>30.240432700487496</v>
      </c>
      <c r="BT47">
        <f t="shared" ref="BT47" si="361">(BS47-AV47)</f>
        <v>12.711191138597847</v>
      </c>
      <c r="BU47">
        <f t="shared" ref="BU47" si="362">IF(I47,AQ47,(AP47+AQ47)/2)</f>
        <v>23.33251953125</v>
      </c>
      <c r="BV47">
        <f t="shared" ref="BV47" si="363">0.61365*EXP(17.502*BU47/(240.97+BU47))</f>
        <v>2.8769736786925733</v>
      </c>
      <c r="BW47">
        <f t="shared" ref="BW47" si="364">IF(BT47&lt;&gt;0,(1000-(BS47+AV47)/2)/BT47*BM47,0)</f>
        <v>0.18614338506677486</v>
      </c>
      <c r="BX47">
        <f t="shared" ref="BX47" si="365">AV47*BB47/1000</f>
        <v>1.7457242641546182</v>
      </c>
      <c r="BY47">
        <f t="shared" ref="BY47" si="366">(BV47-BX47)</f>
        <v>1.131249414537955</v>
      </c>
      <c r="BZ47">
        <f t="shared" ref="BZ47" si="367">1/(1.6/K47+1.37/AO47)</f>
        <v>0.11667568836119416</v>
      </c>
      <c r="CA47">
        <f t="shared" ref="CA47" si="368">L47*BB47*0.001</f>
        <v>18.736424468810593</v>
      </c>
      <c r="CB47">
        <f t="shared" ref="CB47" si="369">L47/AT47</f>
        <v>0.48904368274104537</v>
      </c>
      <c r="CC47">
        <f t="shared" ref="CC47" si="370">(1-BM47*BB47/BR47/K47)*100</f>
        <v>57.800566967532063</v>
      </c>
      <c r="CD47">
        <f t="shared" ref="CD47" si="371">(AT47-J47/(AO47/1.35))</f>
        <v>381.47185535535317</v>
      </c>
      <c r="CE47">
        <f t="shared" ref="CE47" si="372">J47*CC47/100/CD47</f>
        <v>3.3698460653944565E-2</v>
      </c>
      <c r="CF47">
        <f t="shared" ref="CF47" si="373">(P47-O47)</f>
        <v>0</v>
      </c>
      <c r="CG47">
        <f t="shared" ref="CG47" si="374">AZ47*AA47</f>
        <v>1488.9126017090771</v>
      </c>
      <c r="CH47">
        <f t="shared" ref="CH47" si="375">(R47-Q47)</f>
        <v>0</v>
      </c>
      <c r="CI47" t="e">
        <f t="shared" ref="CI47" si="376">(R47-S47)/(R47-O47)</f>
        <v>#DIV/0!</v>
      </c>
      <c r="CJ47" t="e">
        <f t="shared" ref="CJ47" si="377">(P47-R47)/(P47-O47)</f>
        <v>#DIV/0!</v>
      </c>
    </row>
    <row r="48" spans="1:88" x14ac:dyDescent="0.35">
      <c r="A48" t="s">
        <v>151</v>
      </c>
      <c r="B48" s="1">
        <v>47</v>
      </c>
      <c r="C48" s="1" t="s">
        <v>137</v>
      </c>
      <c r="D48" s="1" t="s">
        <v>0</v>
      </c>
      <c r="E48" s="1">
        <v>0</v>
      </c>
      <c r="F48" s="1" t="s">
        <v>91</v>
      </c>
      <c r="G48" s="1" t="s">
        <v>0</v>
      </c>
      <c r="H48" s="1">
        <v>15274.000155754387</v>
      </c>
      <c r="I48" s="1">
        <v>0</v>
      </c>
      <c r="J48">
        <f t="shared" ref="J48:J57" si="378">(AS48-AT48*(1000-AU48)/(1000-AV48))*BL48</f>
        <v>-1.832070163563672</v>
      </c>
      <c r="K48">
        <f t="shared" ref="K48:K57" si="379">IF(BW48&lt;&gt;0,1/(1/BW48-1/AO48),0)</f>
        <v>0.2252045492976664</v>
      </c>
      <c r="L48">
        <f t="shared" ref="L48:L57" si="380">((BZ48-BM48/2)*AT48-J48)/(BZ48+BM48/2)</f>
        <v>63.269357264574069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t="e">
        <f t="shared" ref="T48:T57" si="381">CF48/P48</f>
        <v>#DIV/0!</v>
      </c>
      <c r="U48" t="e">
        <f t="shared" ref="U48:U57" si="382">CH48/R48</f>
        <v>#DIV/0!</v>
      </c>
      <c r="V48" t="e">
        <f t="shared" ref="V48:V57" si="383">(R48-S48)/R48</f>
        <v>#DIV/0!</v>
      </c>
      <c r="W48" s="1">
        <v>-1</v>
      </c>
      <c r="X48" s="1">
        <v>0.87</v>
      </c>
      <c r="Y48" s="1">
        <v>0.92</v>
      </c>
      <c r="Z48" s="1">
        <v>10.151815414428711</v>
      </c>
      <c r="AA48">
        <f t="shared" ref="AA48:AA57" si="384">(Z48*Y48+(100-Z48)*X48)/100</f>
        <v>0.87507590770721433</v>
      </c>
      <c r="AB48">
        <f t="shared" ref="AB48:AB57" si="385">(J48-W48)/CG48</f>
        <v>-5.5942857078850093E-4</v>
      </c>
      <c r="AC48" t="e">
        <f t="shared" ref="AC48:AC57" si="386">(R48-S48)/(R48-Q48)</f>
        <v>#DIV/0!</v>
      </c>
      <c r="AD48" t="e">
        <f t="shared" ref="AD48:AD57" si="387">(P48-R48)/(P48-Q48)</f>
        <v>#DIV/0!</v>
      </c>
      <c r="AE48" t="e">
        <f t="shared" ref="AE48:AE57" si="388">(P48-R48)/R48</f>
        <v>#DIV/0!</v>
      </c>
      <c r="AF48" s="1">
        <v>0</v>
      </c>
      <c r="AG48" s="1">
        <v>0.5</v>
      </c>
      <c r="AH48" t="e">
        <f t="shared" ref="AH48:AH57" si="389">V48*AG48*AA48*AF48</f>
        <v>#DIV/0!</v>
      </c>
      <c r="AI48">
        <f t="shared" ref="AI48:AI57" si="390">BM48*1000</f>
        <v>2.7876719843289428</v>
      </c>
      <c r="AJ48">
        <f t="shared" ref="AJ48:AJ57" si="391">(BR48-BX48)</f>
        <v>1.2333726502943834</v>
      </c>
      <c r="AK48">
        <f t="shared" ref="AK48:AK57" si="392">(AQ48+BQ48*I48)</f>
        <v>23.616168975830078</v>
      </c>
      <c r="AL48" s="1">
        <v>2</v>
      </c>
      <c r="AM48">
        <f t="shared" ref="AM48:AM57" si="393">(AL48*BF48+BG48)</f>
        <v>4.644859790802002</v>
      </c>
      <c r="AN48" s="1">
        <v>1</v>
      </c>
      <c r="AO48">
        <f t="shared" ref="AO48:AO57" si="394">AM48*(AN48+1)*(AN48+1)/(AN48*AN48+1)</f>
        <v>9.2897195816040039</v>
      </c>
      <c r="AP48" s="1">
        <v>22.470329284667969</v>
      </c>
      <c r="AQ48" s="1">
        <v>23.616168975830078</v>
      </c>
      <c r="AR48" s="1">
        <v>22.057836532592773</v>
      </c>
      <c r="AS48" s="1">
        <v>50.013626098632813</v>
      </c>
      <c r="AT48" s="1">
        <v>51.139427185058594</v>
      </c>
      <c r="AU48" s="1">
        <v>15.176007270812988</v>
      </c>
      <c r="AV48" s="1">
        <v>17.001983642578125</v>
      </c>
      <c r="AW48" s="1">
        <v>55.351249694824219</v>
      </c>
      <c r="AX48" s="1">
        <v>62.011257171630859</v>
      </c>
      <c r="AY48" s="1">
        <v>300.14364624023438</v>
      </c>
      <c r="AZ48" s="1">
        <v>1699.689453125</v>
      </c>
      <c r="BA48" s="1">
        <v>410.5616455078125</v>
      </c>
      <c r="BB48" s="1">
        <v>99.590713500976563</v>
      </c>
      <c r="BC48" s="1">
        <v>-1.5207222700119019</v>
      </c>
      <c r="BD48" s="1">
        <v>-7.9396829009056091E-2</v>
      </c>
      <c r="BE48" s="1">
        <v>1</v>
      </c>
      <c r="BF48" s="1">
        <v>-1.355140209197998</v>
      </c>
      <c r="BG48" s="1">
        <v>7.355140209197998</v>
      </c>
      <c r="BH48" s="1">
        <v>1</v>
      </c>
      <c r="BI48" s="1">
        <v>0</v>
      </c>
      <c r="BJ48" s="1">
        <v>0.15999999642372131</v>
      </c>
      <c r="BK48" s="1">
        <v>111115</v>
      </c>
      <c r="BL48">
        <f t="shared" ref="BL48:BL57" si="395">AY48*0.000001/(AL48*0.0001)</f>
        <v>1.5007182312011715</v>
      </c>
      <c r="BM48">
        <f t="shared" ref="BM48:BM57" si="396">(AV48-AU48)/(1000-AV48)*BL48</f>
        <v>2.7876719843289428E-3</v>
      </c>
      <c r="BN48">
        <f t="shared" ref="BN48:BN57" si="397">(AQ48+273.15)</f>
        <v>296.76616897583006</v>
      </c>
      <c r="BO48">
        <f t="shared" ref="BO48:BO57" si="398">(AP48+273.15)</f>
        <v>295.62032928466795</v>
      </c>
      <c r="BP48">
        <f t="shared" ref="BP48:BP57" si="399">(AZ48*BH48+BA48*BI48)*BJ48</f>
        <v>271.95030642143684</v>
      </c>
      <c r="BQ48">
        <f t="shared" ref="BQ48:BQ57" si="400">((BP48+0.00000010773*(BO48^4-BN48^4))-BM48*44100)/(AM48*51.4+0.00000043092*BN48^3)</f>
        <v>0.54471505870418835</v>
      </c>
      <c r="BR48">
        <f t="shared" ref="BR48:BR57" si="401">0.61365*EXP(17.502*AK48/(240.97+AK48))</f>
        <v>2.9266123321906714</v>
      </c>
      <c r="BS48">
        <f t="shared" ref="BS48:BS57" si="402">BR48*1000/BB48</f>
        <v>29.386397880982887</v>
      </c>
      <c r="BT48">
        <f t="shared" ref="BT48:BT57" si="403">(BS48-AV48)</f>
        <v>12.384414238404762</v>
      </c>
      <c r="BU48">
        <f t="shared" ref="BU48:BU57" si="404">IF(I48,AQ48,(AP48+AQ48)/2)</f>
        <v>23.043249130249023</v>
      </c>
      <c r="BV48">
        <f t="shared" ref="BV48:BV57" si="405">0.61365*EXP(17.502*BU48/(240.97+BU48))</f>
        <v>2.8271113494127893</v>
      </c>
      <c r="BW48">
        <f t="shared" ref="BW48:BW57" si="406">IF(BT48&lt;&gt;0,(1000-(BS48+AV48)/2)/BT48*BM48,0)</f>
        <v>0.21987428199057865</v>
      </c>
      <c r="BX48">
        <f t="shared" ref="BX48:BX57" si="407">AV48*BB48/1000</f>
        <v>1.693239681896288</v>
      </c>
      <c r="BY48">
        <f t="shared" ref="BY48:BY57" si="408">(BV48-BX48)</f>
        <v>1.1338716675165013</v>
      </c>
      <c r="BZ48">
        <f t="shared" ref="BZ48:BZ57" si="409">1/(1.6/K48+1.37/AO48)</f>
        <v>0.13789057900693188</v>
      </c>
      <c r="CA48">
        <f t="shared" ref="CA48:CA57" si="410">L48*BB48*0.001</f>
        <v>6.3010404327271266</v>
      </c>
      <c r="CB48">
        <f t="shared" ref="CB48:CB57" si="411">L48/AT48</f>
        <v>1.2371933114467788</v>
      </c>
      <c r="CC48">
        <f t="shared" ref="CC48:CC57" si="412">(1-BM48*BB48/BR48/K48)*100</f>
        <v>57.877110316433033</v>
      </c>
      <c r="CD48">
        <f t="shared" ref="CD48:CD57" si="413">(AT48-J48/(AO48/1.35))</f>
        <v>51.405667161312422</v>
      </c>
      <c r="CE48">
        <f t="shared" ref="CE48:CE57" si="414">J48*CC48/100/CD48</f>
        <v>-2.062708896108275E-2</v>
      </c>
      <c r="CF48">
        <f t="shared" ref="CF48:CF57" si="415">(P48-O48)</f>
        <v>0</v>
      </c>
      <c r="CG48">
        <f t="shared" ref="CG48:CG57" si="416">AZ48*AA48</f>
        <v>1487.3572910137382</v>
      </c>
      <c r="CH48">
        <f t="shared" ref="CH48:CH57" si="417">(R48-Q48)</f>
        <v>0</v>
      </c>
      <c r="CI48" t="e">
        <f t="shared" ref="CI48:CI57" si="418">(R48-S48)/(R48-O48)</f>
        <v>#DIV/0!</v>
      </c>
      <c r="CJ48" t="e">
        <f t="shared" ref="CJ48:CJ57" si="419">(P48-R48)/(P48-O48)</f>
        <v>#DIV/0!</v>
      </c>
    </row>
    <row r="49" spans="1:88" x14ac:dyDescent="0.35">
      <c r="A49" t="s">
        <v>151</v>
      </c>
      <c r="B49" s="1">
        <v>48</v>
      </c>
      <c r="C49" s="1" t="s">
        <v>138</v>
      </c>
      <c r="D49" s="1" t="s">
        <v>0</v>
      </c>
      <c r="E49" s="1">
        <v>0</v>
      </c>
      <c r="F49" s="1" t="s">
        <v>91</v>
      </c>
      <c r="G49" s="1" t="s">
        <v>0</v>
      </c>
      <c r="H49" s="1">
        <v>15450.000155754387</v>
      </c>
      <c r="I49" s="1">
        <v>0</v>
      </c>
      <c r="J49">
        <f t="shared" si="378"/>
        <v>2.7991314227585788</v>
      </c>
      <c r="K49">
        <f t="shared" si="379"/>
        <v>0.25670767729737193</v>
      </c>
      <c r="L49">
        <f t="shared" si="380"/>
        <v>78.113180894019294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t="e">
        <f t="shared" si="381"/>
        <v>#DIV/0!</v>
      </c>
      <c r="U49" t="e">
        <f t="shared" si="382"/>
        <v>#DIV/0!</v>
      </c>
      <c r="V49" t="e">
        <f t="shared" si="383"/>
        <v>#DIV/0!</v>
      </c>
      <c r="W49" s="1">
        <v>-1</v>
      </c>
      <c r="X49" s="1">
        <v>0.87</v>
      </c>
      <c r="Y49" s="1">
        <v>0.92</v>
      </c>
      <c r="Z49" s="1">
        <v>10.151815414428711</v>
      </c>
      <c r="AA49">
        <f t="shared" si="384"/>
        <v>0.87507590770721433</v>
      </c>
      <c r="AB49">
        <f t="shared" si="385"/>
        <v>2.5543418738391841E-3</v>
      </c>
      <c r="AC49" t="e">
        <f t="shared" si="386"/>
        <v>#DIV/0!</v>
      </c>
      <c r="AD49" t="e">
        <f t="shared" si="387"/>
        <v>#DIV/0!</v>
      </c>
      <c r="AE49" t="e">
        <f t="shared" si="388"/>
        <v>#DIV/0!</v>
      </c>
      <c r="AF49" s="1">
        <v>0</v>
      </c>
      <c r="AG49" s="1">
        <v>0.5</v>
      </c>
      <c r="AH49" t="e">
        <f t="shared" si="389"/>
        <v>#DIV/0!</v>
      </c>
      <c r="AI49">
        <f t="shared" si="390"/>
        <v>3.1543885174630062</v>
      </c>
      <c r="AJ49">
        <f t="shared" si="391"/>
        <v>1.2285396634668331</v>
      </c>
      <c r="AK49">
        <f t="shared" si="392"/>
        <v>23.516300201416016</v>
      </c>
      <c r="AL49" s="1">
        <v>2</v>
      </c>
      <c r="AM49">
        <f t="shared" si="393"/>
        <v>4.644859790802002</v>
      </c>
      <c r="AN49" s="1">
        <v>1</v>
      </c>
      <c r="AO49">
        <f t="shared" si="394"/>
        <v>9.2897195816040039</v>
      </c>
      <c r="AP49" s="1">
        <v>22.484100341796875</v>
      </c>
      <c r="AQ49" s="1">
        <v>23.516300201416016</v>
      </c>
      <c r="AR49" s="1">
        <v>22.061588287353516</v>
      </c>
      <c r="AS49" s="1">
        <v>99.812454223632813</v>
      </c>
      <c r="AT49" s="1">
        <v>97.741935729980469</v>
      </c>
      <c r="AU49" s="1">
        <v>14.80860710144043</v>
      </c>
      <c r="AV49" s="1">
        <v>16.874935150146484</v>
      </c>
      <c r="AW49" s="1">
        <v>53.962654113769531</v>
      </c>
      <c r="AX49" s="1">
        <v>61.4920654296875</v>
      </c>
      <c r="AY49" s="1">
        <v>300.16128540039063</v>
      </c>
      <c r="AZ49" s="1">
        <v>1699.6502685546875</v>
      </c>
      <c r="BA49" s="1">
        <v>463.15438842773438</v>
      </c>
      <c r="BB49" s="1">
        <v>99.586212158203125</v>
      </c>
      <c r="BC49" s="1">
        <v>-1.3279411792755127</v>
      </c>
      <c r="BD49" s="1">
        <v>-8.3925254642963409E-2</v>
      </c>
      <c r="BE49" s="1">
        <v>1</v>
      </c>
      <c r="BF49" s="1">
        <v>-1.355140209197998</v>
      </c>
      <c r="BG49" s="1">
        <v>7.355140209197998</v>
      </c>
      <c r="BH49" s="1">
        <v>1</v>
      </c>
      <c r="BI49" s="1">
        <v>0</v>
      </c>
      <c r="BJ49" s="1">
        <v>0.15999999642372131</v>
      </c>
      <c r="BK49" s="1">
        <v>111115</v>
      </c>
      <c r="BL49">
        <f t="shared" si="395"/>
        <v>1.500806427001953</v>
      </c>
      <c r="BM49">
        <f t="shared" si="396"/>
        <v>3.1543885174630062E-3</v>
      </c>
      <c r="BN49">
        <f t="shared" si="397"/>
        <v>296.66630020141599</v>
      </c>
      <c r="BO49">
        <f t="shared" si="398"/>
        <v>295.63410034179685</v>
      </c>
      <c r="BP49">
        <f t="shared" si="399"/>
        <v>271.94403689032697</v>
      </c>
      <c r="BQ49">
        <f t="shared" si="400"/>
        <v>0.48513539628982938</v>
      </c>
      <c r="BR49">
        <f t="shared" si="401"/>
        <v>2.9090505354852403</v>
      </c>
      <c r="BS49">
        <f t="shared" si="402"/>
        <v>29.211378487454759</v>
      </c>
      <c r="BT49">
        <f t="shared" si="403"/>
        <v>12.336443337308275</v>
      </c>
      <c r="BU49">
        <f t="shared" si="404"/>
        <v>23.000200271606445</v>
      </c>
      <c r="BV49">
        <f t="shared" si="405"/>
        <v>2.8197559034041388</v>
      </c>
      <c r="BW49">
        <f t="shared" si="406"/>
        <v>0.24980469361601979</v>
      </c>
      <c r="BX49">
        <f t="shared" si="407"/>
        <v>1.6805108720184072</v>
      </c>
      <c r="BY49">
        <f t="shared" si="408"/>
        <v>1.1392450313857316</v>
      </c>
      <c r="BZ49">
        <f t="shared" si="409"/>
        <v>0.15673378819884082</v>
      </c>
      <c r="CA49">
        <f t="shared" si="410"/>
        <v>7.7789958048639045</v>
      </c>
      <c r="CB49">
        <f t="shared" si="411"/>
        <v>0.79917775630935828</v>
      </c>
      <c r="CC49">
        <f t="shared" si="412"/>
        <v>57.934672535987545</v>
      </c>
      <c r="CD49">
        <f t="shared" si="413"/>
        <v>97.335160542900866</v>
      </c>
      <c r="CE49">
        <f t="shared" si="414"/>
        <v>1.6660655970381386E-2</v>
      </c>
      <c r="CF49">
        <f t="shared" si="415"/>
        <v>0</v>
      </c>
      <c r="CG49">
        <f t="shared" si="416"/>
        <v>1487.3230015403037</v>
      </c>
      <c r="CH49">
        <f t="shared" si="417"/>
        <v>0</v>
      </c>
      <c r="CI49" t="e">
        <f t="shared" si="418"/>
        <v>#DIV/0!</v>
      </c>
      <c r="CJ49" t="e">
        <f t="shared" si="419"/>
        <v>#DIV/0!</v>
      </c>
    </row>
    <row r="50" spans="1:88" x14ac:dyDescent="0.35">
      <c r="A50" t="s">
        <v>151</v>
      </c>
      <c r="B50" s="1">
        <v>46</v>
      </c>
      <c r="C50" s="1" t="s">
        <v>136</v>
      </c>
      <c r="D50" s="1" t="s">
        <v>0</v>
      </c>
      <c r="E50" s="1">
        <v>0</v>
      </c>
      <c r="F50" s="1" t="s">
        <v>91</v>
      </c>
      <c r="G50" s="1" t="s">
        <v>0</v>
      </c>
      <c r="H50" s="1">
        <v>15129.000155754387</v>
      </c>
      <c r="I50" s="1">
        <v>0</v>
      </c>
      <c r="J50">
        <f t="shared" si="378"/>
        <v>7.7038469338411026</v>
      </c>
      <c r="K50">
        <f t="shared" si="379"/>
        <v>0.20701780783333038</v>
      </c>
      <c r="L50">
        <f t="shared" si="380"/>
        <v>130.45297081755282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t="e">
        <f t="shared" si="381"/>
        <v>#DIV/0!</v>
      </c>
      <c r="U50" t="e">
        <f t="shared" si="382"/>
        <v>#DIV/0!</v>
      </c>
      <c r="V50" t="e">
        <f t="shared" si="383"/>
        <v>#DIV/0!</v>
      </c>
      <c r="W50" s="1">
        <v>-1</v>
      </c>
      <c r="X50" s="1">
        <v>0.87</v>
      </c>
      <c r="Y50" s="1">
        <v>0.92</v>
      </c>
      <c r="Z50" s="1">
        <v>10.151815414428711</v>
      </c>
      <c r="AA50">
        <f t="shared" si="384"/>
        <v>0.87507590770721433</v>
      </c>
      <c r="AB50">
        <f t="shared" si="385"/>
        <v>5.8436071648755982E-3</v>
      </c>
      <c r="AC50" t="e">
        <f t="shared" si="386"/>
        <v>#DIV/0!</v>
      </c>
      <c r="AD50" t="e">
        <f t="shared" si="387"/>
        <v>#DIV/0!</v>
      </c>
      <c r="AE50" t="e">
        <f t="shared" si="388"/>
        <v>#DIV/0!</v>
      </c>
      <c r="AF50" s="1">
        <v>0</v>
      </c>
      <c r="AG50" s="1">
        <v>0.5</v>
      </c>
      <c r="AH50" t="e">
        <f t="shared" si="389"/>
        <v>#DIV/0!</v>
      </c>
      <c r="AI50">
        <f t="shared" si="390"/>
        <v>2.5861679930611414</v>
      </c>
      <c r="AJ50">
        <f t="shared" si="391"/>
        <v>1.242054729391457</v>
      </c>
      <c r="AK50">
        <f t="shared" si="392"/>
        <v>23.785207748413086</v>
      </c>
      <c r="AL50" s="1">
        <v>2</v>
      </c>
      <c r="AM50">
        <f t="shared" si="393"/>
        <v>4.644859790802002</v>
      </c>
      <c r="AN50" s="1">
        <v>1</v>
      </c>
      <c r="AO50">
        <f t="shared" si="394"/>
        <v>9.2897195816040039</v>
      </c>
      <c r="AP50" s="1">
        <v>22.514856338500977</v>
      </c>
      <c r="AQ50" s="1">
        <v>23.785207748413086</v>
      </c>
      <c r="AR50" s="1">
        <v>22.05419921875</v>
      </c>
      <c r="AS50" s="1">
        <v>199.90789794921875</v>
      </c>
      <c r="AT50" s="1">
        <v>194.43954467773438</v>
      </c>
      <c r="AU50" s="1">
        <v>15.521557807922363</v>
      </c>
      <c r="AV50" s="1">
        <v>17.215127944946289</v>
      </c>
      <c r="AW50" s="1">
        <v>56.461494445800781</v>
      </c>
      <c r="AX50" s="1">
        <v>62.622184753417969</v>
      </c>
      <c r="AY50" s="1">
        <v>300.15252685546875</v>
      </c>
      <c r="AZ50" s="1">
        <v>1702.0977783203125</v>
      </c>
      <c r="BA50" s="1">
        <v>340.888427734375</v>
      </c>
      <c r="BB50" s="1">
        <v>99.592300415039063</v>
      </c>
      <c r="BC50" s="1">
        <v>-1.227580189704895</v>
      </c>
      <c r="BD50" s="1">
        <v>-8.8546477258205414E-2</v>
      </c>
      <c r="BE50" s="1">
        <v>1</v>
      </c>
      <c r="BF50" s="1">
        <v>-1.355140209197998</v>
      </c>
      <c r="BG50" s="1">
        <v>7.355140209197998</v>
      </c>
      <c r="BH50" s="1">
        <v>1</v>
      </c>
      <c r="BI50" s="1">
        <v>0</v>
      </c>
      <c r="BJ50" s="1">
        <v>0.15999999642372131</v>
      </c>
      <c r="BK50" s="1">
        <v>111115</v>
      </c>
      <c r="BL50">
        <f t="shared" si="395"/>
        <v>1.5007626342773437</v>
      </c>
      <c r="BM50">
        <f t="shared" si="396"/>
        <v>2.5861679930611415E-3</v>
      </c>
      <c r="BN50">
        <f t="shared" si="397"/>
        <v>296.93520774841306</v>
      </c>
      <c r="BO50">
        <f t="shared" si="398"/>
        <v>295.66485633850095</v>
      </c>
      <c r="BP50">
        <f t="shared" si="399"/>
        <v>272.33563844407399</v>
      </c>
      <c r="BQ50">
        <f t="shared" si="400"/>
        <v>0.57611773168935654</v>
      </c>
      <c r="BR50">
        <f t="shared" si="401"/>
        <v>2.9565489233678819</v>
      </c>
      <c r="BS50">
        <f t="shared" si="402"/>
        <v>29.686521056816801</v>
      </c>
      <c r="BT50">
        <f t="shared" si="403"/>
        <v>12.471393111870512</v>
      </c>
      <c r="BU50">
        <f t="shared" si="404"/>
        <v>23.150032043457031</v>
      </c>
      <c r="BV50">
        <f t="shared" si="405"/>
        <v>2.8454290709593115</v>
      </c>
      <c r="BW50">
        <f t="shared" si="406"/>
        <v>0.20250506087585585</v>
      </c>
      <c r="BX50">
        <f t="shared" si="407"/>
        <v>1.7144941939764249</v>
      </c>
      <c r="BY50">
        <f t="shared" si="408"/>
        <v>1.1309348769828866</v>
      </c>
      <c r="BZ50">
        <f t="shared" si="409"/>
        <v>0.12696351368917586</v>
      </c>
      <c r="CA50">
        <f t="shared" si="410"/>
        <v>12.992111459696046</v>
      </c>
      <c r="CB50">
        <f t="shared" si="411"/>
        <v>0.67091789910209165</v>
      </c>
      <c r="CC50">
        <f t="shared" si="412"/>
        <v>57.918644445614689</v>
      </c>
      <c r="CD50">
        <f t="shared" si="413"/>
        <v>193.32000675526785</v>
      </c>
      <c r="CE50">
        <f t="shared" si="414"/>
        <v>2.3080713626781577E-2</v>
      </c>
      <c r="CF50">
        <f t="shared" si="415"/>
        <v>0</v>
      </c>
      <c r="CG50">
        <f t="shared" si="416"/>
        <v>1489.4647583700803</v>
      </c>
      <c r="CH50">
        <f t="shared" si="417"/>
        <v>0</v>
      </c>
      <c r="CI50" t="e">
        <f t="shared" si="418"/>
        <v>#DIV/0!</v>
      </c>
      <c r="CJ50" t="e">
        <f t="shared" si="419"/>
        <v>#DIV/0!</v>
      </c>
    </row>
    <row r="51" spans="1:88" x14ac:dyDescent="0.35">
      <c r="A51" t="s">
        <v>151</v>
      </c>
      <c r="B51" s="1">
        <v>49</v>
      </c>
      <c r="C51" s="1" t="s">
        <v>139</v>
      </c>
      <c r="D51" s="1" t="s">
        <v>0</v>
      </c>
      <c r="E51" s="1">
        <v>0</v>
      </c>
      <c r="F51" s="1" t="s">
        <v>91</v>
      </c>
      <c r="G51" s="1" t="s">
        <v>0</v>
      </c>
      <c r="H51" s="1">
        <v>15613.000155754387</v>
      </c>
      <c r="I51" s="1">
        <v>0</v>
      </c>
      <c r="J51">
        <f t="shared" si="378"/>
        <v>16.142406788611208</v>
      </c>
      <c r="K51">
        <f t="shared" si="379"/>
        <v>0.28461719064017077</v>
      </c>
      <c r="L51">
        <f t="shared" si="380"/>
        <v>191.06503151975144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t="e">
        <f t="shared" si="381"/>
        <v>#DIV/0!</v>
      </c>
      <c r="U51" t="e">
        <f t="shared" si="382"/>
        <v>#DIV/0!</v>
      </c>
      <c r="V51" t="e">
        <f t="shared" si="383"/>
        <v>#DIV/0!</v>
      </c>
      <c r="W51" s="1">
        <v>-1</v>
      </c>
      <c r="X51" s="1">
        <v>0.87</v>
      </c>
      <c r="Y51" s="1">
        <v>0.92</v>
      </c>
      <c r="Z51" s="1">
        <v>10.151815414428711</v>
      </c>
      <c r="AA51">
        <f t="shared" si="384"/>
        <v>0.87507590770721433</v>
      </c>
      <c r="AB51">
        <f t="shared" si="385"/>
        <v>1.1524443610442118E-2</v>
      </c>
      <c r="AC51" t="e">
        <f t="shared" si="386"/>
        <v>#DIV/0!</v>
      </c>
      <c r="AD51" t="e">
        <f t="shared" si="387"/>
        <v>#DIV/0!</v>
      </c>
      <c r="AE51" t="e">
        <f t="shared" si="388"/>
        <v>#DIV/0!</v>
      </c>
      <c r="AF51" s="1">
        <v>0</v>
      </c>
      <c r="AG51" s="1">
        <v>0.5</v>
      </c>
      <c r="AH51" t="e">
        <f t="shared" si="389"/>
        <v>#DIV/0!</v>
      </c>
      <c r="AI51">
        <f t="shared" si="390"/>
        <v>3.4518206847323021</v>
      </c>
      <c r="AJ51">
        <f t="shared" si="391"/>
        <v>1.2161965660080296</v>
      </c>
      <c r="AK51">
        <f t="shared" si="392"/>
        <v>23.415170669555664</v>
      </c>
      <c r="AL51" s="1">
        <v>2</v>
      </c>
      <c r="AM51">
        <f t="shared" si="393"/>
        <v>4.644859790802002</v>
      </c>
      <c r="AN51" s="1">
        <v>1</v>
      </c>
      <c r="AO51">
        <f t="shared" si="394"/>
        <v>9.2897195816040039</v>
      </c>
      <c r="AP51" s="1">
        <v>22.49244499206543</v>
      </c>
      <c r="AQ51" s="1">
        <v>23.415170669555664</v>
      </c>
      <c r="AR51" s="1">
        <v>22.063751220703125</v>
      </c>
      <c r="AS51" s="1">
        <v>300.39202880859375</v>
      </c>
      <c r="AT51" s="1">
        <v>288.97122192382813</v>
      </c>
      <c r="AU51" s="1">
        <v>14.560474395751953</v>
      </c>
      <c r="AV51" s="1">
        <v>16.821832656860352</v>
      </c>
      <c r="AW51" s="1">
        <v>53.032333374023438</v>
      </c>
      <c r="AX51" s="1">
        <v>61.267581939697266</v>
      </c>
      <c r="AY51" s="1">
        <v>300.15188598632813</v>
      </c>
      <c r="AZ51" s="1">
        <v>1699.8323974609375</v>
      </c>
      <c r="BA51" s="1">
        <v>429.45159912109375</v>
      </c>
      <c r="BB51" s="1">
        <v>99.582756042480469</v>
      </c>
      <c r="BC51" s="1">
        <v>-1.3241112232208252</v>
      </c>
      <c r="BD51" s="1">
        <v>-8.2113653421401978E-2</v>
      </c>
      <c r="BE51" s="1">
        <v>1</v>
      </c>
      <c r="BF51" s="1">
        <v>-1.355140209197998</v>
      </c>
      <c r="BG51" s="1">
        <v>7.355140209197998</v>
      </c>
      <c r="BH51" s="1">
        <v>1</v>
      </c>
      <c r="BI51" s="1">
        <v>0</v>
      </c>
      <c r="BJ51" s="1">
        <v>0.15999999642372131</v>
      </c>
      <c r="BK51" s="1">
        <v>111115</v>
      </c>
      <c r="BL51">
        <f t="shared" si="395"/>
        <v>1.5007594299316405</v>
      </c>
      <c r="BM51">
        <f t="shared" si="396"/>
        <v>3.4518206847323021E-3</v>
      </c>
      <c r="BN51">
        <f t="shared" si="397"/>
        <v>296.56517066955564</v>
      </c>
      <c r="BO51">
        <f t="shared" si="398"/>
        <v>295.64244499206541</v>
      </c>
      <c r="BP51">
        <f t="shared" si="399"/>
        <v>271.97317751467563</v>
      </c>
      <c r="BQ51">
        <f t="shared" si="400"/>
        <v>0.43772517984285192</v>
      </c>
      <c r="BR51">
        <f t="shared" si="401"/>
        <v>2.8913610236635852</v>
      </c>
      <c r="BS51">
        <f t="shared" si="402"/>
        <v>29.034756001633205</v>
      </c>
      <c r="BT51">
        <f t="shared" si="403"/>
        <v>12.212923344772854</v>
      </c>
      <c r="BU51">
        <f t="shared" si="404"/>
        <v>22.953807830810547</v>
      </c>
      <c r="BV51">
        <f t="shared" si="405"/>
        <v>2.8118479113860491</v>
      </c>
      <c r="BW51">
        <f t="shared" si="406"/>
        <v>0.27615634921220461</v>
      </c>
      <c r="BX51">
        <f t="shared" si="407"/>
        <v>1.6751644576555555</v>
      </c>
      <c r="BY51">
        <f t="shared" si="408"/>
        <v>1.1366834537304935</v>
      </c>
      <c r="BZ51">
        <f t="shared" si="409"/>
        <v>0.17333844012414493</v>
      </c>
      <c r="CA51">
        <f t="shared" si="410"/>
        <v>19.026782422080252</v>
      </c>
      <c r="CB51">
        <f t="shared" si="411"/>
        <v>0.66119051664637929</v>
      </c>
      <c r="CC51">
        <f t="shared" si="412"/>
        <v>58.229572641879813</v>
      </c>
      <c r="CD51">
        <f t="shared" si="413"/>
        <v>286.6253761775497</v>
      </c>
      <c r="CE51">
        <f t="shared" si="414"/>
        <v>3.2794215963974867E-2</v>
      </c>
      <c r="CF51">
        <f t="shared" si="415"/>
        <v>0</v>
      </c>
      <c r="CG51">
        <f t="shared" si="416"/>
        <v>1487.4823781582602</v>
      </c>
      <c r="CH51">
        <f t="shared" si="417"/>
        <v>0</v>
      </c>
      <c r="CI51" t="e">
        <f t="shared" si="418"/>
        <v>#DIV/0!</v>
      </c>
      <c r="CJ51" t="e">
        <f t="shared" si="419"/>
        <v>#DIV/0!</v>
      </c>
    </row>
    <row r="52" spans="1:88" x14ac:dyDescent="0.35">
      <c r="A52" t="s">
        <v>151</v>
      </c>
      <c r="B52" s="1">
        <v>50</v>
      </c>
      <c r="C52" s="1" t="s">
        <v>140</v>
      </c>
      <c r="D52" s="1" t="s">
        <v>0</v>
      </c>
      <c r="E52" s="1">
        <v>0</v>
      </c>
      <c r="F52" s="1" t="s">
        <v>91</v>
      </c>
      <c r="G52" s="1" t="s">
        <v>0</v>
      </c>
      <c r="H52" s="1">
        <v>15766.000155754387</v>
      </c>
      <c r="I52" s="1">
        <v>0</v>
      </c>
      <c r="J52">
        <f t="shared" si="378"/>
        <v>22.04209889480061</v>
      </c>
      <c r="K52">
        <f t="shared" si="379"/>
        <v>0.3099914597966682</v>
      </c>
      <c r="L52">
        <f t="shared" si="380"/>
        <v>261.14503062066387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t="e">
        <f t="shared" si="381"/>
        <v>#DIV/0!</v>
      </c>
      <c r="U52" t="e">
        <f t="shared" si="382"/>
        <v>#DIV/0!</v>
      </c>
      <c r="V52" t="e">
        <f t="shared" si="383"/>
        <v>#DIV/0!</v>
      </c>
      <c r="W52" s="1">
        <v>-1</v>
      </c>
      <c r="X52" s="1">
        <v>0.87</v>
      </c>
      <c r="Y52" s="1">
        <v>0.92</v>
      </c>
      <c r="Z52" s="1">
        <v>10.151815414428711</v>
      </c>
      <c r="AA52">
        <f t="shared" si="384"/>
        <v>0.87507590770721433</v>
      </c>
      <c r="AB52">
        <f t="shared" si="385"/>
        <v>1.5489169636213218E-2</v>
      </c>
      <c r="AC52" t="e">
        <f t="shared" si="386"/>
        <v>#DIV/0!</v>
      </c>
      <c r="AD52" t="e">
        <f t="shared" si="387"/>
        <v>#DIV/0!</v>
      </c>
      <c r="AE52" t="e">
        <f t="shared" si="388"/>
        <v>#DIV/0!</v>
      </c>
      <c r="AF52" s="1">
        <v>0</v>
      </c>
      <c r="AG52" s="1">
        <v>0.5</v>
      </c>
      <c r="AH52" t="e">
        <f t="shared" si="389"/>
        <v>#DIV/0!</v>
      </c>
      <c r="AI52">
        <f t="shared" si="390"/>
        <v>3.719094181294972</v>
      </c>
      <c r="AJ52">
        <f t="shared" si="391"/>
        <v>1.2063169479302489</v>
      </c>
      <c r="AK52">
        <f t="shared" si="392"/>
        <v>23.307107925415039</v>
      </c>
      <c r="AL52" s="1">
        <v>2</v>
      </c>
      <c r="AM52">
        <f t="shared" si="393"/>
        <v>4.644859790802002</v>
      </c>
      <c r="AN52" s="1">
        <v>1</v>
      </c>
      <c r="AO52">
        <f t="shared" si="394"/>
        <v>9.2897195816040039</v>
      </c>
      <c r="AP52" s="1">
        <v>22.481130599975586</v>
      </c>
      <c r="AQ52" s="1">
        <v>23.307107925415039</v>
      </c>
      <c r="AR52" s="1">
        <v>22.062431335449219</v>
      </c>
      <c r="AS52" s="1">
        <v>400.17825317382813</v>
      </c>
      <c r="AT52" s="1">
        <v>384.53878784179688</v>
      </c>
      <c r="AU52" s="1">
        <v>14.297755241394043</v>
      </c>
      <c r="AV52" s="1">
        <v>16.734306335449219</v>
      </c>
      <c r="AW52" s="1">
        <v>52.105937957763672</v>
      </c>
      <c r="AX52" s="1">
        <v>60.982959747314453</v>
      </c>
      <c r="AY52" s="1">
        <v>300.16671752929688</v>
      </c>
      <c r="AZ52" s="1">
        <v>1699.9970703125</v>
      </c>
      <c r="BA52" s="1">
        <v>439.686767578125</v>
      </c>
      <c r="BB52" s="1">
        <v>99.570655822753906</v>
      </c>
      <c r="BC52" s="1">
        <v>-1.5280601978302002</v>
      </c>
      <c r="BD52" s="1">
        <v>-7.9840764403343201E-2</v>
      </c>
      <c r="BE52" s="1">
        <v>1</v>
      </c>
      <c r="BF52" s="1">
        <v>-1.355140209197998</v>
      </c>
      <c r="BG52" s="1">
        <v>7.355140209197998</v>
      </c>
      <c r="BH52" s="1">
        <v>1</v>
      </c>
      <c r="BI52" s="1">
        <v>0</v>
      </c>
      <c r="BJ52" s="1">
        <v>0.15999999642372131</v>
      </c>
      <c r="BK52" s="1">
        <v>111115</v>
      </c>
      <c r="BL52">
        <f t="shared" si="395"/>
        <v>1.5008335876464842</v>
      </c>
      <c r="BM52">
        <f t="shared" si="396"/>
        <v>3.7190941812949721E-3</v>
      </c>
      <c r="BN52">
        <f t="shared" si="397"/>
        <v>296.45710792541502</v>
      </c>
      <c r="BO52">
        <f t="shared" si="398"/>
        <v>295.63113059997556</v>
      </c>
      <c r="BP52">
        <f t="shared" si="399"/>
        <v>271.99952517033671</v>
      </c>
      <c r="BQ52">
        <f t="shared" si="400"/>
        <v>0.39505228937461234</v>
      </c>
      <c r="BR52">
        <f t="shared" si="401"/>
        <v>2.8725628044897933</v>
      </c>
      <c r="BS52">
        <f t="shared" si="402"/>
        <v>28.849491657494486</v>
      </c>
      <c r="BT52">
        <f t="shared" si="403"/>
        <v>12.115185322045267</v>
      </c>
      <c r="BU52">
        <f t="shared" si="404"/>
        <v>22.894119262695313</v>
      </c>
      <c r="BV52">
        <f t="shared" si="405"/>
        <v>2.8017020241079624</v>
      </c>
      <c r="BW52">
        <f t="shared" si="406"/>
        <v>0.29998129337265383</v>
      </c>
      <c r="BX52">
        <f t="shared" si="407"/>
        <v>1.6662458565595444</v>
      </c>
      <c r="BY52">
        <f t="shared" si="408"/>
        <v>1.135456167548418</v>
      </c>
      <c r="BZ52">
        <f t="shared" si="409"/>
        <v>0.18836267639737589</v>
      </c>
      <c r="CA52">
        <f t="shared" si="410"/>
        <v>26.002381963752654</v>
      </c>
      <c r="CB52">
        <f t="shared" si="411"/>
        <v>0.67911232592770732</v>
      </c>
      <c r="CC52">
        <f t="shared" si="412"/>
        <v>58.41379576550019</v>
      </c>
      <c r="CD52">
        <f t="shared" si="413"/>
        <v>381.33558743875062</v>
      </c>
      <c r="CE52">
        <f t="shared" si="414"/>
        <v>3.3764555564608723E-2</v>
      </c>
      <c r="CF52">
        <f t="shared" si="415"/>
        <v>0</v>
      </c>
      <c r="CG52">
        <f t="shared" si="416"/>
        <v>1487.6264794033159</v>
      </c>
      <c r="CH52">
        <f t="shared" si="417"/>
        <v>0</v>
      </c>
      <c r="CI52" t="e">
        <f t="shared" si="418"/>
        <v>#DIV/0!</v>
      </c>
      <c r="CJ52" t="e">
        <f t="shared" si="419"/>
        <v>#DIV/0!</v>
      </c>
    </row>
    <row r="53" spans="1:88" x14ac:dyDescent="0.35">
      <c r="A53" t="s">
        <v>151</v>
      </c>
      <c r="B53" s="1">
        <v>51</v>
      </c>
      <c r="C53" s="1" t="s">
        <v>141</v>
      </c>
      <c r="D53" s="1" t="s">
        <v>0</v>
      </c>
      <c r="E53" s="1">
        <v>0</v>
      </c>
      <c r="F53" s="1" t="s">
        <v>91</v>
      </c>
      <c r="G53" s="1" t="s">
        <v>0</v>
      </c>
      <c r="H53" s="1">
        <v>15950.000155754387</v>
      </c>
      <c r="I53" s="1">
        <v>0</v>
      </c>
      <c r="J53">
        <f t="shared" si="378"/>
        <v>31.838456835970678</v>
      </c>
      <c r="K53">
        <f t="shared" si="379"/>
        <v>0.33039250325906278</v>
      </c>
      <c r="L53">
        <f t="shared" si="380"/>
        <v>506.65902895096946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t="e">
        <f t="shared" si="381"/>
        <v>#DIV/0!</v>
      </c>
      <c r="U53" t="e">
        <f t="shared" si="382"/>
        <v>#DIV/0!</v>
      </c>
      <c r="V53" t="e">
        <f t="shared" si="383"/>
        <v>#DIV/0!</v>
      </c>
      <c r="W53" s="1">
        <v>-1</v>
      </c>
      <c r="X53" s="1">
        <v>0.87</v>
      </c>
      <c r="Y53" s="1">
        <v>0.92</v>
      </c>
      <c r="Z53" s="1">
        <v>10.151815414428711</v>
      </c>
      <c r="AA53">
        <f t="shared" si="384"/>
        <v>0.87507590770721433</v>
      </c>
      <c r="AB53">
        <f t="shared" si="385"/>
        <v>2.2072291774335215E-2</v>
      </c>
      <c r="AC53" t="e">
        <f t="shared" si="386"/>
        <v>#DIV/0!</v>
      </c>
      <c r="AD53" t="e">
        <f t="shared" si="387"/>
        <v>#DIV/0!</v>
      </c>
      <c r="AE53" t="e">
        <f t="shared" si="388"/>
        <v>#DIV/0!</v>
      </c>
      <c r="AF53" s="1">
        <v>0</v>
      </c>
      <c r="AG53" s="1">
        <v>0.5</v>
      </c>
      <c r="AH53" t="e">
        <f t="shared" si="389"/>
        <v>#DIV/0!</v>
      </c>
      <c r="AI53">
        <f t="shared" si="390"/>
        <v>3.9209800576069083</v>
      </c>
      <c r="AJ53">
        <f t="shared" si="391"/>
        <v>1.1959703997046307</v>
      </c>
      <c r="AK53">
        <f t="shared" si="392"/>
        <v>23.161182403564453</v>
      </c>
      <c r="AL53" s="1">
        <v>2</v>
      </c>
      <c r="AM53">
        <f t="shared" si="393"/>
        <v>4.644859790802002</v>
      </c>
      <c r="AN53" s="1">
        <v>1</v>
      </c>
      <c r="AO53">
        <f t="shared" si="394"/>
        <v>9.2897195816040039</v>
      </c>
      <c r="AP53" s="1">
        <v>22.459846496582031</v>
      </c>
      <c r="AQ53" s="1">
        <v>23.161182403564453</v>
      </c>
      <c r="AR53" s="1">
        <v>22.063194274902344</v>
      </c>
      <c r="AS53" s="1">
        <v>700.10345458984375</v>
      </c>
      <c r="AT53" s="1">
        <v>677.1204833984375</v>
      </c>
      <c r="AU53" s="1">
        <v>14.016861915588379</v>
      </c>
      <c r="AV53" s="1">
        <v>16.586078643798828</v>
      </c>
      <c r="AW53" s="1">
        <v>51.141887664794922</v>
      </c>
      <c r="AX53" s="1">
        <v>60.516044616699219</v>
      </c>
      <c r="AY53" s="1">
        <v>300.16513061523438</v>
      </c>
      <c r="AZ53" s="1">
        <v>1700.1591796875</v>
      </c>
      <c r="BA53" s="1">
        <v>473.22146606445313</v>
      </c>
      <c r="BB53" s="1">
        <v>99.564064025878906</v>
      </c>
      <c r="BC53" s="1">
        <v>-2.6537377834320068</v>
      </c>
      <c r="BD53" s="1">
        <v>-8.0238252878189087E-2</v>
      </c>
      <c r="BE53" s="1">
        <v>1</v>
      </c>
      <c r="BF53" s="1">
        <v>-1.355140209197998</v>
      </c>
      <c r="BG53" s="1">
        <v>7.355140209197998</v>
      </c>
      <c r="BH53" s="1">
        <v>1</v>
      </c>
      <c r="BI53" s="1">
        <v>0</v>
      </c>
      <c r="BJ53" s="1">
        <v>0.15999999642372131</v>
      </c>
      <c r="BK53" s="1">
        <v>111115</v>
      </c>
      <c r="BL53">
        <f t="shared" si="395"/>
        <v>1.5008256530761717</v>
      </c>
      <c r="BM53">
        <f t="shared" si="396"/>
        <v>3.9209800576069081E-3</v>
      </c>
      <c r="BN53">
        <f t="shared" si="397"/>
        <v>296.31118240356443</v>
      </c>
      <c r="BO53">
        <f t="shared" si="398"/>
        <v>295.60984649658201</v>
      </c>
      <c r="BP53">
        <f t="shared" si="399"/>
        <v>272.02546266975696</v>
      </c>
      <c r="BQ53">
        <f t="shared" si="400"/>
        <v>0.36516524895155639</v>
      </c>
      <c r="BR53">
        <f t="shared" si="401"/>
        <v>2.84734779573408</v>
      </c>
      <c r="BS53">
        <f t="shared" si="402"/>
        <v>28.598147570532991</v>
      </c>
      <c r="BT53">
        <f t="shared" si="403"/>
        <v>12.012068926734162</v>
      </c>
      <c r="BU53">
        <f t="shared" si="404"/>
        <v>22.810514450073242</v>
      </c>
      <c r="BV53">
        <f t="shared" si="405"/>
        <v>2.7875446977918763</v>
      </c>
      <c r="BW53">
        <f t="shared" si="406"/>
        <v>0.319045524632738</v>
      </c>
      <c r="BX53">
        <f t="shared" si="407"/>
        <v>1.6513773960294493</v>
      </c>
      <c r="BY53">
        <f t="shared" si="408"/>
        <v>1.136167301762427</v>
      </c>
      <c r="BZ53">
        <f t="shared" si="409"/>
        <v>0.20039278015641077</v>
      </c>
      <c r="CA53">
        <f t="shared" si="410"/>
        <v>50.445031997763962</v>
      </c>
      <c r="CB53">
        <f t="shared" si="411"/>
        <v>0.74825535687248801</v>
      </c>
      <c r="CC53">
        <f t="shared" si="412"/>
        <v>58.502059261054171</v>
      </c>
      <c r="CD53">
        <f t="shared" si="413"/>
        <v>672.49365733000855</v>
      </c>
      <c r="CE53">
        <f t="shared" si="414"/>
        <v>2.7697142839883209E-2</v>
      </c>
      <c r="CF53">
        <f t="shared" si="415"/>
        <v>0</v>
      </c>
      <c r="CG53">
        <f t="shared" si="416"/>
        <v>1487.7683374117919</v>
      </c>
      <c r="CH53">
        <f t="shared" si="417"/>
        <v>0</v>
      </c>
      <c r="CI53" t="e">
        <f t="shared" si="418"/>
        <v>#DIV/0!</v>
      </c>
      <c r="CJ53" t="e">
        <f t="shared" si="419"/>
        <v>#DIV/0!</v>
      </c>
    </row>
    <row r="54" spans="1:88" x14ac:dyDescent="0.35">
      <c r="A54" t="s">
        <v>151</v>
      </c>
      <c r="B54" s="1">
        <v>52</v>
      </c>
      <c r="C54" s="1" t="s">
        <v>142</v>
      </c>
      <c r="D54" s="1" t="s">
        <v>0</v>
      </c>
      <c r="E54" s="1">
        <v>0</v>
      </c>
      <c r="F54" s="1" t="s">
        <v>91</v>
      </c>
      <c r="G54" s="1" t="s">
        <v>0</v>
      </c>
      <c r="H54" s="1">
        <v>16096.000155754387</v>
      </c>
      <c r="I54" s="1">
        <v>0</v>
      </c>
      <c r="J54">
        <f t="shared" si="378"/>
        <v>35.234514119653277</v>
      </c>
      <c r="K54">
        <f t="shared" si="379"/>
        <v>0.34149534305296531</v>
      </c>
      <c r="L54">
        <f t="shared" si="380"/>
        <v>786.49417182342836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t="e">
        <f t="shared" si="381"/>
        <v>#DIV/0!</v>
      </c>
      <c r="U54" t="e">
        <f t="shared" si="382"/>
        <v>#DIV/0!</v>
      </c>
      <c r="V54" t="e">
        <f t="shared" si="383"/>
        <v>#DIV/0!</v>
      </c>
      <c r="W54" s="1">
        <v>-1</v>
      </c>
      <c r="X54" s="1">
        <v>0.87</v>
      </c>
      <c r="Y54" s="1">
        <v>0.92</v>
      </c>
      <c r="Z54" s="1">
        <v>10.151815414428711</v>
      </c>
      <c r="AA54">
        <f t="shared" si="384"/>
        <v>0.87507590770721433</v>
      </c>
      <c r="AB54">
        <f t="shared" si="385"/>
        <v>2.4358317365376234E-2</v>
      </c>
      <c r="AC54" t="e">
        <f t="shared" si="386"/>
        <v>#DIV/0!</v>
      </c>
      <c r="AD54" t="e">
        <f t="shared" si="387"/>
        <v>#DIV/0!</v>
      </c>
      <c r="AE54" t="e">
        <f t="shared" si="388"/>
        <v>#DIV/0!</v>
      </c>
      <c r="AF54" s="1">
        <v>0</v>
      </c>
      <c r="AG54" s="1">
        <v>0.5</v>
      </c>
      <c r="AH54" t="e">
        <f t="shared" si="389"/>
        <v>#DIV/0!</v>
      </c>
      <c r="AI54">
        <f t="shared" si="390"/>
        <v>4.0431451765713371</v>
      </c>
      <c r="AJ54">
        <f t="shared" si="391"/>
        <v>1.1944350809426332</v>
      </c>
      <c r="AK54">
        <f t="shared" si="392"/>
        <v>23.167469024658203</v>
      </c>
      <c r="AL54" s="1">
        <v>2</v>
      </c>
      <c r="AM54">
        <f t="shared" si="393"/>
        <v>4.644859790802002</v>
      </c>
      <c r="AN54" s="1">
        <v>1</v>
      </c>
      <c r="AO54">
        <f t="shared" si="394"/>
        <v>9.2897195816040039</v>
      </c>
      <c r="AP54" s="1">
        <v>22.484174728393555</v>
      </c>
      <c r="AQ54" s="1">
        <v>23.167469024658203</v>
      </c>
      <c r="AR54" s="1">
        <v>22.065662384033203</v>
      </c>
      <c r="AS54" s="1">
        <v>1000.0739135742188</v>
      </c>
      <c r="AT54" s="1">
        <v>973.97314453125</v>
      </c>
      <c r="AU54" s="1">
        <v>13.963931083679199</v>
      </c>
      <c r="AV54" s="1">
        <v>16.613142013549805</v>
      </c>
      <c r="AW54" s="1">
        <v>50.874393463134766</v>
      </c>
      <c r="AX54" s="1">
        <v>60.523983001708984</v>
      </c>
      <c r="AY54" s="1">
        <v>300.16302490234375</v>
      </c>
      <c r="AZ54" s="1">
        <v>1699.9237060546875</v>
      </c>
      <c r="BA54" s="1">
        <v>554.3095703125</v>
      </c>
      <c r="BB54" s="1">
        <v>99.559432983398438</v>
      </c>
      <c r="BC54" s="1">
        <v>-4.0307307243347168</v>
      </c>
      <c r="BD54" s="1">
        <v>-7.7804379165172577E-2</v>
      </c>
      <c r="BE54" s="1">
        <v>1</v>
      </c>
      <c r="BF54" s="1">
        <v>-1.355140209197998</v>
      </c>
      <c r="BG54" s="1">
        <v>7.355140209197998</v>
      </c>
      <c r="BH54" s="1">
        <v>1</v>
      </c>
      <c r="BI54" s="1">
        <v>0</v>
      </c>
      <c r="BJ54" s="1">
        <v>0.15999999642372131</v>
      </c>
      <c r="BK54" s="1">
        <v>111115</v>
      </c>
      <c r="BL54">
        <f t="shared" si="395"/>
        <v>1.5008151245117187</v>
      </c>
      <c r="BM54">
        <f t="shared" si="396"/>
        <v>4.0431451765713371E-3</v>
      </c>
      <c r="BN54">
        <f t="shared" si="397"/>
        <v>296.31746902465818</v>
      </c>
      <c r="BO54">
        <f t="shared" si="398"/>
        <v>295.63417472839353</v>
      </c>
      <c r="BP54">
        <f t="shared" si="399"/>
        <v>271.98778688934908</v>
      </c>
      <c r="BQ54">
        <f t="shared" si="400"/>
        <v>0.34426146357444476</v>
      </c>
      <c r="BR54">
        <f t="shared" si="401"/>
        <v>2.8484300798843258</v>
      </c>
      <c r="BS54">
        <f t="shared" si="402"/>
        <v>28.610348557924215</v>
      </c>
      <c r="BT54">
        <f t="shared" si="403"/>
        <v>11.997206544374411</v>
      </c>
      <c r="BU54">
        <f t="shared" si="404"/>
        <v>22.825821876525879</v>
      </c>
      <c r="BV54">
        <f t="shared" si="405"/>
        <v>2.7901321094706937</v>
      </c>
      <c r="BW54">
        <f t="shared" si="406"/>
        <v>0.32938689461326692</v>
      </c>
      <c r="BX54">
        <f t="shared" si="407"/>
        <v>1.6539949989416927</v>
      </c>
      <c r="BY54">
        <f t="shared" si="408"/>
        <v>1.136137110529001</v>
      </c>
      <c r="BZ54">
        <f t="shared" si="409"/>
        <v>0.20692148046611458</v>
      </c>
      <c r="CA54">
        <f t="shared" si="410"/>
        <v>78.302913791488066</v>
      </c>
      <c r="CB54">
        <f t="shared" si="411"/>
        <v>0.80751114775546429</v>
      </c>
      <c r="CC54">
        <f t="shared" si="412"/>
        <v>58.618007151119514</v>
      </c>
      <c r="CD54">
        <f t="shared" si="413"/>
        <v>968.85279685620003</v>
      </c>
      <c r="CE54">
        <f t="shared" si="414"/>
        <v>2.1317758562848083E-2</v>
      </c>
      <c r="CF54">
        <f t="shared" si="415"/>
        <v>0</v>
      </c>
      <c r="CG54">
        <f t="shared" si="416"/>
        <v>1487.5622801088175</v>
      </c>
      <c r="CH54">
        <f t="shared" si="417"/>
        <v>0</v>
      </c>
      <c r="CI54" t="e">
        <f t="shared" si="418"/>
        <v>#DIV/0!</v>
      </c>
      <c r="CJ54" t="e">
        <f t="shared" si="419"/>
        <v>#DIV/0!</v>
      </c>
    </row>
    <row r="55" spans="1:88" x14ac:dyDescent="0.35">
      <c r="A55" t="s">
        <v>151</v>
      </c>
      <c r="B55" s="1">
        <v>53</v>
      </c>
      <c r="C55" s="1" t="s">
        <v>143</v>
      </c>
      <c r="D55" s="1" t="s">
        <v>0</v>
      </c>
      <c r="E55" s="1">
        <v>0</v>
      </c>
      <c r="F55" s="1" t="s">
        <v>91</v>
      </c>
      <c r="G55" s="1" t="s">
        <v>0</v>
      </c>
      <c r="H55" s="1">
        <v>16258.000155754387</v>
      </c>
      <c r="I55" s="1">
        <v>0</v>
      </c>
      <c r="J55">
        <f t="shared" si="378"/>
        <v>36.533546969022886</v>
      </c>
      <c r="K55">
        <f t="shared" si="379"/>
        <v>0.33341545576661902</v>
      </c>
      <c r="L55">
        <f t="shared" si="380"/>
        <v>1068.2160578805256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t="e">
        <f t="shared" si="381"/>
        <v>#DIV/0!</v>
      </c>
      <c r="U55" t="e">
        <f t="shared" si="382"/>
        <v>#DIV/0!</v>
      </c>
      <c r="V55" t="e">
        <f t="shared" si="383"/>
        <v>#DIV/0!</v>
      </c>
      <c r="W55" s="1">
        <v>-1</v>
      </c>
      <c r="X55" s="1">
        <v>0.87</v>
      </c>
      <c r="Y55" s="1">
        <v>0.92</v>
      </c>
      <c r="Z55" s="1">
        <v>10.151815414428711</v>
      </c>
      <c r="AA55">
        <f t="shared" si="384"/>
        <v>0.87507590770721433</v>
      </c>
      <c r="AB55">
        <f t="shared" si="385"/>
        <v>2.5235026829234727E-2</v>
      </c>
      <c r="AC55" t="e">
        <f t="shared" si="386"/>
        <v>#DIV/0!</v>
      </c>
      <c r="AD55" t="e">
        <f t="shared" si="387"/>
        <v>#DIV/0!</v>
      </c>
      <c r="AE55" t="e">
        <f t="shared" si="388"/>
        <v>#DIV/0!</v>
      </c>
      <c r="AF55" s="1">
        <v>0</v>
      </c>
      <c r="AG55" s="1">
        <v>0.5</v>
      </c>
      <c r="AH55" t="e">
        <f t="shared" si="389"/>
        <v>#DIV/0!</v>
      </c>
      <c r="AI55">
        <f t="shared" si="390"/>
        <v>4.0233970439127651</v>
      </c>
      <c r="AJ55">
        <f t="shared" si="391"/>
        <v>1.2163462643692073</v>
      </c>
      <c r="AK55">
        <f t="shared" si="392"/>
        <v>23.239370346069336</v>
      </c>
      <c r="AL55" s="1">
        <v>2</v>
      </c>
      <c r="AM55">
        <f t="shared" si="393"/>
        <v>4.644859790802002</v>
      </c>
      <c r="AN55" s="1">
        <v>1</v>
      </c>
      <c r="AO55">
        <f t="shared" si="394"/>
        <v>9.2897195816040039</v>
      </c>
      <c r="AP55" s="1">
        <v>22.509759902954102</v>
      </c>
      <c r="AQ55" s="1">
        <v>23.239370346069336</v>
      </c>
      <c r="AR55" s="1">
        <v>22.064098358154297</v>
      </c>
      <c r="AS55" s="1">
        <v>1299.96484375</v>
      </c>
      <c r="AT55" s="1">
        <v>1272.2099609375</v>
      </c>
      <c r="AU55" s="1">
        <v>13.881204605102539</v>
      </c>
      <c r="AV55" s="1">
        <v>16.517908096313477</v>
      </c>
      <c r="AW55" s="1">
        <v>50.492107391357422</v>
      </c>
      <c r="AX55" s="1">
        <v>60.082736968994141</v>
      </c>
      <c r="AY55" s="1">
        <v>300.14288330078125</v>
      </c>
      <c r="AZ55" s="1">
        <v>1699.6915283203125</v>
      </c>
      <c r="BA55" s="1">
        <v>519.2381591796875</v>
      </c>
      <c r="BB55" s="1">
        <v>99.557868957519531</v>
      </c>
      <c r="BC55" s="1">
        <v>-5.5923824310302734</v>
      </c>
      <c r="BD55" s="1">
        <v>-6.9457441568374634E-2</v>
      </c>
      <c r="BE55" s="1">
        <v>1</v>
      </c>
      <c r="BF55" s="1">
        <v>-1.355140209197998</v>
      </c>
      <c r="BG55" s="1">
        <v>7.355140209197998</v>
      </c>
      <c r="BH55" s="1">
        <v>1</v>
      </c>
      <c r="BI55" s="1">
        <v>0</v>
      </c>
      <c r="BJ55" s="1">
        <v>0.15999999642372131</v>
      </c>
      <c r="BK55" s="1">
        <v>111115</v>
      </c>
      <c r="BL55">
        <f t="shared" si="395"/>
        <v>1.5007144165039061</v>
      </c>
      <c r="BM55">
        <f t="shared" si="396"/>
        <v>4.0233970439127647E-3</v>
      </c>
      <c r="BN55">
        <f t="shared" si="397"/>
        <v>296.38937034606931</v>
      </c>
      <c r="BO55">
        <f t="shared" si="398"/>
        <v>295.65975990295408</v>
      </c>
      <c r="BP55">
        <f t="shared" si="399"/>
        <v>271.95063845267941</v>
      </c>
      <c r="BQ55">
        <f t="shared" si="400"/>
        <v>0.34549930781135102</v>
      </c>
      <c r="BR55">
        <f t="shared" si="401"/>
        <v>2.8608339940743353</v>
      </c>
      <c r="BS55">
        <f t="shared" si="402"/>
        <v>28.735388011318605</v>
      </c>
      <c r="BT55">
        <f t="shared" si="403"/>
        <v>12.217479915005129</v>
      </c>
      <c r="BU55">
        <f t="shared" si="404"/>
        <v>22.874565124511719</v>
      </c>
      <c r="BV55">
        <f t="shared" si="405"/>
        <v>2.7983851759574443</v>
      </c>
      <c r="BW55">
        <f t="shared" si="406"/>
        <v>0.321863517057211</v>
      </c>
      <c r="BX55">
        <f t="shared" si="407"/>
        <v>1.6444877297051279</v>
      </c>
      <c r="BY55">
        <f t="shared" si="408"/>
        <v>1.1538974462523164</v>
      </c>
      <c r="BZ55">
        <f t="shared" si="409"/>
        <v>0.20217162333674613</v>
      </c>
      <c r="CA55">
        <f t="shared" si="410"/>
        <v>106.34931430878747</v>
      </c>
      <c r="CB55">
        <f t="shared" si="411"/>
        <v>0.83965390201264423</v>
      </c>
      <c r="CC55">
        <f t="shared" si="412"/>
        <v>58.005723956017817</v>
      </c>
      <c r="CD55">
        <f t="shared" si="413"/>
        <v>1266.9008352986757</v>
      </c>
      <c r="CE55">
        <f t="shared" si="414"/>
        <v>1.6727077460010956E-2</v>
      </c>
      <c r="CF55">
        <f t="shared" si="415"/>
        <v>0</v>
      </c>
      <c r="CG55">
        <f t="shared" si="416"/>
        <v>1487.35910696716</v>
      </c>
      <c r="CH55">
        <f t="shared" si="417"/>
        <v>0</v>
      </c>
      <c r="CI55" t="e">
        <f t="shared" si="418"/>
        <v>#DIV/0!</v>
      </c>
      <c r="CJ55" t="e">
        <f t="shared" si="419"/>
        <v>#DIV/0!</v>
      </c>
    </row>
    <row r="56" spans="1:88" x14ac:dyDescent="0.35">
      <c r="A56" t="s">
        <v>151</v>
      </c>
      <c r="B56" s="1">
        <v>54</v>
      </c>
      <c r="C56" s="1" t="s">
        <v>144</v>
      </c>
      <c r="D56" s="1" t="s">
        <v>0</v>
      </c>
      <c r="E56" s="1">
        <v>0</v>
      </c>
      <c r="F56" s="1" t="s">
        <v>91</v>
      </c>
      <c r="G56" s="1" t="s">
        <v>0</v>
      </c>
      <c r="H56" s="1">
        <v>16405.000155754387</v>
      </c>
      <c r="I56" s="1">
        <v>0</v>
      </c>
      <c r="J56">
        <f t="shared" si="378"/>
        <v>37.04084860068685</v>
      </c>
      <c r="K56">
        <f t="shared" si="379"/>
        <v>0.32106077628337887</v>
      </c>
      <c r="L56">
        <f t="shared" si="380"/>
        <v>1449.5594009113236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t="e">
        <f t="shared" si="381"/>
        <v>#DIV/0!</v>
      </c>
      <c r="U56" t="e">
        <f t="shared" si="382"/>
        <v>#DIV/0!</v>
      </c>
      <c r="V56" t="e">
        <f t="shared" si="383"/>
        <v>#DIV/0!</v>
      </c>
      <c r="W56" s="1">
        <v>-1</v>
      </c>
      <c r="X56" s="1">
        <v>0.87</v>
      </c>
      <c r="Y56" s="1">
        <v>0.92</v>
      </c>
      <c r="Z56" s="1">
        <v>10.151815414428711</v>
      </c>
      <c r="AA56">
        <f t="shared" si="384"/>
        <v>0.87507590770721433</v>
      </c>
      <c r="AB56">
        <f t="shared" si="385"/>
        <v>2.55770023383886E-2</v>
      </c>
      <c r="AC56" t="e">
        <f t="shared" si="386"/>
        <v>#DIV/0!</v>
      </c>
      <c r="AD56" t="e">
        <f t="shared" si="387"/>
        <v>#DIV/0!</v>
      </c>
      <c r="AE56" t="e">
        <f t="shared" si="388"/>
        <v>#DIV/0!</v>
      </c>
      <c r="AF56" s="1">
        <v>0</v>
      </c>
      <c r="AG56" s="1">
        <v>0.5</v>
      </c>
      <c r="AH56" t="e">
        <f t="shared" si="389"/>
        <v>#DIV/0!</v>
      </c>
      <c r="AI56">
        <f t="shared" si="390"/>
        <v>3.9425912259961362</v>
      </c>
      <c r="AJ56">
        <f t="shared" si="391"/>
        <v>1.2362558586141532</v>
      </c>
      <c r="AK56">
        <f t="shared" si="392"/>
        <v>23.288419723510742</v>
      </c>
      <c r="AL56" s="1">
        <v>2</v>
      </c>
      <c r="AM56">
        <f t="shared" si="393"/>
        <v>4.644859790802002</v>
      </c>
      <c r="AN56" s="1">
        <v>1</v>
      </c>
      <c r="AO56">
        <f t="shared" si="394"/>
        <v>9.2897195816040039</v>
      </c>
      <c r="AP56" s="1">
        <v>22.514041900634766</v>
      </c>
      <c r="AQ56" s="1">
        <v>23.288419723510742</v>
      </c>
      <c r="AR56" s="1">
        <v>22.064006805419922</v>
      </c>
      <c r="AS56" s="1">
        <v>1700.2509765625</v>
      </c>
      <c r="AT56" s="1">
        <v>1671.179443359375</v>
      </c>
      <c r="AU56" s="1">
        <v>13.818673133850098</v>
      </c>
      <c r="AV56" s="1">
        <v>16.402631759643555</v>
      </c>
      <c r="AW56" s="1">
        <v>50.250957489013672</v>
      </c>
      <c r="AX56" s="1">
        <v>59.648155212402344</v>
      </c>
      <c r="AY56" s="1">
        <v>300.15359497070313</v>
      </c>
      <c r="AZ56" s="1">
        <v>1699.6317138671875</v>
      </c>
      <c r="BA56" s="1">
        <v>511.86761474609375</v>
      </c>
      <c r="BB56" s="1">
        <v>99.561271667480469</v>
      </c>
      <c r="BC56" s="1">
        <v>-7.9180231094360352</v>
      </c>
      <c r="BD56" s="1">
        <v>-6.5361984074115753E-2</v>
      </c>
      <c r="BE56" s="1">
        <v>1</v>
      </c>
      <c r="BF56" s="1">
        <v>-1.355140209197998</v>
      </c>
      <c r="BG56" s="1">
        <v>7.355140209197998</v>
      </c>
      <c r="BH56" s="1">
        <v>1</v>
      </c>
      <c r="BI56" s="1">
        <v>0</v>
      </c>
      <c r="BJ56" s="1">
        <v>0.15999999642372131</v>
      </c>
      <c r="BK56" s="1">
        <v>111115</v>
      </c>
      <c r="BL56">
        <f t="shared" si="395"/>
        <v>1.5007679748535157</v>
      </c>
      <c r="BM56">
        <f t="shared" si="396"/>
        <v>3.9425912259961364E-3</v>
      </c>
      <c r="BN56">
        <f t="shared" si="397"/>
        <v>296.43841972351072</v>
      </c>
      <c r="BO56">
        <f t="shared" si="398"/>
        <v>295.66404190063474</v>
      </c>
      <c r="BP56">
        <f t="shared" si="399"/>
        <v>271.94106814039333</v>
      </c>
      <c r="BQ56">
        <f t="shared" si="400"/>
        <v>0.35769780170668952</v>
      </c>
      <c r="BR56">
        <f t="shared" si="401"/>
        <v>2.8693227352976685</v>
      </c>
      <c r="BS56">
        <f t="shared" si="402"/>
        <v>28.819667399194845</v>
      </c>
      <c r="BT56">
        <f t="shared" si="403"/>
        <v>12.41703563955129</v>
      </c>
      <c r="BU56">
        <f t="shared" si="404"/>
        <v>22.901230812072754</v>
      </c>
      <c r="BV56">
        <f t="shared" si="405"/>
        <v>2.8029091650869318</v>
      </c>
      <c r="BW56">
        <f t="shared" si="406"/>
        <v>0.31033531818016774</v>
      </c>
      <c r="BX56">
        <f t="shared" si="407"/>
        <v>1.6330668766835152</v>
      </c>
      <c r="BY56">
        <f t="shared" si="408"/>
        <v>1.1698422884034165</v>
      </c>
      <c r="BZ56">
        <f t="shared" si="409"/>
        <v>0.19489549282906066</v>
      </c>
      <c r="CA56">
        <f t="shared" si="410"/>
        <v>144.3199773122825</v>
      </c>
      <c r="CB56">
        <f t="shared" si="411"/>
        <v>0.8673870461196227</v>
      </c>
      <c r="CC56">
        <f t="shared" si="412"/>
        <v>57.390588573618452</v>
      </c>
      <c r="CD56">
        <f t="shared" si="413"/>
        <v>1665.7965956671853</v>
      </c>
      <c r="CE56">
        <f t="shared" si="414"/>
        <v>1.2761438629356097E-2</v>
      </c>
      <c r="CF56">
        <f t="shared" si="415"/>
        <v>0</v>
      </c>
      <c r="CG56">
        <f t="shared" si="416"/>
        <v>1487.3067647802975</v>
      </c>
      <c r="CH56">
        <f t="shared" si="417"/>
        <v>0</v>
      </c>
      <c r="CI56" t="e">
        <f t="shared" si="418"/>
        <v>#DIV/0!</v>
      </c>
      <c r="CJ56" t="e">
        <f t="shared" si="419"/>
        <v>#DIV/0!</v>
      </c>
    </row>
    <row r="57" spans="1:88" x14ac:dyDescent="0.35">
      <c r="A57" t="s">
        <v>151</v>
      </c>
      <c r="B57" s="1">
        <v>55</v>
      </c>
      <c r="C57" s="1" t="s">
        <v>145</v>
      </c>
      <c r="D57" s="1" t="s">
        <v>0</v>
      </c>
      <c r="E57" s="1">
        <v>0</v>
      </c>
      <c r="F57" s="1" t="s">
        <v>91</v>
      </c>
      <c r="G57" s="1" t="s">
        <v>0</v>
      </c>
      <c r="H57" s="1">
        <v>16607.000155754387</v>
      </c>
      <c r="I57" s="1">
        <v>0</v>
      </c>
      <c r="J57">
        <f t="shared" si="378"/>
        <v>37.481074689103707</v>
      </c>
      <c r="K57">
        <f t="shared" si="379"/>
        <v>0.3023856726195206</v>
      </c>
      <c r="L57">
        <f t="shared" si="380"/>
        <v>1727.259030442018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t="e">
        <f t="shared" si="381"/>
        <v>#DIV/0!</v>
      </c>
      <c r="U57" t="e">
        <f t="shared" si="382"/>
        <v>#DIV/0!</v>
      </c>
      <c r="V57" t="e">
        <f t="shared" si="383"/>
        <v>#DIV/0!</v>
      </c>
      <c r="W57" s="1">
        <v>-1</v>
      </c>
      <c r="X57" s="1">
        <v>0.87</v>
      </c>
      <c r="Y57" s="1">
        <v>0.92</v>
      </c>
      <c r="Z57" s="1">
        <v>10.151815414428711</v>
      </c>
      <c r="AA57">
        <f t="shared" si="384"/>
        <v>0.87507590770721433</v>
      </c>
      <c r="AB57">
        <f t="shared" si="385"/>
        <v>2.5872779262997119E-2</v>
      </c>
      <c r="AC57" t="e">
        <f t="shared" si="386"/>
        <v>#DIV/0!</v>
      </c>
      <c r="AD57" t="e">
        <f t="shared" si="387"/>
        <v>#DIV/0!</v>
      </c>
      <c r="AE57" t="e">
        <f t="shared" si="388"/>
        <v>#DIV/0!</v>
      </c>
      <c r="AF57" s="1">
        <v>0</v>
      </c>
      <c r="AG57" s="1">
        <v>0.5</v>
      </c>
      <c r="AH57" t="e">
        <f t="shared" si="389"/>
        <v>#DIV/0!</v>
      </c>
      <c r="AI57">
        <f t="shared" si="390"/>
        <v>3.8192948160825853</v>
      </c>
      <c r="AJ57">
        <f t="shared" si="391"/>
        <v>1.2692470632520654</v>
      </c>
      <c r="AK57">
        <f t="shared" si="392"/>
        <v>23.328237533569336</v>
      </c>
      <c r="AL57" s="1">
        <v>2</v>
      </c>
      <c r="AM57">
        <f t="shared" si="393"/>
        <v>4.644859790802002</v>
      </c>
      <c r="AN57" s="1">
        <v>1</v>
      </c>
      <c r="AO57">
        <f t="shared" si="394"/>
        <v>9.2897195816040039</v>
      </c>
      <c r="AP57" s="1">
        <v>22.511274337768555</v>
      </c>
      <c r="AQ57" s="1">
        <v>23.328237533569336</v>
      </c>
      <c r="AR57" s="1">
        <v>22.062397003173828</v>
      </c>
      <c r="AS57" s="1">
        <v>1999.4892578125</v>
      </c>
      <c r="AT57" s="1">
        <v>1969.5032958984375</v>
      </c>
      <c r="AU57" s="1">
        <v>13.636446952819824</v>
      </c>
      <c r="AV57" s="1">
        <v>16.14019775390625</v>
      </c>
      <c r="AW57" s="1">
        <v>49.603343963623047</v>
      </c>
      <c r="AX57" s="1">
        <v>58.709949493408203</v>
      </c>
      <c r="AY57" s="1">
        <v>300.16171264648438</v>
      </c>
      <c r="AZ57" s="1">
        <v>1699.6456298828125</v>
      </c>
      <c r="BA57" s="1">
        <v>528.053466796875</v>
      </c>
      <c r="BB57" s="1">
        <v>99.564018249511719</v>
      </c>
      <c r="BC57" s="1">
        <v>-9.9626703262329102</v>
      </c>
      <c r="BD57" s="1">
        <v>-5.8309372514486313E-2</v>
      </c>
      <c r="BE57" s="1">
        <v>1</v>
      </c>
      <c r="BF57" s="1">
        <v>-1.355140209197998</v>
      </c>
      <c r="BG57" s="1">
        <v>7.355140209197998</v>
      </c>
      <c r="BH57" s="1">
        <v>1</v>
      </c>
      <c r="BI57" s="1">
        <v>0</v>
      </c>
      <c r="BJ57" s="1">
        <v>0.15999999642372131</v>
      </c>
      <c r="BK57" s="1">
        <v>111115</v>
      </c>
      <c r="BL57">
        <f t="shared" si="395"/>
        <v>1.5008085632324217</v>
      </c>
      <c r="BM57">
        <f t="shared" si="396"/>
        <v>3.8192948160825852E-3</v>
      </c>
      <c r="BN57">
        <f t="shared" si="397"/>
        <v>296.47823753356931</v>
      </c>
      <c r="BO57">
        <f t="shared" si="398"/>
        <v>295.66127433776853</v>
      </c>
      <c r="BP57">
        <f t="shared" si="399"/>
        <v>271.94329470284356</v>
      </c>
      <c r="BQ57">
        <f t="shared" si="400"/>
        <v>0.37754012149580979</v>
      </c>
      <c r="BR57">
        <f t="shared" si="401"/>
        <v>2.8762300069727154</v>
      </c>
      <c r="BS57">
        <f t="shared" si="402"/>
        <v>28.888247557112038</v>
      </c>
      <c r="BT57">
        <f t="shared" si="403"/>
        <v>12.748049803205788</v>
      </c>
      <c r="BU57">
        <f t="shared" si="404"/>
        <v>22.919755935668945</v>
      </c>
      <c r="BV57">
        <f t="shared" si="405"/>
        <v>2.8060558255628605</v>
      </c>
      <c r="BW57">
        <f t="shared" si="406"/>
        <v>0.29285313595711282</v>
      </c>
      <c r="BX57">
        <f t="shared" si="407"/>
        <v>1.60698294372065</v>
      </c>
      <c r="BY57">
        <f t="shared" si="408"/>
        <v>1.1990728818422105</v>
      </c>
      <c r="BZ57">
        <f t="shared" si="409"/>
        <v>0.18386642589794308</v>
      </c>
      <c r="CA57">
        <f t="shared" si="410"/>
        <v>171.97284962856301</v>
      </c>
      <c r="CB57">
        <f t="shared" si="411"/>
        <v>0.87700235589303044</v>
      </c>
      <c r="CC57">
        <f t="shared" si="412"/>
        <v>56.277923847337277</v>
      </c>
      <c r="CD57">
        <f t="shared" si="413"/>
        <v>1964.0564737004361</v>
      </c>
      <c r="CE57">
        <f t="shared" si="414"/>
        <v>1.0739798449356934E-2</v>
      </c>
      <c r="CF57">
        <f t="shared" si="415"/>
        <v>0</v>
      </c>
      <c r="CG57">
        <f t="shared" si="416"/>
        <v>1487.3189423503022</v>
      </c>
      <c r="CH57">
        <f t="shared" si="417"/>
        <v>0</v>
      </c>
      <c r="CI57" t="e">
        <f t="shared" si="418"/>
        <v>#DIV/0!</v>
      </c>
      <c r="CJ57" t="e">
        <f t="shared" si="419"/>
        <v>#DIV/0!</v>
      </c>
    </row>
  </sheetData>
  <sortState xmlns:xlrd2="http://schemas.microsoft.com/office/spreadsheetml/2017/richdata2" ref="B48:CJ57">
    <sortCondition ref="AS48:AS57"/>
  </sortState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2017-06-26-hubern-katripe_.xls</vt:lpstr>
    </vt:vector>
  </TitlesOfParts>
  <Company>University of Illinois at Urbana-Champaign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Ainsworth</dc:creator>
  <cp:lastModifiedBy>PengFu</cp:lastModifiedBy>
  <dcterms:created xsi:type="dcterms:W3CDTF">2017-07-11T16:44:19Z</dcterms:created>
  <dcterms:modified xsi:type="dcterms:W3CDTF">2022-10-21T21:41:35Z</dcterms:modified>
</cp:coreProperties>
</file>