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8057B79E-43B7-4D0B-A6CA-DA66EE914500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6-27 hubern-katRIPE_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 s="1"/>
  <c r="BP3" i="1"/>
  <c r="BO3" i="1"/>
  <c r="BN3" i="1"/>
  <c r="AM3" i="1"/>
  <c r="AO3" i="1" s="1"/>
  <c r="CF3" i="1"/>
  <c r="T3" i="1" s="1"/>
  <c r="CH3" i="1"/>
  <c r="U3" i="1" s="1"/>
  <c r="V3" i="1"/>
  <c r="AA3" i="1"/>
  <c r="CG3" i="1" s="1"/>
  <c r="AC3" i="1"/>
  <c r="AD3" i="1"/>
  <c r="AE3" i="1"/>
  <c r="BX3" i="1"/>
  <c r="BU3" i="1"/>
  <c r="BV3" i="1" s="1"/>
  <c r="CI3" i="1"/>
  <c r="CJ3" i="1"/>
  <c r="BL6" i="1"/>
  <c r="J6" i="1" s="1"/>
  <c r="BP6" i="1"/>
  <c r="BO6" i="1"/>
  <c r="BN6" i="1"/>
  <c r="AM6" i="1"/>
  <c r="AO6" i="1" s="1"/>
  <c r="CF6" i="1"/>
  <c r="T6" i="1" s="1"/>
  <c r="CH6" i="1"/>
  <c r="U6" i="1" s="1"/>
  <c r="V6" i="1"/>
  <c r="AA6" i="1"/>
  <c r="CG6" i="1" s="1"/>
  <c r="AC6" i="1"/>
  <c r="AD6" i="1"/>
  <c r="AE6" i="1"/>
  <c r="BX6" i="1"/>
  <c r="BU6" i="1"/>
  <c r="BV6" i="1" s="1"/>
  <c r="CI6" i="1"/>
  <c r="CJ6" i="1"/>
  <c r="BL4" i="1"/>
  <c r="BM4" i="1" s="1"/>
  <c r="BP4" i="1"/>
  <c r="BO4" i="1"/>
  <c r="BN4" i="1"/>
  <c r="AM4" i="1"/>
  <c r="AO4" i="1" s="1"/>
  <c r="CF4" i="1"/>
  <c r="T4" i="1" s="1"/>
  <c r="CH4" i="1"/>
  <c r="U4" i="1" s="1"/>
  <c r="V4" i="1"/>
  <c r="AA4" i="1"/>
  <c r="CG4" i="1" s="1"/>
  <c r="AC4" i="1"/>
  <c r="AD4" i="1"/>
  <c r="AE4" i="1"/>
  <c r="BX4" i="1"/>
  <c r="BU4" i="1"/>
  <c r="BV4" i="1"/>
  <c r="CI4" i="1"/>
  <c r="CJ4" i="1"/>
  <c r="BL5" i="1"/>
  <c r="J5" i="1" s="1"/>
  <c r="BP5" i="1"/>
  <c r="BO5" i="1"/>
  <c r="BN5" i="1"/>
  <c r="BM5" i="1"/>
  <c r="AM5" i="1"/>
  <c r="AO5" i="1" s="1"/>
  <c r="CF5" i="1"/>
  <c r="T5" i="1" s="1"/>
  <c r="CH5" i="1"/>
  <c r="U5" i="1" s="1"/>
  <c r="V5" i="1"/>
  <c r="AA5" i="1"/>
  <c r="CG5" i="1" s="1"/>
  <c r="AC5" i="1"/>
  <c r="AD5" i="1"/>
  <c r="AE5" i="1"/>
  <c r="BX5" i="1"/>
  <c r="BU5" i="1"/>
  <c r="BV5" i="1" s="1"/>
  <c r="CI5" i="1"/>
  <c r="CJ5" i="1"/>
  <c r="BL7" i="1"/>
  <c r="J7" i="1" s="1"/>
  <c r="BP7" i="1"/>
  <c r="BO7" i="1"/>
  <c r="BN7" i="1"/>
  <c r="AM7" i="1"/>
  <c r="AO7" i="1" s="1"/>
  <c r="CF7" i="1"/>
  <c r="T7" i="1" s="1"/>
  <c r="CH7" i="1"/>
  <c r="U7" i="1" s="1"/>
  <c r="V7" i="1"/>
  <c r="AA7" i="1"/>
  <c r="CG7" i="1" s="1"/>
  <c r="AC7" i="1"/>
  <c r="AD7" i="1"/>
  <c r="AE7" i="1"/>
  <c r="BX7" i="1"/>
  <c r="BU7" i="1"/>
  <c r="BV7" i="1" s="1"/>
  <c r="CI7" i="1"/>
  <c r="CJ7" i="1"/>
  <c r="BL8" i="1"/>
  <c r="J8" i="1" s="1"/>
  <c r="BP8" i="1"/>
  <c r="BO8" i="1"/>
  <c r="BN8" i="1"/>
  <c r="AM8" i="1"/>
  <c r="AO8" i="1" s="1"/>
  <c r="CF8" i="1"/>
  <c r="T8" i="1" s="1"/>
  <c r="CH8" i="1"/>
  <c r="U8" i="1" s="1"/>
  <c r="V8" i="1"/>
  <c r="AA8" i="1"/>
  <c r="CG8" i="1" s="1"/>
  <c r="AC8" i="1"/>
  <c r="AD8" i="1"/>
  <c r="AE8" i="1"/>
  <c r="BX8" i="1"/>
  <c r="BU8" i="1"/>
  <c r="BV8" i="1" s="1"/>
  <c r="CI8" i="1"/>
  <c r="CJ8" i="1"/>
  <c r="BL9" i="1"/>
  <c r="J9" i="1" s="1"/>
  <c r="BP9" i="1"/>
  <c r="BO9" i="1"/>
  <c r="BN9" i="1"/>
  <c r="AM9" i="1"/>
  <c r="AO9" i="1" s="1"/>
  <c r="CF9" i="1"/>
  <c r="T9" i="1" s="1"/>
  <c r="CH9" i="1"/>
  <c r="U9" i="1" s="1"/>
  <c r="V9" i="1"/>
  <c r="AA9" i="1"/>
  <c r="CG9" i="1" s="1"/>
  <c r="AC9" i="1"/>
  <c r="AD9" i="1"/>
  <c r="AE9" i="1"/>
  <c r="BX9" i="1"/>
  <c r="BU9" i="1"/>
  <c r="BV9" i="1" s="1"/>
  <c r="CI9" i="1"/>
  <c r="CJ9" i="1"/>
  <c r="BL10" i="1"/>
  <c r="J10" i="1" s="1"/>
  <c r="BP10" i="1"/>
  <c r="BO10" i="1"/>
  <c r="BN10" i="1"/>
  <c r="AM10" i="1"/>
  <c r="AO10" i="1" s="1"/>
  <c r="CF10" i="1"/>
  <c r="T10" i="1" s="1"/>
  <c r="CH10" i="1"/>
  <c r="U10" i="1" s="1"/>
  <c r="V10" i="1"/>
  <c r="AA10" i="1"/>
  <c r="CG10" i="1" s="1"/>
  <c r="AC10" i="1"/>
  <c r="AD10" i="1"/>
  <c r="AE10" i="1"/>
  <c r="BX10" i="1"/>
  <c r="BU10" i="1"/>
  <c r="BV10" i="1" s="1"/>
  <c r="CI10" i="1"/>
  <c r="CJ10" i="1"/>
  <c r="BL11" i="1"/>
  <c r="J11" i="1" s="1"/>
  <c r="BP11" i="1"/>
  <c r="BO11" i="1"/>
  <c r="BN11" i="1"/>
  <c r="AM11" i="1"/>
  <c r="AO11" i="1" s="1"/>
  <c r="CF11" i="1"/>
  <c r="T11" i="1" s="1"/>
  <c r="CH11" i="1"/>
  <c r="U11" i="1" s="1"/>
  <c r="V11" i="1"/>
  <c r="AA11" i="1"/>
  <c r="CG11" i="1" s="1"/>
  <c r="AC11" i="1"/>
  <c r="AD11" i="1"/>
  <c r="AE11" i="1"/>
  <c r="BX11" i="1"/>
  <c r="BU11" i="1"/>
  <c r="BV11" i="1" s="1"/>
  <c r="CI11" i="1"/>
  <c r="CJ11" i="1"/>
  <c r="BL12" i="1"/>
  <c r="BM12" i="1" s="1"/>
  <c r="BP12" i="1"/>
  <c r="BO12" i="1"/>
  <c r="BN12" i="1"/>
  <c r="AM12" i="1"/>
  <c r="AO12" i="1" s="1"/>
  <c r="CF12" i="1"/>
  <c r="T12" i="1" s="1"/>
  <c r="CH12" i="1"/>
  <c r="U12" i="1" s="1"/>
  <c r="V12" i="1"/>
  <c r="AA12" i="1"/>
  <c r="CG12" i="1" s="1"/>
  <c r="AC12" i="1"/>
  <c r="AD12" i="1"/>
  <c r="AE12" i="1"/>
  <c r="BX12" i="1"/>
  <c r="BU12" i="1"/>
  <c r="BV12" i="1" s="1"/>
  <c r="CI12" i="1"/>
  <c r="CJ12" i="1"/>
  <c r="BL13" i="1"/>
  <c r="BM13" i="1" s="1"/>
  <c r="BP13" i="1"/>
  <c r="BO13" i="1"/>
  <c r="BN13" i="1"/>
  <c r="AM13" i="1"/>
  <c r="AO13" i="1" s="1"/>
  <c r="CF13" i="1"/>
  <c r="T13" i="1" s="1"/>
  <c r="CH13" i="1"/>
  <c r="U13" i="1" s="1"/>
  <c r="V13" i="1"/>
  <c r="AA13" i="1"/>
  <c r="CG13" i="1" s="1"/>
  <c r="AC13" i="1"/>
  <c r="AD13" i="1"/>
  <c r="AE13" i="1"/>
  <c r="BX13" i="1"/>
  <c r="BU13" i="1"/>
  <c r="BV13" i="1" s="1"/>
  <c r="CI13" i="1"/>
  <c r="CJ13" i="1"/>
  <c r="BL14" i="1"/>
  <c r="BM14" i="1" s="1"/>
  <c r="BP14" i="1"/>
  <c r="BO14" i="1"/>
  <c r="BN14" i="1"/>
  <c r="AM14" i="1"/>
  <c r="AO14" i="1" s="1"/>
  <c r="CF14" i="1"/>
  <c r="T14" i="1" s="1"/>
  <c r="CH14" i="1"/>
  <c r="U14" i="1" s="1"/>
  <c r="V14" i="1"/>
  <c r="AA14" i="1"/>
  <c r="CG14" i="1" s="1"/>
  <c r="AC14" i="1"/>
  <c r="AD14" i="1"/>
  <c r="AE14" i="1"/>
  <c r="BX14" i="1"/>
  <c r="BU14" i="1"/>
  <c r="BV14" i="1" s="1"/>
  <c r="CI14" i="1"/>
  <c r="CJ14" i="1"/>
  <c r="BL17" i="1"/>
  <c r="J17" i="1" s="1"/>
  <c r="BP17" i="1"/>
  <c r="BO17" i="1"/>
  <c r="BN17" i="1"/>
  <c r="AM17" i="1"/>
  <c r="AO17" i="1" s="1"/>
  <c r="CF17" i="1"/>
  <c r="T17" i="1" s="1"/>
  <c r="CH17" i="1"/>
  <c r="U17" i="1" s="1"/>
  <c r="V17" i="1"/>
  <c r="AA17" i="1"/>
  <c r="CG17" i="1" s="1"/>
  <c r="AC17" i="1"/>
  <c r="AD17" i="1"/>
  <c r="AE17" i="1"/>
  <c r="BX17" i="1"/>
  <c r="BU17" i="1"/>
  <c r="BV17" i="1" s="1"/>
  <c r="CI17" i="1"/>
  <c r="CJ17" i="1"/>
  <c r="BL15" i="1"/>
  <c r="BM15" i="1" s="1"/>
  <c r="AI15" i="1" s="1"/>
  <c r="BP15" i="1"/>
  <c r="BO15" i="1"/>
  <c r="BN15" i="1"/>
  <c r="AM15" i="1"/>
  <c r="AO15" i="1" s="1"/>
  <c r="CF15" i="1"/>
  <c r="T15" i="1" s="1"/>
  <c r="CH15" i="1"/>
  <c r="U15" i="1" s="1"/>
  <c r="V15" i="1"/>
  <c r="AA15" i="1"/>
  <c r="CG15" i="1" s="1"/>
  <c r="AC15" i="1"/>
  <c r="AD15" i="1"/>
  <c r="AE15" i="1"/>
  <c r="BX15" i="1"/>
  <c r="BU15" i="1"/>
  <c r="BV15" i="1" s="1"/>
  <c r="CI15" i="1"/>
  <c r="CJ15" i="1"/>
  <c r="BL16" i="1"/>
  <c r="J16" i="1" s="1"/>
  <c r="BP16" i="1"/>
  <c r="BO16" i="1"/>
  <c r="BN16" i="1"/>
  <c r="AM16" i="1"/>
  <c r="AO16" i="1" s="1"/>
  <c r="CF16" i="1"/>
  <c r="T16" i="1" s="1"/>
  <c r="CH16" i="1"/>
  <c r="U16" i="1" s="1"/>
  <c r="V16" i="1"/>
  <c r="AA16" i="1"/>
  <c r="CG16" i="1" s="1"/>
  <c r="AC16" i="1"/>
  <c r="AD16" i="1"/>
  <c r="AE16" i="1"/>
  <c r="BX16" i="1"/>
  <c r="BU16" i="1"/>
  <c r="BV16" i="1" s="1"/>
  <c r="CI16" i="1"/>
  <c r="CJ16" i="1"/>
  <c r="BL18" i="1"/>
  <c r="BP18" i="1"/>
  <c r="BO18" i="1"/>
  <c r="BN18" i="1"/>
  <c r="AM18" i="1"/>
  <c r="AO18" i="1" s="1"/>
  <c r="CF18" i="1"/>
  <c r="T18" i="1" s="1"/>
  <c r="CH18" i="1"/>
  <c r="U18" i="1" s="1"/>
  <c r="V18" i="1"/>
  <c r="AA18" i="1"/>
  <c r="CG18" i="1" s="1"/>
  <c r="AC18" i="1"/>
  <c r="AD18" i="1"/>
  <c r="AE18" i="1"/>
  <c r="BX18" i="1"/>
  <c r="BU18" i="1"/>
  <c r="BV18" i="1" s="1"/>
  <c r="CI18" i="1"/>
  <c r="CJ18" i="1"/>
  <c r="BL19" i="1"/>
  <c r="BM19" i="1" s="1"/>
  <c r="BP19" i="1"/>
  <c r="BO19" i="1"/>
  <c r="BN19" i="1"/>
  <c r="AM19" i="1"/>
  <c r="AO19" i="1" s="1"/>
  <c r="CF19" i="1"/>
  <c r="T19" i="1" s="1"/>
  <c r="CH19" i="1"/>
  <c r="U19" i="1" s="1"/>
  <c r="V19" i="1"/>
  <c r="AA19" i="1"/>
  <c r="CG19" i="1" s="1"/>
  <c r="AC19" i="1"/>
  <c r="AD19" i="1"/>
  <c r="AE19" i="1"/>
  <c r="BX19" i="1"/>
  <c r="BU19" i="1"/>
  <c r="BV19" i="1" s="1"/>
  <c r="CI19" i="1"/>
  <c r="CJ19" i="1"/>
  <c r="BL20" i="1"/>
  <c r="BP20" i="1"/>
  <c r="BO20" i="1"/>
  <c r="BN20" i="1"/>
  <c r="AM20" i="1"/>
  <c r="AO20" i="1" s="1"/>
  <c r="CF20" i="1"/>
  <c r="T20" i="1" s="1"/>
  <c r="CH20" i="1"/>
  <c r="U20" i="1" s="1"/>
  <c r="V20" i="1"/>
  <c r="AA20" i="1"/>
  <c r="CG20" i="1" s="1"/>
  <c r="AC20" i="1"/>
  <c r="AD20" i="1"/>
  <c r="AE20" i="1"/>
  <c r="BX20" i="1"/>
  <c r="BU20" i="1"/>
  <c r="BV20" i="1" s="1"/>
  <c r="CI20" i="1"/>
  <c r="CJ20" i="1"/>
  <c r="BL21" i="1"/>
  <c r="BM21" i="1" s="1"/>
  <c r="AI21" i="1" s="1"/>
  <c r="BP21" i="1"/>
  <c r="BO21" i="1"/>
  <c r="BN21" i="1"/>
  <c r="AM21" i="1"/>
  <c r="AO21" i="1" s="1"/>
  <c r="CF21" i="1"/>
  <c r="T21" i="1" s="1"/>
  <c r="CH21" i="1"/>
  <c r="U21" i="1" s="1"/>
  <c r="V21" i="1"/>
  <c r="AA21" i="1"/>
  <c r="CG21" i="1" s="1"/>
  <c r="AC21" i="1"/>
  <c r="AD21" i="1"/>
  <c r="AE21" i="1"/>
  <c r="BX21" i="1"/>
  <c r="BU21" i="1"/>
  <c r="BV21" i="1" s="1"/>
  <c r="CI21" i="1"/>
  <c r="CJ21" i="1"/>
  <c r="BL22" i="1"/>
  <c r="BP22" i="1"/>
  <c r="BO22" i="1"/>
  <c r="BN22" i="1"/>
  <c r="AM22" i="1"/>
  <c r="AO22" i="1" s="1"/>
  <c r="CF22" i="1"/>
  <c r="T22" i="1" s="1"/>
  <c r="CH22" i="1"/>
  <c r="U22" i="1" s="1"/>
  <c r="V22" i="1"/>
  <c r="AA22" i="1"/>
  <c r="CG22" i="1" s="1"/>
  <c r="AC22" i="1"/>
  <c r="AD22" i="1"/>
  <c r="AE22" i="1"/>
  <c r="BX22" i="1"/>
  <c r="BU22" i="1"/>
  <c r="BV22" i="1" s="1"/>
  <c r="CI22" i="1"/>
  <c r="CJ22" i="1"/>
  <c r="BL23" i="1"/>
  <c r="J23" i="1" s="1"/>
  <c r="BP23" i="1"/>
  <c r="BO23" i="1"/>
  <c r="BN23" i="1"/>
  <c r="AM23" i="1"/>
  <c r="AO23" i="1" s="1"/>
  <c r="CF23" i="1"/>
  <c r="T23" i="1" s="1"/>
  <c r="CH23" i="1"/>
  <c r="U23" i="1" s="1"/>
  <c r="V23" i="1"/>
  <c r="AA23" i="1"/>
  <c r="CG23" i="1" s="1"/>
  <c r="AC23" i="1"/>
  <c r="AD23" i="1"/>
  <c r="AE23" i="1"/>
  <c r="BX23" i="1"/>
  <c r="BU23" i="1"/>
  <c r="BV23" i="1" s="1"/>
  <c r="CI23" i="1"/>
  <c r="CJ23" i="1"/>
  <c r="BL24" i="1"/>
  <c r="BP24" i="1"/>
  <c r="BO24" i="1"/>
  <c r="BN24" i="1"/>
  <c r="AM24" i="1"/>
  <c r="AO24" i="1" s="1"/>
  <c r="CF24" i="1"/>
  <c r="T24" i="1" s="1"/>
  <c r="CH24" i="1"/>
  <c r="U24" i="1" s="1"/>
  <c r="V24" i="1"/>
  <c r="AA24" i="1"/>
  <c r="CG24" i="1" s="1"/>
  <c r="AC24" i="1"/>
  <c r="AD24" i="1"/>
  <c r="AE24" i="1"/>
  <c r="BX24" i="1"/>
  <c r="BU24" i="1"/>
  <c r="BV24" i="1" s="1"/>
  <c r="CI24" i="1"/>
  <c r="CJ24" i="1"/>
  <c r="BL25" i="1"/>
  <c r="J25" i="1" s="1"/>
  <c r="BP25" i="1"/>
  <c r="BO25" i="1"/>
  <c r="BN25" i="1"/>
  <c r="AM25" i="1"/>
  <c r="AO25" i="1" s="1"/>
  <c r="CF25" i="1"/>
  <c r="T25" i="1" s="1"/>
  <c r="CH25" i="1"/>
  <c r="U25" i="1" s="1"/>
  <c r="V25" i="1"/>
  <c r="AA25" i="1"/>
  <c r="CG25" i="1" s="1"/>
  <c r="AC25" i="1"/>
  <c r="AD25" i="1"/>
  <c r="AE25" i="1"/>
  <c r="BX25" i="1"/>
  <c r="BU25" i="1"/>
  <c r="BV25" i="1" s="1"/>
  <c r="CI25" i="1"/>
  <c r="CJ25" i="1"/>
  <c r="BL28" i="1"/>
  <c r="BP28" i="1"/>
  <c r="BO28" i="1"/>
  <c r="BN28" i="1"/>
  <c r="AM28" i="1"/>
  <c r="AO28" i="1" s="1"/>
  <c r="CF28" i="1"/>
  <c r="T28" i="1" s="1"/>
  <c r="CH28" i="1"/>
  <c r="U28" i="1" s="1"/>
  <c r="V28" i="1"/>
  <c r="AA28" i="1"/>
  <c r="CG28" i="1" s="1"/>
  <c r="AC28" i="1"/>
  <c r="AD28" i="1"/>
  <c r="AE28" i="1"/>
  <c r="BX28" i="1"/>
  <c r="BU28" i="1"/>
  <c r="BV28" i="1" s="1"/>
  <c r="CI28" i="1"/>
  <c r="CJ28" i="1"/>
  <c r="BL26" i="1"/>
  <c r="J26" i="1" s="1"/>
  <c r="BP26" i="1"/>
  <c r="BO26" i="1"/>
  <c r="BN26" i="1"/>
  <c r="AM26" i="1"/>
  <c r="AO26" i="1" s="1"/>
  <c r="CF26" i="1"/>
  <c r="T26" i="1" s="1"/>
  <c r="CH26" i="1"/>
  <c r="U26" i="1" s="1"/>
  <c r="V26" i="1"/>
  <c r="AA26" i="1"/>
  <c r="CG26" i="1" s="1"/>
  <c r="AC26" i="1"/>
  <c r="AD26" i="1"/>
  <c r="AE26" i="1"/>
  <c r="BX26" i="1"/>
  <c r="BU26" i="1"/>
  <c r="BV26" i="1" s="1"/>
  <c r="CI26" i="1"/>
  <c r="CJ26" i="1"/>
  <c r="BL27" i="1"/>
  <c r="BP27" i="1"/>
  <c r="BO27" i="1"/>
  <c r="BN27" i="1"/>
  <c r="AM27" i="1"/>
  <c r="AO27" i="1" s="1"/>
  <c r="CF27" i="1"/>
  <c r="T27" i="1" s="1"/>
  <c r="CH27" i="1"/>
  <c r="U27" i="1" s="1"/>
  <c r="V27" i="1"/>
  <c r="AA27" i="1"/>
  <c r="CG27" i="1" s="1"/>
  <c r="AC27" i="1"/>
  <c r="AD27" i="1"/>
  <c r="AE27" i="1"/>
  <c r="BX27" i="1"/>
  <c r="BU27" i="1"/>
  <c r="BV27" i="1" s="1"/>
  <c r="CI27" i="1"/>
  <c r="CJ27" i="1"/>
  <c r="BL29" i="1"/>
  <c r="J29" i="1" s="1"/>
  <c r="BP29" i="1"/>
  <c r="BO29" i="1"/>
  <c r="BN29" i="1"/>
  <c r="AM29" i="1"/>
  <c r="AO29" i="1" s="1"/>
  <c r="CF29" i="1"/>
  <c r="T29" i="1" s="1"/>
  <c r="CH29" i="1"/>
  <c r="U29" i="1" s="1"/>
  <c r="V29" i="1"/>
  <c r="AA29" i="1"/>
  <c r="CG29" i="1" s="1"/>
  <c r="AC29" i="1"/>
  <c r="AD29" i="1"/>
  <c r="AE29" i="1"/>
  <c r="BX29" i="1"/>
  <c r="BU29" i="1"/>
  <c r="BV29" i="1" s="1"/>
  <c r="CI29" i="1"/>
  <c r="CJ29" i="1"/>
  <c r="BL30" i="1"/>
  <c r="BP30" i="1"/>
  <c r="BO30" i="1"/>
  <c r="BN30" i="1"/>
  <c r="AM30" i="1"/>
  <c r="AO30" i="1" s="1"/>
  <c r="CF30" i="1"/>
  <c r="T30" i="1" s="1"/>
  <c r="CH30" i="1"/>
  <c r="U30" i="1" s="1"/>
  <c r="V30" i="1"/>
  <c r="AA30" i="1"/>
  <c r="CG30" i="1" s="1"/>
  <c r="AC30" i="1"/>
  <c r="AD30" i="1"/>
  <c r="AE30" i="1"/>
  <c r="BX30" i="1"/>
  <c r="BU30" i="1"/>
  <c r="BV30" i="1" s="1"/>
  <c r="CI30" i="1"/>
  <c r="CJ30" i="1"/>
  <c r="BL31" i="1"/>
  <c r="J31" i="1" s="1"/>
  <c r="BP31" i="1"/>
  <c r="BO31" i="1"/>
  <c r="BN31" i="1"/>
  <c r="AM31" i="1"/>
  <c r="AO31" i="1" s="1"/>
  <c r="CF31" i="1"/>
  <c r="T31" i="1" s="1"/>
  <c r="CH31" i="1"/>
  <c r="U31" i="1" s="1"/>
  <c r="V31" i="1"/>
  <c r="AA31" i="1"/>
  <c r="AC31" i="1"/>
  <c r="AD31" i="1"/>
  <c r="AE31" i="1"/>
  <c r="BX31" i="1"/>
  <c r="BU31" i="1"/>
  <c r="BV31" i="1" s="1"/>
  <c r="CI31" i="1"/>
  <c r="CJ31" i="1"/>
  <c r="BL32" i="1"/>
  <c r="J32" i="1" s="1"/>
  <c r="BP32" i="1"/>
  <c r="BO32" i="1"/>
  <c r="BN32" i="1"/>
  <c r="AM32" i="1"/>
  <c r="AO32" i="1" s="1"/>
  <c r="CF32" i="1"/>
  <c r="T32" i="1" s="1"/>
  <c r="CH32" i="1"/>
  <c r="U32" i="1" s="1"/>
  <c r="V32" i="1"/>
  <c r="AA32" i="1"/>
  <c r="CG32" i="1" s="1"/>
  <c r="AC32" i="1"/>
  <c r="AD32" i="1"/>
  <c r="AE32" i="1"/>
  <c r="BX32" i="1"/>
  <c r="BU32" i="1"/>
  <c r="BV32" i="1" s="1"/>
  <c r="CI32" i="1"/>
  <c r="CJ32" i="1"/>
  <c r="BL33" i="1"/>
  <c r="J33" i="1" s="1"/>
  <c r="BP33" i="1"/>
  <c r="BO33" i="1"/>
  <c r="BN33" i="1"/>
  <c r="AM33" i="1"/>
  <c r="AO33" i="1" s="1"/>
  <c r="CF33" i="1"/>
  <c r="T33" i="1" s="1"/>
  <c r="CH33" i="1"/>
  <c r="U33" i="1" s="1"/>
  <c r="V33" i="1"/>
  <c r="AA33" i="1"/>
  <c r="AC33" i="1"/>
  <c r="AD33" i="1"/>
  <c r="AE33" i="1"/>
  <c r="BX33" i="1"/>
  <c r="BU33" i="1"/>
  <c r="BV33" i="1" s="1"/>
  <c r="CI33" i="1"/>
  <c r="CJ33" i="1"/>
  <c r="BL34" i="1"/>
  <c r="BP34" i="1"/>
  <c r="BO34" i="1"/>
  <c r="BN34" i="1"/>
  <c r="AM34" i="1"/>
  <c r="AO34" i="1" s="1"/>
  <c r="CF34" i="1"/>
  <c r="T34" i="1" s="1"/>
  <c r="CH34" i="1"/>
  <c r="U34" i="1" s="1"/>
  <c r="V34" i="1"/>
  <c r="AA34" i="1"/>
  <c r="CG34" i="1" s="1"/>
  <c r="AC34" i="1"/>
  <c r="AD34" i="1"/>
  <c r="AE34" i="1"/>
  <c r="BX34" i="1"/>
  <c r="BU34" i="1"/>
  <c r="BV34" i="1" s="1"/>
  <c r="CI34" i="1"/>
  <c r="CJ34" i="1"/>
  <c r="BL35" i="1"/>
  <c r="J35" i="1" s="1"/>
  <c r="BP35" i="1"/>
  <c r="BO35" i="1"/>
  <c r="BN35" i="1"/>
  <c r="AM35" i="1"/>
  <c r="AO35" i="1" s="1"/>
  <c r="CF35" i="1"/>
  <c r="T35" i="1" s="1"/>
  <c r="CH35" i="1"/>
  <c r="U35" i="1" s="1"/>
  <c r="V35" i="1"/>
  <c r="AA35" i="1"/>
  <c r="AC35" i="1"/>
  <c r="AD35" i="1"/>
  <c r="AE35" i="1"/>
  <c r="BX35" i="1"/>
  <c r="BU35" i="1"/>
  <c r="BV35" i="1" s="1"/>
  <c r="CI35" i="1"/>
  <c r="CJ35" i="1"/>
  <c r="BL36" i="1"/>
  <c r="BM36" i="1" s="1"/>
  <c r="AI36" i="1" s="1"/>
  <c r="BP36" i="1"/>
  <c r="BO36" i="1"/>
  <c r="BN36" i="1"/>
  <c r="AM36" i="1"/>
  <c r="AO36" i="1" s="1"/>
  <c r="CF36" i="1"/>
  <c r="T36" i="1" s="1"/>
  <c r="CH36" i="1"/>
  <c r="U36" i="1" s="1"/>
  <c r="V36" i="1"/>
  <c r="AA36" i="1"/>
  <c r="CG36" i="1" s="1"/>
  <c r="AC36" i="1"/>
  <c r="AD36" i="1"/>
  <c r="AE36" i="1"/>
  <c r="BX36" i="1"/>
  <c r="BU36" i="1"/>
  <c r="BV36" i="1" s="1"/>
  <c r="CI36" i="1"/>
  <c r="CJ36" i="1"/>
  <c r="BL39" i="1"/>
  <c r="J39" i="1" s="1"/>
  <c r="BP39" i="1"/>
  <c r="BO39" i="1"/>
  <c r="BN39" i="1"/>
  <c r="AM39" i="1"/>
  <c r="AO39" i="1" s="1"/>
  <c r="CF39" i="1"/>
  <c r="T39" i="1" s="1"/>
  <c r="CH39" i="1"/>
  <c r="U39" i="1" s="1"/>
  <c r="V39" i="1"/>
  <c r="AA39" i="1"/>
  <c r="AC39" i="1"/>
  <c r="AD39" i="1"/>
  <c r="AE39" i="1"/>
  <c r="BX39" i="1"/>
  <c r="BU39" i="1"/>
  <c r="BV39" i="1" s="1"/>
  <c r="CI39" i="1"/>
  <c r="CJ39" i="1"/>
  <c r="BL37" i="1"/>
  <c r="BP37" i="1"/>
  <c r="BO37" i="1"/>
  <c r="BN37" i="1"/>
  <c r="AM37" i="1"/>
  <c r="AO37" i="1" s="1"/>
  <c r="CF37" i="1"/>
  <c r="T37" i="1" s="1"/>
  <c r="CH37" i="1"/>
  <c r="U37" i="1" s="1"/>
  <c r="V37" i="1"/>
  <c r="AA37" i="1"/>
  <c r="CG37" i="1" s="1"/>
  <c r="AC37" i="1"/>
  <c r="AD37" i="1"/>
  <c r="AE37" i="1"/>
  <c r="BX37" i="1"/>
  <c r="BU37" i="1"/>
  <c r="BV37" i="1" s="1"/>
  <c r="CI37" i="1"/>
  <c r="CJ37" i="1"/>
  <c r="BL38" i="1"/>
  <c r="J38" i="1" s="1"/>
  <c r="BP38" i="1"/>
  <c r="BO38" i="1"/>
  <c r="BN38" i="1"/>
  <c r="AM38" i="1"/>
  <c r="AO38" i="1" s="1"/>
  <c r="CF38" i="1"/>
  <c r="T38" i="1" s="1"/>
  <c r="CH38" i="1"/>
  <c r="U38" i="1" s="1"/>
  <c r="V38" i="1"/>
  <c r="AA38" i="1"/>
  <c r="AC38" i="1"/>
  <c r="AD38" i="1"/>
  <c r="AE38" i="1"/>
  <c r="BX38" i="1"/>
  <c r="BU38" i="1"/>
  <c r="BV38" i="1" s="1"/>
  <c r="CI38" i="1"/>
  <c r="CJ38" i="1"/>
  <c r="BL40" i="1"/>
  <c r="J40" i="1" s="1"/>
  <c r="BP40" i="1"/>
  <c r="BO40" i="1"/>
  <c r="BN40" i="1"/>
  <c r="AM40" i="1"/>
  <c r="AO40" i="1" s="1"/>
  <c r="CF40" i="1"/>
  <c r="T40" i="1" s="1"/>
  <c r="CH40" i="1"/>
  <c r="U40" i="1" s="1"/>
  <c r="V40" i="1"/>
  <c r="AA40" i="1"/>
  <c r="CG40" i="1" s="1"/>
  <c r="AC40" i="1"/>
  <c r="AD40" i="1"/>
  <c r="AE40" i="1"/>
  <c r="BX40" i="1"/>
  <c r="BU40" i="1"/>
  <c r="BV40" i="1" s="1"/>
  <c r="CI40" i="1"/>
  <c r="CJ40" i="1"/>
  <c r="BL41" i="1"/>
  <c r="BP41" i="1"/>
  <c r="BO41" i="1"/>
  <c r="BN41" i="1"/>
  <c r="AM41" i="1"/>
  <c r="AO41" i="1" s="1"/>
  <c r="CF41" i="1"/>
  <c r="T41" i="1" s="1"/>
  <c r="CH41" i="1"/>
  <c r="U41" i="1" s="1"/>
  <c r="V41" i="1"/>
  <c r="AA41" i="1"/>
  <c r="AC41" i="1"/>
  <c r="AD41" i="1"/>
  <c r="AE41" i="1"/>
  <c r="BX41" i="1"/>
  <c r="BU41" i="1"/>
  <c r="BV41" i="1" s="1"/>
  <c r="CI41" i="1"/>
  <c r="CJ41" i="1"/>
  <c r="BL42" i="1"/>
  <c r="J42" i="1" s="1"/>
  <c r="BP42" i="1"/>
  <c r="BO42" i="1"/>
  <c r="BN42" i="1"/>
  <c r="AM42" i="1"/>
  <c r="AO42" i="1" s="1"/>
  <c r="CF42" i="1"/>
  <c r="T42" i="1" s="1"/>
  <c r="CH42" i="1"/>
  <c r="U42" i="1" s="1"/>
  <c r="V42" i="1"/>
  <c r="AA42" i="1"/>
  <c r="CG42" i="1" s="1"/>
  <c r="AC42" i="1"/>
  <c r="AD42" i="1"/>
  <c r="AE42" i="1"/>
  <c r="BX42" i="1"/>
  <c r="BU42" i="1"/>
  <c r="BV42" i="1" s="1"/>
  <c r="CI42" i="1"/>
  <c r="CJ42" i="1"/>
  <c r="BL43" i="1"/>
  <c r="BM43" i="1" s="1"/>
  <c r="AI43" i="1" s="1"/>
  <c r="BP43" i="1"/>
  <c r="BO43" i="1"/>
  <c r="BN43" i="1"/>
  <c r="AM43" i="1"/>
  <c r="AO43" i="1" s="1"/>
  <c r="CF43" i="1"/>
  <c r="T43" i="1" s="1"/>
  <c r="CH43" i="1"/>
  <c r="U43" i="1" s="1"/>
  <c r="V43" i="1"/>
  <c r="AA43" i="1"/>
  <c r="CG43" i="1" s="1"/>
  <c r="AC43" i="1"/>
  <c r="AD43" i="1"/>
  <c r="AE43" i="1"/>
  <c r="BX43" i="1"/>
  <c r="BU43" i="1"/>
  <c r="BV43" i="1" s="1"/>
  <c r="CI43" i="1"/>
  <c r="CJ43" i="1"/>
  <c r="BL44" i="1"/>
  <c r="BP44" i="1"/>
  <c r="BO44" i="1"/>
  <c r="BN44" i="1"/>
  <c r="AM44" i="1"/>
  <c r="AO44" i="1" s="1"/>
  <c r="CF44" i="1"/>
  <c r="T44" i="1" s="1"/>
  <c r="CH44" i="1"/>
  <c r="U44" i="1" s="1"/>
  <c r="V44" i="1"/>
  <c r="AA44" i="1"/>
  <c r="AC44" i="1"/>
  <c r="AD44" i="1"/>
  <c r="AE44" i="1"/>
  <c r="BX44" i="1"/>
  <c r="BU44" i="1"/>
  <c r="BV44" i="1" s="1"/>
  <c r="CI44" i="1"/>
  <c r="CJ44" i="1"/>
  <c r="BL45" i="1"/>
  <c r="BM45" i="1" s="1"/>
  <c r="AI45" i="1" s="1"/>
  <c r="BP45" i="1"/>
  <c r="BO45" i="1"/>
  <c r="BN45" i="1"/>
  <c r="AM45" i="1"/>
  <c r="AO45" i="1" s="1"/>
  <c r="CF45" i="1"/>
  <c r="T45" i="1" s="1"/>
  <c r="CH45" i="1"/>
  <c r="U45" i="1" s="1"/>
  <c r="V45" i="1"/>
  <c r="AA45" i="1"/>
  <c r="CG45" i="1" s="1"/>
  <c r="AC45" i="1"/>
  <c r="AD45" i="1"/>
  <c r="AE45" i="1"/>
  <c r="BX45" i="1"/>
  <c r="BU45" i="1"/>
  <c r="BV45" i="1" s="1"/>
  <c r="CI45" i="1"/>
  <c r="CJ45" i="1"/>
  <c r="BL46" i="1"/>
  <c r="BP46" i="1"/>
  <c r="BO46" i="1"/>
  <c r="BN46" i="1"/>
  <c r="AM46" i="1"/>
  <c r="AO46" i="1" s="1"/>
  <c r="CF46" i="1"/>
  <c r="T46" i="1" s="1"/>
  <c r="CH46" i="1"/>
  <c r="U46" i="1" s="1"/>
  <c r="V46" i="1"/>
  <c r="AA46" i="1"/>
  <c r="AC46" i="1"/>
  <c r="AD46" i="1"/>
  <c r="AE46" i="1"/>
  <c r="BX46" i="1"/>
  <c r="BU46" i="1"/>
  <c r="BV46" i="1" s="1"/>
  <c r="CI46" i="1"/>
  <c r="CJ46" i="1"/>
  <c r="BL47" i="1"/>
  <c r="BM47" i="1" s="1"/>
  <c r="AI47" i="1" s="1"/>
  <c r="BP47" i="1"/>
  <c r="BO47" i="1"/>
  <c r="BN47" i="1"/>
  <c r="AM47" i="1"/>
  <c r="AO47" i="1" s="1"/>
  <c r="CF47" i="1"/>
  <c r="T47" i="1" s="1"/>
  <c r="CH47" i="1"/>
  <c r="U47" i="1" s="1"/>
  <c r="V47" i="1"/>
  <c r="AA47" i="1"/>
  <c r="CG47" i="1" s="1"/>
  <c r="AC47" i="1"/>
  <c r="AD47" i="1"/>
  <c r="AE47" i="1"/>
  <c r="BX47" i="1"/>
  <c r="BU47" i="1"/>
  <c r="BV47" i="1" s="1"/>
  <c r="CI47" i="1"/>
  <c r="CJ47" i="1"/>
  <c r="BL50" i="1"/>
  <c r="BP50" i="1"/>
  <c r="BO50" i="1"/>
  <c r="BN50" i="1"/>
  <c r="AM50" i="1"/>
  <c r="AO50" i="1" s="1"/>
  <c r="CF50" i="1"/>
  <c r="T50" i="1" s="1"/>
  <c r="CH50" i="1"/>
  <c r="U50" i="1" s="1"/>
  <c r="V50" i="1"/>
  <c r="AA50" i="1"/>
  <c r="CG50" i="1" s="1"/>
  <c r="AC50" i="1"/>
  <c r="AD50" i="1"/>
  <c r="AE50" i="1"/>
  <c r="BX50" i="1"/>
  <c r="BU50" i="1"/>
  <c r="BV50" i="1" s="1"/>
  <c r="CI50" i="1"/>
  <c r="CJ50" i="1"/>
  <c r="BL48" i="1"/>
  <c r="BM48" i="1" s="1"/>
  <c r="AI48" i="1" s="1"/>
  <c r="BP48" i="1"/>
  <c r="BO48" i="1"/>
  <c r="BN48" i="1"/>
  <c r="AM48" i="1"/>
  <c r="AO48" i="1" s="1"/>
  <c r="CF48" i="1"/>
  <c r="T48" i="1" s="1"/>
  <c r="CH48" i="1"/>
  <c r="U48" i="1" s="1"/>
  <c r="V48" i="1"/>
  <c r="AA48" i="1"/>
  <c r="CG48" i="1" s="1"/>
  <c r="AC48" i="1"/>
  <c r="AD48" i="1"/>
  <c r="AE48" i="1"/>
  <c r="BX48" i="1"/>
  <c r="BU48" i="1"/>
  <c r="BV48" i="1" s="1"/>
  <c r="CI48" i="1"/>
  <c r="CJ48" i="1"/>
  <c r="BL49" i="1"/>
  <c r="BP49" i="1"/>
  <c r="BO49" i="1"/>
  <c r="BN49" i="1"/>
  <c r="AM49" i="1"/>
  <c r="AO49" i="1" s="1"/>
  <c r="CF49" i="1"/>
  <c r="T49" i="1" s="1"/>
  <c r="CH49" i="1"/>
  <c r="U49" i="1" s="1"/>
  <c r="V49" i="1"/>
  <c r="AA49" i="1"/>
  <c r="CG49" i="1" s="1"/>
  <c r="AC49" i="1"/>
  <c r="AD49" i="1"/>
  <c r="AE49" i="1"/>
  <c r="BX49" i="1"/>
  <c r="BU49" i="1"/>
  <c r="BV49" i="1" s="1"/>
  <c r="CI49" i="1"/>
  <c r="CJ49" i="1"/>
  <c r="BL51" i="1"/>
  <c r="BM51" i="1" s="1"/>
  <c r="AI51" i="1" s="1"/>
  <c r="BP51" i="1"/>
  <c r="BO51" i="1"/>
  <c r="BN51" i="1"/>
  <c r="AM51" i="1"/>
  <c r="AO51" i="1" s="1"/>
  <c r="CF51" i="1"/>
  <c r="T51" i="1" s="1"/>
  <c r="CH51" i="1"/>
  <c r="U51" i="1" s="1"/>
  <c r="V51" i="1"/>
  <c r="AA51" i="1"/>
  <c r="CG51" i="1" s="1"/>
  <c r="AC51" i="1"/>
  <c r="AD51" i="1"/>
  <c r="AE51" i="1"/>
  <c r="BX51" i="1"/>
  <c r="BU51" i="1"/>
  <c r="BV51" i="1" s="1"/>
  <c r="CI51" i="1"/>
  <c r="CJ51" i="1"/>
  <c r="BL52" i="1"/>
  <c r="BP52" i="1"/>
  <c r="BO52" i="1"/>
  <c r="BN52" i="1"/>
  <c r="AM52" i="1"/>
  <c r="AO52" i="1" s="1"/>
  <c r="CF52" i="1"/>
  <c r="T52" i="1" s="1"/>
  <c r="CH52" i="1"/>
  <c r="U52" i="1" s="1"/>
  <c r="V52" i="1"/>
  <c r="AA52" i="1"/>
  <c r="AC52" i="1"/>
  <c r="AD52" i="1"/>
  <c r="AE52" i="1"/>
  <c r="BX52" i="1"/>
  <c r="BU52" i="1"/>
  <c r="BV52" i="1" s="1"/>
  <c r="CI52" i="1"/>
  <c r="CJ52" i="1"/>
  <c r="BL53" i="1"/>
  <c r="J53" i="1" s="1"/>
  <c r="BP53" i="1"/>
  <c r="BO53" i="1"/>
  <c r="BN53" i="1"/>
  <c r="AM53" i="1"/>
  <c r="AO53" i="1" s="1"/>
  <c r="CF53" i="1"/>
  <c r="T53" i="1" s="1"/>
  <c r="CH53" i="1"/>
  <c r="U53" i="1" s="1"/>
  <c r="V53" i="1"/>
  <c r="AA53" i="1"/>
  <c r="CG53" i="1" s="1"/>
  <c r="AC53" i="1"/>
  <c r="AD53" i="1"/>
  <c r="AE53" i="1"/>
  <c r="BX53" i="1"/>
  <c r="BU53" i="1"/>
  <c r="BV53" i="1" s="1"/>
  <c r="CI53" i="1"/>
  <c r="CJ53" i="1"/>
  <c r="BL54" i="1"/>
  <c r="BP54" i="1"/>
  <c r="BO54" i="1"/>
  <c r="BN54" i="1"/>
  <c r="AM54" i="1"/>
  <c r="AO54" i="1" s="1"/>
  <c r="CF54" i="1"/>
  <c r="T54" i="1" s="1"/>
  <c r="CH54" i="1"/>
  <c r="U54" i="1" s="1"/>
  <c r="V54" i="1"/>
  <c r="AA54" i="1"/>
  <c r="CG54" i="1" s="1"/>
  <c r="AC54" i="1"/>
  <c r="AD54" i="1"/>
  <c r="AE54" i="1"/>
  <c r="BX54" i="1"/>
  <c r="BU54" i="1"/>
  <c r="BV54" i="1" s="1"/>
  <c r="CI54" i="1"/>
  <c r="CJ54" i="1"/>
  <c r="BL55" i="1"/>
  <c r="BM55" i="1" s="1"/>
  <c r="AI55" i="1" s="1"/>
  <c r="BP55" i="1"/>
  <c r="BO55" i="1"/>
  <c r="BN55" i="1"/>
  <c r="AM55" i="1"/>
  <c r="AO55" i="1" s="1"/>
  <c r="CF55" i="1"/>
  <c r="T55" i="1" s="1"/>
  <c r="CH55" i="1"/>
  <c r="U55" i="1" s="1"/>
  <c r="V55" i="1"/>
  <c r="AA55" i="1"/>
  <c r="CG55" i="1" s="1"/>
  <c r="AC55" i="1"/>
  <c r="AD55" i="1"/>
  <c r="AE55" i="1"/>
  <c r="BX55" i="1"/>
  <c r="BU55" i="1"/>
  <c r="BV55" i="1" s="1"/>
  <c r="CI55" i="1"/>
  <c r="CJ55" i="1"/>
  <c r="BL56" i="1"/>
  <c r="BM56" i="1" s="1"/>
  <c r="AI56" i="1" s="1"/>
  <c r="BP56" i="1"/>
  <c r="BO56" i="1"/>
  <c r="BN56" i="1"/>
  <c r="AM56" i="1"/>
  <c r="AO56" i="1" s="1"/>
  <c r="CF56" i="1"/>
  <c r="T56" i="1" s="1"/>
  <c r="CH56" i="1"/>
  <c r="U56" i="1" s="1"/>
  <c r="V56" i="1"/>
  <c r="AA56" i="1"/>
  <c r="CG56" i="1" s="1"/>
  <c r="AC56" i="1"/>
  <c r="AD56" i="1"/>
  <c r="AE56" i="1"/>
  <c r="BX56" i="1"/>
  <c r="BU56" i="1"/>
  <c r="BV56" i="1" s="1"/>
  <c r="CI56" i="1"/>
  <c r="CJ56" i="1"/>
  <c r="BL57" i="1"/>
  <c r="J57" i="1" s="1"/>
  <c r="BP57" i="1"/>
  <c r="BO57" i="1"/>
  <c r="BN57" i="1"/>
  <c r="AM57" i="1"/>
  <c r="AO57" i="1" s="1"/>
  <c r="CF57" i="1"/>
  <c r="T57" i="1" s="1"/>
  <c r="CH57" i="1"/>
  <c r="U57" i="1" s="1"/>
  <c r="V57" i="1"/>
  <c r="AA57" i="1"/>
  <c r="CG57" i="1" s="1"/>
  <c r="AC57" i="1"/>
  <c r="AD57" i="1"/>
  <c r="AE57" i="1"/>
  <c r="BX57" i="1"/>
  <c r="BU57" i="1"/>
  <c r="BV57" i="1" s="1"/>
  <c r="CI57" i="1"/>
  <c r="CJ57" i="1"/>
  <c r="CD31" i="1" l="1"/>
  <c r="AH53" i="1"/>
  <c r="BY3" i="1"/>
  <c r="BY29" i="1"/>
  <c r="BM40" i="1"/>
  <c r="CD38" i="1"/>
  <c r="CD39" i="1"/>
  <c r="CD35" i="1"/>
  <c r="CD33" i="1"/>
  <c r="BM42" i="1"/>
  <c r="AI42" i="1" s="1"/>
  <c r="BY26" i="1"/>
  <c r="BY39" i="1"/>
  <c r="AH30" i="1"/>
  <c r="AH27" i="1"/>
  <c r="AH26" i="1"/>
  <c r="AH28" i="1"/>
  <c r="J13" i="1"/>
  <c r="AB13" i="1" s="1"/>
  <c r="BY30" i="1"/>
  <c r="AH12" i="1"/>
  <c r="AH11" i="1"/>
  <c r="AH46" i="1"/>
  <c r="BY12" i="1"/>
  <c r="AB42" i="1"/>
  <c r="BM26" i="1"/>
  <c r="AI26" i="1" s="1"/>
  <c r="J21" i="1"/>
  <c r="BM17" i="1"/>
  <c r="AI17" i="1" s="1"/>
  <c r="AB32" i="1"/>
  <c r="AH32" i="1"/>
  <c r="BY10" i="1"/>
  <c r="J55" i="1"/>
  <c r="CD55" i="1" s="1"/>
  <c r="J48" i="1"/>
  <c r="AB48" i="1" s="1"/>
  <c r="BY8" i="1"/>
  <c r="BY5" i="1"/>
  <c r="AH3" i="1"/>
  <c r="AH22" i="1"/>
  <c r="AH6" i="1"/>
  <c r="BM57" i="1"/>
  <c r="AI57" i="1" s="1"/>
  <c r="AH52" i="1"/>
  <c r="J51" i="1"/>
  <c r="BY22" i="1"/>
  <c r="BY6" i="1"/>
  <c r="CD42" i="1"/>
  <c r="BY53" i="1"/>
  <c r="CG46" i="1"/>
  <c r="BY40" i="1"/>
  <c r="AH37" i="1"/>
  <c r="AH20" i="1"/>
  <c r="BM9" i="1"/>
  <c r="AI9" i="1" s="1"/>
  <c r="AH44" i="1"/>
  <c r="J43" i="1"/>
  <c r="CD43" i="1" s="1"/>
  <c r="BY35" i="1"/>
  <c r="AH25" i="1"/>
  <c r="BY19" i="1"/>
  <c r="BY13" i="1"/>
  <c r="J4" i="1"/>
  <c r="AB4" i="1" s="1"/>
  <c r="BY56" i="1"/>
  <c r="BY41" i="1"/>
  <c r="AH36" i="1"/>
  <c r="J36" i="1"/>
  <c r="AB36" i="1" s="1"/>
  <c r="BY33" i="1"/>
  <c r="BY32" i="1"/>
  <c r="BY14" i="1"/>
  <c r="J14" i="1"/>
  <c r="AB14" i="1" s="1"/>
  <c r="BY11" i="1"/>
  <c r="BM7" i="1"/>
  <c r="BQ7" i="1" s="1"/>
  <c r="AK7" i="1" s="1"/>
  <c r="BR7" i="1" s="1"/>
  <c r="BY54" i="1"/>
  <c r="AH50" i="1"/>
  <c r="BY36" i="1"/>
  <c r="AH29" i="1"/>
  <c r="J19" i="1"/>
  <c r="AB19" i="1" s="1"/>
  <c r="BY15" i="1"/>
  <c r="J15" i="1"/>
  <c r="AB15" i="1" s="1"/>
  <c r="J56" i="1"/>
  <c r="CD56" i="1" s="1"/>
  <c r="CG52" i="1"/>
  <c r="J47" i="1"/>
  <c r="CD47" i="1" s="1"/>
  <c r="AB40" i="1"/>
  <c r="BY21" i="1"/>
  <c r="AH10" i="1"/>
  <c r="AH42" i="1"/>
  <c r="BM32" i="1"/>
  <c r="BQ32" i="1" s="1"/>
  <c r="AK32" i="1" s="1"/>
  <c r="BR32" i="1" s="1"/>
  <c r="BS32" i="1" s="1"/>
  <c r="BT32" i="1" s="1"/>
  <c r="BW32" i="1" s="1"/>
  <c r="K32" i="1" s="1"/>
  <c r="BZ32" i="1" s="1"/>
  <c r="L32" i="1" s="1"/>
  <c r="BY25" i="1"/>
  <c r="AH24" i="1"/>
  <c r="AH13" i="1"/>
  <c r="BY4" i="1"/>
  <c r="AH34" i="1"/>
  <c r="AH33" i="1"/>
  <c r="BY27" i="1"/>
  <c r="BY28" i="1"/>
  <c r="J12" i="1"/>
  <c r="AB12" i="1" s="1"/>
  <c r="BY7" i="1"/>
  <c r="BQ57" i="1"/>
  <c r="AK57" i="1" s="1"/>
  <c r="BR57" i="1" s="1"/>
  <c r="BS57" i="1" s="1"/>
  <c r="BT57" i="1" s="1"/>
  <c r="BW57" i="1" s="1"/>
  <c r="K57" i="1" s="1"/>
  <c r="BZ57" i="1" s="1"/>
  <c r="L57" i="1" s="1"/>
  <c r="AH57" i="1"/>
  <c r="AB57" i="1"/>
  <c r="BY52" i="1"/>
  <c r="J45" i="1"/>
  <c r="AB45" i="1" s="1"/>
  <c r="AH39" i="1"/>
  <c r="CD29" i="1"/>
  <c r="BY24" i="1"/>
  <c r="BM8" i="1"/>
  <c r="AI8" i="1" s="1"/>
  <c r="BY57" i="1"/>
  <c r="AH54" i="1"/>
  <c r="AH49" i="1"/>
  <c r="CG44" i="1"/>
  <c r="BY38" i="1"/>
  <c r="BY23" i="1"/>
  <c r="CD8" i="1"/>
  <c r="AB8" i="1"/>
  <c r="CD10" i="1"/>
  <c r="AB10" i="1"/>
  <c r="AB25" i="1"/>
  <c r="CD25" i="1"/>
  <c r="CD51" i="1"/>
  <c r="CD3" i="1"/>
  <c r="BY49" i="1"/>
  <c r="BY50" i="1"/>
  <c r="BY46" i="1"/>
  <c r="BY44" i="1"/>
  <c r="BY42" i="1"/>
  <c r="BY37" i="1"/>
  <c r="CG39" i="1"/>
  <c r="AB39" i="1" s="1"/>
  <c r="BQ36" i="1"/>
  <c r="AK36" i="1" s="1"/>
  <c r="BR36" i="1" s="1"/>
  <c r="BY34" i="1"/>
  <c r="CG33" i="1"/>
  <c r="AB33" i="1" s="1"/>
  <c r="AH17" i="1"/>
  <c r="AH8" i="1"/>
  <c r="AH7" i="1"/>
  <c r="BM3" i="1"/>
  <c r="AI3" i="1" s="1"/>
  <c r="CD48" i="1"/>
  <c r="BM25" i="1"/>
  <c r="AI25" i="1" s="1"/>
  <c r="AH18" i="1"/>
  <c r="BQ40" i="1"/>
  <c r="AK40" i="1" s="1"/>
  <c r="BR40" i="1" s="1"/>
  <c r="BS40" i="1" s="1"/>
  <c r="BT40" i="1" s="1"/>
  <c r="BW40" i="1" s="1"/>
  <c r="K40" i="1" s="1"/>
  <c r="BZ40" i="1" s="1"/>
  <c r="L40" i="1" s="1"/>
  <c r="BM23" i="1"/>
  <c r="AI23" i="1" s="1"/>
  <c r="BM16" i="1"/>
  <c r="BQ15" i="1"/>
  <c r="AK15" i="1" s="1"/>
  <c r="BR15" i="1" s="1"/>
  <c r="BS15" i="1" s="1"/>
  <c r="BT15" i="1" s="1"/>
  <c r="BW15" i="1" s="1"/>
  <c r="K15" i="1" s="1"/>
  <c r="BZ15" i="1" s="1"/>
  <c r="BM11" i="1"/>
  <c r="BQ11" i="1" s="1"/>
  <c r="AK11" i="1" s="1"/>
  <c r="BR11" i="1" s="1"/>
  <c r="BM10" i="1"/>
  <c r="AI10" i="1" s="1"/>
  <c r="AH9" i="1"/>
  <c r="BM6" i="1"/>
  <c r="BQ6" i="1" s="1"/>
  <c r="AK6" i="1" s="1"/>
  <c r="BR6" i="1" s="1"/>
  <c r="AH40" i="1"/>
  <c r="AH15" i="1"/>
  <c r="BY17" i="1"/>
  <c r="CD57" i="1"/>
  <c r="AH55" i="1"/>
  <c r="BQ55" i="1"/>
  <c r="AK55" i="1" s="1"/>
  <c r="BR55" i="1" s="1"/>
  <c r="BS55" i="1" s="1"/>
  <c r="BT55" i="1" s="1"/>
  <c r="BW55" i="1" s="1"/>
  <c r="K55" i="1" s="1"/>
  <c r="BZ55" i="1" s="1"/>
  <c r="BQ51" i="1"/>
  <c r="AK51" i="1" s="1"/>
  <c r="BR51" i="1" s="1"/>
  <c r="AJ51" i="1" s="1"/>
  <c r="BQ48" i="1"/>
  <c r="AK48" i="1" s="1"/>
  <c r="BR48" i="1" s="1"/>
  <c r="BS48" i="1" s="1"/>
  <c r="BT48" i="1" s="1"/>
  <c r="BW48" i="1" s="1"/>
  <c r="K48" i="1" s="1"/>
  <c r="BZ48" i="1" s="1"/>
  <c r="BQ47" i="1"/>
  <c r="AK47" i="1" s="1"/>
  <c r="BR47" i="1" s="1"/>
  <c r="AJ47" i="1" s="1"/>
  <c r="BQ45" i="1"/>
  <c r="AK45" i="1" s="1"/>
  <c r="BR45" i="1" s="1"/>
  <c r="AJ45" i="1" s="1"/>
  <c r="BQ43" i="1"/>
  <c r="AK43" i="1" s="1"/>
  <c r="BR43" i="1" s="1"/>
  <c r="AJ43" i="1" s="1"/>
  <c r="BY20" i="1"/>
  <c r="BY16" i="1"/>
  <c r="BY9" i="1"/>
  <c r="BQ5" i="1"/>
  <c r="AK5" i="1" s="1"/>
  <c r="BR5" i="1" s="1"/>
  <c r="AJ5" i="1" s="1"/>
  <c r="AH4" i="1"/>
  <c r="AH56" i="1"/>
  <c r="BQ56" i="1"/>
  <c r="AK56" i="1" s="1"/>
  <c r="BR56" i="1" s="1"/>
  <c r="BS56" i="1" s="1"/>
  <c r="BT56" i="1" s="1"/>
  <c r="BW56" i="1" s="1"/>
  <c r="K56" i="1" s="1"/>
  <c r="BZ56" i="1" s="1"/>
  <c r="BY55" i="1"/>
  <c r="BY51" i="1"/>
  <c r="BY48" i="1"/>
  <c r="BY47" i="1"/>
  <c r="BY45" i="1"/>
  <c r="BY43" i="1"/>
  <c r="BY31" i="1"/>
  <c r="BY18" i="1"/>
  <c r="AH14" i="1"/>
  <c r="AH5" i="1"/>
  <c r="AB53" i="1"/>
  <c r="CD53" i="1"/>
  <c r="AJ15" i="1"/>
  <c r="BQ42" i="1"/>
  <c r="AK42" i="1" s="1"/>
  <c r="BR42" i="1" s="1"/>
  <c r="J28" i="1"/>
  <c r="BM28" i="1"/>
  <c r="J52" i="1"/>
  <c r="BM52" i="1"/>
  <c r="AB51" i="1"/>
  <c r="J49" i="1"/>
  <c r="BM49" i="1"/>
  <c r="AH38" i="1"/>
  <c r="CG38" i="1"/>
  <c r="AB38" i="1" s="1"/>
  <c r="CD32" i="1"/>
  <c r="AH31" i="1"/>
  <c r="CG31" i="1"/>
  <c r="AB31" i="1" s="1"/>
  <c r="CD6" i="1"/>
  <c r="AB6" i="1"/>
  <c r="CD40" i="1"/>
  <c r="AB29" i="1"/>
  <c r="AB23" i="1"/>
  <c r="CD23" i="1"/>
  <c r="AI19" i="1"/>
  <c r="AI14" i="1"/>
  <c r="CD14" i="1"/>
  <c r="AB17" i="1"/>
  <c r="CD17" i="1"/>
  <c r="J54" i="1"/>
  <c r="BM54" i="1"/>
  <c r="BQ54" i="1" s="1"/>
  <c r="AK54" i="1" s="1"/>
  <c r="BR54" i="1" s="1"/>
  <c r="J50" i="1"/>
  <c r="BM50" i="1"/>
  <c r="J46" i="1"/>
  <c r="BM46" i="1"/>
  <c r="J44" i="1"/>
  <c r="BM44" i="1"/>
  <c r="CG41" i="1"/>
  <c r="AH41" i="1"/>
  <c r="J34" i="1"/>
  <c r="BM34" i="1"/>
  <c r="BQ34" i="1" s="1"/>
  <c r="AK34" i="1" s="1"/>
  <c r="BR34" i="1" s="1"/>
  <c r="J22" i="1"/>
  <c r="BM22" i="1"/>
  <c r="AB7" i="1"/>
  <c r="CD7" i="1"/>
  <c r="BM53" i="1"/>
  <c r="AH51" i="1"/>
  <c r="AH48" i="1"/>
  <c r="AH47" i="1"/>
  <c r="AH45" i="1"/>
  <c r="AH43" i="1"/>
  <c r="AI40" i="1"/>
  <c r="J37" i="1"/>
  <c r="BM37" i="1"/>
  <c r="BQ37" i="1" s="1"/>
  <c r="AK37" i="1" s="1"/>
  <c r="BR37" i="1" s="1"/>
  <c r="AH35" i="1"/>
  <c r="CG35" i="1"/>
  <c r="AB35" i="1" s="1"/>
  <c r="J30" i="1"/>
  <c r="BM30" i="1"/>
  <c r="BQ30" i="1" s="1"/>
  <c r="AK30" i="1" s="1"/>
  <c r="BR30" i="1" s="1"/>
  <c r="AB26" i="1"/>
  <c r="CD26" i="1"/>
  <c r="BQ14" i="1"/>
  <c r="AK14" i="1" s="1"/>
  <c r="BR14" i="1" s="1"/>
  <c r="J41" i="1"/>
  <c r="BM41" i="1"/>
  <c r="BQ41" i="1" s="1"/>
  <c r="AK41" i="1" s="1"/>
  <c r="BR41" i="1" s="1"/>
  <c r="AB21" i="1"/>
  <c r="CD21" i="1"/>
  <c r="J18" i="1"/>
  <c r="BM18" i="1"/>
  <c r="AI12" i="1"/>
  <c r="AB9" i="1"/>
  <c r="CD9" i="1"/>
  <c r="J24" i="1"/>
  <c r="BM24" i="1"/>
  <c r="BQ24" i="1" s="1"/>
  <c r="AK24" i="1" s="1"/>
  <c r="BR24" i="1" s="1"/>
  <c r="J20" i="1"/>
  <c r="BM20" i="1"/>
  <c r="AB16" i="1"/>
  <c r="CD16" i="1"/>
  <c r="AI5" i="1"/>
  <c r="CD5" i="1"/>
  <c r="AB5" i="1"/>
  <c r="BM38" i="1"/>
  <c r="BM39" i="1"/>
  <c r="BQ39" i="1" s="1"/>
  <c r="AK39" i="1" s="1"/>
  <c r="BR39" i="1" s="1"/>
  <c r="BM35" i="1"/>
  <c r="BM33" i="1"/>
  <c r="BM31" i="1"/>
  <c r="BM29" i="1"/>
  <c r="AH23" i="1"/>
  <c r="AH21" i="1"/>
  <c r="AH19" i="1"/>
  <c r="AH16" i="1"/>
  <c r="BQ13" i="1"/>
  <c r="AK13" i="1" s="1"/>
  <c r="BR13" i="1" s="1"/>
  <c r="AI13" i="1"/>
  <c r="BQ12" i="1"/>
  <c r="AK12" i="1" s="1"/>
  <c r="BR12" i="1" s="1"/>
  <c r="BQ4" i="1"/>
  <c r="AK4" i="1" s="1"/>
  <c r="BR4" i="1" s="1"/>
  <c r="AI4" i="1"/>
  <c r="J27" i="1"/>
  <c r="BM27" i="1"/>
  <c r="BQ27" i="1" s="1"/>
  <c r="AK27" i="1" s="1"/>
  <c r="BR27" i="1" s="1"/>
  <c r="BQ21" i="1"/>
  <c r="AK21" i="1" s="1"/>
  <c r="BR21" i="1" s="1"/>
  <c r="BQ19" i="1"/>
  <c r="AK19" i="1" s="1"/>
  <c r="BR19" i="1" s="1"/>
  <c r="AB11" i="1"/>
  <c r="CD11" i="1"/>
  <c r="AB3" i="1"/>
  <c r="CD4" i="1" l="1"/>
  <c r="L48" i="1"/>
  <c r="AI11" i="1"/>
  <c r="CD13" i="1"/>
  <c r="CD12" i="1"/>
  <c r="AI6" i="1"/>
  <c r="BQ17" i="1"/>
  <c r="AK17" i="1" s="1"/>
  <c r="BR17" i="1" s="1"/>
  <c r="AB43" i="1"/>
  <c r="CD15" i="1"/>
  <c r="BQ26" i="1"/>
  <c r="AK26" i="1" s="1"/>
  <c r="BR26" i="1" s="1"/>
  <c r="BQ9" i="1"/>
  <c r="AK9" i="1" s="1"/>
  <c r="BR9" i="1" s="1"/>
  <c r="AJ9" i="1" s="1"/>
  <c r="BS45" i="1"/>
  <c r="BT45" i="1" s="1"/>
  <c r="BW45" i="1" s="1"/>
  <c r="K45" i="1" s="1"/>
  <c r="BZ45" i="1" s="1"/>
  <c r="L45" i="1" s="1"/>
  <c r="BS47" i="1"/>
  <c r="BT47" i="1" s="1"/>
  <c r="BW47" i="1" s="1"/>
  <c r="K47" i="1" s="1"/>
  <c r="BZ47" i="1" s="1"/>
  <c r="L47" i="1" s="1"/>
  <c r="CA47" i="1" s="1"/>
  <c r="AJ57" i="1"/>
  <c r="BS5" i="1"/>
  <c r="BT5" i="1" s="1"/>
  <c r="BW5" i="1" s="1"/>
  <c r="K5" i="1" s="1"/>
  <c r="BZ5" i="1" s="1"/>
  <c r="L5" i="1" s="1"/>
  <c r="CA5" i="1" s="1"/>
  <c r="AJ55" i="1"/>
  <c r="AB55" i="1"/>
  <c r="L55" i="1"/>
  <c r="AJ40" i="1"/>
  <c r="AJ36" i="1"/>
  <c r="CD36" i="1"/>
  <c r="AB47" i="1"/>
  <c r="BS36" i="1"/>
  <c r="BT36" i="1" s="1"/>
  <c r="BW36" i="1" s="1"/>
  <c r="K36" i="1" s="1"/>
  <c r="BZ36" i="1" s="1"/>
  <c r="L36" i="1" s="1"/>
  <c r="CA36" i="1" s="1"/>
  <c r="AI32" i="1"/>
  <c r="AI7" i="1"/>
  <c r="L56" i="1"/>
  <c r="CD45" i="1"/>
  <c r="AB56" i="1"/>
  <c r="L15" i="1"/>
  <c r="CB15" i="1" s="1"/>
  <c r="BS51" i="1"/>
  <c r="BT51" i="1" s="1"/>
  <c r="BW51" i="1" s="1"/>
  <c r="K51" i="1" s="1"/>
  <c r="BZ51" i="1" s="1"/>
  <c r="L51" i="1" s="1"/>
  <c r="CA51" i="1" s="1"/>
  <c r="CC5" i="1"/>
  <c r="CE5" i="1" s="1"/>
  <c r="CC32" i="1"/>
  <c r="CE32" i="1" s="1"/>
  <c r="AJ48" i="1"/>
  <c r="BS43" i="1"/>
  <c r="BT43" i="1" s="1"/>
  <c r="BW43" i="1" s="1"/>
  <c r="K43" i="1" s="1"/>
  <c r="BZ43" i="1" s="1"/>
  <c r="L43" i="1" s="1"/>
  <c r="CA43" i="1" s="1"/>
  <c r="CD19" i="1"/>
  <c r="BQ10" i="1"/>
  <c r="AK10" i="1" s="1"/>
  <c r="BR10" i="1" s="1"/>
  <c r="BS10" i="1" s="1"/>
  <c r="BT10" i="1" s="1"/>
  <c r="BW10" i="1" s="1"/>
  <c r="K10" i="1" s="1"/>
  <c r="BZ10" i="1" s="1"/>
  <c r="L10" i="1" s="1"/>
  <c r="AJ32" i="1"/>
  <c r="AJ56" i="1"/>
  <c r="BQ8" i="1"/>
  <c r="AK8" i="1" s="1"/>
  <c r="BR8" i="1" s="1"/>
  <c r="BQ23" i="1"/>
  <c r="AK23" i="1" s="1"/>
  <c r="BR23" i="1" s="1"/>
  <c r="AJ23" i="1" s="1"/>
  <c r="BQ25" i="1"/>
  <c r="AK25" i="1" s="1"/>
  <c r="BR25" i="1" s="1"/>
  <c r="BS25" i="1" s="1"/>
  <c r="BT25" i="1" s="1"/>
  <c r="BW25" i="1" s="1"/>
  <c r="K25" i="1" s="1"/>
  <c r="BZ25" i="1" s="1"/>
  <c r="L25" i="1" s="1"/>
  <c r="BQ3" i="1"/>
  <c r="AK3" i="1" s="1"/>
  <c r="BR3" i="1" s="1"/>
  <c r="BQ16" i="1"/>
  <c r="AK16" i="1" s="1"/>
  <c r="BR16" i="1" s="1"/>
  <c r="AI16" i="1"/>
  <c r="BS39" i="1"/>
  <c r="BT39" i="1" s="1"/>
  <c r="BW39" i="1" s="1"/>
  <c r="K39" i="1" s="1"/>
  <c r="BZ39" i="1" s="1"/>
  <c r="L39" i="1" s="1"/>
  <c r="AJ39" i="1"/>
  <c r="BS37" i="1"/>
  <c r="BT37" i="1" s="1"/>
  <c r="BW37" i="1" s="1"/>
  <c r="K37" i="1" s="1"/>
  <c r="BZ37" i="1" s="1"/>
  <c r="L37" i="1" s="1"/>
  <c r="AJ37" i="1"/>
  <c r="BS30" i="1"/>
  <c r="BT30" i="1" s="1"/>
  <c r="BW30" i="1" s="1"/>
  <c r="K30" i="1" s="1"/>
  <c r="BZ30" i="1" s="1"/>
  <c r="L30" i="1" s="1"/>
  <c r="AJ30" i="1"/>
  <c r="AI38" i="1"/>
  <c r="CD24" i="1"/>
  <c r="AB24" i="1"/>
  <c r="CD41" i="1"/>
  <c r="AB41" i="1"/>
  <c r="AI22" i="1"/>
  <c r="CA40" i="1"/>
  <c r="CB40" i="1"/>
  <c r="AI52" i="1"/>
  <c r="BQ52" i="1"/>
  <c r="AK52" i="1" s="1"/>
  <c r="BR52" i="1" s="1"/>
  <c r="CA48" i="1"/>
  <c r="CB48" i="1"/>
  <c r="BS41" i="1"/>
  <c r="BT41" i="1" s="1"/>
  <c r="BW41" i="1" s="1"/>
  <c r="K41" i="1" s="1"/>
  <c r="BZ41" i="1" s="1"/>
  <c r="L41" i="1" s="1"/>
  <c r="AJ41" i="1"/>
  <c r="AJ19" i="1"/>
  <c r="BS19" i="1"/>
  <c r="BT19" i="1" s="1"/>
  <c r="BW19" i="1" s="1"/>
  <c r="K19" i="1" s="1"/>
  <c r="AI27" i="1"/>
  <c r="BS12" i="1"/>
  <c r="BT12" i="1" s="1"/>
  <c r="BW12" i="1" s="1"/>
  <c r="K12" i="1" s="1"/>
  <c r="BZ12" i="1" s="1"/>
  <c r="L12" i="1" s="1"/>
  <c r="AJ12" i="1"/>
  <c r="BS13" i="1"/>
  <c r="BT13" i="1" s="1"/>
  <c r="BW13" i="1" s="1"/>
  <c r="K13" i="1" s="1"/>
  <c r="AJ13" i="1"/>
  <c r="AI33" i="1"/>
  <c r="AI20" i="1"/>
  <c r="AJ26" i="1"/>
  <c r="BS26" i="1"/>
  <c r="BT26" i="1" s="1"/>
  <c r="BW26" i="1" s="1"/>
  <c r="K26" i="1" s="1"/>
  <c r="BZ26" i="1" s="1"/>
  <c r="L26" i="1" s="1"/>
  <c r="AI18" i="1"/>
  <c r="BS7" i="1"/>
  <c r="BT7" i="1" s="1"/>
  <c r="BW7" i="1" s="1"/>
  <c r="K7" i="1" s="1"/>
  <c r="AJ7" i="1"/>
  <c r="CD22" i="1"/>
  <c r="AB22" i="1"/>
  <c r="CC40" i="1"/>
  <c r="CE40" i="1" s="1"/>
  <c r="CD44" i="1"/>
  <c r="AB44" i="1"/>
  <c r="CD46" i="1"/>
  <c r="AB46" i="1"/>
  <c r="CD50" i="1"/>
  <c r="AB50" i="1"/>
  <c r="CA32" i="1"/>
  <c r="CB32" i="1"/>
  <c r="BQ33" i="1"/>
  <c r="AK33" i="1" s="1"/>
  <c r="BR33" i="1" s="1"/>
  <c r="CD49" i="1"/>
  <c r="AB49" i="1"/>
  <c r="AB52" i="1"/>
  <c r="CD52" i="1"/>
  <c r="AI28" i="1"/>
  <c r="BQ28" i="1"/>
  <c r="AK28" i="1" s="1"/>
  <c r="BR28" i="1" s="1"/>
  <c r="BS42" i="1"/>
  <c r="BT42" i="1" s="1"/>
  <c r="BW42" i="1" s="1"/>
  <c r="K42" i="1" s="1"/>
  <c r="AJ42" i="1"/>
  <c r="CC56" i="1"/>
  <c r="CE56" i="1" s="1"/>
  <c r="CC48" i="1"/>
  <c r="CE48" i="1" s="1"/>
  <c r="CC55" i="1"/>
  <c r="CE55" i="1" s="1"/>
  <c r="AJ25" i="1"/>
  <c r="AI31" i="1"/>
  <c r="BS27" i="1"/>
  <c r="BT27" i="1" s="1"/>
  <c r="BW27" i="1" s="1"/>
  <c r="K27" i="1" s="1"/>
  <c r="BZ27" i="1" s="1"/>
  <c r="L27" i="1" s="1"/>
  <c r="AJ27" i="1"/>
  <c r="AI44" i="1"/>
  <c r="BQ44" i="1"/>
  <c r="AK44" i="1" s="1"/>
  <c r="BR44" i="1" s="1"/>
  <c r="BS24" i="1"/>
  <c r="BT24" i="1" s="1"/>
  <c r="BW24" i="1" s="1"/>
  <c r="K24" i="1" s="1"/>
  <c r="BZ24" i="1" s="1"/>
  <c r="L24" i="1" s="1"/>
  <c r="AJ24" i="1"/>
  <c r="AJ21" i="1"/>
  <c r="BS21" i="1"/>
  <c r="BT21" i="1" s="1"/>
  <c r="BW21" i="1" s="1"/>
  <c r="K21" i="1" s="1"/>
  <c r="BZ21" i="1" s="1"/>
  <c r="L21" i="1" s="1"/>
  <c r="CD27" i="1"/>
  <c r="AB27" i="1"/>
  <c r="AI35" i="1"/>
  <c r="CD20" i="1"/>
  <c r="AB20" i="1"/>
  <c r="CD18" i="1"/>
  <c r="AB18" i="1"/>
  <c r="BQ22" i="1"/>
  <c r="AK22" i="1" s="1"/>
  <c r="BR22" i="1" s="1"/>
  <c r="AI30" i="1"/>
  <c r="AI37" i="1"/>
  <c r="AI53" i="1"/>
  <c r="AI54" i="1"/>
  <c r="CD28" i="1"/>
  <c r="AB28" i="1"/>
  <c r="CC15" i="1"/>
  <c r="CE15" i="1" s="1"/>
  <c r="BQ35" i="1"/>
  <c r="AK35" i="1" s="1"/>
  <c r="BR35" i="1" s="1"/>
  <c r="CB57" i="1"/>
  <c r="CA57" i="1"/>
  <c r="BS14" i="1"/>
  <c r="BT14" i="1" s="1"/>
  <c r="BW14" i="1" s="1"/>
  <c r="K14" i="1" s="1"/>
  <c r="BZ14" i="1" s="1"/>
  <c r="L14" i="1" s="1"/>
  <c r="AJ14" i="1"/>
  <c r="CD34" i="1"/>
  <c r="AB34" i="1"/>
  <c r="AI46" i="1"/>
  <c r="BQ46" i="1"/>
  <c r="AK46" i="1" s="1"/>
  <c r="BR46" i="1" s="1"/>
  <c r="AI50" i="1"/>
  <c r="BQ50" i="1"/>
  <c r="AK50" i="1" s="1"/>
  <c r="BR50" i="1" s="1"/>
  <c r="AI49" i="1"/>
  <c r="BQ49" i="1"/>
  <c r="AK49" i="1" s="1"/>
  <c r="BR49" i="1" s="1"/>
  <c r="AJ54" i="1"/>
  <c r="BS54" i="1"/>
  <c r="BT54" i="1" s="1"/>
  <c r="BW54" i="1" s="1"/>
  <c r="K54" i="1" s="1"/>
  <c r="BZ54" i="1" s="1"/>
  <c r="L54" i="1" s="1"/>
  <c r="AJ11" i="1"/>
  <c r="BS11" i="1"/>
  <c r="BT11" i="1" s="1"/>
  <c r="BW11" i="1" s="1"/>
  <c r="K11" i="1" s="1"/>
  <c r="BS6" i="1"/>
  <c r="BT6" i="1" s="1"/>
  <c r="BW6" i="1" s="1"/>
  <c r="K6" i="1" s="1"/>
  <c r="BZ6" i="1" s="1"/>
  <c r="L6" i="1" s="1"/>
  <c r="AJ6" i="1"/>
  <c r="BS4" i="1"/>
  <c r="BT4" i="1" s="1"/>
  <c r="BW4" i="1" s="1"/>
  <c r="K4" i="1" s="1"/>
  <c r="AJ4" i="1"/>
  <c r="AI29" i="1"/>
  <c r="BQ29" i="1"/>
  <c r="AK29" i="1" s="1"/>
  <c r="BR29" i="1" s="1"/>
  <c r="AI39" i="1"/>
  <c r="AI24" i="1"/>
  <c r="BS34" i="1"/>
  <c r="BT34" i="1" s="1"/>
  <c r="BW34" i="1" s="1"/>
  <c r="K34" i="1" s="1"/>
  <c r="BZ34" i="1" s="1"/>
  <c r="L34" i="1" s="1"/>
  <c r="AJ34" i="1"/>
  <c r="AI41" i="1"/>
  <c r="CD30" i="1"/>
  <c r="AB30" i="1"/>
  <c r="CD37" i="1"/>
  <c r="AB37" i="1"/>
  <c r="BQ18" i="1"/>
  <c r="AK18" i="1" s="1"/>
  <c r="BR18" i="1" s="1"/>
  <c r="AI34" i="1"/>
  <c r="AB54" i="1"/>
  <c r="CD54" i="1"/>
  <c r="BQ53" i="1"/>
  <c r="AK53" i="1" s="1"/>
  <c r="BR53" i="1" s="1"/>
  <c r="BQ20" i="1"/>
  <c r="AK20" i="1" s="1"/>
  <c r="BR20" i="1" s="1"/>
  <c r="BS17" i="1"/>
  <c r="BT17" i="1" s="1"/>
  <c r="BW17" i="1" s="1"/>
  <c r="K17" i="1" s="1"/>
  <c r="AJ17" i="1"/>
  <c r="CB56" i="1"/>
  <c r="CA56" i="1"/>
  <c r="BQ31" i="1"/>
  <c r="AK31" i="1" s="1"/>
  <c r="BR31" i="1" s="1"/>
  <c r="BQ38" i="1"/>
  <c r="AK38" i="1" s="1"/>
  <c r="BR38" i="1" s="1"/>
  <c r="CB55" i="1"/>
  <c r="CA55" i="1"/>
  <c r="CC57" i="1"/>
  <c r="CE57" i="1" s="1"/>
  <c r="CB36" i="1" l="1"/>
  <c r="CB5" i="1"/>
  <c r="CB47" i="1"/>
  <c r="CC51" i="1"/>
  <c r="CE51" i="1" s="1"/>
  <c r="BS9" i="1"/>
  <c r="BT9" i="1" s="1"/>
  <c r="BW9" i="1" s="1"/>
  <c r="K9" i="1" s="1"/>
  <c r="CC37" i="1"/>
  <c r="CE37" i="1" s="1"/>
  <c r="CA15" i="1"/>
  <c r="BS23" i="1"/>
  <c r="BT23" i="1" s="1"/>
  <c r="BW23" i="1" s="1"/>
  <c r="K23" i="1" s="1"/>
  <c r="BZ23" i="1" s="1"/>
  <c r="L23" i="1" s="1"/>
  <c r="CB23" i="1" s="1"/>
  <c r="CC47" i="1"/>
  <c r="CE47" i="1" s="1"/>
  <c r="CA45" i="1"/>
  <c r="CB45" i="1"/>
  <c r="CB51" i="1"/>
  <c r="CC45" i="1"/>
  <c r="CE45" i="1" s="1"/>
  <c r="CC24" i="1"/>
  <c r="CE24" i="1" s="1"/>
  <c r="CC36" i="1"/>
  <c r="CE36" i="1" s="1"/>
  <c r="CC43" i="1"/>
  <c r="CE43" i="1" s="1"/>
  <c r="CC30" i="1"/>
  <c r="CE30" i="1" s="1"/>
  <c r="CB43" i="1"/>
  <c r="CC41" i="1"/>
  <c r="CE41" i="1" s="1"/>
  <c r="BS8" i="1"/>
  <c r="BT8" i="1" s="1"/>
  <c r="BW8" i="1" s="1"/>
  <c r="K8" i="1" s="1"/>
  <c r="BZ8" i="1" s="1"/>
  <c r="L8" i="1" s="1"/>
  <c r="AJ8" i="1"/>
  <c r="AJ10" i="1"/>
  <c r="CC12" i="1"/>
  <c r="CE12" i="1" s="1"/>
  <c r="CC14" i="1"/>
  <c r="CE14" i="1" s="1"/>
  <c r="CC26" i="1"/>
  <c r="CE26" i="1" s="1"/>
  <c r="CC54" i="1"/>
  <c r="CE54" i="1" s="1"/>
  <c r="CC34" i="1"/>
  <c r="CE34" i="1" s="1"/>
  <c r="BS16" i="1"/>
  <c r="BT16" i="1" s="1"/>
  <c r="BW16" i="1" s="1"/>
  <c r="K16" i="1" s="1"/>
  <c r="AJ16" i="1"/>
  <c r="CC39" i="1"/>
  <c r="CE39" i="1" s="1"/>
  <c r="BS3" i="1"/>
  <c r="BT3" i="1" s="1"/>
  <c r="BW3" i="1" s="1"/>
  <c r="K3" i="1" s="1"/>
  <c r="BZ3" i="1" s="1"/>
  <c r="L3" i="1" s="1"/>
  <c r="AJ3" i="1"/>
  <c r="AJ38" i="1"/>
  <c r="BS38" i="1"/>
  <c r="BT38" i="1" s="1"/>
  <c r="BW38" i="1" s="1"/>
  <c r="K38" i="1" s="1"/>
  <c r="BZ38" i="1" s="1"/>
  <c r="L38" i="1" s="1"/>
  <c r="BS44" i="1"/>
  <c r="BT44" i="1" s="1"/>
  <c r="BW44" i="1" s="1"/>
  <c r="K44" i="1" s="1"/>
  <c r="BZ44" i="1" s="1"/>
  <c r="L44" i="1" s="1"/>
  <c r="AJ44" i="1"/>
  <c r="CA25" i="1"/>
  <c r="CB25" i="1"/>
  <c r="BZ42" i="1"/>
  <c r="L42" i="1" s="1"/>
  <c r="CC42" i="1"/>
  <c r="CE42" i="1" s="1"/>
  <c r="AJ31" i="1"/>
  <c r="BS31" i="1"/>
  <c r="BT31" i="1" s="1"/>
  <c r="BW31" i="1" s="1"/>
  <c r="K31" i="1" s="1"/>
  <c r="BZ31" i="1" s="1"/>
  <c r="L31" i="1" s="1"/>
  <c r="BZ17" i="1"/>
  <c r="L17" i="1" s="1"/>
  <c r="CC17" i="1"/>
  <c r="CE17" i="1" s="1"/>
  <c r="CC6" i="1"/>
  <c r="CE6" i="1" s="1"/>
  <c r="CA34" i="1"/>
  <c r="CB34" i="1"/>
  <c r="CB54" i="1"/>
  <c r="CA54" i="1"/>
  <c r="BS49" i="1"/>
  <c r="BT49" i="1" s="1"/>
  <c r="BW49" i="1" s="1"/>
  <c r="K49" i="1" s="1"/>
  <c r="AJ49" i="1"/>
  <c r="CC10" i="1"/>
  <c r="CE10" i="1" s="1"/>
  <c r="AJ28" i="1"/>
  <c r="BS28" i="1"/>
  <c r="BT28" i="1" s="1"/>
  <c r="BW28" i="1" s="1"/>
  <c r="K28" i="1" s="1"/>
  <c r="BZ7" i="1"/>
  <c r="L7" i="1" s="1"/>
  <c r="CC7" i="1"/>
  <c r="CE7" i="1" s="1"/>
  <c r="BZ13" i="1"/>
  <c r="L13" i="1" s="1"/>
  <c r="CC13" i="1"/>
  <c r="CE13" i="1" s="1"/>
  <c r="CC27" i="1"/>
  <c r="CE27" i="1" s="1"/>
  <c r="CB41" i="1"/>
  <c r="CA41" i="1"/>
  <c r="CC23" i="1"/>
  <c r="CE23" i="1" s="1"/>
  <c r="CA37" i="1"/>
  <c r="CB37" i="1"/>
  <c r="CA6" i="1"/>
  <c r="CB6" i="1"/>
  <c r="BS33" i="1"/>
  <c r="BT33" i="1" s="1"/>
  <c r="BW33" i="1" s="1"/>
  <c r="K33" i="1" s="1"/>
  <c r="BZ33" i="1" s="1"/>
  <c r="L33" i="1" s="1"/>
  <c r="AJ33" i="1"/>
  <c r="BS20" i="1"/>
  <c r="BT20" i="1" s="1"/>
  <c r="BW20" i="1" s="1"/>
  <c r="K20" i="1" s="1"/>
  <c r="AJ20" i="1"/>
  <c r="BS29" i="1"/>
  <c r="BT29" i="1" s="1"/>
  <c r="BW29" i="1" s="1"/>
  <c r="K29" i="1" s="1"/>
  <c r="BZ29" i="1" s="1"/>
  <c r="L29" i="1" s="1"/>
  <c r="AJ29" i="1"/>
  <c r="BZ4" i="1"/>
  <c r="L4" i="1" s="1"/>
  <c r="CC4" i="1"/>
  <c r="CE4" i="1" s="1"/>
  <c r="CA14" i="1"/>
  <c r="CB14" i="1"/>
  <c r="BS22" i="1"/>
  <c r="BT22" i="1" s="1"/>
  <c r="BW22" i="1" s="1"/>
  <c r="K22" i="1" s="1"/>
  <c r="BZ22" i="1" s="1"/>
  <c r="L22" i="1" s="1"/>
  <c r="AJ22" i="1"/>
  <c r="CA21" i="1"/>
  <c r="CB21" i="1"/>
  <c r="CA26" i="1"/>
  <c r="CB26" i="1"/>
  <c r="BZ19" i="1"/>
  <c r="L19" i="1" s="1"/>
  <c r="CC19" i="1"/>
  <c r="CE19" i="1" s="1"/>
  <c r="BS52" i="1"/>
  <c r="BT52" i="1" s="1"/>
  <c r="BW52" i="1" s="1"/>
  <c r="K52" i="1" s="1"/>
  <c r="BZ52" i="1" s="1"/>
  <c r="L52" i="1" s="1"/>
  <c r="AJ52" i="1"/>
  <c r="BS18" i="1"/>
  <c r="BT18" i="1" s="1"/>
  <c r="BW18" i="1" s="1"/>
  <c r="K18" i="1" s="1"/>
  <c r="BZ18" i="1" s="1"/>
  <c r="L18" i="1" s="1"/>
  <c r="AJ18" i="1"/>
  <c r="BS50" i="1"/>
  <c r="BT50" i="1" s="1"/>
  <c r="BW50" i="1" s="1"/>
  <c r="K50" i="1" s="1"/>
  <c r="BZ50" i="1" s="1"/>
  <c r="L50" i="1" s="1"/>
  <c r="AJ50" i="1"/>
  <c r="CA27" i="1"/>
  <c r="CB27" i="1"/>
  <c r="AJ53" i="1"/>
  <c r="BS53" i="1"/>
  <c r="BT53" i="1" s="1"/>
  <c r="BW53" i="1" s="1"/>
  <c r="K53" i="1" s="1"/>
  <c r="BZ9" i="1"/>
  <c r="L9" i="1" s="1"/>
  <c r="CC9" i="1"/>
  <c r="CE9" i="1" s="1"/>
  <c r="BZ11" i="1"/>
  <c r="L11" i="1" s="1"/>
  <c r="CC11" i="1"/>
  <c r="CE11" i="1" s="1"/>
  <c r="BS46" i="1"/>
  <c r="BT46" i="1" s="1"/>
  <c r="BW46" i="1" s="1"/>
  <c r="K46" i="1" s="1"/>
  <c r="AJ46" i="1"/>
  <c r="AJ35" i="1"/>
  <c r="BS35" i="1"/>
  <c r="BT35" i="1" s="1"/>
  <c r="BW35" i="1" s="1"/>
  <c r="K35" i="1" s="1"/>
  <c r="BZ35" i="1" s="1"/>
  <c r="L35" i="1" s="1"/>
  <c r="CC21" i="1"/>
  <c r="CE21" i="1" s="1"/>
  <c r="CA10" i="1"/>
  <c r="CB10" i="1"/>
  <c r="CA24" i="1"/>
  <c r="CB24" i="1"/>
  <c r="CC25" i="1"/>
  <c r="CE25" i="1" s="1"/>
  <c r="CA12" i="1"/>
  <c r="CB12" i="1"/>
  <c r="CA30" i="1"/>
  <c r="CB30" i="1"/>
  <c r="CB39" i="1"/>
  <c r="CA39" i="1"/>
  <c r="CA23" i="1" l="1"/>
  <c r="CC38" i="1"/>
  <c r="CE38" i="1" s="1"/>
  <c r="CC8" i="1"/>
  <c r="CE8" i="1" s="1"/>
  <c r="CC31" i="1"/>
  <c r="CE31" i="1" s="1"/>
  <c r="CC33" i="1"/>
  <c r="CE33" i="1" s="1"/>
  <c r="CB8" i="1"/>
  <c r="CA8" i="1"/>
  <c r="CC22" i="1"/>
  <c r="CE22" i="1" s="1"/>
  <c r="CC52" i="1"/>
  <c r="CE52" i="1" s="1"/>
  <c r="CB3" i="1"/>
  <c r="CA3" i="1"/>
  <c r="CC44" i="1"/>
  <c r="CE44" i="1" s="1"/>
  <c r="CC16" i="1"/>
  <c r="CE16" i="1" s="1"/>
  <c r="BZ16" i="1"/>
  <c r="L16" i="1" s="1"/>
  <c r="CC3" i="1"/>
  <c r="CE3" i="1" s="1"/>
  <c r="BZ53" i="1"/>
  <c r="L53" i="1" s="1"/>
  <c r="CC53" i="1"/>
  <c r="CE53" i="1" s="1"/>
  <c r="CB33" i="1"/>
  <c r="CA33" i="1"/>
  <c r="CB7" i="1"/>
  <c r="CA7" i="1"/>
  <c r="CC29" i="1"/>
  <c r="CE29" i="1" s="1"/>
  <c r="CA50" i="1"/>
  <c r="CB50" i="1"/>
  <c r="CB52" i="1"/>
  <c r="CA52" i="1"/>
  <c r="BZ28" i="1"/>
  <c r="L28" i="1" s="1"/>
  <c r="CC28" i="1"/>
  <c r="CE28" i="1" s="1"/>
  <c r="BZ49" i="1"/>
  <c r="L49" i="1" s="1"/>
  <c r="CC49" i="1"/>
  <c r="CE49" i="1" s="1"/>
  <c r="CC18" i="1"/>
  <c r="CE18" i="1" s="1"/>
  <c r="BZ46" i="1"/>
  <c r="L46" i="1" s="1"/>
  <c r="CC46" i="1"/>
  <c r="CE46" i="1" s="1"/>
  <c r="CA22" i="1"/>
  <c r="CB22" i="1"/>
  <c r="CB4" i="1"/>
  <c r="CA4" i="1"/>
  <c r="BZ20" i="1"/>
  <c r="L20" i="1" s="1"/>
  <c r="CC20" i="1"/>
  <c r="CE20" i="1" s="1"/>
  <c r="CB13" i="1"/>
  <c r="CA13" i="1"/>
  <c r="CB17" i="1"/>
  <c r="CA17" i="1"/>
  <c r="CA42" i="1"/>
  <c r="CB42" i="1"/>
  <c r="CA44" i="1"/>
  <c r="CB44" i="1"/>
  <c r="CC35" i="1"/>
  <c r="CE35" i="1" s="1"/>
  <c r="CB11" i="1"/>
  <c r="CA11" i="1"/>
  <c r="CB29" i="1"/>
  <c r="CA29" i="1"/>
  <c r="CB35" i="1"/>
  <c r="CA35" i="1"/>
  <c r="CB9" i="1"/>
  <c r="CA9" i="1"/>
  <c r="CA18" i="1"/>
  <c r="CB18" i="1"/>
  <c r="CA19" i="1"/>
  <c r="CB19" i="1"/>
  <c r="CB31" i="1"/>
  <c r="CA31" i="1"/>
  <c r="CB38" i="1"/>
  <c r="CA38" i="1"/>
  <c r="CC50" i="1"/>
  <c r="CE50" i="1" s="1"/>
  <c r="CA16" i="1" l="1"/>
  <c r="CB16" i="1"/>
  <c r="CB28" i="1"/>
  <c r="CA28" i="1"/>
  <c r="CA20" i="1"/>
  <c r="CB20" i="1"/>
  <c r="CA49" i="1"/>
  <c r="CB49" i="1"/>
  <c r="CA46" i="1"/>
  <c r="CB46" i="1"/>
  <c r="CA53" i="1"/>
  <c r="CB53" i="1"/>
</calcChain>
</file>

<file path=xl/sharedStrings.xml><?xml version="1.0" encoding="utf-8"?>
<sst xmlns="http://schemas.openxmlformats.org/spreadsheetml/2006/main" count="450" uniqueCount="152">
  <si>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</si>
  <si>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</si>
  <si>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</si>
  <si>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</si>
  <si>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</si>
  <si>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</si>
  <si>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</si>
  <si>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</si>
  <si>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</si>
  <si>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</si>
  <si>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</si>
  <si>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</si>
  <si>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</si>
  <si>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</si>
  <si>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</si>
  <si>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</si>
  <si>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</si>
  <si>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</si>
  <si>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</si>
  <si>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</si>
  <si>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</si>
  <si>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</si>
  <si>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</si>
  <si>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</si>
  <si>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</si>
  <si>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</si>
  <si>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</si>
  <si>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</si>
  <si>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</si>
  <si>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</si>
  <si>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</si>
  <si>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</si>
  <si>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</si>
  <si>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</si>
  <si>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</si>
  <si>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</si>
  <si>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</si>
  <si>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</si>
  <si>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</si>
  <si>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</si>
  <si>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</si>
  <si>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</si>
  <si>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</si>
  <si>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</si>
  <si>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</si>
  <si>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</si>
  <si>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</si>
  <si>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</si>
  <si>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</si>
  <si>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</si>
  <si>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</si>
  <si>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</si>
  <si>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</si>
  <si>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</si>
  <si>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</si>
  <si>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</si>
  <si>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</si>
  <si>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</si>
  <si>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</si>
  <si>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</si>
  <si>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</si>
  <si>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</si>
  <si>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</si>
  <si>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</si>
  <si>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</si>
  <si>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</si>
  <si>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</si>
  <si>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</si>
  <si>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</si>
  <si>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</si>
  <si>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</si>
  <si>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</si>
  <si>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</si>
  <si>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</si>
  <si>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</si>
  <si>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</si>
  <si>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</si>
  <si>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</si>
  <si>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</si>
  <si>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</si>
  <si>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</si>
  <si>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</si>
  <si>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</si>
  <si>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</si>
  <si>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</si>
  <si>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</si>
  <si>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</si>
  <si>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</si>
  <si>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</si>
  <si>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</si>
  <si>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09:37:04</t>
  </si>
  <si>
    <t>0</t>
  </si>
  <si>
    <t>09:39:32</t>
  </si>
  <si>
    <t>09:42:04</t>
  </si>
  <si>
    <t>09:44:27</t>
  </si>
  <si>
    <t>09:46:52</t>
  </si>
  <si>
    <t>09:49:17</t>
  </si>
  <si>
    <t>09:51:54</t>
  </si>
  <si>
    <t>09:54:40</t>
  </si>
  <si>
    <t>09:57:13</t>
  </si>
  <si>
    <t>09:59:55</t>
  </si>
  <si>
    <t>10:02:23</t>
  </si>
  <si>
    <t>11:22:11</t>
  </si>
  <si>
    <t>11:25:32</t>
  </si>
  <si>
    <t>11:28:19</t>
  </si>
  <si>
    <t>11:31:27</t>
  </si>
  <si>
    <t>11:34:15</t>
  </si>
  <si>
    <t>11:36:48</t>
  </si>
  <si>
    <t>11:39:11</t>
  </si>
  <si>
    <t>11:41:52</t>
  </si>
  <si>
    <t>11:44:14</t>
  </si>
  <si>
    <t>11:46:53</t>
  </si>
  <si>
    <t>11:49:22</t>
  </si>
  <si>
    <t>12:10:04</t>
  </si>
  <si>
    <t>12:13:46</t>
  </si>
  <si>
    <t>12:16:11</t>
  </si>
  <si>
    <t>12:18:42</t>
  </si>
  <si>
    <t>12:21:04</t>
  </si>
  <si>
    <t>12:23:26</t>
  </si>
  <si>
    <t>12:27:08</t>
  </si>
  <si>
    <t>12:30:50</t>
  </si>
  <si>
    <t>12:33:39</t>
  </si>
  <si>
    <t>12:36:22</t>
  </si>
  <si>
    <t>12:38:54</t>
  </si>
  <si>
    <t>13:04:13</t>
  </si>
  <si>
    <t>13:06:48</t>
  </si>
  <si>
    <t>13:10:30</t>
  </si>
  <si>
    <t>13:14:00</t>
  </si>
  <si>
    <t>13:16:26</t>
  </si>
  <si>
    <t>13:18:54</t>
  </si>
  <si>
    <t>13:21:40</t>
  </si>
  <si>
    <t>13:24:02</t>
  </si>
  <si>
    <t>13:26:32</t>
  </si>
  <si>
    <t>13:28:59</t>
  </si>
  <si>
    <t>13:31:34</t>
  </si>
  <si>
    <t>13:50:51</t>
  </si>
  <si>
    <t>13:53:13</t>
  </si>
  <si>
    <t>13:55:47</t>
  </si>
  <si>
    <t>13:58:09</t>
  </si>
  <si>
    <t>14:00:39</t>
  </si>
  <si>
    <t>14:03:06</t>
  </si>
  <si>
    <t>14:05:28</t>
  </si>
  <si>
    <t>14:07:55</t>
  </si>
  <si>
    <t>14:10:37</t>
  </si>
  <si>
    <t>14:12:59</t>
  </si>
  <si>
    <t>14:15:44</t>
  </si>
  <si>
    <t>ID</t>
  </si>
  <si>
    <t>T1 200-8 Plot3 Leaf1</t>
  </si>
  <si>
    <t>T1 4-ko Plot2 Leaf1</t>
  </si>
  <si>
    <t>T1 43-oe Plot1 Leaf3</t>
  </si>
  <si>
    <t>T1 4-ko Plot4 Leaf3</t>
  </si>
  <si>
    <t>T1 4-ko Plot3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</si>
</sst>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J57"/>
  <sheetViews>
    <sheetView tabSelected="1" topLeftCell="F1" zoomScale="115" zoomScaleNormal="115" workbookViewId="0">
      <selection activeCell="L7" sqref="L7"/>
    </sheetView>
  </sheetViews>
  <sheetFormatPr defaultColWidth="11" defaultRowHeight="15.5" x14ac:dyDescent="0.35"/>
  <cols>
    <col min="1" max="1" width="18.33203125" customWidth="1"/>
    <col min="3" max="3" width="19.33203125" customWidth="1"/>
  </cols>
  <sheetData>
    <row r="1" spans="1:88" s="2" customFormat="1" x14ac:dyDescent="0.35">
      <c r="A1" s="2" t="s">
        <v>146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</row>
    <row r="2" spans="1:88" s="2" customFormat="1" x14ac:dyDescent="0.35">
      <c r="B2" s="3" t="s">
        <v>88</v>
      </c>
      <c r="C2" s="3" t="s">
        <v>88</v>
      </c>
      <c r="D2" s="3" t="s">
        <v>88</v>
      </c>
      <c r="E2" s="3" t="s">
        <v>88</v>
      </c>
      <c r="F2" s="3" t="s">
        <v>88</v>
      </c>
      <c r="G2" s="3" t="s">
        <v>88</v>
      </c>
      <c r="H2" s="3" t="s">
        <v>88</v>
      </c>
      <c r="I2" s="3" t="s">
        <v>88</v>
      </c>
      <c r="J2" s="3" t="s">
        <v>89</v>
      </c>
      <c r="K2" s="3" t="s">
        <v>89</v>
      </c>
      <c r="L2" s="3" t="s">
        <v>89</v>
      </c>
      <c r="M2" s="3" t="s">
        <v>88</v>
      </c>
      <c r="N2" s="3" t="s">
        <v>88</v>
      </c>
      <c r="O2" s="3" t="s">
        <v>88</v>
      </c>
      <c r="P2" s="3" t="s">
        <v>88</v>
      </c>
      <c r="Q2" s="3" t="s">
        <v>88</v>
      </c>
      <c r="R2" s="3" t="s">
        <v>88</v>
      </c>
      <c r="S2" s="3" t="s">
        <v>88</v>
      </c>
      <c r="T2" s="3" t="s">
        <v>89</v>
      </c>
      <c r="U2" s="3" t="s">
        <v>89</v>
      </c>
      <c r="V2" s="3" t="s">
        <v>89</v>
      </c>
      <c r="W2" s="3" t="s">
        <v>88</v>
      </c>
      <c r="X2" s="3" t="s">
        <v>88</v>
      </c>
      <c r="Y2" s="3" t="s">
        <v>88</v>
      </c>
      <c r="Z2" s="3" t="s">
        <v>88</v>
      </c>
      <c r="AA2" s="3" t="s">
        <v>89</v>
      </c>
      <c r="AB2" s="3" t="s">
        <v>89</v>
      </c>
      <c r="AC2" s="3" t="s">
        <v>89</v>
      </c>
      <c r="AD2" s="3" t="s">
        <v>89</v>
      </c>
      <c r="AE2" s="3" t="s">
        <v>89</v>
      </c>
      <c r="AF2" s="3" t="s">
        <v>88</v>
      </c>
      <c r="AG2" s="3" t="s">
        <v>88</v>
      </c>
      <c r="AH2" s="3" t="s">
        <v>89</v>
      </c>
      <c r="AI2" s="3" t="s">
        <v>89</v>
      </c>
      <c r="AJ2" s="3" t="s">
        <v>89</v>
      </c>
      <c r="AK2" s="3" t="s">
        <v>89</v>
      </c>
      <c r="AL2" s="3" t="s">
        <v>88</v>
      </c>
      <c r="AM2" s="3" t="s">
        <v>89</v>
      </c>
      <c r="AN2" s="3" t="s">
        <v>88</v>
      </c>
      <c r="AO2" s="3" t="s">
        <v>89</v>
      </c>
      <c r="AP2" s="3" t="s">
        <v>88</v>
      </c>
      <c r="AQ2" s="3" t="s">
        <v>88</v>
      </c>
      <c r="AR2" s="3" t="s">
        <v>88</v>
      </c>
      <c r="AS2" s="3" t="s">
        <v>88</v>
      </c>
      <c r="AT2" s="3" t="s">
        <v>88</v>
      </c>
      <c r="AU2" s="3" t="s">
        <v>88</v>
      </c>
      <c r="AV2" s="3" t="s">
        <v>88</v>
      </c>
      <c r="AW2" s="3" t="s">
        <v>88</v>
      </c>
      <c r="AX2" s="3" t="s">
        <v>88</v>
      </c>
      <c r="AY2" s="3" t="s">
        <v>88</v>
      </c>
      <c r="AZ2" s="3" t="s">
        <v>88</v>
      </c>
      <c r="BA2" s="3" t="s">
        <v>88</v>
      </c>
      <c r="BB2" s="3" t="s">
        <v>88</v>
      </c>
      <c r="BC2" s="3" t="s">
        <v>88</v>
      </c>
      <c r="BD2" s="3" t="s">
        <v>88</v>
      </c>
      <c r="BE2" s="3" t="s">
        <v>88</v>
      </c>
      <c r="BF2" s="3" t="s">
        <v>88</v>
      </c>
      <c r="BG2" s="3" t="s">
        <v>88</v>
      </c>
      <c r="BH2" s="3" t="s">
        <v>88</v>
      </c>
      <c r="BI2" s="3" t="s">
        <v>88</v>
      </c>
      <c r="BJ2" s="3" t="s">
        <v>88</v>
      </c>
      <c r="BK2" s="3" t="s">
        <v>88</v>
      </c>
      <c r="BL2" s="3" t="s">
        <v>89</v>
      </c>
      <c r="BM2" s="3" t="s">
        <v>89</v>
      </c>
      <c r="BN2" s="3" t="s">
        <v>89</v>
      </c>
      <c r="BO2" s="3" t="s">
        <v>89</v>
      </c>
      <c r="BP2" s="3" t="s">
        <v>89</v>
      </c>
      <c r="BQ2" s="3" t="s">
        <v>89</v>
      </c>
      <c r="BR2" s="3" t="s">
        <v>89</v>
      </c>
      <c r="BS2" s="3" t="s">
        <v>89</v>
      </c>
      <c r="BT2" s="3" t="s">
        <v>89</v>
      </c>
      <c r="BU2" s="3" t="s">
        <v>89</v>
      </c>
      <c r="BV2" s="3" t="s">
        <v>89</v>
      </c>
      <c r="BW2" s="3" t="s">
        <v>89</v>
      </c>
      <c r="BX2" s="3" t="s">
        <v>89</v>
      </c>
      <c r="BY2" s="3" t="s">
        <v>89</v>
      </c>
      <c r="BZ2" s="3" t="s">
        <v>89</v>
      </c>
      <c r="CA2" s="3" t="s">
        <v>89</v>
      </c>
      <c r="CB2" s="3" t="s">
        <v>89</v>
      </c>
      <c r="CC2" s="3" t="s">
        <v>89</v>
      </c>
      <c r="CD2" s="3" t="s">
        <v>89</v>
      </c>
      <c r="CE2" s="3" t="s">
        <v>89</v>
      </c>
      <c r="CF2" s="3" t="s">
        <v>89</v>
      </c>
      <c r="CG2" s="3" t="s">
        <v>89</v>
      </c>
      <c r="CH2" s="3" t="s">
        <v>89</v>
      </c>
      <c r="CI2" s="3" t="s">
        <v>89</v>
      </c>
      <c r="CJ2" s="3" t="s">
        <v>89</v>
      </c>
    </row>
    <row r="3" spans="1:88" s="2" customFormat="1" x14ac:dyDescent="0.35">
      <c r="A3" s="2" t="s">
        <v>147</v>
      </c>
      <c r="B3" s="3">
        <v>1</v>
      </c>
      <c r="C3" s="3" t="s">
        <v>90</v>
      </c>
      <c r="D3" s="3" t="s">
        <v>0</v>
      </c>
      <c r="E3" s="3">
        <v>0</v>
      </c>
      <c r="F3" s="3" t="s">
        <v>91</v>
      </c>
      <c r="G3" s="3" t="s">
        <v>0</v>
      </c>
      <c r="H3" s="3">
        <v>1710.0000490006059</v>
      </c>
      <c r="I3" s="3">
        <v>0</v>
      </c>
      <c r="J3" s="2">
        <f t="shared" ref="J3" si="0">(AS3-AT3*(1000-AU3)/(1000-AV3))*BL3</f>
        <v>24.702178560423743</v>
      </c>
      <c r="K3" s="2">
        <f t="shared" ref="K3" si="1">IF(BW3&lt;&gt;0,1/(1/BW3-1/AO3),0)</f>
        <v>0.13003828326924202</v>
      </c>
      <c r="L3" s="2">
        <f>((BZ3-BM3/2)*AT3-J3)/(BZ3+BM3/2)</f>
        <v>70.915234266525246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2" t="e">
        <f t="shared" ref="T3" si="2">CF3/P3</f>
        <v>#DIV/0!</v>
      </c>
      <c r="U3" s="2" t="e">
        <f t="shared" ref="U3" si="3">CH3/R3</f>
        <v>#DIV/0!</v>
      </c>
      <c r="V3" s="2" t="e">
        <f t="shared" ref="V3" si="4">(R3-S3)/R3</f>
        <v>#DIV/0!</v>
      </c>
      <c r="W3" s="3">
        <v>-1</v>
      </c>
      <c r="X3" s="3">
        <v>0.87</v>
      </c>
      <c r="Y3" s="3">
        <v>0.92</v>
      </c>
      <c r="Z3" s="3">
        <v>10.205161094665527</v>
      </c>
      <c r="AA3" s="2">
        <f t="shared" ref="AA3" si="5">(Z3*Y3+(100-Z3)*X3)/100</f>
        <v>0.87510258054733281</v>
      </c>
      <c r="AB3" s="2">
        <f>(J3-W3)/CG3</f>
        <v>1.7289259153414917E-2</v>
      </c>
      <c r="AC3" s="2" t="e">
        <f t="shared" ref="AC3" si="6">(R3-S3)/(R3-Q3)</f>
        <v>#DIV/0!</v>
      </c>
      <c r="AD3" s="2" t="e">
        <f t="shared" ref="AD3" si="7">(P3-R3)/(P3-Q3)</f>
        <v>#DIV/0!</v>
      </c>
      <c r="AE3" s="2" t="e">
        <f t="shared" ref="AE3" si="8">(P3-R3)/R3</f>
        <v>#DIV/0!</v>
      </c>
      <c r="AF3" s="3">
        <v>0</v>
      </c>
      <c r="AG3" s="3">
        <v>0.5</v>
      </c>
      <c r="AH3" s="2" t="e">
        <f t="shared" ref="AH3" si="9">V3*AG3*AA3*AF3</f>
        <v>#DIV/0!</v>
      </c>
      <c r="AI3" s="2">
        <f t="shared" ref="AI3" si="10">BM3*1000</f>
        <v>1.7060559081582625</v>
      </c>
      <c r="AJ3" s="2">
        <f t="shared" ref="AJ3" si="11">(BR3-BX3)</f>
        <v>1.2940169313561367</v>
      </c>
      <c r="AK3" s="2">
        <f>(AQ3+BQ3*I3)</f>
        <v>24.036937713623047</v>
      </c>
      <c r="AL3" s="3">
        <v>2</v>
      </c>
      <c r="AM3" s="2">
        <f t="shared" ref="AM3" si="12">(AL3*BF3+BG3)</f>
        <v>4.644859790802002</v>
      </c>
      <c r="AN3" s="3">
        <v>1</v>
      </c>
      <c r="AO3" s="2">
        <f t="shared" ref="AO3" si="13">AM3*(AN3+1)*(AN3+1)/(AN3*AN3+1)</f>
        <v>9.2897195816040039</v>
      </c>
      <c r="AP3" s="3">
        <v>22.546150207519531</v>
      </c>
      <c r="AQ3" s="3">
        <v>24.036937713623047</v>
      </c>
      <c r="AR3" s="3">
        <v>22.061456680297852</v>
      </c>
      <c r="AS3" s="3">
        <v>400.21670532226563</v>
      </c>
      <c r="AT3" s="3">
        <v>383.32015991210938</v>
      </c>
      <c r="AU3" s="3">
        <v>16.022987365722656</v>
      </c>
      <c r="AV3" s="3">
        <v>17.140363693237305</v>
      </c>
      <c r="AW3" s="3">
        <v>58.194469451904297</v>
      </c>
      <c r="AX3" s="3">
        <v>62.250400543212891</v>
      </c>
      <c r="AY3" s="3">
        <v>300.13406372070313</v>
      </c>
      <c r="AZ3" s="3">
        <v>1698.77001953125</v>
      </c>
      <c r="BA3" s="3">
        <v>114.93196105957031</v>
      </c>
      <c r="BB3" s="3">
        <v>99.625038146972656</v>
      </c>
      <c r="BC3" s="3">
        <v>-1.0573129653930664</v>
      </c>
      <c r="BD3" s="3">
        <v>-5.4968297481536865E-2</v>
      </c>
      <c r="BE3" s="3">
        <v>0.75</v>
      </c>
      <c r="BF3" s="3">
        <v>-1.355140209197998</v>
      </c>
      <c r="BG3" s="3">
        <v>7.355140209197998</v>
      </c>
      <c r="BH3" s="3">
        <v>1</v>
      </c>
      <c r="BI3" s="3">
        <v>0</v>
      </c>
      <c r="BJ3" s="3">
        <v>0.15999999642372131</v>
      </c>
      <c r="BK3" s="3">
        <v>111115</v>
      </c>
      <c r="BL3" s="2">
        <f t="shared" ref="BL3" si="14">AY3*0.000001/(AL3*0.0001)</f>
        <v>1.5006703186035155</v>
      </c>
      <c r="BM3" s="2">
        <f t="shared" ref="BM3" si="15">(AV3-AU3)/(1000-AV3)*BL3</f>
        <v>1.7060559081582625E-3</v>
      </c>
      <c r="BN3" s="2">
        <f t="shared" ref="BN3" si="16">(AQ3+273.15)</f>
        <v>297.18693771362302</v>
      </c>
      <c r="BO3" s="2">
        <f t="shared" ref="BO3" si="17">(AP3+273.15)</f>
        <v>295.69615020751951</v>
      </c>
      <c r="BP3" s="2">
        <f t="shared" ref="BP3" si="18">(AZ3*BH3+BA3*BI3)*BJ3</f>
        <v>271.80319704972499</v>
      </c>
      <c r="BQ3" s="2">
        <f t="shared" ref="BQ3" si="19">((BP3+0.00000010773*(BO3^4-BN3^4))-BM3*44100)/(AM3*51.4+0.00000043092*BN3^3)</f>
        <v>0.71916126974482397</v>
      </c>
      <c r="BR3" s="2">
        <f t="shared" ref="BR3" si="20">0.61365*EXP(17.502*AK3/(240.97+AK3))</f>
        <v>3.0016263181478884</v>
      </c>
      <c r="BS3" s="2">
        <f t="shared" ref="BS3" si="21">BR3*1000/BB3</f>
        <v>30.129236324303481</v>
      </c>
      <c r="BT3" s="2">
        <f t="shared" ref="BT3" si="22">(BS3-AV3)</f>
        <v>12.988872631066176</v>
      </c>
      <c r="BU3" s="2">
        <f>IF(I3,AQ3,(AP3+AQ3)/2)</f>
        <v>23.291543960571289</v>
      </c>
      <c r="BV3" s="2">
        <f t="shared" ref="BV3" si="23">0.61365*EXP(17.502*BU3/(240.97+BU3))</f>
        <v>2.8698641776295197</v>
      </c>
      <c r="BW3" s="2">
        <f t="shared" ref="BW3" si="24">IF(BT3&lt;&gt;0,(1000-(BS3+AV3)/2)/BT3*BM3,0)</f>
        <v>0.12824312511781333</v>
      </c>
      <c r="BX3" s="2">
        <f t="shared" ref="BX3" si="25">AV3*BB3/1000</f>
        <v>1.7076093867917517</v>
      </c>
      <c r="BY3" s="2">
        <f t="shared" ref="BY3" si="26">(BV3-BX3)</f>
        <v>1.1622547908377681</v>
      </c>
      <c r="BZ3" s="2">
        <f t="shared" ref="BZ3" si="27">1/(1.6/K3+1.37/AO3)</f>
        <v>8.0311326710174463E-2</v>
      </c>
      <c r="CA3" s="2">
        <f t="shared" ref="CA3" si="28">L3*BB3*0.001</f>
        <v>7.0649329190040797</v>
      </c>
      <c r="CB3" s="2">
        <f t="shared" ref="CB3" si="29">L3/AT3</f>
        <v>0.18500262100168496</v>
      </c>
      <c r="CC3" s="2">
        <f t="shared" ref="CC3" si="30">(1-BM3*BB3/BR3/K3)*100</f>
        <v>56.455439878076817</v>
      </c>
      <c r="CD3" s="2">
        <f>(AT3-J3/(AO3/1.35))</f>
        <v>379.73039159201829</v>
      </c>
      <c r="CE3" s="2">
        <f>J3*CC3/100/CD3</f>
        <v>3.6725329008531059E-2</v>
      </c>
      <c r="CF3" s="2">
        <f t="shared" ref="CF3" si="31">(P3-O3)</f>
        <v>0</v>
      </c>
      <c r="CG3" s="2">
        <f t="shared" ref="CG3" si="32">AZ3*AA3</f>
        <v>1486.5980278482398</v>
      </c>
      <c r="CH3" s="2">
        <f t="shared" ref="CH3" si="33">(R3-Q3)</f>
        <v>0</v>
      </c>
      <c r="CI3" s="2" t="e">
        <f t="shared" ref="CI3" si="34">(R3-S3)/(R3-O3)</f>
        <v>#DIV/0!</v>
      </c>
      <c r="CJ3" s="2" t="e">
        <f t="shared" ref="CJ3" si="35">(P3-R3)/(P3-O3)</f>
        <v>#DIV/0!</v>
      </c>
    </row>
    <row r="4" spans="1:88" s="2" customFormat="1" x14ac:dyDescent="0.35">
      <c r="A4" s="2" t="s">
        <v>147</v>
      </c>
      <c r="B4" s="3">
        <v>3</v>
      </c>
      <c r="C4" s="3" t="s">
        <v>93</v>
      </c>
      <c r="D4" s="3" t="s">
        <v>0</v>
      </c>
      <c r="E4" s="3">
        <v>0</v>
      </c>
      <c r="F4" s="3" t="s">
        <v>91</v>
      </c>
      <c r="G4" s="3" t="s">
        <v>0</v>
      </c>
      <c r="H4" s="3">
        <v>2010.0000490006059</v>
      </c>
      <c r="I4" s="3">
        <v>0</v>
      </c>
      <c r="J4" s="2">
        <f t="shared" ref="J4:J13" si="36">(AS4-AT4*(1000-AU4)/(1000-AV4))*BL4</f>
        <v>-1.4682042319473656</v>
      </c>
      <c r="K4" s="2">
        <f t="shared" ref="K4:K13" si="37">IF(BW4&lt;&gt;0,1/(1/BW4-1/AO4),0)</f>
        <v>0.15496915158495597</v>
      </c>
      <c r="L4" s="2">
        <f>((BZ4-BM4/2)*AT4-J4)/(BZ4+BM4/2)</f>
        <v>65.055200775774992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2" t="e">
        <f t="shared" ref="T4:T13" si="38">CF4/P4</f>
        <v>#DIV/0!</v>
      </c>
      <c r="U4" s="2" t="e">
        <f t="shared" ref="U4:U13" si="39">CH4/R4</f>
        <v>#DIV/0!</v>
      </c>
      <c r="V4" s="2" t="e">
        <f t="shared" ref="V4:V13" si="40">(R4-S4)/R4</f>
        <v>#DIV/0!</v>
      </c>
      <c r="W4" s="3">
        <v>-1</v>
      </c>
      <c r="X4" s="3">
        <v>0.87</v>
      </c>
      <c r="Y4" s="3">
        <v>0.92</v>
      </c>
      <c r="Z4" s="3">
        <v>10.178418159484863</v>
      </c>
      <c r="AA4" s="2">
        <f t="shared" ref="AA4:AA13" si="41">(Z4*Y4+(100-Z4)*X4)/100</f>
        <v>0.87508920907974241</v>
      </c>
      <c r="AB4" s="2">
        <f>(J4-W4)/CG4</f>
        <v>-3.1465322286089177E-4</v>
      </c>
      <c r="AC4" s="2" t="e">
        <f t="shared" ref="AC4:AC13" si="42">(R4-S4)/(R4-Q4)</f>
        <v>#DIV/0!</v>
      </c>
      <c r="AD4" s="2" t="e">
        <f t="shared" ref="AD4:AD13" si="43">(P4-R4)/(P4-Q4)</f>
        <v>#DIV/0!</v>
      </c>
      <c r="AE4" s="2" t="e">
        <f t="shared" ref="AE4:AE13" si="44">(P4-R4)/R4</f>
        <v>#DIV/0!</v>
      </c>
      <c r="AF4" s="3">
        <v>0</v>
      </c>
      <c r="AG4" s="3">
        <v>0.5</v>
      </c>
      <c r="AH4" s="2" t="e">
        <f t="shared" ref="AH4:AH13" si="45">V4*AG4*AA4*AF4</f>
        <v>#DIV/0!</v>
      </c>
      <c r="AI4" s="2">
        <f t="shared" ref="AI4:AI13" si="46">BM4*1000</f>
        <v>1.9951284963550735</v>
      </c>
      <c r="AJ4" s="2">
        <f t="shared" ref="AJ4:AJ13" si="47">(BR4-BX4)</f>
        <v>1.2730140212351848</v>
      </c>
      <c r="AK4" s="2">
        <f>(AQ4+BQ4*I4)</f>
        <v>24.018854141235352</v>
      </c>
      <c r="AL4" s="3">
        <v>2</v>
      </c>
      <c r="AM4" s="2">
        <f t="shared" ref="AM4:AM13" si="48">(AL4*BF4+BG4)</f>
        <v>4.644859790802002</v>
      </c>
      <c r="AN4" s="3">
        <v>1</v>
      </c>
      <c r="AO4" s="2">
        <f t="shared" ref="AO4:AO13" si="49">AM4*(AN4+1)*(AN4+1)/(AN4*AN4+1)</f>
        <v>9.2897195816040039</v>
      </c>
      <c r="AP4" s="3">
        <v>22.586967468261719</v>
      </c>
      <c r="AQ4" s="3">
        <v>24.018854141235352</v>
      </c>
      <c r="AR4" s="3">
        <v>22.062583923339844</v>
      </c>
      <c r="AS4" s="3">
        <v>49.980640411376953</v>
      </c>
      <c r="AT4" s="3">
        <v>50.891250610351563</v>
      </c>
      <c r="AU4" s="3">
        <v>16.013160705566406</v>
      </c>
      <c r="AV4" s="3">
        <v>17.319488525390625</v>
      </c>
      <c r="AW4" s="3">
        <v>58.007045745849609</v>
      </c>
      <c r="AX4" s="3">
        <v>62.736572265625</v>
      </c>
      <c r="AY4" s="3">
        <v>300.16567993164063</v>
      </c>
      <c r="AZ4" s="3">
        <v>1700.39892578125</v>
      </c>
      <c r="BA4" s="3">
        <v>122.82070922851563</v>
      </c>
      <c r="BB4" s="3">
        <v>99.619232177734375</v>
      </c>
      <c r="BC4" s="3">
        <v>-1.1411253213882446</v>
      </c>
      <c r="BD4" s="3">
        <v>-6.6504992544651031E-2</v>
      </c>
      <c r="BE4" s="3">
        <v>1</v>
      </c>
      <c r="BF4" s="3">
        <v>-1.355140209197998</v>
      </c>
      <c r="BG4" s="3">
        <v>7.355140209197998</v>
      </c>
      <c r="BH4" s="3">
        <v>1</v>
      </c>
      <c r="BI4" s="3">
        <v>0</v>
      </c>
      <c r="BJ4" s="3">
        <v>0.15999999642372131</v>
      </c>
      <c r="BK4" s="3">
        <v>111115</v>
      </c>
      <c r="BL4" s="2">
        <f t="shared" ref="BL4:BL13" si="50">AY4*0.000001/(AL4*0.0001)</f>
        <v>1.500828399658203</v>
      </c>
      <c r="BM4" s="2">
        <f t="shared" ref="BM4:BM13" si="51">(AV4-AU4)/(1000-AV4)*BL4</f>
        <v>1.9951284963550735E-3</v>
      </c>
      <c r="BN4" s="2">
        <f t="shared" ref="BN4:BN13" si="52">(AQ4+273.15)</f>
        <v>297.16885414123533</v>
      </c>
      <c r="BO4" s="2">
        <f t="shared" ref="BO4:BO13" si="53">(AP4+273.15)</f>
        <v>295.7369674682617</v>
      </c>
      <c r="BP4" s="2">
        <f t="shared" ref="BP4:BP13" si="54">(AZ4*BH4+BA4*BI4)*BJ4</f>
        <v>272.06382204389956</v>
      </c>
      <c r="BQ4" s="2">
        <f t="shared" ref="BQ4:BQ13" si="55">((BP4+0.00000010773*(BO4^4-BN4^4))-BM4*44100)/(AM4*51.4+0.00000043092*BN4^3)</f>
        <v>0.67186504987567774</v>
      </c>
      <c r="BR4" s="2">
        <f t="shared" ref="BR4:BR13" si="56">0.61365*EXP(17.502*AK4/(240.97+AK4))</f>
        <v>2.9983681698456799</v>
      </c>
      <c r="BS4" s="2">
        <f t="shared" ref="BS4:BS13" si="57">BR4*1000/BB4</f>
        <v>30.098286287693725</v>
      </c>
      <c r="BT4" s="2">
        <f t="shared" ref="BT4:BT13" si="58">(BS4-AV4)</f>
        <v>12.7787977623031</v>
      </c>
      <c r="BU4" s="2">
        <f>IF(I4,AQ4,(AP4+AQ4)/2)</f>
        <v>23.302910804748535</v>
      </c>
      <c r="BV4" s="2">
        <f t="shared" ref="BV4:BV13" si="59">0.61365*EXP(17.502*BU4/(240.97+BU4))</f>
        <v>2.8718348496850243</v>
      </c>
      <c r="BW4" s="2">
        <f t="shared" ref="BW4:BW13" si="60">IF(BT4&lt;&gt;0,(1000-(BS4+AV4)/2)/BT4*BM4,0)</f>
        <v>0.15242640627895451</v>
      </c>
      <c r="BX4" s="2">
        <f t="shared" ref="BX4:BX13" si="61">AV4*BB4/1000</f>
        <v>1.7253541486104951</v>
      </c>
      <c r="BY4" s="2">
        <f t="shared" ref="BY4:BY13" si="62">(BV4-BX4)</f>
        <v>1.1464807010745293</v>
      </c>
      <c r="BZ4" s="2">
        <f t="shared" ref="BZ4:BZ13" si="63">1/(1.6/K4+1.37/AO4)</f>
        <v>9.5491736524411577E-2</v>
      </c>
      <c r="CA4" s="2">
        <f t="shared" ref="CA4:CA13" si="64">L4*BB4*0.001</f>
        <v>6.4807491504510546</v>
      </c>
      <c r="CB4" s="2">
        <f t="shared" ref="CB4:CB13" si="65">L4/AT4</f>
        <v>1.278317981883951</v>
      </c>
      <c r="CC4" s="2">
        <f t="shared" ref="CC4:CC13" si="66">(1-BM4*BB4/BR4/K4)*100</f>
        <v>57.225607768094058</v>
      </c>
      <c r="CD4" s="2">
        <f>(AT4-J4/(AO4/1.35))</f>
        <v>51.104612886329619</v>
      </c>
      <c r="CE4" s="2">
        <f>J4*CC4/100/CD4</f>
        <v>-1.6440566664257156E-2</v>
      </c>
      <c r="CF4" s="2">
        <f t="shared" ref="CF4:CF13" si="67">(P4-O4)</f>
        <v>0</v>
      </c>
      <c r="CG4" s="2">
        <f t="shared" ref="CG4:CG13" si="68">AZ4*AA4</f>
        <v>1488.0007510819578</v>
      </c>
      <c r="CH4" s="2">
        <f t="shared" ref="CH4:CH13" si="69">(R4-Q4)</f>
        <v>0</v>
      </c>
      <c r="CI4" s="2" t="e">
        <f t="shared" ref="CI4:CI13" si="70">(R4-S4)/(R4-O4)</f>
        <v>#DIV/0!</v>
      </c>
      <c r="CJ4" s="2" t="e">
        <f t="shared" ref="CJ4:CJ13" si="71">(P4-R4)/(P4-O4)</f>
        <v>#DIV/0!</v>
      </c>
    </row>
    <row r="5" spans="1:88" s="2" customFormat="1" x14ac:dyDescent="0.35">
      <c r="A5" s="2" t="s">
        <v>147</v>
      </c>
      <c r="B5" s="3">
        <v>4</v>
      </c>
      <c r="C5" s="3" t="s">
        <v>94</v>
      </c>
      <c r="D5" s="3" t="s">
        <v>0</v>
      </c>
      <c r="E5" s="3">
        <v>0</v>
      </c>
      <c r="F5" s="3" t="s">
        <v>91</v>
      </c>
      <c r="G5" s="3" t="s">
        <v>0</v>
      </c>
      <c r="H5" s="3">
        <v>2152.500048966147</v>
      </c>
      <c r="I5" s="3">
        <v>0</v>
      </c>
      <c r="J5" s="2">
        <f t="shared" si="36"/>
        <v>1.6981255972842055</v>
      </c>
      <c r="K5" s="2">
        <f t="shared" si="37"/>
        <v>0.17528639652078651</v>
      </c>
      <c r="L5" s="2">
        <f>((BZ5-BM5/2)*AT5-J5)/(BZ5+BM5/2)</f>
        <v>81.150570517552154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2" t="e">
        <f t="shared" si="38"/>
        <v>#DIV/0!</v>
      </c>
      <c r="U5" s="2" t="e">
        <f t="shared" si="39"/>
        <v>#DIV/0!</v>
      </c>
      <c r="V5" s="2" t="e">
        <f t="shared" si="40"/>
        <v>#DIV/0!</v>
      </c>
      <c r="W5" s="3">
        <v>-1</v>
      </c>
      <c r="X5" s="3">
        <v>0.87</v>
      </c>
      <c r="Y5" s="3">
        <v>0.92</v>
      </c>
      <c r="Z5" s="3">
        <v>10.178418159484863</v>
      </c>
      <c r="AA5" s="2">
        <f t="shared" si="41"/>
        <v>0.87508920907974241</v>
      </c>
      <c r="AB5" s="2">
        <f>(J5-W5)/CG5</f>
        <v>1.8139044147257833E-3</v>
      </c>
      <c r="AC5" s="2" t="e">
        <f t="shared" si="42"/>
        <v>#DIV/0!</v>
      </c>
      <c r="AD5" s="2" t="e">
        <f t="shared" si="43"/>
        <v>#DIV/0!</v>
      </c>
      <c r="AE5" s="2" t="e">
        <f t="shared" si="44"/>
        <v>#DIV/0!</v>
      </c>
      <c r="AF5" s="3">
        <v>0</v>
      </c>
      <c r="AG5" s="3">
        <v>0.5</v>
      </c>
      <c r="AH5" s="2" t="e">
        <f t="shared" si="45"/>
        <v>#DIV/0!</v>
      </c>
      <c r="AI5" s="2">
        <f t="shared" si="46"/>
        <v>2.1824929476792323</v>
      </c>
      <c r="AJ5" s="2">
        <f t="shared" si="47"/>
        <v>1.2336535204522565</v>
      </c>
      <c r="AK5" s="2">
        <f>(AQ5+BQ5*I5)</f>
        <v>23.990320205688477</v>
      </c>
      <c r="AL5" s="3">
        <v>2</v>
      </c>
      <c r="AM5" s="2">
        <f t="shared" si="48"/>
        <v>4.644859790802002</v>
      </c>
      <c r="AN5" s="3">
        <v>1</v>
      </c>
      <c r="AO5" s="2">
        <f t="shared" si="49"/>
        <v>9.2897195816040039</v>
      </c>
      <c r="AP5" s="3">
        <v>22.600099563598633</v>
      </c>
      <c r="AQ5" s="3">
        <v>23.990320205688477</v>
      </c>
      <c r="AR5" s="3">
        <v>22.061189651489258</v>
      </c>
      <c r="AS5" s="3">
        <v>99.997062683105469</v>
      </c>
      <c r="AT5" s="3">
        <v>98.721977233886719</v>
      </c>
      <c r="AU5" s="3">
        <v>16.233968734741211</v>
      </c>
      <c r="AV5" s="3">
        <v>17.66254997253418</v>
      </c>
      <c r="AW5" s="3">
        <v>58.759498596191406</v>
      </c>
      <c r="AX5" s="3">
        <v>63.930515289306641</v>
      </c>
      <c r="AY5" s="3">
        <v>300.15017700195313</v>
      </c>
      <c r="AZ5" s="3">
        <v>1699.7906494140625</v>
      </c>
      <c r="BA5" s="3">
        <v>119.84841156005859</v>
      </c>
      <c r="BB5" s="3">
        <v>99.622077941894531</v>
      </c>
      <c r="BC5" s="3">
        <v>-0.93295806646347046</v>
      </c>
      <c r="BD5" s="3">
        <v>-7.6284065842628479E-2</v>
      </c>
      <c r="BE5" s="3">
        <v>1</v>
      </c>
      <c r="BF5" s="3">
        <v>-1.355140209197998</v>
      </c>
      <c r="BG5" s="3">
        <v>7.355140209197998</v>
      </c>
      <c r="BH5" s="3">
        <v>1</v>
      </c>
      <c r="BI5" s="3">
        <v>0</v>
      </c>
      <c r="BJ5" s="3">
        <v>0.15999999642372131</v>
      </c>
      <c r="BK5" s="3">
        <v>111115</v>
      </c>
      <c r="BL5" s="2">
        <f t="shared" si="50"/>
        <v>1.5007508850097657</v>
      </c>
      <c r="BM5" s="2">
        <f t="shared" si="51"/>
        <v>2.1824929476792322E-3</v>
      </c>
      <c r="BN5" s="2">
        <f t="shared" si="52"/>
        <v>297.14032020568845</v>
      </c>
      <c r="BO5" s="2">
        <f t="shared" si="53"/>
        <v>295.75009956359861</v>
      </c>
      <c r="BP5" s="2">
        <f t="shared" si="54"/>
        <v>271.96649782732493</v>
      </c>
      <c r="BQ5" s="2">
        <f t="shared" si="55"/>
        <v>0.64031589848449766</v>
      </c>
      <c r="BR5" s="2">
        <f t="shared" si="56"/>
        <v>2.9932334504686637</v>
      </c>
      <c r="BS5" s="2">
        <f t="shared" si="57"/>
        <v>30.045884529877945</v>
      </c>
      <c r="BT5" s="2">
        <f t="shared" si="58"/>
        <v>12.383334557343765</v>
      </c>
      <c r="BU5" s="2">
        <f>IF(I5,AQ5,(AP5+AQ5)/2)</f>
        <v>23.295209884643555</v>
      </c>
      <c r="BV5" s="2">
        <f t="shared" si="59"/>
        <v>2.8704996103595546</v>
      </c>
      <c r="BW5" s="2">
        <f t="shared" si="60"/>
        <v>0.17204019457688349</v>
      </c>
      <c r="BX5" s="2">
        <f t="shared" si="61"/>
        <v>1.7595799300164072</v>
      </c>
      <c r="BY5" s="2">
        <f t="shared" si="62"/>
        <v>1.1109196803431474</v>
      </c>
      <c r="BZ5" s="2">
        <f t="shared" si="63"/>
        <v>0.10781213543918743</v>
      </c>
      <c r="CA5" s="2">
        <f t="shared" si="64"/>
        <v>8.0843884611287891</v>
      </c>
      <c r="CB5" s="2">
        <f t="shared" si="65"/>
        <v>0.82201119539263945</v>
      </c>
      <c r="CC5" s="2">
        <f t="shared" si="66"/>
        <v>58.560009981224837</v>
      </c>
      <c r="CD5" s="2">
        <f>(AT5-J5/(AO5/1.35))</f>
        <v>98.475202340823927</v>
      </c>
      <c r="CE5" s="2">
        <f>J5*CC5/100/CD5</f>
        <v>1.0098202345618501E-2</v>
      </c>
      <c r="CF5" s="2">
        <f t="shared" si="67"/>
        <v>0</v>
      </c>
      <c r="CG5" s="2">
        <f t="shared" si="68"/>
        <v>1487.4684549968936</v>
      </c>
      <c r="CH5" s="2">
        <f t="shared" si="69"/>
        <v>0</v>
      </c>
      <c r="CI5" s="2" t="e">
        <f t="shared" si="70"/>
        <v>#DIV/0!</v>
      </c>
      <c r="CJ5" s="2" t="e">
        <f t="shared" si="71"/>
        <v>#DIV/0!</v>
      </c>
    </row>
    <row r="6" spans="1:88" s="2" customFormat="1" x14ac:dyDescent="0.35">
      <c r="A6" s="2" t="s">
        <v>147</v>
      </c>
      <c r="B6" s="3">
        <v>2</v>
      </c>
      <c r="C6" s="3" t="s">
        <v>92</v>
      </c>
      <c r="D6" s="3" t="s">
        <v>0</v>
      </c>
      <c r="E6" s="3">
        <v>0</v>
      </c>
      <c r="F6" s="3" t="s">
        <v>91</v>
      </c>
      <c r="G6" s="3" t="s">
        <v>0</v>
      </c>
      <c r="H6" s="3">
        <v>1858.0000490006059</v>
      </c>
      <c r="I6" s="3">
        <v>0</v>
      </c>
      <c r="J6" s="2">
        <f t="shared" si="36"/>
        <v>5.0793339502635471</v>
      </c>
      <c r="K6" s="2">
        <f t="shared" si="37"/>
        <v>0.14293341368663368</v>
      </c>
      <c r="L6" s="2">
        <f>((BZ6-BM6/2)*AT6-J6)/(BZ6+BM6/2)</f>
        <v>135.31512281559216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2" t="e">
        <f t="shared" si="38"/>
        <v>#DIV/0!</v>
      </c>
      <c r="U6" s="2" t="e">
        <f t="shared" si="39"/>
        <v>#DIV/0!</v>
      </c>
      <c r="V6" s="2" t="e">
        <f t="shared" si="40"/>
        <v>#DIV/0!</v>
      </c>
      <c r="W6" s="3">
        <v>-1</v>
      </c>
      <c r="X6" s="3">
        <v>0.87</v>
      </c>
      <c r="Y6" s="3">
        <v>0.92</v>
      </c>
      <c r="Z6" s="3">
        <v>10.178418159484863</v>
      </c>
      <c r="AA6" s="2">
        <f t="shared" si="41"/>
        <v>0.87508920907974241</v>
      </c>
      <c r="AB6" s="2">
        <f>(J6-W6)/CG6</f>
        <v>4.0858592833132356E-3</v>
      </c>
      <c r="AC6" s="2" t="e">
        <f t="shared" si="42"/>
        <v>#DIV/0!</v>
      </c>
      <c r="AD6" s="2" t="e">
        <f t="shared" si="43"/>
        <v>#DIV/0!</v>
      </c>
      <c r="AE6" s="2" t="e">
        <f t="shared" si="44"/>
        <v>#DIV/0!</v>
      </c>
      <c r="AF6" s="3">
        <v>0</v>
      </c>
      <c r="AG6" s="3">
        <v>0.5</v>
      </c>
      <c r="AH6" s="2" t="e">
        <f t="shared" si="45"/>
        <v>#DIV/0!</v>
      </c>
      <c r="AI6" s="2">
        <f t="shared" si="46"/>
        <v>1.8787294939706585</v>
      </c>
      <c r="AJ6" s="2">
        <f t="shared" si="47"/>
        <v>1.298222430734701</v>
      </c>
      <c r="AK6" s="2">
        <f>(AQ6+BQ6*I6)</f>
        <v>24.024175643920898</v>
      </c>
      <c r="AL6" s="3">
        <v>2</v>
      </c>
      <c r="AM6" s="2">
        <f t="shared" si="48"/>
        <v>4.644859790802002</v>
      </c>
      <c r="AN6" s="3">
        <v>1</v>
      </c>
      <c r="AO6" s="2">
        <f t="shared" si="49"/>
        <v>9.2897195816040039</v>
      </c>
      <c r="AP6" s="3">
        <v>22.56341552734375</v>
      </c>
      <c r="AQ6" s="3">
        <v>24.024175643920898</v>
      </c>
      <c r="AR6" s="3">
        <v>22.063440322875977</v>
      </c>
      <c r="AS6" s="3">
        <v>200.08749389648438</v>
      </c>
      <c r="AT6" s="3">
        <v>196.45701599121094</v>
      </c>
      <c r="AU6" s="3">
        <v>15.845081329345703</v>
      </c>
      <c r="AV6" s="3">
        <v>17.075569152832031</v>
      </c>
      <c r="AW6" s="3">
        <v>57.484352111816406</v>
      </c>
      <c r="AX6" s="3">
        <v>61.947715759277344</v>
      </c>
      <c r="AY6" s="3">
        <v>300.14910888671875</v>
      </c>
      <c r="AZ6" s="3">
        <v>1700.279296875</v>
      </c>
      <c r="BA6" s="3">
        <v>116.22947692871094</v>
      </c>
      <c r="BB6" s="3">
        <v>99.622108459472656</v>
      </c>
      <c r="BC6" s="3">
        <v>-0.83099997043609619</v>
      </c>
      <c r="BD6" s="3">
        <v>-5.9219203889369965E-2</v>
      </c>
      <c r="BE6" s="3">
        <v>1</v>
      </c>
      <c r="BF6" s="3">
        <v>-1.355140209197998</v>
      </c>
      <c r="BG6" s="3">
        <v>7.355140209197998</v>
      </c>
      <c r="BH6" s="3">
        <v>1</v>
      </c>
      <c r="BI6" s="3">
        <v>0</v>
      </c>
      <c r="BJ6" s="3">
        <v>0.15999999642372131</v>
      </c>
      <c r="BK6" s="3">
        <v>111115</v>
      </c>
      <c r="BL6" s="2">
        <f t="shared" si="50"/>
        <v>1.5007455444335938</v>
      </c>
      <c r="BM6" s="2">
        <f t="shared" si="51"/>
        <v>1.8787294939706584E-3</v>
      </c>
      <c r="BN6" s="2">
        <f t="shared" si="52"/>
        <v>297.17417564392088</v>
      </c>
      <c r="BO6" s="2">
        <f t="shared" si="53"/>
        <v>295.71341552734373</v>
      </c>
      <c r="BP6" s="2">
        <f t="shared" si="54"/>
        <v>272.04468141932739</v>
      </c>
      <c r="BQ6" s="2">
        <f t="shared" si="55"/>
        <v>0.69102480705072145</v>
      </c>
      <c r="BR6" s="2">
        <f t="shared" si="56"/>
        <v>2.9993266328853592</v>
      </c>
      <c r="BS6" s="2">
        <f t="shared" si="57"/>
        <v>30.10703827961559</v>
      </c>
      <c r="BT6" s="2">
        <f t="shared" si="58"/>
        <v>13.031469126783559</v>
      </c>
      <c r="BU6" s="2">
        <f>IF(I6,AQ6,(AP6+AQ6)/2)</f>
        <v>23.293795585632324</v>
      </c>
      <c r="BV6" s="2">
        <f t="shared" si="59"/>
        <v>2.8702544483461168</v>
      </c>
      <c r="BW6" s="2">
        <f t="shared" si="60"/>
        <v>0.14076753726159036</v>
      </c>
      <c r="BX6" s="2">
        <f t="shared" si="61"/>
        <v>1.7011042021506582</v>
      </c>
      <c r="BY6" s="2">
        <f t="shared" si="62"/>
        <v>1.1691502461954586</v>
      </c>
      <c r="BZ6" s="2">
        <f t="shared" si="63"/>
        <v>8.8171770965710258E-2</v>
      </c>
      <c r="CA6" s="2">
        <f t="shared" si="64"/>
        <v>13.480377841341786</v>
      </c>
      <c r="CB6" s="2">
        <f t="shared" si="65"/>
        <v>0.68877724795354656</v>
      </c>
      <c r="CC6" s="2">
        <f t="shared" si="66"/>
        <v>56.342139131103131</v>
      </c>
      <c r="CD6" s="2">
        <f>(AT6-J6/(AO6/1.35))</f>
        <v>195.71887736682936</v>
      </c>
      <c r="CE6" s="2">
        <f>J6*CC6/100/CD6</f>
        <v>1.4622020316553616E-2</v>
      </c>
      <c r="CF6" s="2">
        <f t="shared" si="67"/>
        <v>0</v>
      </c>
      <c r="CG6" s="2">
        <f t="shared" si="68"/>
        <v>1487.8960651170044</v>
      </c>
      <c r="CH6" s="2">
        <f t="shared" si="69"/>
        <v>0</v>
      </c>
      <c r="CI6" s="2" t="e">
        <f t="shared" si="70"/>
        <v>#DIV/0!</v>
      </c>
      <c r="CJ6" s="2" t="e">
        <f t="shared" si="71"/>
        <v>#DIV/0!</v>
      </c>
    </row>
    <row r="7" spans="1:88" s="2" customFormat="1" x14ac:dyDescent="0.35">
      <c r="A7" s="2" t="s">
        <v>147</v>
      </c>
      <c r="B7" s="3">
        <v>5</v>
      </c>
      <c r="C7" s="3" t="s">
        <v>95</v>
      </c>
      <c r="D7" s="3" t="s">
        <v>0</v>
      </c>
      <c r="E7" s="3">
        <v>0</v>
      </c>
      <c r="F7" s="3" t="s">
        <v>91</v>
      </c>
      <c r="G7" s="3" t="s">
        <v>0</v>
      </c>
      <c r="H7" s="3">
        <v>2297.500048966147</v>
      </c>
      <c r="I7" s="3">
        <v>0</v>
      </c>
      <c r="J7" s="2">
        <f t="shared" si="36"/>
        <v>10.570181042655062</v>
      </c>
      <c r="K7" s="2">
        <f t="shared" si="37"/>
        <v>0.19628872903647895</v>
      </c>
      <c r="L7" s="2">
        <f>((BZ7-BM7/2)*AT7-J7)/(BZ7+BM7/2)</f>
        <v>200.03874786117564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2" t="e">
        <f t="shared" si="38"/>
        <v>#DIV/0!</v>
      </c>
      <c r="U7" s="2" t="e">
        <f t="shared" si="39"/>
        <v>#DIV/0!</v>
      </c>
      <c r="V7" s="2" t="e">
        <f t="shared" si="40"/>
        <v>#DIV/0!</v>
      </c>
      <c r="W7" s="3">
        <v>-1</v>
      </c>
      <c r="X7" s="3">
        <v>0.87</v>
      </c>
      <c r="Y7" s="3">
        <v>0.92</v>
      </c>
      <c r="Z7" s="3">
        <v>10.178418159484863</v>
      </c>
      <c r="AA7" s="2">
        <f t="shared" si="41"/>
        <v>0.87508920907974241</v>
      </c>
      <c r="AB7" s="2">
        <f>(J7-W7)/CG7</f>
        <v>7.7778536651538881E-3</v>
      </c>
      <c r="AC7" s="2" t="e">
        <f t="shared" si="42"/>
        <v>#DIV/0!</v>
      </c>
      <c r="AD7" s="2" t="e">
        <f t="shared" si="43"/>
        <v>#DIV/0!</v>
      </c>
      <c r="AE7" s="2" t="e">
        <f t="shared" si="44"/>
        <v>#DIV/0!</v>
      </c>
      <c r="AF7" s="3">
        <v>0</v>
      </c>
      <c r="AG7" s="3">
        <v>0.5</v>
      </c>
      <c r="AH7" s="2" t="e">
        <f t="shared" si="45"/>
        <v>#DIV/0!</v>
      </c>
      <c r="AI7" s="2">
        <f t="shared" si="46"/>
        <v>2.3273562699407218</v>
      </c>
      <c r="AJ7" s="2">
        <f t="shared" si="47"/>
        <v>1.1773818605538711</v>
      </c>
      <c r="AK7" s="2">
        <f>(AQ7+BQ7*I7)</f>
        <v>23.870828628540039</v>
      </c>
      <c r="AL7" s="3">
        <v>2</v>
      </c>
      <c r="AM7" s="2">
        <f t="shared" si="48"/>
        <v>4.644859790802002</v>
      </c>
      <c r="AN7" s="3">
        <v>1</v>
      </c>
      <c r="AO7" s="2">
        <f t="shared" si="49"/>
        <v>9.2897195816040039</v>
      </c>
      <c r="AP7" s="3">
        <v>22.591609954833984</v>
      </c>
      <c r="AQ7" s="3">
        <v>23.870828628540039</v>
      </c>
      <c r="AR7" s="3">
        <v>22.057031631469727</v>
      </c>
      <c r="AS7" s="3">
        <v>300.01181030273438</v>
      </c>
      <c r="AT7" s="3">
        <v>292.51446533203125</v>
      </c>
      <c r="AU7" s="3">
        <v>16.48828125</v>
      </c>
      <c r="AV7" s="3">
        <v>18.011236190795898</v>
      </c>
      <c r="AW7" s="3">
        <v>59.711452484130859</v>
      </c>
      <c r="AX7" s="3">
        <v>65.228073120117188</v>
      </c>
      <c r="AY7" s="3">
        <v>300.13201904296875</v>
      </c>
      <c r="AZ7" s="3">
        <v>1699.9183349609375</v>
      </c>
      <c r="BA7" s="3">
        <v>117.50379943847656</v>
      </c>
      <c r="BB7" s="3">
        <v>99.628494262695313</v>
      </c>
      <c r="BC7" s="3">
        <v>-0.79284268617630005</v>
      </c>
      <c r="BD7" s="3">
        <v>-8.3924904465675354E-2</v>
      </c>
      <c r="BE7" s="3">
        <v>1</v>
      </c>
      <c r="BF7" s="3">
        <v>-1.355140209197998</v>
      </c>
      <c r="BG7" s="3">
        <v>7.355140209197998</v>
      </c>
      <c r="BH7" s="3">
        <v>1</v>
      </c>
      <c r="BI7" s="3">
        <v>0</v>
      </c>
      <c r="BJ7" s="3">
        <v>0.15999999642372131</v>
      </c>
      <c r="BK7" s="3">
        <v>111115</v>
      </c>
      <c r="BL7" s="2">
        <f t="shared" si="50"/>
        <v>1.5006600952148437</v>
      </c>
      <c r="BM7" s="2">
        <f t="shared" si="51"/>
        <v>2.3273562699407217E-3</v>
      </c>
      <c r="BN7" s="2">
        <f t="shared" si="52"/>
        <v>297.02082862854002</v>
      </c>
      <c r="BO7" s="2">
        <f t="shared" si="53"/>
        <v>295.74160995483396</v>
      </c>
      <c r="BP7" s="2">
        <f t="shared" si="54"/>
        <v>271.98692751436829</v>
      </c>
      <c r="BQ7" s="2">
        <f t="shared" si="55"/>
        <v>0.61990345848619388</v>
      </c>
      <c r="BR7" s="2">
        <f t="shared" si="56"/>
        <v>2.9718142020526304</v>
      </c>
      <c r="BS7" s="2">
        <f t="shared" si="57"/>
        <v>29.82895831203373</v>
      </c>
      <c r="BT7" s="2">
        <f t="shared" si="58"/>
        <v>11.817722121237832</v>
      </c>
      <c r="BU7" s="2">
        <f>IF(I7,AQ7,(AP7+AQ7)/2)</f>
        <v>23.231219291687012</v>
      </c>
      <c r="BV7" s="2">
        <f t="shared" si="59"/>
        <v>2.8594254607142826</v>
      </c>
      <c r="BW7" s="2">
        <f t="shared" si="60"/>
        <v>0.19222703481431197</v>
      </c>
      <c r="BX7" s="2">
        <f t="shared" si="61"/>
        <v>1.7944323414987593</v>
      </c>
      <c r="BY7" s="2">
        <f t="shared" si="62"/>
        <v>1.0649931192155233</v>
      </c>
      <c r="BZ7" s="2">
        <f t="shared" si="63"/>
        <v>0.12050032972892909</v>
      </c>
      <c r="CA7" s="2">
        <f t="shared" si="64"/>
        <v>19.92955924360389</v>
      </c>
      <c r="CB7" s="2">
        <f t="shared" si="65"/>
        <v>0.68385933541479038</v>
      </c>
      <c r="CC7" s="2">
        <f t="shared" si="66"/>
        <v>60.250705975532036</v>
      </c>
      <c r="CD7" s="2">
        <f>(AT7-J7/(AO7/1.35))</f>
        <v>290.9783861982927</v>
      </c>
      <c r="CE7" s="2">
        <f>J7*CC7/100/CD7</f>
        <v>2.1886878899491591E-2</v>
      </c>
      <c r="CF7" s="2">
        <f t="shared" si="67"/>
        <v>0</v>
      </c>
      <c r="CG7" s="2">
        <f t="shared" si="68"/>
        <v>1487.5801912411193</v>
      </c>
      <c r="CH7" s="2">
        <f t="shared" si="69"/>
        <v>0</v>
      </c>
      <c r="CI7" s="2" t="e">
        <f t="shared" si="70"/>
        <v>#DIV/0!</v>
      </c>
      <c r="CJ7" s="2" t="e">
        <f t="shared" si="71"/>
        <v>#DIV/0!</v>
      </c>
    </row>
    <row r="8" spans="1:88" s="2" customFormat="1" x14ac:dyDescent="0.35">
      <c r="A8" s="2" t="s">
        <v>147</v>
      </c>
      <c r="B8" s="3">
        <v>6</v>
      </c>
      <c r="C8" s="3" t="s">
        <v>96</v>
      </c>
      <c r="D8" s="3" t="s">
        <v>0</v>
      </c>
      <c r="E8" s="3">
        <v>0</v>
      </c>
      <c r="F8" s="3" t="s">
        <v>91</v>
      </c>
      <c r="G8" s="3" t="s">
        <v>0</v>
      </c>
      <c r="H8" s="3">
        <v>2442.500048966147</v>
      </c>
      <c r="I8" s="3">
        <v>0</v>
      </c>
      <c r="J8" s="2">
        <f t="shared" si="36"/>
        <v>14.9366355299438</v>
      </c>
      <c r="K8" s="2">
        <f t="shared" si="37"/>
        <v>0.22254273033844801</v>
      </c>
      <c r="L8" s="2">
        <f>((BZ8-BM8/2)*AT8-J8)/(BZ8+BM8/2)</f>
        <v>273.52395240380957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2" t="e">
        <f t="shared" si="38"/>
        <v>#DIV/0!</v>
      </c>
      <c r="U8" s="2" t="e">
        <f t="shared" si="39"/>
        <v>#DIV/0!</v>
      </c>
      <c r="V8" s="2" t="e">
        <f t="shared" si="40"/>
        <v>#DIV/0!</v>
      </c>
      <c r="W8" s="3">
        <v>-1</v>
      </c>
      <c r="X8" s="3">
        <v>0.87</v>
      </c>
      <c r="Y8" s="3">
        <v>0.92</v>
      </c>
      <c r="Z8" s="3">
        <v>10.178418159484863</v>
      </c>
      <c r="AA8" s="2">
        <f t="shared" si="41"/>
        <v>0.87508920907974241</v>
      </c>
      <c r="AB8" s="2">
        <f>(J8-W8)/CG8</f>
        <v>1.0715998826315088E-2</v>
      </c>
      <c r="AC8" s="2" t="e">
        <f t="shared" si="42"/>
        <v>#DIV/0!</v>
      </c>
      <c r="AD8" s="2" t="e">
        <f t="shared" si="43"/>
        <v>#DIV/0!</v>
      </c>
      <c r="AE8" s="2" t="e">
        <f t="shared" si="44"/>
        <v>#DIV/0!</v>
      </c>
      <c r="AF8" s="3">
        <v>0</v>
      </c>
      <c r="AG8" s="3">
        <v>0.5</v>
      </c>
      <c r="AH8" s="2" t="e">
        <f t="shared" si="45"/>
        <v>#DIV/0!</v>
      </c>
      <c r="AI8" s="2">
        <f t="shared" si="46"/>
        <v>2.5488603456164576</v>
      </c>
      <c r="AJ8" s="2">
        <f t="shared" si="47"/>
        <v>1.1401516120962503</v>
      </c>
      <c r="AK8" s="2">
        <f>(AQ8+BQ8*I8)</f>
        <v>23.921764373779297</v>
      </c>
      <c r="AL8" s="3">
        <v>2</v>
      </c>
      <c r="AM8" s="2">
        <f t="shared" si="48"/>
        <v>4.644859790802002</v>
      </c>
      <c r="AN8" s="3">
        <v>1</v>
      </c>
      <c r="AO8" s="2">
        <f t="shared" si="49"/>
        <v>9.2897195816040039</v>
      </c>
      <c r="AP8" s="3">
        <v>22.647552490234375</v>
      </c>
      <c r="AQ8" s="3">
        <v>23.921764373779297</v>
      </c>
      <c r="AR8" s="3">
        <v>22.060844421386719</v>
      </c>
      <c r="AS8" s="3">
        <v>399.92733764648438</v>
      </c>
      <c r="AT8" s="3">
        <v>389.31356811523438</v>
      </c>
      <c r="AU8" s="3">
        <v>16.809276580810547</v>
      </c>
      <c r="AV8" s="3">
        <v>18.476253509521484</v>
      </c>
      <c r="AW8" s="3">
        <v>60.671157836914063</v>
      </c>
      <c r="AX8" s="3">
        <v>66.686782836914063</v>
      </c>
      <c r="AY8" s="3">
        <v>300.15615844726563</v>
      </c>
      <c r="AZ8" s="3">
        <v>1699.4627685546875</v>
      </c>
      <c r="BA8" s="3">
        <v>119.1805419921875</v>
      </c>
      <c r="BB8" s="3">
        <v>99.629318237304688</v>
      </c>
      <c r="BC8" s="3">
        <v>-0.87577879428863525</v>
      </c>
      <c r="BD8" s="3">
        <v>-9.0573161840438843E-2</v>
      </c>
      <c r="BE8" s="3">
        <v>1</v>
      </c>
      <c r="BF8" s="3">
        <v>-1.355140209197998</v>
      </c>
      <c r="BG8" s="3">
        <v>7.355140209197998</v>
      </c>
      <c r="BH8" s="3">
        <v>1</v>
      </c>
      <c r="BI8" s="3">
        <v>0</v>
      </c>
      <c r="BJ8" s="3">
        <v>0.15999999642372131</v>
      </c>
      <c r="BK8" s="3">
        <v>111115</v>
      </c>
      <c r="BL8" s="2">
        <f t="shared" si="50"/>
        <v>1.5007807922363279</v>
      </c>
      <c r="BM8" s="2">
        <f t="shared" si="51"/>
        <v>2.5488603456164578E-3</v>
      </c>
      <c r="BN8" s="2">
        <f t="shared" si="52"/>
        <v>297.07176437377927</v>
      </c>
      <c r="BO8" s="2">
        <f t="shared" si="53"/>
        <v>295.79755249023435</v>
      </c>
      <c r="BP8" s="2">
        <f t="shared" si="54"/>
        <v>271.91403689099752</v>
      </c>
      <c r="BQ8" s="2">
        <f t="shared" si="55"/>
        <v>0.58072469772212965</v>
      </c>
      <c r="BR8" s="2">
        <f t="shared" si="56"/>
        <v>2.9809281528294838</v>
      </c>
      <c r="BS8" s="2">
        <f t="shared" si="57"/>
        <v>29.920190216792232</v>
      </c>
      <c r="BT8" s="2">
        <f t="shared" si="58"/>
        <v>11.443936707270748</v>
      </c>
      <c r="BU8" s="2">
        <f>IF(I8,AQ8,(AP8+AQ8)/2)</f>
        <v>23.284658432006836</v>
      </c>
      <c r="BV8" s="2">
        <f t="shared" si="59"/>
        <v>2.8686710075115509</v>
      </c>
      <c r="BW8" s="2">
        <f t="shared" si="60"/>
        <v>0.21733626470468251</v>
      </c>
      <c r="BX8" s="2">
        <f t="shared" si="61"/>
        <v>1.8407765407332335</v>
      </c>
      <c r="BY8" s="2">
        <f t="shared" si="62"/>
        <v>1.0278944667783174</v>
      </c>
      <c r="BZ8" s="2">
        <f t="shared" si="63"/>
        <v>0.13629353175412204</v>
      </c>
      <c r="CA8" s="2">
        <f t="shared" si="64"/>
        <v>27.251004899564524</v>
      </c>
      <c r="CB8" s="2">
        <f t="shared" si="65"/>
        <v>0.70258006605834045</v>
      </c>
      <c r="CC8" s="2">
        <f t="shared" si="66"/>
        <v>61.720321775109177</v>
      </c>
      <c r="CD8" s="2">
        <f>(AT8-J8/(AO8/1.35))</f>
        <v>387.14294737816124</v>
      </c>
      <c r="CE8" s="2">
        <f>J8*CC8/100/CD8</f>
        <v>2.3812753335401809E-2</v>
      </c>
      <c r="CF8" s="2">
        <f t="shared" si="67"/>
        <v>0</v>
      </c>
      <c r="CG8" s="2">
        <f t="shared" si="68"/>
        <v>1487.1815299949908</v>
      </c>
      <c r="CH8" s="2">
        <f t="shared" si="69"/>
        <v>0</v>
      </c>
      <c r="CI8" s="2" t="e">
        <f t="shared" si="70"/>
        <v>#DIV/0!</v>
      </c>
      <c r="CJ8" s="2" t="e">
        <f t="shared" si="71"/>
        <v>#DIV/0!</v>
      </c>
    </row>
    <row r="9" spans="1:88" s="2" customFormat="1" x14ac:dyDescent="0.35">
      <c r="A9" s="2" t="s">
        <v>147</v>
      </c>
      <c r="B9" s="3">
        <v>7</v>
      </c>
      <c r="C9" s="3" t="s">
        <v>97</v>
      </c>
      <c r="D9" s="3" t="s">
        <v>0</v>
      </c>
      <c r="E9" s="3">
        <v>0</v>
      </c>
      <c r="F9" s="3" t="s">
        <v>91</v>
      </c>
      <c r="G9" s="3" t="s">
        <v>0</v>
      </c>
      <c r="H9" s="3">
        <v>2599.500048966147</v>
      </c>
      <c r="I9" s="3">
        <v>0</v>
      </c>
      <c r="J9" s="2">
        <f t="shared" si="36"/>
        <v>23.407933873356843</v>
      </c>
      <c r="K9" s="2">
        <f t="shared" si="37"/>
        <v>0.25317749431759401</v>
      </c>
      <c r="L9" s="2">
        <f>((BZ9-BM9/2)*AT9-J9)/(BZ9+BM9/2)</f>
        <v>520.74181747582656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2" t="e">
        <f t="shared" si="38"/>
        <v>#DIV/0!</v>
      </c>
      <c r="U9" s="2" t="e">
        <f t="shared" si="39"/>
        <v>#DIV/0!</v>
      </c>
      <c r="V9" s="2" t="e">
        <f t="shared" si="40"/>
        <v>#DIV/0!</v>
      </c>
      <c r="W9" s="3">
        <v>-1</v>
      </c>
      <c r="X9" s="3">
        <v>0.87</v>
      </c>
      <c r="Y9" s="3">
        <v>0.92</v>
      </c>
      <c r="Z9" s="3">
        <v>10.178418159484863</v>
      </c>
      <c r="AA9" s="2">
        <f t="shared" si="41"/>
        <v>0.87508920907974241</v>
      </c>
      <c r="AB9" s="2">
        <f>(J9-W9)/CG9</f>
        <v>1.641670747033698E-2</v>
      </c>
      <c r="AC9" s="2" t="e">
        <f t="shared" si="42"/>
        <v>#DIV/0!</v>
      </c>
      <c r="AD9" s="2" t="e">
        <f t="shared" si="43"/>
        <v>#DIV/0!</v>
      </c>
      <c r="AE9" s="2" t="e">
        <f t="shared" si="44"/>
        <v>#DIV/0!</v>
      </c>
      <c r="AF9" s="3">
        <v>0</v>
      </c>
      <c r="AG9" s="3">
        <v>0.5</v>
      </c>
      <c r="AH9" s="2" t="e">
        <f t="shared" si="45"/>
        <v>#DIV/0!</v>
      </c>
      <c r="AI9" s="2">
        <f t="shared" si="46"/>
        <v>2.7983502801575626</v>
      </c>
      <c r="AJ9" s="2">
        <f t="shared" si="47"/>
        <v>1.1036451047498381</v>
      </c>
      <c r="AK9" s="2">
        <f>(AQ9+BQ9*I9)</f>
        <v>23.929073333740234</v>
      </c>
      <c r="AL9" s="3">
        <v>2</v>
      </c>
      <c r="AM9" s="2">
        <f t="shared" si="48"/>
        <v>4.644859790802002</v>
      </c>
      <c r="AN9" s="3">
        <v>1</v>
      </c>
      <c r="AO9" s="2">
        <f t="shared" si="49"/>
        <v>9.2897195816040039</v>
      </c>
      <c r="AP9" s="3">
        <v>22.667736053466797</v>
      </c>
      <c r="AQ9" s="3">
        <v>23.929073333740234</v>
      </c>
      <c r="AR9" s="3">
        <v>22.059579849243164</v>
      </c>
      <c r="AS9" s="3">
        <v>699.8890380859375</v>
      </c>
      <c r="AT9" s="3">
        <v>683.01690673828125</v>
      </c>
      <c r="AU9" s="3">
        <v>17.025661468505859</v>
      </c>
      <c r="AV9" s="3">
        <v>18.855253219604492</v>
      </c>
      <c r="AW9" s="3">
        <v>61.382888793945313</v>
      </c>
      <c r="AX9" s="3">
        <v>67.976844787597656</v>
      </c>
      <c r="AY9" s="3">
        <v>300.13107299804688</v>
      </c>
      <c r="AZ9" s="3">
        <v>1698.9970703125</v>
      </c>
      <c r="BA9" s="3">
        <v>120.55741882324219</v>
      </c>
      <c r="BB9" s="3">
        <v>99.632331848144531</v>
      </c>
      <c r="BC9" s="3">
        <v>-1.4251409769058228</v>
      </c>
      <c r="BD9" s="3">
        <v>-9.2527911067008972E-2</v>
      </c>
      <c r="BE9" s="3">
        <v>1</v>
      </c>
      <c r="BF9" s="3">
        <v>-1.355140209197998</v>
      </c>
      <c r="BG9" s="3">
        <v>7.355140209197998</v>
      </c>
      <c r="BH9" s="3">
        <v>1</v>
      </c>
      <c r="BI9" s="3">
        <v>0</v>
      </c>
      <c r="BJ9" s="3">
        <v>0.15999999642372131</v>
      </c>
      <c r="BK9" s="3">
        <v>111115</v>
      </c>
      <c r="BL9" s="2">
        <f t="shared" si="50"/>
        <v>1.5006553649902343</v>
      </c>
      <c r="BM9" s="2">
        <f t="shared" si="51"/>
        <v>2.7983502801575627E-3</v>
      </c>
      <c r="BN9" s="2">
        <f t="shared" si="52"/>
        <v>297.07907333374021</v>
      </c>
      <c r="BO9" s="2">
        <f t="shared" si="53"/>
        <v>295.81773605346677</v>
      </c>
      <c r="BP9" s="2">
        <f t="shared" si="54"/>
        <v>271.83952517391299</v>
      </c>
      <c r="BQ9" s="2">
        <f t="shared" si="55"/>
        <v>0.53699259621834494</v>
      </c>
      <c r="BR9" s="2">
        <f t="shared" si="56"/>
        <v>2.9822379506062684</v>
      </c>
      <c r="BS9" s="2">
        <f t="shared" si="57"/>
        <v>29.932431523851836</v>
      </c>
      <c r="BT9" s="2">
        <f t="shared" si="58"/>
        <v>11.077178304247344</v>
      </c>
      <c r="BU9" s="2">
        <f>IF(I9,AQ9,(AP9+AQ9)/2)</f>
        <v>23.298404693603516</v>
      </c>
      <c r="BV9" s="2">
        <f t="shared" si="59"/>
        <v>2.8710534827327909</v>
      </c>
      <c r="BW9" s="2">
        <f t="shared" si="60"/>
        <v>0.2464605777335655</v>
      </c>
      <c r="BX9" s="2">
        <f t="shared" si="61"/>
        <v>1.8785928458564303</v>
      </c>
      <c r="BY9" s="2">
        <f t="shared" si="62"/>
        <v>0.99246063687636066</v>
      </c>
      <c r="BZ9" s="2">
        <f t="shared" si="63"/>
        <v>0.15462757265440438</v>
      </c>
      <c r="CA9" s="2">
        <f t="shared" si="64"/>
        <v>51.882721565957468</v>
      </c>
      <c r="CB9" s="2">
        <f t="shared" si="65"/>
        <v>0.76241424236862221</v>
      </c>
      <c r="CC9" s="2">
        <f t="shared" si="66"/>
        <v>63.07376911417709</v>
      </c>
      <c r="CD9" s="2">
        <f>(AT9-J9/(AO9/1.35))</f>
        <v>679.61522055696651</v>
      </c>
      <c r="CE9" s="2">
        <f>J9*CC9/100/CD9</f>
        <v>2.1724448951541367E-2</v>
      </c>
      <c r="CF9" s="2">
        <f t="shared" si="67"/>
        <v>0</v>
      </c>
      <c r="CG9" s="2">
        <f t="shared" si="68"/>
        <v>1486.7740024885652</v>
      </c>
      <c r="CH9" s="2">
        <f t="shared" si="69"/>
        <v>0</v>
      </c>
      <c r="CI9" s="2" t="e">
        <f t="shared" si="70"/>
        <v>#DIV/0!</v>
      </c>
      <c r="CJ9" s="2" t="e">
        <f t="shared" si="71"/>
        <v>#DIV/0!</v>
      </c>
    </row>
    <row r="10" spans="1:88" s="2" customFormat="1" x14ac:dyDescent="0.35">
      <c r="A10" s="2" t="s">
        <v>147</v>
      </c>
      <c r="B10" s="3">
        <v>8</v>
      </c>
      <c r="C10" s="3" t="s">
        <v>98</v>
      </c>
      <c r="D10" s="3" t="s">
        <v>0</v>
      </c>
      <c r="E10" s="3">
        <v>0</v>
      </c>
      <c r="F10" s="3" t="s">
        <v>91</v>
      </c>
      <c r="G10" s="3" t="s">
        <v>0</v>
      </c>
      <c r="H10" s="3">
        <v>2765.500048966147</v>
      </c>
      <c r="I10" s="3">
        <v>0</v>
      </c>
      <c r="J10" s="2">
        <f t="shared" si="36"/>
        <v>27.484113394354775</v>
      </c>
      <c r="K10" s="2">
        <f t="shared" si="37"/>
        <v>0.27881965317913693</v>
      </c>
      <c r="L10" s="2">
        <f>((BZ10-BM10/2)*AT10-J10)/(BZ10+BM10/2)</f>
        <v>802.38934793292594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" t="e">
        <f t="shared" si="38"/>
        <v>#DIV/0!</v>
      </c>
      <c r="U10" s="2" t="e">
        <f t="shared" si="39"/>
        <v>#DIV/0!</v>
      </c>
      <c r="V10" s="2" t="e">
        <f t="shared" si="40"/>
        <v>#DIV/0!</v>
      </c>
      <c r="W10" s="3">
        <v>-1</v>
      </c>
      <c r="X10" s="3">
        <v>0.87</v>
      </c>
      <c r="Y10" s="3">
        <v>0.92</v>
      </c>
      <c r="Z10" s="3">
        <v>10.178418159484863</v>
      </c>
      <c r="AA10" s="2">
        <f t="shared" si="41"/>
        <v>0.87508920907974241</v>
      </c>
      <c r="AB10" s="2">
        <f>(J10-W10)/CG10</f>
        <v>1.91582572340699E-2</v>
      </c>
      <c r="AC10" s="2" t="e">
        <f t="shared" si="42"/>
        <v>#DIV/0!</v>
      </c>
      <c r="AD10" s="2" t="e">
        <f t="shared" si="43"/>
        <v>#DIV/0!</v>
      </c>
      <c r="AE10" s="2" t="e">
        <f t="shared" si="44"/>
        <v>#DIV/0!</v>
      </c>
      <c r="AF10" s="3">
        <v>0</v>
      </c>
      <c r="AG10" s="3">
        <v>0.5</v>
      </c>
      <c r="AH10" s="2" t="e">
        <f t="shared" si="45"/>
        <v>#DIV/0!</v>
      </c>
      <c r="AI10" s="2">
        <f t="shared" si="46"/>
        <v>2.9466799346306423</v>
      </c>
      <c r="AJ10" s="2">
        <f t="shared" si="47"/>
        <v>1.058075312234241</v>
      </c>
      <c r="AK10" s="2">
        <f>(AQ10+BQ10*I10)</f>
        <v>23.817451477050781</v>
      </c>
      <c r="AL10" s="3">
        <v>2</v>
      </c>
      <c r="AM10" s="2">
        <f t="shared" si="48"/>
        <v>4.644859790802002</v>
      </c>
      <c r="AN10" s="3">
        <v>1</v>
      </c>
      <c r="AO10" s="2">
        <f t="shared" si="49"/>
        <v>9.2897195816040039</v>
      </c>
      <c r="AP10" s="3">
        <v>22.65308952331543</v>
      </c>
      <c r="AQ10" s="3">
        <v>23.817451477050781</v>
      </c>
      <c r="AR10" s="3">
        <v>22.053770065307617</v>
      </c>
      <c r="AS10" s="3">
        <v>999.85076904296875</v>
      </c>
      <c r="AT10" s="3">
        <v>979.613037109375</v>
      </c>
      <c r="AU10" s="3">
        <v>17.186323165893555</v>
      </c>
      <c r="AV10" s="3">
        <v>19.112335205078125</v>
      </c>
      <c r="AW10" s="3">
        <v>62.009944915771484</v>
      </c>
      <c r="AX10" s="3">
        <v>68.965682983398438</v>
      </c>
      <c r="AY10" s="3">
        <v>300.13955688476563</v>
      </c>
      <c r="AZ10" s="3">
        <v>1699.00390625</v>
      </c>
      <c r="BA10" s="3">
        <v>120.20410919189453</v>
      </c>
      <c r="BB10" s="3">
        <v>99.632736206054688</v>
      </c>
      <c r="BC10" s="3">
        <v>-2.523547887802124</v>
      </c>
      <c r="BD10" s="3">
        <v>-9.5582626760005951E-2</v>
      </c>
      <c r="BE10" s="3">
        <v>1</v>
      </c>
      <c r="BF10" s="3">
        <v>-1.355140209197998</v>
      </c>
      <c r="BG10" s="3">
        <v>7.355140209197998</v>
      </c>
      <c r="BH10" s="3">
        <v>1</v>
      </c>
      <c r="BI10" s="3">
        <v>0</v>
      </c>
      <c r="BJ10" s="3">
        <v>0.15999999642372131</v>
      </c>
      <c r="BK10" s="3">
        <v>111115</v>
      </c>
      <c r="BL10" s="2">
        <f t="shared" si="50"/>
        <v>1.5006977844238281</v>
      </c>
      <c r="BM10" s="2">
        <f t="shared" si="51"/>
        <v>2.9466799346306422E-3</v>
      </c>
      <c r="BN10" s="2">
        <f t="shared" si="52"/>
        <v>296.96745147705076</v>
      </c>
      <c r="BO10" s="2">
        <f t="shared" si="53"/>
        <v>295.80308952331541</v>
      </c>
      <c r="BP10" s="2">
        <f t="shared" si="54"/>
        <v>271.84061892388854</v>
      </c>
      <c r="BQ10" s="2">
        <f t="shared" si="55"/>
        <v>0.51524991628889882</v>
      </c>
      <c r="BR10" s="2">
        <f t="shared" si="56"/>
        <v>2.9622895640034819</v>
      </c>
      <c r="BS10" s="2">
        <f t="shared" si="57"/>
        <v>29.732090844891029</v>
      </c>
      <c r="BT10" s="2">
        <f t="shared" si="58"/>
        <v>10.619755639812904</v>
      </c>
      <c r="BU10" s="2">
        <f>IF(I10,AQ10,(AP10+AQ10)/2)</f>
        <v>23.235270500183105</v>
      </c>
      <c r="BV10" s="2">
        <f t="shared" si="59"/>
        <v>2.8601254491894168</v>
      </c>
      <c r="BW10" s="2">
        <f t="shared" si="60"/>
        <v>0.27069506936425997</v>
      </c>
      <c r="BX10" s="2">
        <f t="shared" si="61"/>
        <v>1.9042142517692409</v>
      </c>
      <c r="BY10" s="2">
        <f t="shared" si="62"/>
        <v>0.95591119742017594</v>
      </c>
      <c r="BZ10" s="2">
        <f t="shared" si="63"/>
        <v>0.16989607241563992</v>
      </c>
      <c r="CA10" s="2">
        <f t="shared" si="64"/>
        <v>79.944246237149443</v>
      </c>
      <c r="CB10" s="2">
        <f t="shared" si="65"/>
        <v>0.8190880659373444</v>
      </c>
      <c r="CC10" s="2">
        <f t="shared" si="66"/>
        <v>64.454540559784121</v>
      </c>
      <c r="CD10" s="2">
        <f>(AT10-J10/(AO10/1.35))</f>
        <v>975.61899264372141</v>
      </c>
      <c r="CE10" s="2">
        <f>J10*CC10/100/CD10</f>
        <v>1.8157456085657175E-2</v>
      </c>
      <c r="CF10" s="2">
        <f t="shared" si="67"/>
        <v>0</v>
      </c>
      <c r="CG10" s="2">
        <f t="shared" si="68"/>
        <v>1486.7799845437053</v>
      </c>
      <c r="CH10" s="2">
        <f t="shared" si="69"/>
        <v>0</v>
      </c>
      <c r="CI10" s="2" t="e">
        <f t="shared" si="70"/>
        <v>#DIV/0!</v>
      </c>
      <c r="CJ10" s="2" t="e">
        <f t="shared" si="71"/>
        <v>#DIV/0!</v>
      </c>
    </row>
    <row r="11" spans="1:88" s="2" customFormat="1" ht="17.149999999999999" customHeight="1" x14ac:dyDescent="0.35">
      <c r="A11" s="2" t="s">
        <v>147</v>
      </c>
      <c r="B11" s="3">
        <v>9</v>
      </c>
      <c r="C11" s="3" t="s">
        <v>99</v>
      </c>
      <c r="D11" s="3" t="s">
        <v>0</v>
      </c>
      <c r="E11" s="3">
        <v>0</v>
      </c>
      <c r="F11" s="3" t="s">
        <v>91</v>
      </c>
      <c r="G11" s="3" t="s">
        <v>0</v>
      </c>
      <c r="H11" s="3">
        <v>2918.500048966147</v>
      </c>
      <c r="I11" s="3">
        <v>0</v>
      </c>
      <c r="J11" s="2">
        <f t="shared" si="36"/>
        <v>29.1161850104791</v>
      </c>
      <c r="K11" s="2">
        <f t="shared" si="37"/>
        <v>0.28853408849093387</v>
      </c>
      <c r="L11" s="2">
        <f>((BZ11-BM11/2)*AT11-J11)/(BZ11+BM11/2)</f>
        <v>1091.952630036533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" t="e">
        <f t="shared" si="38"/>
        <v>#DIV/0!</v>
      </c>
      <c r="U11" s="2" t="e">
        <f t="shared" si="39"/>
        <v>#DIV/0!</v>
      </c>
      <c r="V11" s="2" t="e">
        <f t="shared" si="40"/>
        <v>#DIV/0!</v>
      </c>
      <c r="W11" s="3">
        <v>-1</v>
      </c>
      <c r="X11" s="3">
        <v>0.87</v>
      </c>
      <c r="Y11" s="3">
        <v>0.92</v>
      </c>
      <c r="Z11" s="3">
        <v>10.178418159484863</v>
      </c>
      <c r="AA11" s="2">
        <f t="shared" si="41"/>
        <v>0.87508920907974241</v>
      </c>
      <c r="AB11" s="2">
        <f>(J11-W11)/CG11</f>
        <v>2.0252161450849966E-2</v>
      </c>
      <c r="AC11" s="2" t="e">
        <f t="shared" si="42"/>
        <v>#DIV/0!</v>
      </c>
      <c r="AD11" s="2" t="e">
        <f t="shared" si="43"/>
        <v>#DIV/0!</v>
      </c>
      <c r="AE11" s="2" t="e">
        <f t="shared" si="44"/>
        <v>#DIV/0!</v>
      </c>
      <c r="AF11" s="3">
        <v>0</v>
      </c>
      <c r="AG11" s="3">
        <v>0.5</v>
      </c>
      <c r="AH11" s="2" t="e">
        <f t="shared" si="45"/>
        <v>#DIV/0!</v>
      </c>
      <c r="AI11" s="2">
        <f t="shared" si="46"/>
        <v>2.9901030623152849</v>
      </c>
      <c r="AJ11" s="2">
        <f t="shared" si="47"/>
        <v>1.0385037917968261</v>
      </c>
      <c r="AK11" s="2">
        <f>(AQ11+BQ11*I11)</f>
        <v>23.788883209228516</v>
      </c>
      <c r="AL11" s="3">
        <v>2</v>
      </c>
      <c r="AM11" s="2">
        <f t="shared" si="48"/>
        <v>4.644859790802002</v>
      </c>
      <c r="AN11" s="3">
        <v>1</v>
      </c>
      <c r="AO11" s="2">
        <f t="shared" si="49"/>
        <v>9.2897195816040039</v>
      </c>
      <c r="AP11" s="3">
        <v>22.660610198974609</v>
      </c>
      <c r="AQ11" s="3">
        <v>23.788883209228516</v>
      </c>
      <c r="AR11" s="3">
        <v>22.057487487792969</v>
      </c>
      <c r="AS11" s="3">
        <v>1299.819580078125</v>
      </c>
      <c r="AT11" s="3">
        <v>1277.8731689453125</v>
      </c>
      <c r="AU11" s="3">
        <v>17.304075241088867</v>
      </c>
      <c r="AV11" s="3">
        <v>19.258047103881836</v>
      </c>
      <c r="AW11" s="3">
        <v>62.41015625</v>
      </c>
      <c r="AX11" s="3">
        <v>69.457626342773438</v>
      </c>
      <c r="AY11" s="3">
        <v>300.15985107421875</v>
      </c>
      <c r="AZ11" s="3">
        <v>1699.32421875</v>
      </c>
      <c r="BA11" s="3">
        <v>128.61903381347656</v>
      </c>
      <c r="BB11" s="3">
        <v>99.631027221679688</v>
      </c>
      <c r="BC11" s="3">
        <v>-4.0262641906738281</v>
      </c>
      <c r="BD11" s="3">
        <v>-9.676661342382431E-2</v>
      </c>
      <c r="BE11" s="3">
        <v>1</v>
      </c>
      <c r="BF11" s="3">
        <v>-1.355140209197998</v>
      </c>
      <c r="BG11" s="3">
        <v>7.355140209197998</v>
      </c>
      <c r="BH11" s="3">
        <v>1</v>
      </c>
      <c r="BI11" s="3">
        <v>0</v>
      </c>
      <c r="BJ11" s="3">
        <v>0.15999999642372131</v>
      </c>
      <c r="BK11" s="3">
        <v>111115</v>
      </c>
      <c r="BL11" s="2">
        <f t="shared" si="50"/>
        <v>1.5007992553710936</v>
      </c>
      <c r="BM11" s="2">
        <f t="shared" si="51"/>
        <v>2.9901030623152849E-3</v>
      </c>
      <c r="BN11" s="2">
        <f t="shared" si="52"/>
        <v>296.93888320922849</v>
      </c>
      <c r="BO11" s="2">
        <f t="shared" si="53"/>
        <v>295.81061019897459</v>
      </c>
      <c r="BP11" s="2">
        <f t="shared" si="54"/>
        <v>271.89186892274301</v>
      </c>
      <c r="BQ11" s="2">
        <f t="shared" si="55"/>
        <v>0.50942742811039787</v>
      </c>
      <c r="BR11" s="2">
        <f t="shared" si="56"/>
        <v>2.9572028070400669</v>
      </c>
      <c r="BS11" s="2">
        <f t="shared" si="57"/>
        <v>29.681544891234246</v>
      </c>
      <c r="BT11" s="2">
        <f t="shared" si="58"/>
        <v>10.42349778735241</v>
      </c>
      <c r="BU11" s="2">
        <f>IF(I11,AQ11,(AP11+AQ11)/2)</f>
        <v>23.224746704101563</v>
      </c>
      <c r="BV11" s="2">
        <f t="shared" si="59"/>
        <v>2.8583074049689312</v>
      </c>
      <c r="BW11" s="2">
        <f t="shared" si="60"/>
        <v>0.27984232451299479</v>
      </c>
      <c r="BX11" s="2">
        <f t="shared" si="61"/>
        <v>1.9186990152432408</v>
      </c>
      <c r="BY11" s="2">
        <f t="shared" si="62"/>
        <v>0.93960838972569038</v>
      </c>
      <c r="BZ11" s="2">
        <f t="shared" si="63"/>
        <v>0.17566212367665185</v>
      </c>
      <c r="CA11" s="2">
        <f t="shared" si="64"/>
        <v>108.79236220795455</v>
      </c>
      <c r="CB11" s="2">
        <f t="shared" si="65"/>
        <v>0.85450783111579987</v>
      </c>
      <c r="CC11" s="2">
        <f t="shared" si="66"/>
        <v>65.085765352936022</v>
      </c>
      <c r="CD11" s="2">
        <f>(AT11-J11/(AO11/1.35))</f>
        <v>1273.6419486787736</v>
      </c>
      <c r="CE11" s="2">
        <f>J11*CC11/100/CD11</f>
        <v>1.48789790374804E-2</v>
      </c>
      <c r="CF11" s="2">
        <f t="shared" si="67"/>
        <v>0</v>
      </c>
      <c r="CG11" s="2">
        <f t="shared" si="68"/>
        <v>1487.0602865559888</v>
      </c>
      <c r="CH11" s="2">
        <f t="shared" si="69"/>
        <v>0</v>
      </c>
      <c r="CI11" s="2" t="e">
        <f t="shared" si="70"/>
        <v>#DIV/0!</v>
      </c>
      <c r="CJ11" s="2" t="e">
        <f t="shared" si="71"/>
        <v>#DIV/0!</v>
      </c>
    </row>
    <row r="12" spans="1:88" s="2" customFormat="1" x14ac:dyDescent="0.35">
      <c r="A12" s="2" t="s">
        <v>147</v>
      </c>
      <c r="B12" s="3">
        <v>10</v>
      </c>
      <c r="C12" s="3" t="s">
        <v>100</v>
      </c>
      <c r="D12" s="3" t="s">
        <v>0</v>
      </c>
      <c r="E12" s="3">
        <v>0</v>
      </c>
      <c r="F12" s="3" t="s">
        <v>91</v>
      </c>
      <c r="G12" s="3" t="s">
        <v>0</v>
      </c>
      <c r="H12" s="3">
        <v>3080.500048966147</v>
      </c>
      <c r="I12" s="3">
        <v>0</v>
      </c>
      <c r="J12" s="2">
        <f t="shared" si="36"/>
        <v>30.39146277443588</v>
      </c>
      <c r="K12" s="2">
        <f t="shared" si="37"/>
        <v>0.30647818277175948</v>
      </c>
      <c r="L12" s="2">
        <f>((BZ12-BM12/2)*AT12-J12)/(BZ12+BM12/2)</f>
        <v>1486.1561997960066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" t="e">
        <f t="shared" si="38"/>
        <v>#DIV/0!</v>
      </c>
      <c r="U12" s="2" t="e">
        <f t="shared" si="39"/>
        <v>#DIV/0!</v>
      </c>
      <c r="V12" s="2" t="e">
        <f t="shared" si="40"/>
        <v>#DIV/0!</v>
      </c>
      <c r="W12" s="3">
        <v>-1</v>
      </c>
      <c r="X12" s="3">
        <v>0.87</v>
      </c>
      <c r="Y12" s="3">
        <v>0.92</v>
      </c>
      <c r="Z12" s="3">
        <v>10.178418159484863</v>
      </c>
      <c r="AA12" s="2">
        <f t="shared" si="41"/>
        <v>0.87508920907974241</v>
      </c>
      <c r="AB12" s="2">
        <f>(J12-W12)/CG12</f>
        <v>2.1118872734030836E-2</v>
      </c>
      <c r="AC12" s="2" t="e">
        <f t="shared" si="42"/>
        <v>#DIV/0!</v>
      </c>
      <c r="AD12" s="2" t="e">
        <f t="shared" si="43"/>
        <v>#DIV/0!</v>
      </c>
      <c r="AE12" s="2" t="e">
        <f t="shared" si="44"/>
        <v>#DIV/0!</v>
      </c>
      <c r="AF12" s="3">
        <v>0</v>
      </c>
      <c r="AG12" s="3">
        <v>0.5</v>
      </c>
      <c r="AH12" s="2" t="e">
        <f t="shared" si="45"/>
        <v>#DIV/0!</v>
      </c>
      <c r="AI12" s="2">
        <f t="shared" si="46"/>
        <v>3.1655715972885323</v>
      </c>
      <c r="AJ12" s="2">
        <f t="shared" si="47"/>
        <v>1.0369780957542278</v>
      </c>
      <c r="AK12" s="2">
        <f>(AQ12+BQ12*I12)</f>
        <v>23.820600509643555</v>
      </c>
      <c r="AL12" s="3">
        <v>2</v>
      </c>
      <c r="AM12" s="2">
        <f t="shared" si="48"/>
        <v>4.644859790802002</v>
      </c>
      <c r="AN12" s="3">
        <v>1</v>
      </c>
      <c r="AO12" s="2">
        <f t="shared" si="49"/>
        <v>9.2897195816040039</v>
      </c>
      <c r="AP12" s="3">
        <v>22.689262390136719</v>
      </c>
      <c r="AQ12" s="3">
        <v>23.820600509643555</v>
      </c>
      <c r="AR12" s="3">
        <v>22.056066513061523</v>
      </c>
      <c r="AS12" s="3">
        <v>1699.9559326171875</v>
      </c>
      <c r="AT12" s="3">
        <v>1676.1685791015625</v>
      </c>
      <c r="AU12" s="3">
        <v>17.260818481445313</v>
      </c>
      <c r="AV12" s="3">
        <v>19.329452514648438</v>
      </c>
      <c r="AW12" s="3">
        <v>62.152267456054688</v>
      </c>
      <c r="AX12" s="3">
        <v>69.598770141601563</v>
      </c>
      <c r="AY12" s="3">
        <v>300.138427734375</v>
      </c>
      <c r="AZ12" s="3">
        <v>1698.5897216796875</v>
      </c>
      <c r="BA12" s="3">
        <v>128.31271362304688</v>
      </c>
      <c r="BB12" s="3">
        <v>99.634101867675781</v>
      </c>
      <c r="BC12" s="3">
        <v>-5.9255623817443848</v>
      </c>
      <c r="BD12" s="3">
        <v>-8.9229248464107513E-2</v>
      </c>
      <c r="BE12" s="3">
        <v>1</v>
      </c>
      <c r="BF12" s="3">
        <v>-1.355140209197998</v>
      </c>
      <c r="BG12" s="3">
        <v>7.355140209197998</v>
      </c>
      <c r="BH12" s="3">
        <v>1</v>
      </c>
      <c r="BI12" s="3">
        <v>0</v>
      </c>
      <c r="BJ12" s="3">
        <v>0.15999999642372131</v>
      </c>
      <c r="BK12" s="3">
        <v>111115</v>
      </c>
      <c r="BL12" s="2">
        <f t="shared" si="50"/>
        <v>1.5006921386718748</v>
      </c>
      <c r="BM12" s="2">
        <f t="shared" si="51"/>
        <v>3.1655715972885323E-3</v>
      </c>
      <c r="BN12" s="2">
        <f t="shared" si="52"/>
        <v>296.97060050964353</v>
      </c>
      <c r="BO12" s="2">
        <f t="shared" si="53"/>
        <v>295.8392623901367</v>
      </c>
      <c r="BP12" s="2">
        <f t="shared" si="54"/>
        <v>271.77434939411978</v>
      </c>
      <c r="BQ12" s="2">
        <f t="shared" si="55"/>
        <v>0.47784828551448549</v>
      </c>
      <c r="BR12" s="2">
        <f t="shared" si="56"/>
        <v>2.962850736645112</v>
      </c>
      <c r="BS12" s="2">
        <f t="shared" si="57"/>
        <v>29.737315649014224</v>
      </c>
      <c r="BT12" s="2">
        <f t="shared" si="58"/>
        <v>10.407863134365787</v>
      </c>
      <c r="BU12" s="2">
        <f>IF(I12,AQ12,(AP12+AQ12)/2)</f>
        <v>23.254931449890137</v>
      </c>
      <c r="BV12" s="2">
        <f t="shared" si="59"/>
        <v>2.8635246976687325</v>
      </c>
      <c r="BW12" s="2">
        <f t="shared" si="60"/>
        <v>0.29669004805200883</v>
      </c>
      <c r="BX12" s="2">
        <f t="shared" si="61"/>
        <v>1.9258726408908842</v>
      </c>
      <c r="BY12" s="2">
        <f t="shared" si="62"/>
        <v>0.93765205677784835</v>
      </c>
      <c r="BZ12" s="2">
        <f t="shared" si="63"/>
        <v>0.18628652330201534</v>
      </c>
      <c r="CA12" s="2">
        <f t="shared" si="64"/>
        <v>148.07183820175325</v>
      </c>
      <c r="CB12" s="2">
        <f t="shared" si="65"/>
        <v>0.88663886098652211</v>
      </c>
      <c r="CC12" s="2">
        <f t="shared" si="66"/>
        <v>65.266318785804401</v>
      </c>
      <c r="CD12" s="2">
        <f>(AT12-J12/(AO12/1.35))</f>
        <v>1671.7520330061632</v>
      </c>
      <c r="CE12" s="2">
        <f>J12*CC12/100/CD12</f>
        <v>1.1865030570571032E-2</v>
      </c>
      <c r="CF12" s="2">
        <f t="shared" si="67"/>
        <v>0</v>
      </c>
      <c r="CG12" s="2">
        <f t="shared" si="68"/>
        <v>1486.4175360956576</v>
      </c>
      <c r="CH12" s="2">
        <f t="shared" si="69"/>
        <v>0</v>
      </c>
      <c r="CI12" s="2" t="e">
        <f t="shared" si="70"/>
        <v>#DIV/0!</v>
      </c>
      <c r="CJ12" s="2" t="e">
        <f t="shared" si="71"/>
        <v>#DIV/0!</v>
      </c>
    </row>
    <row r="13" spans="1:88" s="2" customFormat="1" x14ac:dyDescent="0.35">
      <c r="A13" s="2" t="s">
        <v>147</v>
      </c>
      <c r="B13" s="3">
        <v>11</v>
      </c>
      <c r="C13" s="3" t="s">
        <v>101</v>
      </c>
      <c r="D13" s="3" t="s">
        <v>0</v>
      </c>
      <c r="E13" s="3">
        <v>0</v>
      </c>
      <c r="F13" s="3" t="s">
        <v>91</v>
      </c>
      <c r="G13" s="3" t="s">
        <v>0</v>
      </c>
      <c r="H13" s="3">
        <v>3228.500048966147</v>
      </c>
      <c r="I13" s="3">
        <v>0</v>
      </c>
      <c r="J13" s="2">
        <f t="shared" si="36"/>
        <v>31.297767959414553</v>
      </c>
      <c r="K13" s="2">
        <f t="shared" si="37"/>
        <v>0.31274890575689407</v>
      </c>
      <c r="L13" s="2">
        <f>((BZ13-BM13/2)*AT13-J13)/(BZ13+BM13/2)</f>
        <v>1777.5498484629879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" t="e">
        <f t="shared" si="38"/>
        <v>#DIV/0!</v>
      </c>
      <c r="U13" s="2" t="e">
        <f t="shared" si="39"/>
        <v>#DIV/0!</v>
      </c>
      <c r="V13" s="2" t="e">
        <f t="shared" si="40"/>
        <v>#DIV/0!</v>
      </c>
      <c r="W13" s="3">
        <v>-1</v>
      </c>
      <c r="X13" s="3">
        <v>0.87</v>
      </c>
      <c r="Y13" s="3">
        <v>0.92</v>
      </c>
      <c r="Z13" s="3">
        <v>10.178418159484863</v>
      </c>
      <c r="AA13" s="2">
        <f t="shared" si="41"/>
        <v>0.87508920907974241</v>
      </c>
      <c r="AB13" s="2">
        <f>(J13-W13)/CG13</f>
        <v>2.1731295908461474E-2</v>
      </c>
      <c r="AC13" s="2" t="e">
        <f t="shared" si="42"/>
        <v>#DIV/0!</v>
      </c>
      <c r="AD13" s="2" t="e">
        <f t="shared" si="43"/>
        <v>#DIV/0!</v>
      </c>
      <c r="AE13" s="2" t="e">
        <f t="shared" si="44"/>
        <v>#DIV/0!</v>
      </c>
      <c r="AF13" s="3">
        <v>0</v>
      </c>
      <c r="AG13" s="3">
        <v>0.5</v>
      </c>
      <c r="AH13" s="2" t="e">
        <f t="shared" si="45"/>
        <v>#DIV/0!</v>
      </c>
      <c r="AI13" s="2">
        <f t="shared" si="46"/>
        <v>3.2993278646512052</v>
      </c>
      <c r="AJ13" s="2">
        <f t="shared" si="47"/>
        <v>1.059846107211406</v>
      </c>
      <c r="AK13" s="2">
        <f>(AQ13+BQ13*I13)</f>
        <v>23.876605987548828</v>
      </c>
      <c r="AL13" s="3">
        <v>2</v>
      </c>
      <c r="AM13" s="2">
        <f t="shared" si="48"/>
        <v>4.644859790802002</v>
      </c>
      <c r="AN13" s="3">
        <v>1</v>
      </c>
      <c r="AO13" s="2">
        <f t="shared" si="49"/>
        <v>9.2897195816040039</v>
      </c>
      <c r="AP13" s="3">
        <v>22.696781158447266</v>
      </c>
      <c r="AQ13" s="3">
        <v>23.876605987548828</v>
      </c>
      <c r="AR13" s="3">
        <v>22.054695129394531</v>
      </c>
      <c r="AS13" s="3">
        <v>2000.0614013671875</v>
      </c>
      <c r="AT13" s="3">
        <v>1974.8641357421875</v>
      </c>
      <c r="AU13" s="3">
        <v>17.043684005737305</v>
      </c>
      <c r="AV13" s="3">
        <v>19.200000762939453</v>
      </c>
      <c r="AW13" s="3">
        <v>61.344741821289063</v>
      </c>
      <c r="AX13" s="3">
        <v>69.104248046875</v>
      </c>
      <c r="AY13" s="3">
        <v>300.1396484375</v>
      </c>
      <c r="AZ13" s="3">
        <v>1698.3787841796875</v>
      </c>
      <c r="BA13" s="3">
        <v>130.76429748535156</v>
      </c>
      <c r="BB13" s="3">
        <v>99.635444641113281</v>
      </c>
      <c r="BC13" s="3">
        <v>-7.5347542762756348</v>
      </c>
      <c r="BD13" s="3">
        <v>-8.2169480621814728E-2</v>
      </c>
      <c r="BE13" s="3">
        <v>1</v>
      </c>
      <c r="BF13" s="3">
        <v>-1.355140209197998</v>
      </c>
      <c r="BG13" s="3">
        <v>7.355140209197998</v>
      </c>
      <c r="BH13" s="3">
        <v>1</v>
      </c>
      <c r="BI13" s="3">
        <v>0</v>
      </c>
      <c r="BJ13" s="3">
        <v>0.15999999642372131</v>
      </c>
      <c r="BK13" s="3">
        <v>111115</v>
      </c>
      <c r="BL13" s="2">
        <f t="shared" si="50"/>
        <v>1.5006982421874999</v>
      </c>
      <c r="BM13" s="2">
        <f t="shared" si="51"/>
        <v>3.2993278646512051E-3</v>
      </c>
      <c r="BN13" s="2">
        <f t="shared" si="52"/>
        <v>297.02660598754881</v>
      </c>
      <c r="BO13" s="2">
        <f t="shared" si="53"/>
        <v>295.84678115844724</v>
      </c>
      <c r="BP13" s="2">
        <f t="shared" si="54"/>
        <v>271.74059939487415</v>
      </c>
      <c r="BQ13" s="2">
        <f t="shared" si="55"/>
        <v>0.45191698929802743</v>
      </c>
      <c r="BR13" s="2">
        <f t="shared" si="56"/>
        <v>2.9728467203365927</v>
      </c>
      <c r="BS13" s="2">
        <f t="shared" si="57"/>
        <v>29.837240462415579</v>
      </c>
      <c r="BT13" s="2">
        <f t="shared" si="58"/>
        <v>10.637239699476126</v>
      </c>
      <c r="BU13" s="2">
        <f>IF(I13,AQ13,(AP13+AQ13)/2)</f>
        <v>23.286693572998047</v>
      </c>
      <c r="BV13" s="2">
        <f t="shared" si="59"/>
        <v>2.8690236250787722</v>
      </c>
      <c r="BW13" s="2">
        <f t="shared" si="60"/>
        <v>0.30256278765810751</v>
      </c>
      <c r="BX13" s="2">
        <f t="shared" si="61"/>
        <v>1.9130006131251867</v>
      </c>
      <c r="BY13" s="2">
        <f t="shared" si="62"/>
        <v>0.95602301195358552</v>
      </c>
      <c r="BZ13" s="2">
        <f t="shared" si="63"/>
        <v>0.18999125955469473</v>
      </c>
      <c r="CA13" s="2">
        <f t="shared" si="64"/>
        <v>177.10696952335334</v>
      </c>
      <c r="CB13" s="2">
        <f t="shared" si="65"/>
        <v>0.90008715855025367</v>
      </c>
      <c r="CC13" s="2">
        <f t="shared" si="66"/>
        <v>64.643357140744072</v>
      </c>
      <c r="CD13" s="2">
        <f>(AT13-J13/(AO13/1.35))</f>
        <v>1970.3158836260657</v>
      </c>
      <c r="CE13" s="2">
        <f>J13*CC13/100/CD13</f>
        <v>1.0268367669985963E-2</v>
      </c>
      <c r="CF13" s="2">
        <f t="shared" si="67"/>
        <v>0</v>
      </c>
      <c r="CG13" s="2">
        <f t="shared" si="68"/>
        <v>1486.2329469656172</v>
      </c>
      <c r="CH13" s="2">
        <f t="shared" si="69"/>
        <v>0</v>
      </c>
      <c r="CI13" s="2" t="e">
        <f t="shared" si="70"/>
        <v>#DIV/0!</v>
      </c>
      <c r="CJ13" s="2" t="e">
        <f t="shared" si="71"/>
        <v>#DIV/0!</v>
      </c>
    </row>
    <row r="14" spans="1:88" x14ac:dyDescent="0.35">
      <c r="A14" s="2" t="s">
        <v>148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8016.500048966147</v>
      </c>
      <c r="I14" s="1">
        <v>0</v>
      </c>
      <c r="J14">
        <f t="shared" ref="J14" si="72">(AS14-AT14*(1000-AU14)/(1000-AV14))*BL14</f>
        <v>26.293981735451741</v>
      </c>
      <c r="K14">
        <f t="shared" ref="K14" si="73">IF(BW14&lt;&gt;0,1/(1/BW14-1/AO14),0)</f>
        <v>0.13988888678110123</v>
      </c>
      <c r="L14">
        <f>((BZ14-BM14/2)*AT14-J14)/(BZ14+BM14/2)</f>
        <v>71.371903922843529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" si="74">CF14/P14</f>
        <v>#DIV/0!</v>
      </c>
      <c r="U14" t="e">
        <f t="shared" ref="U14" si="75">CH14/R14</f>
        <v>#DIV/0!</v>
      </c>
      <c r="V14" t="e">
        <f t="shared" ref="V14" si="76">(R14-S14)/R14</f>
        <v>#DIV/0!</v>
      </c>
      <c r="W14" s="1">
        <v>-1</v>
      </c>
      <c r="X14" s="1">
        <v>0.87</v>
      </c>
      <c r="Y14" s="1">
        <v>0.92</v>
      </c>
      <c r="Z14" s="1">
        <v>10.125350952148438</v>
      </c>
      <c r="AA14">
        <f t="shared" ref="AA14" si="77">(Z14*Y14+(100-Z14)*X14)/100</f>
        <v>0.87506267547607419</v>
      </c>
      <c r="AB14">
        <f>(J14-W14)/CG14</f>
        <v>1.8344557973335882E-2</v>
      </c>
      <c r="AC14" t="e">
        <f t="shared" ref="AC14" si="78">(R14-S14)/(R14-Q14)</f>
        <v>#DIV/0!</v>
      </c>
      <c r="AD14" t="e">
        <f t="shared" ref="AD14" si="79">(P14-R14)/(P14-Q14)</f>
        <v>#DIV/0!</v>
      </c>
      <c r="AE14" t="e">
        <f t="shared" ref="AE14" si="80">(P14-R14)/R14</f>
        <v>#DIV/0!</v>
      </c>
      <c r="AF14" s="1">
        <v>0</v>
      </c>
      <c r="AG14" s="1">
        <v>0.5</v>
      </c>
      <c r="AH14" t="e">
        <f t="shared" ref="AH14" si="81">V14*AG14*AA14*AF14</f>
        <v>#DIV/0!</v>
      </c>
      <c r="AI14">
        <f t="shared" ref="AI14" si="82">BM14*1000</f>
        <v>2.2378025823190901</v>
      </c>
      <c r="AJ14">
        <f t="shared" ref="AJ14" si="83">(BR14-BX14)</f>
        <v>1.5709835399791299</v>
      </c>
      <c r="AK14">
        <f>(AQ14+BQ14*I14)</f>
        <v>27.319253921508789</v>
      </c>
      <c r="AL14" s="1">
        <v>2</v>
      </c>
      <c r="AM14">
        <f t="shared" ref="AM14" si="84">(AL14*BF14+BG14)</f>
        <v>4.644859790802002</v>
      </c>
      <c r="AN14" s="1">
        <v>1</v>
      </c>
      <c r="AO14">
        <f t="shared" ref="AO14" si="85">AM14*(AN14+1)*(AN14+1)/(AN14*AN14+1)</f>
        <v>9.2897195816040039</v>
      </c>
      <c r="AP14" s="1">
        <v>24.039567947387695</v>
      </c>
      <c r="AQ14" s="1">
        <v>27.319253921508789</v>
      </c>
      <c r="AR14" s="1">
        <v>23.063701629638672</v>
      </c>
      <c r="AS14" s="1">
        <v>399.9586181640625</v>
      </c>
      <c r="AT14" s="1">
        <v>381.8660888671875</v>
      </c>
      <c r="AU14" s="1">
        <v>19.379550933837891</v>
      </c>
      <c r="AV14" s="1">
        <v>20.839805603027344</v>
      </c>
      <c r="AW14" s="1">
        <v>64.298477172851563</v>
      </c>
      <c r="AX14" s="1">
        <v>69.141609191894531</v>
      </c>
      <c r="AY14" s="1">
        <v>300.1075439453125</v>
      </c>
      <c r="AZ14" s="1">
        <v>1700.2801513671875</v>
      </c>
      <c r="BA14" s="1">
        <v>1759.9825439453125</v>
      </c>
      <c r="BB14" s="1">
        <v>99.609336853027344</v>
      </c>
      <c r="BC14" s="1">
        <v>-0.11563043296337128</v>
      </c>
      <c r="BD14" s="1">
        <v>-0.11609520763158798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" si="86">AY14*0.000001/(AL14*0.0001)</f>
        <v>1.5005377197265624</v>
      </c>
      <c r="BM14">
        <f t="shared" ref="BM14" si="87">(AV14-AU14)/(1000-AV14)*BL14</f>
        <v>2.2378025823190902E-3</v>
      </c>
      <c r="BN14">
        <f t="shared" ref="BN14" si="88">(AQ14+273.15)</f>
        <v>300.46925392150877</v>
      </c>
      <c r="BO14">
        <f t="shared" ref="BO14" si="89">(AP14+273.15)</f>
        <v>297.18956794738767</v>
      </c>
      <c r="BP14">
        <f t="shared" ref="BP14" si="90">(AZ14*BH14+BA14*BI14)*BJ14</f>
        <v>272.04481813807433</v>
      </c>
      <c r="BQ14">
        <f t="shared" ref="BQ14" si="91">((BP14+0.00000010773*(BO14^4-BN14^4))-BM14*44100)/(AM14*51.4+0.00000043092*BN14^3)</f>
        <v>0.54162851057943728</v>
      </c>
      <c r="BR14">
        <f t="shared" ref="BR14" si="92">0.61365*EXP(17.502*AK14/(240.97+AK14))</f>
        <v>3.6468227562426874</v>
      </c>
      <c r="BS14">
        <f t="shared" ref="BS14" si="93">BR14*1000/BB14</f>
        <v>36.611254240388533</v>
      </c>
      <c r="BT14">
        <f t="shared" ref="BT14" si="94">(BS14-AV14)</f>
        <v>15.771448637361189</v>
      </c>
      <c r="BU14">
        <f>IF(I14,AQ14,(AP14+AQ14)/2)</f>
        <v>25.679410934448242</v>
      </c>
      <c r="BV14">
        <f t="shared" ref="BV14" si="95">0.61365*EXP(17.502*BU14/(240.97+BU14))</f>
        <v>3.310775526794282</v>
      </c>
      <c r="BW14">
        <f t="shared" ref="BW14" si="96">IF(BT14&lt;&gt;0,(1000-(BS14+AV14)/2)/BT14*BM14,0)</f>
        <v>0.13781362557482049</v>
      </c>
      <c r="BX14">
        <f t="shared" ref="BX14" si="97">AV14*BB14/1000</f>
        <v>2.0758392162635575</v>
      </c>
      <c r="BY14">
        <f t="shared" ref="BY14" si="98">(BV14-BX14)</f>
        <v>1.2349363105307245</v>
      </c>
      <c r="BZ14">
        <f t="shared" ref="BZ14" si="99">1/(1.6/K14+1.37/AO14)</f>
        <v>8.6317591795128656E-2</v>
      </c>
      <c r="CA14">
        <f t="shared" ref="CA14" si="100">L14*BB14*0.001</f>
        <v>7.109308019692425</v>
      </c>
      <c r="CB14">
        <f t="shared" ref="CB14" si="101">L14/AT14</f>
        <v>0.18690296416361438</v>
      </c>
      <c r="CC14">
        <f t="shared" ref="CC14" si="102">(1-BM14*BB14/BR14/K14)*100</f>
        <v>56.30578420689929</v>
      </c>
      <c r="CD14">
        <f>(AT14-J14/(AO14/1.35))</f>
        <v>378.04499663388128</v>
      </c>
      <c r="CE14">
        <f>J14*CC14/100/CD14</f>
        <v>3.9162091145734552E-2</v>
      </c>
      <c r="CF14">
        <f t="shared" ref="CF14" si="103">(P14-O14)</f>
        <v>0</v>
      </c>
      <c r="CG14">
        <f t="shared" ref="CG14" si="104">AZ14*AA14</f>
        <v>1487.8516983142356</v>
      </c>
      <c r="CH14">
        <f t="shared" ref="CH14" si="105">(R14-Q14)</f>
        <v>0</v>
      </c>
      <c r="CI14" t="e">
        <f t="shared" ref="CI14" si="106">(R14-S14)/(R14-O14)</f>
        <v>#DIV/0!</v>
      </c>
      <c r="CJ14" t="e">
        <f t="shared" ref="CJ14" si="107">(P14-R14)/(P14-O14)</f>
        <v>#DIV/0!</v>
      </c>
    </row>
    <row r="15" spans="1:88" x14ac:dyDescent="0.35">
      <c r="A15" s="2" t="s">
        <v>148</v>
      </c>
      <c r="B15" s="1">
        <v>14</v>
      </c>
      <c r="C15" s="1" t="s">
        <v>104</v>
      </c>
      <c r="D15" s="1" t="s">
        <v>0</v>
      </c>
      <c r="E15" s="1">
        <v>0</v>
      </c>
      <c r="F15" s="1" t="s">
        <v>91</v>
      </c>
      <c r="G15" s="1" t="s">
        <v>0</v>
      </c>
      <c r="H15" s="1">
        <v>8384.500048966147</v>
      </c>
      <c r="I15" s="1">
        <v>0</v>
      </c>
      <c r="J15">
        <f t="shared" ref="J15:J24" si="108">(AS15-AT15*(1000-AU15)/(1000-AV15))*BL15</f>
        <v>-2.3010457901607686</v>
      </c>
      <c r="K15">
        <f t="shared" ref="K15:K24" si="109">IF(BW15&lt;&gt;0,1/(1/BW15-1/AO15),0)</f>
        <v>0.21353784067293416</v>
      </c>
      <c r="L15">
        <f>((BZ15-BM15/2)*AT15-J15)/(BZ15+BM15/2)</f>
        <v>67.496127536117996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ref="T15:T24" si="110">CF15/P15</f>
        <v>#DIV/0!</v>
      </c>
      <c r="U15" t="e">
        <f t="shared" ref="U15:U24" si="111">CH15/R15</f>
        <v>#DIV/0!</v>
      </c>
      <c r="V15" t="e">
        <f t="shared" ref="V15:V24" si="112">(R15-S15)/R15</f>
        <v>#DIV/0!</v>
      </c>
      <c r="W15" s="1">
        <v>-1</v>
      </c>
      <c r="X15" s="1">
        <v>0.87</v>
      </c>
      <c r="Y15" s="1">
        <v>0.92</v>
      </c>
      <c r="Z15" s="1">
        <v>10.125350952148438</v>
      </c>
      <c r="AA15">
        <f t="shared" ref="AA15:AA24" si="113">(Z15*Y15+(100-Z15)*X15)/100</f>
        <v>0.87506267547607419</v>
      </c>
      <c r="AB15">
        <f>(J15-W15)/CG15</f>
        <v>-8.7471874666375147E-4</v>
      </c>
      <c r="AC15" t="e">
        <f t="shared" ref="AC15:AC24" si="114">(R15-S15)/(R15-Q15)</f>
        <v>#DIV/0!</v>
      </c>
      <c r="AD15" t="e">
        <f t="shared" ref="AD15:AD24" si="115">(P15-R15)/(P15-Q15)</f>
        <v>#DIV/0!</v>
      </c>
      <c r="AE15" t="e">
        <f t="shared" ref="AE15:AE24" si="116">(P15-R15)/R15</f>
        <v>#DIV/0!</v>
      </c>
      <c r="AF15" s="1">
        <v>0</v>
      </c>
      <c r="AG15" s="1">
        <v>0.5</v>
      </c>
      <c r="AH15" t="e">
        <f t="shared" ref="AH15:AH24" si="117">V15*AG15*AA15*AF15</f>
        <v>#DIV/0!</v>
      </c>
      <c r="AI15">
        <f t="shared" ref="AI15:AI24" si="118">BM15*1000</f>
        <v>3.0431925639848645</v>
      </c>
      <c r="AJ15">
        <f t="shared" ref="AJ15:AJ24" si="119">(BR15-BX15)</f>
        <v>1.410104101642129</v>
      </c>
      <c r="AK15">
        <f>(AQ15+BQ15*I15)</f>
        <v>27.030107498168945</v>
      </c>
      <c r="AL15" s="1">
        <v>2</v>
      </c>
      <c r="AM15">
        <f t="shared" ref="AM15:AM24" si="120">(AL15*BF15+BG15)</f>
        <v>4.644859790802002</v>
      </c>
      <c r="AN15" s="1">
        <v>1</v>
      </c>
      <c r="AO15">
        <f t="shared" ref="AO15:AO24" si="121">AM15*(AN15+1)*(AN15+1)/(AN15*AN15+1)</f>
        <v>9.2897195816040039</v>
      </c>
      <c r="AP15" s="1">
        <v>24.057516098022461</v>
      </c>
      <c r="AQ15" s="1">
        <v>27.030107498168945</v>
      </c>
      <c r="AR15" s="1">
        <v>23.072820663452148</v>
      </c>
      <c r="AS15" s="1">
        <v>49.867050170898438</v>
      </c>
      <c r="AT15" s="1">
        <v>51.296482086181641</v>
      </c>
      <c r="AU15" s="1">
        <v>19.856903076171875</v>
      </c>
      <c r="AV15" s="1">
        <v>21.840654373168945</v>
      </c>
      <c r="AW15" s="1">
        <v>65.80914306640625</v>
      </c>
      <c r="AX15" s="1">
        <v>72.382736206054688</v>
      </c>
      <c r="AY15" s="1">
        <v>300.11093139648438</v>
      </c>
      <c r="AZ15" s="1">
        <v>1699.749755859375</v>
      </c>
      <c r="BA15" s="1">
        <v>1781.405029296875</v>
      </c>
      <c r="BB15" s="1">
        <v>99.602760314941406</v>
      </c>
      <c r="BC15" s="1">
        <v>-0.67747700214385986</v>
      </c>
      <c r="BD15" s="1">
        <v>-0.14432607591152191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ref="BL15:BL24" si="122">AY15*0.000001/(AL15*0.0001)</f>
        <v>1.5005546569824217</v>
      </c>
      <c r="BM15">
        <f t="shared" ref="BM15:BM24" si="123">(AV15-AU15)/(1000-AV15)*BL15</f>
        <v>3.0431925639848646E-3</v>
      </c>
      <c r="BN15">
        <f t="shared" ref="BN15:BN24" si="124">(AQ15+273.15)</f>
        <v>300.18010749816892</v>
      </c>
      <c r="BO15">
        <f t="shared" ref="BO15:BO24" si="125">(AP15+273.15)</f>
        <v>297.20751609802244</v>
      </c>
      <c r="BP15">
        <f t="shared" ref="BP15:BP24" si="126">(AZ15*BH15+BA15*BI15)*BJ15</f>
        <v>271.95995485872118</v>
      </c>
      <c r="BQ15">
        <f t="shared" ref="BQ15:BQ24" si="127">((BP15+0.00000010773*(BO15^4-BN15^4))-BM15*44100)/(AM15*51.4+0.00000043092*BN15^3)</f>
        <v>0.41380918135025463</v>
      </c>
      <c r="BR15">
        <f t="shared" ref="BR15:BR24" si="128">0.61365*EXP(17.502*AK15/(240.97+AK15))</f>
        <v>3.5854935642943522</v>
      </c>
      <c r="BS15">
        <f t="shared" ref="BS15:BS24" si="129">BR15*1000/BB15</f>
        <v>35.997933721486355</v>
      </c>
      <c r="BT15">
        <f t="shared" ref="BT15:BT24" si="130">(BS15-AV15)</f>
        <v>14.15727934831741</v>
      </c>
      <c r="BU15">
        <f>IF(I15,AQ15,(AP15+AQ15)/2)</f>
        <v>25.543811798095703</v>
      </c>
      <c r="BV15">
        <f t="shared" ref="BV15:BV24" si="131">0.61365*EXP(17.502*BU15/(240.97+BU15))</f>
        <v>3.2842398174087006</v>
      </c>
      <c r="BW15">
        <f t="shared" ref="BW15:BW24" si="132">IF(BT15&lt;&gt;0,(1000-(BS15+AV15)/2)/BT15*BM15,0)</f>
        <v>0.20873965333851865</v>
      </c>
      <c r="BX15">
        <f t="shared" ref="BX15:BX24" si="133">AV15*BB15/1000</f>
        <v>2.1753894626522232</v>
      </c>
      <c r="BY15">
        <f t="shared" ref="BY15:BY24" si="134">(BV15-BX15)</f>
        <v>1.1088503547564774</v>
      </c>
      <c r="BZ15">
        <f t="shared" ref="BZ15:BZ24" si="135">1/(1.6/K15+1.37/AO15)</f>
        <v>0.13088504952678626</v>
      </c>
      <c r="CA15">
        <f t="shared" ref="CA15:CA24" si="136">L15*BB15*0.001</f>
        <v>6.7228006131666769</v>
      </c>
      <c r="CB15">
        <f t="shared" ref="CB15:CB24" si="137">L15/AT15</f>
        <v>1.3158042187516841</v>
      </c>
      <c r="CC15">
        <f t="shared" ref="CC15:CC24" si="138">(1-BM15*BB15/BR15/K15)*100</f>
        <v>60.410773703781359</v>
      </c>
      <c r="CD15">
        <f>(AT15-J15/(AO15/1.35))</f>
        <v>51.63087450668791</v>
      </c>
      <c r="CE15">
        <f>J15*CC15/100/CD15</f>
        <v>-2.6923417013483823E-2</v>
      </c>
      <c r="CF15">
        <f t="shared" ref="CF15:CF24" si="139">(P15-O15)</f>
        <v>0</v>
      </c>
      <c r="CG15">
        <f t="shared" ref="CG15:CG24" si="140">AZ15*AA15</f>
        <v>1487.3875690021086</v>
      </c>
      <c r="CH15">
        <f t="shared" ref="CH15:CH24" si="141">(R15-Q15)</f>
        <v>0</v>
      </c>
      <c r="CI15" t="e">
        <f t="shared" ref="CI15:CI24" si="142">(R15-S15)/(R15-O15)</f>
        <v>#DIV/0!</v>
      </c>
      <c r="CJ15" t="e">
        <f t="shared" ref="CJ15:CJ24" si="143">(P15-R15)/(P15-O15)</f>
        <v>#DIV/0!</v>
      </c>
    </row>
    <row r="16" spans="1:88" x14ac:dyDescent="0.35">
      <c r="A16" s="2" t="s">
        <v>148</v>
      </c>
      <c r="B16" s="1">
        <v>15</v>
      </c>
      <c r="C16" s="1" t="s">
        <v>105</v>
      </c>
      <c r="D16" s="1" t="s">
        <v>0</v>
      </c>
      <c r="E16" s="1">
        <v>0</v>
      </c>
      <c r="F16" s="1" t="s">
        <v>91</v>
      </c>
      <c r="G16" s="1" t="s">
        <v>0</v>
      </c>
      <c r="H16" s="1">
        <v>8572.500048966147</v>
      </c>
      <c r="I16" s="1">
        <v>0</v>
      </c>
      <c r="J16">
        <f t="shared" si="108"/>
        <v>2.4581544175007579</v>
      </c>
      <c r="K16">
        <f t="shared" si="109"/>
        <v>0.27015987133797231</v>
      </c>
      <c r="L16">
        <f>((BZ16-BM16/2)*AT16-J16)/(BZ16+BM16/2)</f>
        <v>81.251718640875055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110"/>
        <v>#DIV/0!</v>
      </c>
      <c r="U16" t="e">
        <f t="shared" si="111"/>
        <v>#DIV/0!</v>
      </c>
      <c r="V16" t="e">
        <f t="shared" si="112"/>
        <v>#DIV/0!</v>
      </c>
      <c r="W16" s="1">
        <v>-1</v>
      </c>
      <c r="X16" s="1">
        <v>0.87</v>
      </c>
      <c r="Y16" s="1">
        <v>0.92</v>
      </c>
      <c r="Z16" s="1">
        <v>10.125350952148438</v>
      </c>
      <c r="AA16">
        <f t="shared" si="113"/>
        <v>0.87506267547607419</v>
      </c>
      <c r="AB16">
        <f>(J16-W16)/CG16</f>
        <v>2.3260866287634877E-3</v>
      </c>
      <c r="AC16" t="e">
        <f t="shared" si="114"/>
        <v>#DIV/0!</v>
      </c>
      <c r="AD16" t="e">
        <f t="shared" si="115"/>
        <v>#DIV/0!</v>
      </c>
      <c r="AE16" t="e">
        <f t="shared" si="116"/>
        <v>#DIV/0!</v>
      </c>
      <c r="AF16" s="1">
        <v>0</v>
      </c>
      <c r="AG16" s="1">
        <v>0.5</v>
      </c>
      <c r="AH16" t="e">
        <f t="shared" si="117"/>
        <v>#DIV/0!</v>
      </c>
      <c r="AI16">
        <f t="shared" si="118"/>
        <v>3.6769052651202334</v>
      </c>
      <c r="AJ16">
        <f t="shared" si="119"/>
        <v>1.3546027465195785</v>
      </c>
      <c r="AK16">
        <f>(AQ16+BQ16*I16)</f>
        <v>26.908559799194336</v>
      </c>
      <c r="AL16" s="1">
        <v>2</v>
      </c>
      <c r="AM16">
        <f t="shared" si="120"/>
        <v>4.644859790802002</v>
      </c>
      <c r="AN16" s="1">
        <v>1</v>
      </c>
      <c r="AO16">
        <f t="shared" si="121"/>
        <v>9.2897195816040039</v>
      </c>
      <c r="AP16" s="1">
        <v>24.100160598754883</v>
      </c>
      <c r="AQ16" s="1">
        <v>26.908559799194336</v>
      </c>
      <c r="AR16" s="1">
        <v>23.077014923095703</v>
      </c>
      <c r="AS16" s="1">
        <v>100.05335998535156</v>
      </c>
      <c r="AT16" s="1">
        <v>98.174713134765625</v>
      </c>
      <c r="AU16" s="1">
        <v>19.746549606323242</v>
      </c>
      <c r="AV16" s="1">
        <v>22.142553329467773</v>
      </c>
      <c r="AW16" s="1">
        <v>65.276870727539063</v>
      </c>
      <c r="AX16" s="1">
        <v>73.19757080078125</v>
      </c>
      <c r="AY16" s="1">
        <v>300.12384033203125</v>
      </c>
      <c r="AZ16" s="1">
        <v>1698.945068359375</v>
      </c>
      <c r="BA16" s="1">
        <v>1790.2811279296875</v>
      </c>
      <c r="BB16" s="1">
        <v>99.599174499511719</v>
      </c>
      <c r="BC16" s="1">
        <v>-0.29980060458183289</v>
      </c>
      <c r="BD16" s="1">
        <v>-0.14669615030288696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122"/>
        <v>1.5006192016601561</v>
      </c>
      <c r="BM16">
        <f t="shared" si="123"/>
        <v>3.6769052651202333E-3</v>
      </c>
      <c r="BN16">
        <f t="shared" si="124"/>
        <v>300.05855979919431</v>
      </c>
      <c r="BO16">
        <f t="shared" si="125"/>
        <v>297.25016059875486</v>
      </c>
      <c r="BP16">
        <f t="shared" si="126"/>
        <v>271.83120486159896</v>
      </c>
      <c r="BQ16">
        <f t="shared" si="127"/>
        <v>0.3092863381903076</v>
      </c>
      <c r="BR16">
        <f t="shared" si="128"/>
        <v>3.5599827794459835</v>
      </c>
      <c r="BS16">
        <f t="shared" si="129"/>
        <v>35.743095234824821</v>
      </c>
      <c r="BT16">
        <f t="shared" si="130"/>
        <v>13.600541905357048</v>
      </c>
      <c r="BU16">
        <f>IF(I16,AQ16,(AP16+AQ16)/2)</f>
        <v>25.504360198974609</v>
      </c>
      <c r="BV16">
        <f t="shared" si="131"/>
        <v>3.2765544197664367</v>
      </c>
      <c r="BW16">
        <f t="shared" si="132"/>
        <v>0.26252521899317849</v>
      </c>
      <c r="BX16">
        <f t="shared" si="133"/>
        <v>2.2053800329264051</v>
      </c>
      <c r="BY16">
        <f t="shared" si="134"/>
        <v>1.0711743868400316</v>
      </c>
      <c r="BZ16">
        <f t="shared" si="135"/>
        <v>0.16474752233454099</v>
      </c>
      <c r="CA16">
        <f t="shared" si="136"/>
        <v>8.0926041032977434</v>
      </c>
      <c r="CB16">
        <f t="shared" si="137"/>
        <v>0.82762369297010152</v>
      </c>
      <c r="CC16">
        <f t="shared" si="138"/>
        <v>61.922411041798</v>
      </c>
      <c r="CD16">
        <f>(AT16-J16/(AO16/1.35))</f>
        <v>97.817489384955408</v>
      </c>
      <c r="CE16">
        <f>J16*CC16/100/CD16</f>
        <v>1.5561107650765824E-2</v>
      </c>
      <c r="CF16">
        <f t="shared" si="139"/>
        <v>0</v>
      </c>
      <c r="CG16">
        <f t="shared" si="140"/>
        <v>1486.6834170054365</v>
      </c>
      <c r="CH16">
        <f t="shared" si="141"/>
        <v>0</v>
      </c>
      <c r="CI16" t="e">
        <f t="shared" si="142"/>
        <v>#DIV/0!</v>
      </c>
      <c r="CJ16" t="e">
        <f t="shared" si="143"/>
        <v>#DIV/0!</v>
      </c>
    </row>
    <row r="17" spans="1:88" x14ac:dyDescent="0.35">
      <c r="A17" s="2" t="s">
        <v>148</v>
      </c>
      <c r="B17" s="1">
        <v>13</v>
      </c>
      <c r="C17" s="1" t="s">
        <v>103</v>
      </c>
      <c r="D17" s="1" t="s">
        <v>0</v>
      </c>
      <c r="E17" s="1">
        <v>0</v>
      </c>
      <c r="F17" s="1" t="s">
        <v>91</v>
      </c>
      <c r="G17" s="1" t="s">
        <v>0</v>
      </c>
      <c r="H17" s="1">
        <v>8217.500048966147</v>
      </c>
      <c r="I17" s="1">
        <v>0</v>
      </c>
      <c r="J17">
        <f t="shared" si="108"/>
        <v>6.4940992541301812</v>
      </c>
      <c r="K17">
        <f t="shared" si="109"/>
        <v>0.1697763789854721</v>
      </c>
      <c r="L17">
        <f>((BZ17-BM17/2)*AT17-J17)/(BZ17+BM17/2)</f>
        <v>129.18952442852677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110"/>
        <v>#DIV/0!</v>
      </c>
      <c r="U17" t="e">
        <f t="shared" si="111"/>
        <v>#DIV/0!</v>
      </c>
      <c r="V17" t="e">
        <f t="shared" si="112"/>
        <v>#DIV/0!</v>
      </c>
      <c r="W17" s="1">
        <v>-1</v>
      </c>
      <c r="X17" s="1">
        <v>0.87</v>
      </c>
      <c r="Y17" s="1">
        <v>0.92</v>
      </c>
      <c r="Z17" s="1">
        <v>10.125350952148438</v>
      </c>
      <c r="AA17">
        <f t="shared" si="113"/>
        <v>0.87506267547607419</v>
      </c>
      <c r="AB17">
        <f>(J17-W17)/CG17</f>
        <v>5.0375968323774743E-3</v>
      </c>
      <c r="AC17" t="e">
        <f t="shared" si="114"/>
        <v>#DIV/0!</v>
      </c>
      <c r="AD17" t="e">
        <f t="shared" si="115"/>
        <v>#DIV/0!</v>
      </c>
      <c r="AE17" t="e">
        <f t="shared" si="116"/>
        <v>#DIV/0!</v>
      </c>
      <c r="AF17" s="1">
        <v>0</v>
      </c>
      <c r="AG17" s="1">
        <v>0.5</v>
      </c>
      <c r="AH17" t="e">
        <f t="shared" si="117"/>
        <v>#DIV/0!</v>
      </c>
      <c r="AI17">
        <f t="shared" si="118"/>
        <v>2.5411789268721581</v>
      </c>
      <c r="AJ17">
        <f t="shared" si="119"/>
        <v>1.474410131773578</v>
      </c>
      <c r="AK17">
        <f>(AQ17+BQ17*I17)</f>
        <v>27.113286972045898</v>
      </c>
      <c r="AL17" s="1">
        <v>2</v>
      </c>
      <c r="AM17">
        <f t="shared" si="120"/>
        <v>4.644859790802002</v>
      </c>
      <c r="AN17" s="1">
        <v>1</v>
      </c>
      <c r="AO17">
        <f t="shared" si="121"/>
        <v>9.2897195816040039</v>
      </c>
      <c r="AP17" s="1">
        <v>24.029327392578125</v>
      </c>
      <c r="AQ17" s="1">
        <v>27.113286972045898</v>
      </c>
      <c r="AR17" s="1">
        <v>23.074136734008789</v>
      </c>
      <c r="AS17" s="1">
        <v>199.95326232910156</v>
      </c>
      <c r="AT17" s="1">
        <v>195.29493713378906</v>
      </c>
      <c r="AU17" s="1">
        <v>19.713871002197266</v>
      </c>
      <c r="AV17" s="1">
        <v>21.371099472045898</v>
      </c>
      <c r="AW17" s="1">
        <v>65.443641662597656</v>
      </c>
      <c r="AX17" s="1">
        <v>70.943412780761719</v>
      </c>
      <c r="AY17" s="1">
        <v>300.12411499023438</v>
      </c>
      <c r="AZ17" s="1">
        <v>1700.0311279296875</v>
      </c>
      <c r="BA17" s="1">
        <v>1774.56591796875</v>
      </c>
      <c r="BB17" s="1">
        <v>99.603355407714844</v>
      </c>
      <c r="BC17" s="1">
        <v>-0.13097772002220154</v>
      </c>
      <c r="BD17" s="1">
        <v>-0.13299718499183655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122"/>
        <v>1.5006205749511718</v>
      </c>
      <c r="BM17">
        <f t="shared" si="123"/>
        <v>2.5411789268721579E-3</v>
      </c>
      <c r="BN17">
        <f t="shared" si="124"/>
        <v>300.26328697204588</v>
      </c>
      <c r="BO17">
        <f t="shared" si="125"/>
        <v>297.1793273925781</v>
      </c>
      <c r="BP17">
        <f t="shared" si="126"/>
        <v>272.00497438896491</v>
      </c>
      <c r="BQ17">
        <f t="shared" si="127"/>
        <v>0.49723605402409116</v>
      </c>
      <c r="BR17">
        <f t="shared" si="128"/>
        <v>3.6030433479413926</v>
      </c>
      <c r="BS17">
        <f t="shared" si="129"/>
        <v>36.173915358501233</v>
      </c>
      <c r="BT17">
        <f t="shared" si="130"/>
        <v>14.802815886455335</v>
      </c>
      <c r="BU17">
        <f>IF(I17,AQ17,(AP17+AQ17)/2)</f>
        <v>25.571307182312012</v>
      </c>
      <c r="BV17">
        <f t="shared" si="131"/>
        <v>3.2896053839734791</v>
      </c>
      <c r="BW17">
        <f t="shared" si="132"/>
        <v>0.16672928017793451</v>
      </c>
      <c r="BX17">
        <f t="shared" si="133"/>
        <v>2.1286332161678145</v>
      </c>
      <c r="BY17">
        <f t="shared" si="134"/>
        <v>1.1609721678056646</v>
      </c>
      <c r="BZ17">
        <f t="shared" si="135"/>
        <v>0.10447534489850042</v>
      </c>
      <c r="CA17">
        <f t="shared" si="136"/>
        <v>12.86771011660821</v>
      </c>
      <c r="CB17">
        <f t="shared" si="137"/>
        <v>0.66150984928003531</v>
      </c>
      <c r="CC17">
        <f t="shared" si="138"/>
        <v>58.622670241630949</v>
      </c>
      <c r="CD17">
        <f>(AT17-J17/(AO17/1.35))</f>
        <v>194.35120208171745</v>
      </c>
      <c r="CE17">
        <f>J17*CC17/100/CD17</f>
        <v>1.9588324384596519E-2</v>
      </c>
      <c r="CF17">
        <f t="shared" si="139"/>
        <v>0</v>
      </c>
      <c r="CG17">
        <f t="shared" si="140"/>
        <v>1487.6337871987605</v>
      </c>
      <c r="CH17">
        <f t="shared" si="141"/>
        <v>0</v>
      </c>
      <c r="CI17" t="e">
        <f t="shared" si="142"/>
        <v>#DIV/0!</v>
      </c>
      <c r="CJ17" t="e">
        <f t="shared" si="143"/>
        <v>#DIV/0!</v>
      </c>
    </row>
    <row r="18" spans="1:88" x14ac:dyDescent="0.35">
      <c r="A18" s="2" t="s">
        <v>148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8740.500048966147</v>
      </c>
      <c r="I18" s="1">
        <v>0</v>
      </c>
      <c r="J18">
        <f t="shared" si="108"/>
        <v>15.473484522208723</v>
      </c>
      <c r="K18">
        <f t="shared" si="109"/>
        <v>0.29437622043739275</v>
      </c>
      <c r="L18">
        <f>((BZ18-BM18/2)*AT18-J18)/(BZ18+BM18/2)</f>
        <v>197.21548182473992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110"/>
        <v>#DIV/0!</v>
      </c>
      <c r="U18" t="e">
        <f t="shared" si="111"/>
        <v>#DIV/0!</v>
      </c>
      <c r="V18" t="e">
        <f t="shared" si="112"/>
        <v>#DIV/0!</v>
      </c>
      <c r="W18" s="1">
        <v>-1</v>
      </c>
      <c r="X18" s="1">
        <v>0.87</v>
      </c>
      <c r="Y18" s="1">
        <v>0.92</v>
      </c>
      <c r="Z18" s="1">
        <v>10.125350952148438</v>
      </c>
      <c r="AA18">
        <f t="shared" si="113"/>
        <v>0.87506267547607419</v>
      </c>
      <c r="AB18">
        <f>(J18-W18)/CG18</f>
        <v>1.1068109493272329E-2</v>
      </c>
      <c r="AC18" t="e">
        <f t="shared" si="114"/>
        <v>#DIV/0!</v>
      </c>
      <c r="AD18" t="e">
        <f t="shared" si="115"/>
        <v>#DIV/0!</v>
      </c>
      <c r="AE18" t="e">
        <f t="shared" si="116"/>
        <v>#DIV/0!</v>
      </c>
      <c r="AF18" s="1">
        <v>0</v>
      </c>
      <c r="AG18" s="1">
        <v>0.5</v>
      </c>
      <c r="AH18" t="e">
        <f t="shared" si="117"/>
        <v>#DIV/0!</v>
      </c>
      <c r="AI18">
        <f t="shared" si="118"/>
        <v>3.9152468268497906</v>
      </c>
      <c r="AJ18">
        <f t="shared" si="119"/>
        <v>1.3269485456500787</v>
      </c>
      <c r="AK18">
        <f>(AQ18+BQ18*I18)</f>
        <v>26.90467643737793</v>
      </c>
      <c r="AL18" s="1">
        <v>2</v>
      </c>
      <c r="AM18">
        <f t="shared" si="120"/>
        <v>4.644859790802002</v>
      </c>
      <c r="AN18" s="1">
        <v>1</v>
      </c>
      <c r="AO18">
        <f t="shared" si="121"/>
        <v>9.2897195816040039</v>
      </c>
      <c r="AP18" s="1">
        <v>24.137262344360352</v>
      </c>
      <c r="AQ18" s="1">
        <v>26.90467643737793</v>
      </c>
      <c r="AR18" s="1">
        <v>23.068241119384766</v>
      </c>
      <c r="AS18" s="1">
        <v>299.97769165039063</v>
      </c>
      <c r="AT18" s="1">
        <v>288.91204833984375</v>
      </c>
      <c r="AU18" s="1">
        <v>19.860982894897461</v>
      </c>
      <c r="AV18" s="1">
        <v>22.411699295043945</v>
      </c>
      <c r="AW18" s="1">
        <v>65.507118225097656</v>
      </c>
      <c r="AX18" s="1">
        <v>73.91815185546875</v>
      </c>
      <c r="AY18" s="1">
        <v>300.11172485351563</v>
      </c>
      <c r="AZ18" s="1">
        <v>1700.8768310546875</v>
      </c>
      <c r="BA18" s="1">
        <v>1793.1781005859375</v>
      </c>
      <c r="BB18" s="1">
        <v>99.600738525390625</v>
      </c>
      <c r="BC18" s="1">
        <v>0.17058514058589935</v>
      </c>
      <c r="BD18" s="1">
        <v>-0.14227530360221863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122"/>
        <v>1.5005586242675781</v>
      </c>
      <c r="BM18">
        <f t="shared" si="123"/>
        <v>3.9152468268497907E-3</v>
      </c>
      <c r="BN18">
        <f t="shared" si="124"/>
        <v>300.05467643737791</v>
      </c>
      <c r="BO18">
        <f t="shared" si="125"/>
        <v>297.28726234436033</v>
      </c>
      <c r="BP18">
        <f t="shared" si="126"/>
        <v>272.14028688594044</v>
      </c>
      <c r="BQ18">
        <f t="shared" si="127"/>
        <v>0.27040075838107852</v>
      </c>
      <c r="BR18">
        <f t="shared" si="128"/>
        <v>3.5591703470454319</v>
      </c>
      <c r="BS18">
        <f t="shared" si="129"/>
        <v>35.734377071291632</v>
      </c>
      <c r="BT18">
        <f t="shared" si="130"/>
        <v>13.322677776247687</v>
      </c>
      <c r="BU18">
        <f>IF(I18,AQ18,(AP18+AQ18)/2)</f>
        <v>25.520969390869141</v>
      </c>
      <c r="BV18">
        <f t="shared" si="131"/>
        <v>3.279788068462214</v>
      </c>
      <c r="BW18">
        <f t="shared" si="132"/>
        <v>0.28533443277699122</v>
      </c>
      <c r="BX18">
        <f t="shared" si="133"/>
        <v>2.2322218013953532</v>
      </c>
      <c r="BY18">
        <f t="shared" si="134"/>
        <v>1.0475662670668608</v>
      </c>
      <c r="BZ18">
        <f t="shared" si="135"/>
        <v>0.17912490926760991</v>
      </c>
      <c r="CA18">
        <f t="shared" si="136"/>
        <v>19.642807638384848</v>
      </c>
      <c r="CB18">
        <f t="shared" si="137"/>
        <v>0.68261425218500316</v>
      </c>
      <c r="CC18">
        <f t="shared" si="138"/>
        <v>62.780528207128249</v>
      </c>
      <c r="CD18">
        <f>(AT18-J18/(AO18/1.35))</f>
        <v>286.66341166986854</v>
      </c>
      <c r="CE18">
        <f>J18*CC18/100/CD18</f>
        <v>3.3887600996942831E-2</v>
      </c>
      <c r="CF18">
        <f t="shared" si="139"/>
        <v>0</v>
      </c>
      <c r="CG18">
        <f t="shared" si="140"/>
        <v>1488.3738304379815</v>
      </c>
      <c r="CH18">
        <f t="shared" si="141"/>
        <v>0</v>
      </c>
      <c r="CI18" t="e">
        <f t="shared" si="142"/>
        <v>#DIV/0!</v>
      </c>
      <c r="CJ18" t="e">
        <f t="shared" si="143"/>
        <v>#DIV/0!</v>
      </c>
    </row>
    <row r="19" spans="1:88" x14ac:dyDescent="0.35">
      <c r="A19" s="2" t="s">
        <v>148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8893.500048966147</v>
      </c>
      <c r="I19" s="1">
        <v>0</v>
      </c>
      <c r="J19">
        <f t="shared" si="108"/>
        <v>20.977129636008566</v>
      </c>
      <c r="K19">
        <f t="shared" si="109"/>
        <v>0.31639355219871945</v>
      </c>
      <c r="L19">
        <f>((BZ19-BM19/2)*AT19-J19)/(BZ19+BM19/2)</f>
        <v>268.90496843685253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110"/>
        <v>#DIV/0!</v>
      </c>
      <c r="U19" t="e">
        <f t="shared" si="111"/>
        <v>#DIV/0!</v>
      </c>
      <c r="V19" t="e">
        <f t="shared" si="112"/>
        <v>#DIV/0!</v>
      </c>
      <c r="W19" s="1">
        <v>-1</v>
      </c>
      <c r="X19" s="1">
        <v>0.87</v>
      </c>
      <c r="Y19" s="1">
        <v>0.92</v>
      </c>
      <c r="Z19" s="1">
        <v>10.125350952148438</v>
      </c>
      <c r="AA19">
        <f t="shared" si="113"/>
        <v>0.87506267547607419</v>
      </c>
      <c r="AB19">
        <f>(J19-W19)/CG19</f>
        <v>1.477713604628459E-2</v>
      </c>
      <c r="AC19" t="e">
        <f t="shared" si="114"/>
        <v>#DIV/0!</v>
      </c>
      <c r="AD19" t="e">
        <f t="shared" si="115"/>
        <v>#DIV/0!</v>
      </c>
      <c r="AE19" t="e">
        <f t="shared" si="116"/>
        <v>#DIV/0!</v>
      </c>
      <c r="AF19" s="1">
        <v>0</v>
      </c>
      <c r="AG19" s="1">
        <v>0.5</v>
      </c>
      <c r="AH19" t="e">
        <f t="shared" si="117"/>
        <v>#DIV/0!</v>
      </c>
      <c r="AI19">
        <f t="shared" si="118"/>
        <v>4.0236340846810412</v>
      </c>
      <c r="AJ19">
        <f t="shared" si="119"/>
        <v>1.2718858945584763</v>
      </c>
      <c r="AK19">
        <f>(AQ19+BQ19*I19)</f>
        <v>26.693204879760742</v>
      </c>
      <c r="AL19" s="1">
        <v>2</v>
      </c>
      <c r="AM19">
        <f t="shared" si="120"/>
        <v>4.644859790802002</v>
      </c>
      <c r="AN19" s="1">
        <v>1</v>
      </c>
      <c r="AO19">
        <f t="shared" si="121"/>
        <v>9.2897195816040039</v>
      </c>
      <c r="AP19" s="1">
        <v>24.0849609375</v>
      </c>
      <c r="AQ19" s="1">
        <v>26.693204879760742</v>
      </c>
      <c r="AR19" s="1">
        <v>23.065961837768555</v>
      </c>
      <c r="AS19" s="1">
        <v>399.93743896484375</v>
      </c>
      <c r="AT19" s="1">
        <v>384.9256591796875</v>
      </c>
      <c r="AU19" s="1">
        <v>19.902292251586914</v>
      </c>
      <c r="AV19" s="1">
        <v>22.523336410522461</v>
      </c>
      <c r="AW19" s="1">
        <v>65.847686767578125</v>
      </c>
      <c r="AX19" s="1">
        <v>74.518661499023438</v>
      </c>
      <c r="AY19" s="1">
        <v>300.11004638671875</v>
      </c>
      <c r="AZ19" s="1">
        <v>1699.5797119140625</v>
      </c>
      <c r="BA19" s="1">
        <v>1815.0059814453125</v>
      </c>
      <c r="BB19" s="1">
        <v>99.598320007324219</v>
      </c>
      <c r="BC19" s="1">
        <v>0.18313701450824738</v>
      </c>
      <c r="BD19" s="1">
        <v>-0.14833313226699829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122"/>
        <v>1.5005502319335935</v>
      </c>
      <c r="BM19">
        <f t="shared" si="123"/>
        <v>4.0236340846810416E-3</v>
      </c>
      <c r="BN19">
        <f t="shared" si="124"/>
        <v>299.84320487976072</v>
      </c>
      <c r="BO19">
        <f t="shared" si="125"/>
        <v>297.23496093749998</v>
      </c>
      <c r="BP19">
        <f t="shared" si="126"/>
        <v>271.9327478280793</v>
      </c>
      <c r="BQ19">
        <f t="shared" si="127"/>
        <v>0.25796443432604327</v>
      </c>
      <c r="BR19">
        <f t="shared" si="128"/>
        <v>3.5151723620063096</v>
      </c>
      <c r="BS19">
        <f t="shared" si="129"/>
        <v>35.29349051015933</v>
      </c>
      <c r="BT19">
        <f t="shared" si="130"/>
        <v>12.770154099636869</v>
      </c>
      <c r="BU19">
        <f>IF(I19,AQ19,(AP19+AQ19)/2)</f>
        <v>25.389082908630371</v>
      </c>
      <c r="BV19">
        <f t="shared" si="131"/>
        <v>3.2541876988416272</v>
      </c>
      <c r="BW19">
        <f t="shared" si="132"/>
        <v>0.30597259645121039</v>
      </c>
      <c r="BX19">
        <f t="shared" si="133"/>
        <v>2.2432864674478332</v>
      </c>
      <c r="BY19">
        <f t="shared" si="134"/>
        <v>1.010901231393794</v>
      </c>
      <c r="BZ19">
        <f t="shared" si="135"/>
        <v>0.19214260053721008</v>
      </c>
      <c r="CA19">
        <f t="shared" si="136"/>
        <v>26.78248309793306</v>
      </c>
      <c r="CB19">
        <f t="shared" si="137"/>
        <v>0.69858935621468854</v>
      </c>
      <c r="CC19">
        <f t="shared" si="138"/>
        <v>63.967346780220133</v>
      </c>
      <c r="CD19">
        <f>(AT19-J19/(AO19/1.35))</f>
        <v>381.8772221671548</v>
      </c>
      <c r="CE19">
        <f>J19*CC19/100/CD19</f>
        <v>3.5138291785647265E-2</v>
      </c>
      <c r="CF19">
        <f t="shared" si="139"/>
        <v>0</v>
      </c>
      <c r="CG19">
        <f t="shared" si="140"/>
        <v>1487.2387698923749</v>
      </c>
      <c r="CH19">
        <f t="shared" si="141"/>
        <v>0</v>
      </c>
      <c r="CI19" t="e">
        <f t="shared" si="142"/>
        <v>#DIV/0!</v>
      </c>
      <c r="CJ19" t="e">
        <f t="shared" si="143"/>
        <v>#DIV/0!</v>
      </c>
    </row>
    <row r="20" spans="1:88" x14ac:dyDescent="0.35">
      <c r="A20" s="2" t="s">
        <v>148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9036.500048966147</v>
      </c>
      <c r="I20" s="1">
        <v>0</v>
      </c>
      <c r="J20">
        <f t="shared" si="108"/>
        <v>31.864021098987308</v>
      </c>
      <c r="K20">
        <f t="shared" si="109"/>
        <v>0.33356985087169699</v>
      </c>
      <c r="L20">
        <f>((BZ20-BM20/2)*AT20-J20)/(BZ20+BM20/2)</f>
        <v>507.17245469024886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110"/>
        <v>#DIV/0!</v>
      </c>
      <c r="U20" t="e">
        <f t="shared" si="111"/>
        <v>#DIV/0!</v>
      </c>
      <c r="V20" t="e">
        <f t="shared" si="112"/>
        <v>#DIV/0!</v>
      </c>
      <c r="W20" s="1">
        <v>-1</v>
      </c>
      <c r="X20" s="1">
        <v>0.87</v>
      </c>
      <c r="Y20" s="1">
        <v>0.92</v>
      </c>
      <c r="Z20" s="1">
        <v>10.125350952148438</v>
      </c>
      <c r="AA20">
        <f t="shared" si="113"/>
        <v>0.87506267547607419</v>
      </c>
      <c r="AB20">
        <f>(J20-W20)/CG20</f>
        <v>2.2082431408597246E-2</v>
      </c>
      <c r="AC20" t="e">
        <f t="shared" si="114"/>
        <v>#DIV/0!</v>
      </c>
      <c r="AD20" t="e">
        <f t="shared" si="115"/>
        <v>#DIV/0!</v>
      </c>
      <c r="AE20" t="e">
        <f t="shared" si="116"/>
        <v>#DIV/0!</v>
      </c>
      <c r="AF20" s="1">
        <v>0</v>
      </c>
      <c r="AG20" s="1">
        <v>0.5</v>
      </c>
      <c r="AH20" t="e">
        <f t="shared" si="117"/>
        <v>#DIV/0!</v>
      </c>
      <c r="AI20">
        <f t="shared" si="118"/>
        <v>4.1627164523289162</v>
      </c>
      <c r="AJ20">
        <f t="shared" si="119"/>
        <v>1.250220282210925</v>
      </c>
      <c r="AK20">
        <f>(AQ20+BQ20*I20)</f>
        <v>26.672834396362305</v>
      </c>
      <c r="AL20" s="1">
        <v>2</v>
      </c>
      <c r="AM20">
        <f t="shared" si="120"/>
        <v>4.644859790802002</v>
      </c>
      <c r="AN20" s="1">
        <v>1</v>
      </c>
      <c r="AO20">
        <f t="shared" si="121"/>
        <v>9.2897195816040039</v>
      </c>
      <c r="AP20" s="1">
        <v>24.119735717773438</v>
      </c>
      <c r="AQ20" s="1">
        <v>26.672834396362305</v>
      </c>
      <c r="AR20" s="1">
        <v>23.074638366699219</v>
      </c>
      <c r="AS20" s="1">
        <v>700.0067138671875</v>
      </c>
      <c r="AT20" s="1">
        <v>676.89495849609375</v>
      </c>
      <c r="AU20" s="1">
        <v>19.987869262695313</v>
      </c>
      <c r="AV20" s="1">
        <v>22.698917388916016</v>
      </c>
      <c r="AW20" s="1">
        <v>65.9935302734375</v>
      </c>
      <c r="AX20" s="1">
        <v>74.942703247070313</v>
      </c>
      <c r="AY20" s="1">
        <v>300.12210083007813</v>
      </c>
      <c r="AZ20" s="1">
        <v>1700.7271728515625</v>
      </c>
      <c r="BA20" s="1">
        <v>1818.0048828125</v>
      </c>
      <c r="BB20" s="1">
        <v>99.596778869628906</v>
      </c>
      <c r="BC20" s="1">
        <v>-0.10141193866729736</v>
      </c>
      <c r="BD20" s="1">
        <v>-0.14423480629920959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122"/>
        <v>1.5006105041503905</v>
      </c>
      <c r="BM20">
        <f t="shared" si="123"/>
        <v>4.162716452328916E-3</v>
      </c>
      <c r="BN20">
        <f t="shared" si="124"/>
        <v>299.82283439636228</v>
      </c>
      <c r="BO20">
        <f t="shared" si="125"/>
        <v>297.26973571777341</v>
      </c>
      <c r="BP20">
        <f t="shared" si="126"/>
        <v>272.11634157397566</v>
      </c>
      <c r="BQ20">
        <f t="shared" si="127"/>
        <v>0.2367185007067755</v>
      </c>
      <c r="BR20">
        <f t="shared" si="128"/>
        <v>3.5109593379747679</v>
      </c>
      <c r="BS20">
        <f t="shared" si="129"/>
        <v>35.251735827426458</v>
      </c>
      <c r="BT20">
        <f t="shared" si="130"/>
        <v>12.552818438510442</v>
      </c>
      <c r="BU20">
        <f>IF(I20,AQ20,(AP20+AQ20)/2)</f>
        <v>25.396285057067871</v>
      </c>
      <c r="BV20">
        <f t="shared" si="131"/>
        <v>3.2555811813706375</v>
      </c>
      <c r="BW20">
        <f t="shared" si="132"/>
        <v>0.32200739645407683</v>
      </c>
      <c r="BX20">
        <f t="shared" si="133"/>
        <v>2.2607390557638429</v>
      </c>
      <c r="BY20">
        <f t="shared" si="134"/>
        <v>0.99484212560679453</v>
      </c>
      <c r="BZ20">
        <f t="shared" si="135"/>
        <v>0.20226245064724152</v>
      </c>
      <c r="CA20">
        <f t="shared" si="136"/>
        <v>50.512742818551608</v>
      </c>
      <c r="CB20">
        <f t="shared" si="137"/>
        <v>0.74926315866950821</v>
      </c>
      <c r="CC20">
        <f t="shared" si="138"/>
        <v>64.599488938837595</v>
      </c>
      <c r="CD20">
        <f>(AT20-J20/(AO20/1.35))</f>
        <v>672.26441737956577</v>
      </c>
      <c r="CE20">
        <f>J20*CC20/100/CD20</f>
        <v>3.0618896751287223E-2</v>
      </c>
      <c r="CF20">
        <f t="shared" si="139"/>
        <v>0</v>
      </c>
      <c r="CG20">
        <f t="shared" si="140"/>
        <v>1488.2428701303479</v>
      </c>
      <c r="CH20">
        <f t="shared" si="141"/>
        <v>0</v>
      </c>
      <c r="CI20" t="e">
        <f t="shared" si="142"/>
        <v>#DIV/0!</v>
      </c>
      <c r="CJ20" t="e">
        <f t="shared" si="143"/>
        <v>#DIV/0!</v>
      </c>
    </row>
    <row r="21" spans="1:88" x14ac:dyDescent="0.35">
      <c r="A21" s="2" t="s">
        <v>148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9197.500048966147</v>
      </c>
      <c r="I21" s="1">
        <v>0</v>
      </c>
      <c r="J21">
        <f t="shared" si="108"/>
        <v>36.43636921714338</v>
      </c>
      <c r="K21">
        <f t="shared" si="109"/>
        <v>0.33340588236391588</v>
      </c>
      <c r="L21">
        <f>((BZ21-BM21/2)*AT21-J21)/(BZ21+BM21/2)</f>
        <v>774.3563653292091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110"/>
        <v>#DIV/0!</v>
      </c>
      <c r="U21" t="e">
        <f t="shared" si="111"/>
        <v>#DIV/0!</v>
      </c>
      <c r="V21" t="e">
        <f t="shared" si="112"/>
        <v>#DIV/0!</v>
      </c>
      <c r="W21" s="1">
        <v>-1</v>
      </c>
      <c r="X21" s="1">
        <v>0.87</v>
      </c>
      <c r="Y21" s="1">
        <v>0.92</v>
      </c>
      <c r="Z21" s="1">
        <v>10.125350952148438</v>
      </c>
      <c r="AA21">
        <f t="shared" si="113"/>
        <v>0.87506267547607419</v>
      </c>
      <c r="AB21">
        <f>(J21-W21)/CG21</f>
        <v>2.5159826221644612E-2</v>
      </c>
      <c r="AC21" t="e">
        <f t="shared" si="114"/>
        <v>#DIV/0!</v>
      </c>
      <c r="AD21" t="e">
        <f t="shared" si="115"/>
        <v>#DIV/0!</v>
      </c>
      <c r="AE21" t="e">
        <f t="shared" si="116"/>
        <v>#DIV/0!</v>
      </c>
      <c r="AF21" s="1">
        <v>0</v>
      </c>
      <c r="AG21" s="1">
        <v>0.5</v>
      </c>
      <c r="AH21" t="e">
        <f t="shared" si="117"/>
        <v>#DIV/0!</v>
      </c>
      <c r="AI21">
        <f t="shared" si="118"/>
        <v>4.2187478215445031</v>
      </c>
      <c r="AJ21">
        <f t="shared" si="119"/>
        <v>1.2675037838819621</v>
      </c>
      <c r="AK21">
        <f>(AQ21+BQ21*I21)</f>
        <v>26.764381408691406</v>
      </c>
      <c r="AL21" s="1">
        <v>2</v>
      </c>
      <c r="AM21">
        <f t="shared" si="120"/>
        <v>4.644859790802002</v>
      </c>
      <c r="AN21" s="1">
        <v>1</v>
      </c>
      <c r="AO21">
        <f t="shared" si="121"/>
        <v>9.2897195816040039</v>
      </c>
      <c r="AP21" s="1">
        <v>24.126497268676758</v>
      </c>
      <c r="AQ21" s="1">
        <v>26.764381408691406</v>
      </c>
      <c r="AR21" s="1">
        <v>23.068647384643555</v>
      </c>
      <c r="AS21" s="1">
        <v>999.83294677734375</v>
      </c>
      <c r="AT21" s="1">
        <v>972.81610107421875</v>
      </c>
      <c r="AU21" s="1">
        <v>19.96844482421875</v>
      </c>
      <c r="AV21" s="1">
        <v>22.716026306152344</v>
      </c>
      <c r="AW21" s="1">
        <v>65.900222778320313</v>
      </c>
      <c r="AX21" s="1">
        <v>74.96929931640625</v>
      </c>
      <c r="AY21" s="1">
        <v>300.11227416992188</v>
      </c>
      <c r="AZ21" s="1">
        <v>1700.3836669921875</v>
      </c>
      <c r="BA21" s="1">
        <v>1831.8143310546875</v>
      </c>
      <c r="BB21" s="1">
        <v>99.595939636230469</v>
      </c>
      <c r="BC21" s="1">
        <v>-0.70859885215759277</v>
      </c>
      <c r="BD21" s="1">
        <v>-0.14029860496520996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122"/>
        <v>1.5005613708496093</v>
      </c>
      <c r="BM21">
        <f t="shared" si="123"/>
        <v>4.2187478215445027E-3</v>
      </c>
      <c r="BN21">
        <f t="shared" si="124"/>
        <v>299.91438140869138</v>
      </c>
      <c r="BO21">
        <f t="shared" si="125"/>
        <v>297.27649726867674</v>
      </c>
      <c r="BP21">
        <f t="shared" si="126"/>
        <v>272.06138063770413</v>
      </c>
      <c r="BQ21">
        <f t="shared" si="127"/>
        <v>0.22267669773381094</v>
      </c>
      <c r="BR21">
        <f t="shared" si="128"/>
        <v>3.5299277686445341</v>
      </c>
      <c r="BS21">
        <f t="shared" si="129"/>
        <v>35.442486727244408</v>
      </c>
      <c r="BT21">
        <f t="shared" si="130"/>
        <v>12.726460421092064</v>
      </c>
      <c r="BU21">
        <f>IF(I21,AQ21,(AP21+AQ21)/2)</f>
        <v>25.445439338684082</v>
      </c>
      <c r="BV21">
        <f t="shared" si="131"/>
        <v>3.2651055544585743</v>
      </c>
      <c r="BW21">
        <f t="shared" si="132"/>
        <v>0.32185459553812545</v>
      </c>
      <c r="BX21">
        <f t="shared" si="133"/>
        <v>2.262423984762572</v>
      </c>
      <c r="BY21">
        <f t="shared" si="134"/>
        <v>1.0026815696960023</v>
      </c>
      <c r="BZ21">
        <f t="shared" si="135"/>
        <v>0.20216599142782676</v>
      </c>
      <c r="CA21">
        <f t="shared" si="136"/>
        <v>77.12274981825874</v>
      </c>
      <c r="CB21">
        <f t="shared" si="137"/>
        <v>0.79599460213922935</v>
      </c>
      <c r="CC21">
        <f t="shared" si="138"/>
        <v>64.298528015746243</v>
      </c>
      <c r="CD21">
        <f>(AT21-J21/(AO21/1.35))</f>
        <v>967.52109749407293</v>
      </c>
      <c r="CE21">
        <f>J21*CC21/100/CD21</f>
        <v>2.4214509771089715E-2</v>
      </c>
      <c r="CF21">
        <f t="shared" si="139"/>
        <v>0</v>
      </c>
      <c r="CG21">
        <f t="shared" si="140"/>
        <v>1487.9422809740015</v>
      </c>
      <c r="CH21">
        <f t="shared" si="141"/>
        <v>0</v>
      </c>
      <c r="CI21" t="e">
        <f t="shared" si="142"/>
        <v>#DIV/0!</v>
      </c>
      <c r="CJ21" t="e">
        <f t="shared" si="143"/>
        <v>#DIV/0!</v>
      </c>
    </row>
    <row r="22" spans="1:88" x14ac:dyDescent="0.35">
      <c r="A22" s="2" t="s">
        <v>148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9339.500048966147</v>
      </c>
      <c r="I22" s="1">
        <v>0</v>
      </c>
      <c r="J22">
        <f t="shared" si="108"/>
        <v>38.173009713042099</v>
      </c>
      <c r="K22">
        <f t="shared" si="109"/>
        <v>0.31840182280850643</v>
      </c>
      <c r="L22">
        <f>((BZ22-BM22/2)*AT22-J22)/(BZ22+BM22/2)</f>
        <v>1049.056121761899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110"/>
        <v>#DIV/0!</v>
      </c>
      <c r="U22" t="e">
        <f t="shared" si="111"/>
        <v>#DIV/0!</v>
      </c>
      <c r="V22" t="e">
        <f t="shared" si="112"/>
        <v>#DIV/0!</v>
      </c>
      <c r="W22" s="1">
        <v>-1</v>
      </c>
      <c r="X22" s="1">
        <v>0.87</v>
      </c>
      <c r="Y22" s="1">
        <v>0.92</v>
      </c>
      <c r="Z22" s="1">
        <v>10.125350952148438</v>
      </c>
      <c r="AA22">
        <f t="shared" si="113"/>
        <v>0.87506267547607419</v>
      </c>
      <c r="AB22">
        <f>(J22-W22)/CG22</f>
        <v>2.6320245665596011E-2</v>
      </c>
      <c r="AC22" t="e">
        <f t="shared" si="114"/>
        <v>#DIV/0!</v>
      </c>
      <c r="AD22" t="e">
        <f t="shared" si="115"/>
        <v>#DIV/0!</v>
      </c>
      <c r="AE22" t="e">
        <f t="shared" si="116"/>
        <v>#DIV/0!</v>
      </c>
      <c r="AF22" s="1">
        <v>0</v>
      </c>
      <c r="AG22" s="1">
        <v>0.5</v>
      </c>
      <c r="AH22" t="e">
        <f t="shared" si="117"/>
        <v>#DIV/0!</v>
      </c>
      <c r="AI22">
        <f t="shared" si="118"/>
        <v>4.0771624715410075</v>
      </c>
      <c r="AJ22">
        <f t="shared" si="119"/>
        <v>1.2806049748783837</v>
      </c>
      <c r="AK22">
        <f>(AQ22+BQ22*I22)</f>
        <v>26.833673477172852</v>
      </c>
      <c r="AL22" s="1">
        <v>2</v>
      </c>
      <c r="AM22">
        <f t="shared" si="120"/>
        <v>4.644859790802002</v>
      </c>
      <c r="AN22" s="1">
        <v>1</v>
      </c>
      <c r="AO22">
        <f t="shared" si="121"/>
        <v>9.2897195816040039</v>
      </c>
      <c r="AP22" s="1">
        <v>24.128334045410156</v>
      </c>
      <c r="AQ22" s="1">
        <v>26.833673477172852</v>
      </c>
      <c r="AR22" s="1">
        <v>23.065008163452148</v>
      </c>
      <c r="AS22" s="1">
        <v>1299.8642578125</v>
      </c>
      <c r="AT22" s="1">
        <v>1270.9727783203125</v>
      </c>
      <c r="AU22" s="1">
        <v>20.073650360107422</v>
      </c>
      <c r="AV22" s="1">
        <v>22.728891372680664</v>
      </c>
      <c r="AW22" s="1">
        <v>66.241409301757813</v>
      </c>
      <c r="AX22" s="1">
        <v>75.004127502441406</v>
      </c>
      <c r="AY22" s="1">
        <v>300.12289428710938</v>
      </c>
      <c r="AZ22" s="1">
        <v>1700.8179931640625</v>
      </c>
      <c r="BA22" s="1">
        <v>1839.996826171875</v>
      </c>
      <c r="BB22" s="1">
        <v>99.597442626953125</v>
      </c>
      <c r="BC22" s="1">
        <v>-1.845604419708252</v>
      </c>
      <c r="BD22" s="1">
        <v>-0.14275717735290527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122"/>
        <v>1.5006144714355467</v>
      </c>
      <c r="BM22">
        <f t="shared" si="123"/>
        <v>4.0771624715410073E-3</v>
      </c>
      <c r="BN22">
        <f t="shared" si="124"/>
        <v>299.98367347717283</v>
      </c>
      <c r="BO22">
        <f t="shared" si="125"/>
        <v>297.27833404541013</v>
      </c>
      <c r="BP22">
        <f t="shared" si="126"/>
        <v>272.13087282365086</v>
      </c>
      <c r="BQ22">
        <f t="shared" si="127"/>
        <v>0.24474971563550896</v>
      </c>
      <c r="BR22">
        <f t="shared" si="128"/>
        <v>3.5443444293431958</v>
      </c>
      <c r="BS22">
        <f t="shared" si="129"/>
        <v>35.586701182867749</v>
      </c>
      <c r="BT22">
        <f t="shared" si="130"/>
        <v>12.857809810187085</v>
      </c>
      <c r="BU22">
        <f>IF(I22,AQ22,(AP22+AQ22)/2)</f>
        <v>25.481003761291504</v>
      </c>
      <c r="BV22">
        <f t="shared" si="131"/>
        <v>3.2720118601511561</v>
      </c>
      <c r="BW22">
        <f t="shared" si="132"/>
        <v>0.30785036154978201</v>
      </c>
      <c r="BX22">
        <f t="shared" si="133"/>
        <v>2.2637394544648122</v>
      </c>
      <c r="BY22">
        <f t="shared" si="134"/>
        <v>1.0082724056863439</v>
      </c>
      <c r="BZ22">
        <f t="shared" si="135"/>
        <v>0.19332743093983135</v>
      </c>
      <c r="CA22">
        <f t="shared" si="136"/>
        <v>104.48330689963468</v>
      </c>
      <c r="CB22">
        <f t="shared" si="137"/>
        <v>0.82539621591920065</v>
      </c>
      <c r="CC22">
        <f t="shared" si="138"/>
        <v>64.017217717092592</v>
      </c>
      <c r="CD22">
        <f>(AT22-J22/(AO22/1.35))</f>
        <v>1265.4254027876154</v>
      </c>
      <c r="CE22">
        <f>J22*CC22/100/CD22</f>
        <v>1.9311528505221998E-2</v>
      </c>
      <c r="CF22">
        <f t="shared" si="139"/>
        <v>0</v>
      </c>
      <c r="CG22">
        <f t="shared" si="140"/>
        <v>1488.3223435959917</v>
      </c>
      <c r="CH22">
        <f t="shared" si="141"/>
        <v>0</v>
      </c>
      <c r="CI22" t="e">
        <f t="shared" si="142"/>
        <v>#DIV/0!</v>
      </c>
      <c r="CJ22" t="e">
        <f t="shared" si="143"/>
        <v>#DIV/0!</v>
      </c>
    </row>
    <row r="23" spans="1:88" x14ac:dyDescent="0.35">
      <c r="A23" s="2" t="s">
        <v>148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9498.500048966147</v>
      </c>
      <c r="I23" s="1">
        <v>0</v>
      </c>
      <c r="J23">
        <f t="shared" si="108"/>
        <v>38.68313142630678</v>
      </c>
      <c r="K23">
        <f t="shared" si="109"/>
        <v>0.30163868095834795</v>
      </c>
      <c r="L23">
        <f>((BZ23-BM23/2)*AT23-J23)/(BZ23+BM23/2)</f>
        <v>1425.478655171429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110"/>
        <v>#DIV/0!</v>
      </c>
      <c r="U23" t="e">
        <f t="shared" si="111"/>
        <v>#DIV/0!</v>
      </c>
      <c r="V23" t="e">
        <f t="shared" si="112"/>
        <v>#DIV/0!</v>
      </c>
      <c r="W23" s="1">
        <v>-1</v>
      </c>
      <c r="X23" s="1">
        <v>0.87</v>
      </c>
      <c r="Y23" s="1">
        <v>0.92</v>
      </c>
      <c r="Z23" s="1">
        <v>10.125350952148438</v>
      </c>
      <c r="AA23">
        <f t="shared" si="113"/>
        <v>0.87506267547607419</v>
      </c>
      <c r="AB23">
        <f>(J23-W23)/CG23</f>
        <v>2.6662928170861258E-2</v>
      </c>
      <c r="AC23" t="e">
        <f t="shared" si="114"/>
        <v>#DIV/0!</v>
      </c>
      <c r="AD23" t="e">
        <f t="shared" si="115"/>
        <v>#DIV/0!</v>
      </c>
      <c r="AE23" t="e">
        <f t="shared" si="116"/>
        <v>#DIV/0!</v>
      </c>
      <c r="AF23" s="1">
        <v>0</v>
      </c>
      <c r="AG23" s="1">
        <v>0.5</v>
      </c>
      <c r="AH23" t="e">
        <f t="shared" si="117"/>
        <v>#DIV/0!</v>
      </c>
      <c r="AI23">
        <f t="shared" si="118"/>
        <v>3.951255620282883</v>
      </c>
      <c r="AJ23">
        <f t="shared" si="119"/>
        <v>1.3076288931497952</v>
      </c>
      <c r="AK23">
        <f>(AQ23+BQ23*I23)</f>
        <v>26.931158065795898</v>
      </c>
      <c r="AL23" s="1">
        <v>2</v>
      </c>
      <c r="AM23">
        <f t="shared" si="120"/>
        <v>4.644859790802002</v>
      </c>
      <c r="AN23" s="1">
        <v>1</v>
      </c>
      <c r="AO23">
        <f t="shared" si="121"/>
        <v>9.2897195816040039</v>
      </c>
      <c r="AP23" s="1">
        <v>24.122913360595703</v>
      </c>
      <c r="AQ23" s="1">
        <v>26.931158065795898</v>
      </c>
      <c r="AR23" s="1">
        <v>23.06300163269043</v>
      </c>
      <c r="AS23" s="1">
        <v>1699.88330078125</v>
      </c>
      <c r="AT23" s="1">
        <v>1669.7103271484375</v>
      </c>
      <c r="AU23" s="1">
        <v>20.089164733886719</v>
      </c>
      <c r="AV23" s="1">
        <v>22.662437438964844</v>
      </c>
      <c r="AW23" s="1">
        <v>66.314208984375</v>
      </c>
      <c r="AX23" s="1">
        <v>74.809349060058594</v>
      </c>
      <c r="AY23" s="1">
        <v>300.1400146484375</v>
      </c>
      <c r="AZ23" s="1">
        <v>1700.822265625</v>
      </c>
      <c r="BA23" s="1">
        <v>1845.2257080078125</v>
      </c>
      <c r="BB23" s="1">
        <v>99.595855712890625</v>
      </c>
      <c r="BC23" s="1">
        <v>-3.562584400177002</v>
      </c>
      <c r="BD23" s="1">
        <v>-0.13236680626869202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122"/>
        <v>1.5007000732421873</v>
      </c>
      <c r="BM23">
        <f t="shared" si="123"/>
        <v>3.9512556202828831E-3</v>
      </c>
      <c r="BN23">
        <f t="shared" si="124"/>
        <v>300.08115806579588</v>
      </c>
      <c r="BO23">
        <f t="shared" si="125"/>
        <v>297.27291336059568</v>
      </c>
      <c r="BP23">
        <f t="shared" si="126"/>
        <v>272.13155641738558</v>
      </c>
      <c r="BQ23">
        <f t="shared" si="127"/>
        <v>0.26214037151073605</v>
      </c>
      <c r="BR23">
        <f t="shared" si="128"/>
        <v>3.5647137424233484</v>
      </c>
      <c r="BS23">
        <f t="shared" si="129"/>
        <v>35.791787890246219</v>
      </c>
      <c r="BT23">
        <f t="shared" si="130"/>
        <v>13.129350451281375</v>
      </c>
      <c r="BU23">
        <f>IF(I23,AQ23,(AP23+AQ23)/2)</f>
        <v>25.527035713195801</v>
      </c>
      <c r="BV23">
        <f t="shared" si="131"/>
        <v>3.2809698175369313</v>
      </c>
      <c r="BW23">
        <f t="shared" si="132"/>
        <v>0.29215244435248222</v>
      </c>
      <c r="BX23">
        <f t="shared" si="133"/>
        <v>2.2570848492735531</v>
      </c>
      <c r="BY23">
        <f t="shared" si="134"/>
        <v>1.0238849682633782</v>
      </c>
      <c r="BZ23">
        <f t="shared" si="135"/>
        <v>0.18342450221459594</v>
      </c>
      <c r="CA23">
        <f t="shared" si="136"/>
        <v>141.97176646225898</v>
      </c>
      <c r="CB23">
        <f t="shared" si="137"/>
        <v>0.85372811798193049</v>
      </c>
      <c r="CC23">
        <f t="shared" si="138"/>
        <v>63.401380799031024</v>
      </c>
      <c r="CD23">
        <f>(AT23-J23/(AO23/1.35))</f>
        <v>1664.0888197426675</v>
      </c>
      <c r="CE23">
        <f>J23*CC23/100/CD23</f>
        <v>1.473817933851332E-2</v>
      </c>
      <c r="CF23">
        <f t="shared" si="139"/>
        <v>0</v>
      </c>
      <c r="CG23">
        <f t="shared" si="140"/>
        <v>1488.3260822670907</v>
      </c>
      <c r="CH23">
        <f t="shared" si="141"/>
        <v>0</v>
      </c>
      <c r="CI23" t="e">
        <f t="shared" si="142"/>
        <v>#DIV/0!</v>
      </c>
      <c r="CJ23" t="e">
        <f t="shared" si="143"/>
        <v>#DIV/0!</v>
      </c>
    </row>
    <row r="24" spans="1:88" x14ac:dyDescent="0.35">
      <c r="A24" s="2" t="s">
        <v>148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9647.500048966147</v>
      </c>
      <c r="I24" s="1">
        <v>0</v>
      </c>
      <c r="J24">
        <f t="shared" si="108"/>
        <v>39.270379583960015</v>
      </c>
      <c r="K24">
        <f t="shared" si="109"/>
        <v>0.28487843284042941</v>
      </c>
      <c r="L24">
        <f>((BZ24-BM24/2)*AT24-J24)/(BZ24+BM24/2)</f>
        <v>1702.1121454273198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110"/>
        <v>#DIV/0!</v>
      </c>
      <c r="U24" t="e">
        <f t="shared" si="111"/>
        <v>#DIV/0!</v>
      </c>
      <c r="V24" t="e">
        <f t="shared" si="112"/>
        <v>#DIV/0!</v>
      </c>
      <c r="W24" s="1">
        <v>-1</v>
      </c>
      <c r="X24" s="1">
        <v>0.87</v>
      </c>
      <c r="Y24" s="1">
        <v>0.92</v>
      </c>
      <c r="Z24" s="1">
        <v>10.125350952148438</v>
      </c>
      <c r="AA24">
        <f t="shared" si="113"/>
        <v>0.87506267547607419</v>
      </c>
      <c r="AB24">
        <f>(J24-W24)/CG24</f>
        <v>2.7075665234779875E-2</v>
      </c>
      <c r="AC24" t="e">
        <f t="shared" si="114"/>
        <v>#DIV/0!</v>
      </c>
      <c r="AD24" t="e">
        <f t="shared" si="115"/>
        <v>#DIV/0!</v>
      </c>
      <c r="AE24" t="e">
        <f t="shared" si="116"/>
        <v>#DIV/0!</v>
      </c>
      <c r="AF24" s="1">
        <v>0</v>
      </c>
      <c r="AG24" s="1">
        <v>0.5</v>
      </c>
      <c r="AH24" t="e">
        <f t="shared" si="117"/>
        <v>#DIV/0!</v>
      </c>
      <c r="AI24">
        <f t="shared" si="118"/>
        <v>3.8214975030831075</v>
      </c>
      <c r="AJ24">
        <f t="shared" si="119"/>
        <v>1.3366109665467554</v>
      </c>
      <c r="AK24">
        <f>(AQ24+BQ24*I24)</f>
        <v>27.04478645324707</v>
      </c>
      <c r="AL24" s="1">
        <v>2</v>
      </c>
      <c r="AM24">
        <f t="shared" si="120"/>
        <v>4.644859790802002</v>
      </c>
      <c r="AN24" s="1">
        <v>1</v>
      </c>
      <c r="AO24">
        <f t="shared" si="121"/>
        <v>9.2897195816040039</v>
      </c>
      <c r="AP24" s="1">
        <v>24.14558219909668</v>
      </c>
      <c r="AQ24" s="1">
        <v>27.04478645324707</v>
      </c>
      <c r="AR24" s="1">
        <v>23.073007583618164</v>
      </c>
      <c r="AS24" s="1">
        <v>2000.077880859375</v>
      </c>
      <c r="AT24" s="1">
        <v>1968.89306640625</v>
      </c>
      <c r="AU24" s="1">
        <v>20.122171401977539</v>
      </c>
      <c r="AV24" s="1">
        <v>22.611310958862305</v>
      </c>
      <c r="AW24" s="1">
        <v>66.332565307617188</v>
      </c>
      <c r="AX24" s="1">
        <v>74.5391845703125</v>
      </c>
      <c r="AY24" s="1">
        <v>300.11080932617188</v>
      </c>
      <c r="AZ24" s="1">
        <v>1699.6810302734375</v>
      </c>
      <c r="BA24" s="1">
        <v>1822.6104736328125</v>
      </c>
      <c r="BB24" s="1">
        <v>99.59503173828125</v>
      </c>
      <c r="BC24" s="1">
        <v>-4.9442553520202637</v>
      </c>
      <c r="BD24" s="1">
        <v>-0.12760873138904572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122"/>
        <v>1.5005540466308593</v>
      </c>
      <c r="BM24">
        <f t="shared" si="123"/>
        <v>3.8214975030831074E-3</v>
      </c>
      <c r="BN24">
        <f t="shared" si="124"/>
        <v>300.19478645324705</v>
      </c>
      <c r="BO24">
        <f t="shared" si="125"/>
        <v>297.29558219909666</v>
      </c>
      <c r="BP24">
        <f t="shared" si="126"/>
        <v>271.94895876521696</v>
      </c>
      <c r="BQ24">
        <f t="shared" si="127"/>
        <v>0.27998775394963871</v>
      </c>
      <c r="BR24">
        <f t="shared" si="128"/>
        <v>3.5885851991387931</v>
      </c>
      <c r="BS24">
        <f t="shared" si="129"/>
        <v>36.031769220868192</v>
      </c>
      <c r="BT24">
        <f t="shared" si="130"/>
        <v>13.420458262005887</v>
      </c>
      <c r="BU24">
        <f>IF(I24,AQ24,(AP24+AQ24)/2)</f>
        <v>25.595184326171875</v>
      </c>
      <c r="BV24">
        <f t="shared" si="131"/>
        <v>3.294271082666119</v>
      </c>
      <c r="BW24">
        <f t="shared" si="132"/>
        <v>0.27640228361983699</v>
      </c>
      <c r="BX24">
        <f t="shared" si="133"/>
        <v>2.2519742325920378</v>
      </c>
      <c r="BY24">
        <f t="shared" si="134"/>
        <v>1.0422968500740812</v>
      </c>
      <c r="BZ24">
        <f t="shared" si="135"/>
        <v>0.17349347187023512</v>
      </c>
      <c r="CA24">
        <f t="shared" si="136"/>
        <v>169.52191314594791</v>
      </c>
      <c r="CB24">
        <f t="shared" si="137"/>
        <v>0.86450207706512172</v>
      </c>
      <c r="CC24">
        <f t="shared" si="138"/>
        <v>62.770395607284371</v>
      </c>
      <c r="CD24">
        <f>(AT24-J24/(AO24/1.35))</f>
        <v>1963.186218963478</v>
      </c>
      <c r="CE24">
        <f>J24*CC24/100/CD24</f>
        <v>1.2556207038957681E-2</v>
      </c>
      <c r="CF24">
        <f t="shared" si="139"/>
        <v>0</v>
      </c>
      <c r="CG24">
        <f t="shared" si="140"/>
        <v>1487.3274298070044</v>
      </c>
      <c r="CH24">
        <f t="shared" si="141"/>
        <v>0</v>
      </c>
      <c r="CI24" t="e">
        <f t="shared" si="142"/>
        <v>#DIV/0!</v>
      </c>
      <c r="CJ24" t="e">
        <f t="shared" si="143"/>
        <v>#DIV/0!</v>
      </c>
    </row>
    <row r="25" spans="1:88" ht="22.5" customHeight="1" x14ac:dyDescent="0.35">
      <c r="A25" s="2" t="s">
        <v>149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10889.500048966147</v>
      </c>
      <c r="I25" s="1">
        <v>0</v>
      </c>
      <c r="J25">
        <f t="shared" ref="J25" si="144">(AS25-AT25*(1000-AU25)/(1000-AV25))*BL25</f>
        <v>18.907965404597391</v>
      </c>
      <c r="K25">
        <f t="shared" ref="K25" si="145">IF(BW25&lt;&gt;0,1/(1/BW25-1/AO25),0)</f>
        <v>0.15203153266707586</v>
      </c>
      <c r="L25">
        <f>((BZ25-BM25/2)*AT25-J25)/(BZ25+BM25/2)</f>
        <v>176.91763605848155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" si="146">CF25/P25</f>
        <v>#DIV/0!</v>
      </c>
      <c r="U25" t="e">
        <f t="shared" ref="U25" si="147">CH25/R25</f>
        <v>#DIV/0!</v>
      </c>
      <c r="V25" t="e">
        <f t="shared" ref="V25" si="148">(R25-S25)/R25</f>
        <v>#DIV/0!</v>
      </c>
      <c r="W25" s="1">
        <v>-1</v>
      </c>
      <c r="X25" s="1">
        <v>0.87</v>
      </c>
      <c r="Y25" s="1">
        <v>0.92</v>
      </c>
      <c r="Z25" s="1">
        <v>10.125350952148438</v>
      </c>
      <c r="AA25">
        <f t="shared" ref="AA25" si="149">(Z25*Y25+(100-Z25)*X25)/100</f>
        <v>0.87506267547607419</v>
      </c>
      <c r="AB25">
        <f>(J25-W25)/CG25</f>
        <v>1.3375533448560148E-2</v>
      </c>
      <c r="AC25" t="e">
        <f t="shared" ref="AC25" si="150">(R25-S25)/(R25-Q25)</f>
        <v>#DIV/0!</v>
      </c>
      <c r="AD25" t="e">
        <f t="shared" ref="AD25" si="151">(P25-R25)/(P25-Q25)</f>
        <v>#DIV/0!</v>
      </c>
      <c r="AE25" t="e">
        <f t="shared" ref="AE25" si="152">(P25-R25)/R25</f>
        <v>#DIV/0!</v>
      </c>
      <c r="AF25" s="1">
        <v>0</v>
      </c>
      <c r="AG25" s="1">
        <v>0.5</v>
      </c>
      <c r="AH25" t="e">
        <f t="shared" ref="AH25" si="153">V25*AG25*AA25*AF25</f>
        <v>#DIV/0!</v>
      </c>
      <c r="AI25">
        <f t="shared" ref="AI25" si="154">BM25*1000</f>
        <v>2.6723374288552684</v>
      </c>
      <c r="AJ25">
        <f t="shared" ref="AJ25" si="155">(BR25-BX25)</f>
        <v>1.7253895189440662</v>
      </c>
      <c r="AK25">
        <f>(AQ25+BQ25*I25)</f>
        <v>28.234212875366211</v>
      </c>
      <c r="AL25" s="1">
        <v>2</v>
      </c>
      <c r="AM25">
        <f t="shared" ref="AM25" si="156">(AL25*BF25+BG25)</f>
        <v>4.644859790802002</v>
      </c>
      <c r="AN25" s="1">
        <v>1</v>
      </c>
      <c r="AO25">
        <f t="shared" ref="AO25" si="157">AM25*(AN25+1)*(AN25+1)/(AN25*AN25+1)</f>
        <v>9.2897195816040039</v>
      </c>
      <c r="AP25" s="1">
        <v>25.757707595825195</v>
      </c>
      <c r="AQ25" s="1">
        <v>28.234212875366211</v>
      </c>
      <c r="AR25" s="1">
        <v>25.061655044555664</v>
      </c>
      <c r="AS25" s="1">
        <v>400.02252197265625</v>
      </c>
      <c r="AT25" s="1">
        <v>386.733154296875</v>
      </c>
      <c r="AU25" s="1">
        <v>19.565999984741211</v>
      </c>
      <c r="AV25" s="1">
        <v>21.308948516845703</v>
      </c>
      <c r="AW25" s="1">
        <v>58.572391510009766</v>
      </c>
      <c r="AX25" s="1">
        <v>63.786273956298828</v>
      </c>
      <c r="AY25" s="1">
        <v>300.11129760742188</v>
      </c>
      <c r="AZ25" s="1">
        <v>1700.8914794921875</v>
      </c>
      <c r="BA25" s="1">
        <v>1963.9844970703125</v>
      </c>
      <c r="BB25" s="1">
        <v>99.562576293945313</v>
      </c>
      <c r="BC25" s="1">
        <v>-0.26468533277511597</v>
      </c>
      <c r="BD25" s="1">
        <v>-0.13319765031337738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" si="158">AY25*0.000001/(AL25*0.0001)</f>
        <v>1.5005564880371094</v>
      </c>
      <c r="BM25">
        <f t="shared" ref="BM25" si="159">(AV25-AU25)/(1000-AV25)*BL25</f>
        <v>2.6723374288552685E-3</v>
      </c>
      <c r="BN25">
        <f t="shared" ref="BN25" si="160">(AQ25+273.15)</f>
        <v>301.38421287536619</v>
      </c>
      <c r="BO25">
        <f t="shared" ref="BO25" si="161">(AP25+273.15)</f>
        <v>298.90770759582517</v>
      </c>
      <c r="BP25">
        <f t="shared" ref="BP25" si="162">(AZ25*BH25+BA25*BI25)*BJ25</f>
        <v>272.14263063588805</v>
      </c>
      <c r="BQ25">
        <f t="shared" ref="BQ25" si="163">((BP25+0.00000010773*(BO25^4-BN25^4))-BM25*44100)/(AM25*51.4+0.00000043092*BN25^3)</f>
        <v>0.50065867057662705</v>
      </c>
      <c r="BR25">
        <f t="shared" ref="BR25" si="164">0.61365*EXP(17.502*AK25/(240.97+AK25))</f>
        <v>3.8469633313962692</v>
      </c>
      <c r="BS25">
        <f t="shared" ref="BS25" si="165">BR25*1000/BB25</f>
        <v>38.638647919662297</v>
      </c>
      <c r="BT25">
        <f t="shared" ref="BT25" si="166">(BS25-AV25)</f>
        <v>17.329699402816594</v>
      </c>
      <c r="BU25">
        <f>IF(I25,AQ25,(AP25+AQ25)/2)</f>
        <v>26.995960235595703</v>
      </c>
      <c r="BV25">
        <f t="shared" ref="BV25" si="167">0.61365*EXP(17.502*BU25/(240.97+BU25))</f>
        <v>3.5783105700896454</v>
      </c>
      <c r="BW25">
        <f t="shared" ref="BW25" si="168">IF(BT25&lt;&gt;0,(1000-(BS25+AV25)/2)/BT25*BM25,0)</f>
        <v>0.14958351358191227</v>
      </c>
      <c r="BX25">
        <f t="shared" ref="BX25" si="169">AV25*BB25/1000</f>
        <v>2.121573812452203</v>
      </c>
      <c r="BY25">
        <f t="shared" ref="BY25" si="170">(BV25-BX25)</f>
        <v>1.4567367576374424</v>
      </c>
      <c r="BZ25">
        <f t="shared" ref="BZ25" si="171">1/(1.6/K25+1.37/AO25)</f>
        <v>9.370659578284192E-2</v>
      </c>
      <c r="CA25">
        <f t="shared" ref="CA25" si="172">L25*BB25*0.001</f>
        <v>17.61437563781702</v>
      </c>
      <c r="CB25">
        <f t="shared" ref="CB25" si="173">L25/AT25</f>
        <v>0.45746694870300941</v>
      </c>
      <c r="CC25">
        <f t="shared" ref="CC25" si="174">(1-BM25*BB25/BR25/K25)*100</f>
        <v>54.507929873552683</v>
      </c>
      <c r="CD25">
        <f>(AT25-J25/(AO25/1.35))</f>
        <v>383.98541222866942</v>
      </c>
      <c r="CE25">
        <f>J25*CC25/100/CD25</f>
        <v>2.6840448087428796E-2</v>
      </c>
      <c r="CF25">
        <f t="shared" ref="CF25" si="175">(P25-O25)</f>
        <v>0</v>
      </c>
      <c r="CG25">
        <f t="shared" ref="CG25" si="176">AZ25*AA25</f>
        <v>1488.3866487388918</v>
      </c>
      <c r="CH25">
        <f t="shared" ref="CH25" si="177">(R25-Q25)</f>
        <v>0</v>
      </c>
      <c r="CI25" t="e">
        <f t="shared" ref="CI25" si="178">(R25-S25)/(R25-O25)</f>
        <v>#DIV/0!</v>
      </c>
      <c r="CJ25" t="e">
        <f t="shared" ref="CJ25" si="179">(P25-R25)/(P25-O25)</f>
        <v>#DIV/0!</v>
      </c>
    </row>
    <row r="26" spans="1:88" x14ac:dyDescent="0.35">
      <c r="A26" s="2" t="s">
        <v>149</v>
      </c>
      <c r="B26" s="1">
        <v>25</v>
      </c>
      <c r="C26" s="1" t="s">
        <v>115</v>
      </c>
      <c r="D26" s="1" t="s">
        <v>0</v>
      </c>
      <c r="E26" s="1">
        <v>0</v>
      </c>
      <c r="F26" s="1" t="s">
        <v>91</v>
      </c>
      <c r="G26" s="1" t="s">
        <v>0</v>
      </c>
      <c r="H26" s="1">
        <v>11256.500048966147</v>
      </c>
      <c r="I26" s="1">
        <v>0</v>
      </c>
      <c r="J26">
        <f t="shared" ref="J26:J35" si="180">(AS26-AT26*(1000-AU26)/(1000-AV26))*BL26</f>
        <v>-2.5779444940618497</v>
      </c>
      <c r="K26">
        <f t="shared" ref="K26:K35" si="181">IF(BW26&lt;&gt;0,1/(1/BW26-1/AO26),0)</f>
        <v>0.23478555986499627</v>
      </c>
      <c r="L26">
        <f>((BZ26-BM26/2)*AT26-J26)/(BZ26+BM26/2)</f>
        <v>67.805483622209167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ref="T26:T35" si="182">CF26/P26</f>
        <v>#DIV/0!</v>
      </c>
      <c r="U26" t="e">
        <f t="shared" ref="U26:U35" si="183">CH26/R26</f>
        <v>#DIV/0!</v>
      </c>
      <c r="V26" t="e">
        <f t="shared" ref="V26:V35" si="184">(R26-S26)/R26</f>
        <v>#DIV/0!</v>
      </c>
      <c r="W26" s="1">
        <v>-1</v>
      </c>
      <c r="X26" s="1">
        <v>0.87</v>
      </c>
      <c r="Y26" s="1">
        <v>0.92</v>
      </c>
      <c r="Z26" s="1">
        <v>10.125350952148438</v>
      </c>
      <c r="AA26">
        <f t="shared" ref="AA26:AA35" si="185">(Z26*Y26+(100-Z26)*X26)/100</f>
        <v>0.87506267547607419</v>
      </c>
      <c r="AB26">
        <f>(J26-W26)/CG26</f>
        <v>-1.0607882837893096E-3</v>
      </c>
      <c r="AC26" t="e">
        <f t="shared" ref="AC26:AC35" si="186">(R26-S26)/(R26-Q26)</f>
        <v>#DIV/0!</v>
      </c>
      <c r="AD26" t="e">
        <f t="shared" ref="AD26:AD35" si="187">(P26-R26)/(P26-Q26)</f>
        <v>#DIV/0!</v>
      </c>
      <c r="AE26" t="e">
        <f t="shared" ref="AE26:AE35" si="188">(P26-R26)/R26</f>
        <v>#DIV/0!</v>
      </c>
      <c r="AF26" s="1">
        <v>0</v>
      </c>
      <c r="AG26" s="1">
        <v>0.5</v>
      </c>
      <c r="AH26" t="e">
        <f t="shared" ref="AH26:AH35" si="189">V26*AG26*AA26*AF26</f>
        <v>#DIV/0!</v>
      </c>
      <c r="AI26">
        <f t="shared" ref="AI26:AI35" si="190">BM26*1000</f>
        <v>4.0151241911358122</v>
      </c>
      <c r="AJ26">
        <f t="shared" ref="AJ26:AJ35" si="191">(BR26-BX26)</f>
        <v>1.6938550698773023</v>
      </c>
      <c r="AK26">
        <f>(AQ26+BQ26*I26)</f>
        <v>28.026559829711914</v>
      </c>
      <c r="AL26" s="1">
        <v>2</v>
      </c>
      <c r="AM26">
        <f t="shared" ref="AM26:AM35" si="192">(AL26*BF26+BG26)</f>
        <v>4.644859790802002</v>
      </c>
      <c r="AN26" s="1">
        <v>1</v>
      </c>
      <c r="AO26">
        <f t="shared" ref="AO26:AO35" si="193">AM26*(AN26+1)*(AN26+1)/(AN26*AN26+1)</f>
        <v>9.2897195816040039</v>
      </c>
      <c r="AP26" s="1">
        <v>25.839044570922852</v>
      </c>
      <c r="AQ26" s="1">
        <v>28.026559829711914</v>
      </c>
      <c r="AR26" s="1">
        <v>25.062719345092773</v>
      </c>
      <c r="AS26" s="1">
        <v>49.945133209228516</v>
      </c>
      <c r="AT26" s="1">
        <v>51.525199890136719</v>
      </c>
      <c r="AU26" s="1">
        <v>18.542535781860352</v>
      </c>
      <c r="AV26" s="1">
        <v>21.161575317382813</v>
      </c>
      <c r="AW26" s="1">
        <v>55.238002777099609</v>
      </c>
      <c r="AX26" s="1">
        <v>63.037654876708984</v>
      </c>
      <c r="AY26" s="1">
        <v>300.1220703125</v>
      </c>
      <c r="AZ26" s="1">
        <v>1699.90185546875</v>
      </c>
      <c r="BA26" s="1">
        <v>1967.9881591796875</v>
      </c>
      <c r="BB26" s="1">
        <v>99.560844421386719</v>
      </c>
      <c r="BC26" s="1">
        <v>-0.64705854654312134</v>
      </c>
      <c r="BD26" s="1">
        <v>-0.13368107378482819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ref="BL26:BL35" si="194">AY26*0.000001/(AL26*0.0001)</f>
        <v>1.5006103515624998</v>
      </c>
      <c r="BM26">
        <f t="shared" ref="BM26:BM35" si="195">(AV26-AU26)/(1000-AV26)*BL26</f>
        <v>4.0151241911358122E-3</v>
      </c>
      <c r="BN26">
        <f t="shared" ref="BN26:BN35" si="196">(AQ26+273.15)</f>
        <v>301.17655982971189</v>
      </c>
      <c r="BO26">
        <f t="shared" ref="BO26:BO35" si="197">(AP26+273.15)</f>
        <v>298.98904457092283</v>
      </c>
      <c r="BP26">
        <f t="shared" ref="BP26:BP35" si="198">(AZ26*BH26+BA26*BI26)*BJ26</f>
        <v>271.98429079567723</v>
      </c>
      <c r="BQ26">
        <f t="shared" ref="BQ26:BQ35" si="199">((BP26+0.00000010773*(BO26^4-BN26^4))-BM26*44100)/(AM26*51.4+0.00000043092*BN26^3)</f>
        <v>0.27720358740323098</v>
      </c>
      <c r="BR26">
        <f t="shared" ref="BR26:BR35" si="200">0.61365*EXP(17.502*AK26/(240.97+AK26))</f>
        <v>3.80071937776271</v>
      </c>
      <c r="BS26">
        <f t="shared" ref="BS26:BS35" si="201">BR26*1000/BB26</f>
        <v>38.174840720276933</v>
      </c>
      <c r="BT26">
        <f t="shared" ref="BT26:BT35" si="202">(BS26-AV26)</f>
        <v>17.01326540289412</v>
      </c>
      <c r="BU26">
        <f>IF(I26,AQ26,(AP26+AQ26)/2)</f>
        <v>26.932802200317383</v>
      </c>
      <c r="BV26">
        <f t="shared" ref="BV26:BV35" si="203">0.61365*EXP(17.502*BU26/(240.97+BU26))</f>
        <v>3.5650581572174507</v>
      </c>
      <c r="BW26">
        <f t="shared" ref="BW26:BW35" si="204">IF(BT26&lt;&gt;0,(1000-(BS26+AV26)/2)/BT26*BM26,0)</f>
        <v>0.22899793538452715</v>
      </c>
      <c r="BX26">
        <f t="shared" ref="BX26:BX35" si="205">AV26*BB26/1000</f>
        <v>2.1068643078854077</v>
      </c>
      <c r="BY26">
        <f t="shared" ref="BY26:BY35" si="206">(BV26-BX26)</f>
        <v>1.458193849332043</v>
      </c>
      <c r="BZ26">
        <f t="shared" ref="BZ26:BZ35" si="207">1/(1.6/K26+1.37/AO26)</f>
        <v>0.14363267713802816</v>
      </c>
      <c r="CA26">
        <f t="shared" ref="CA26:CA35" si="208">L26*BB26*0.001</f>
        <v>6.7507712058276521</v>
      </c>
      <c r="CB26">
        <f t="shared" ref="CB26:CB35" si="209">L26/AT26</f>
        <v>1.3159674055954302</v>
      </c>
      <c r="CC26">
        <f t="shared" ref="CC26:CC35" si="210">(1-BM26*BB26/BR26/K26)*100</f>
        <v>55.202851913927312</v>
      </c>
      <c r="CD26">
        <f>(AT26-J26/(AO26/1.35))</f>
        <v>51.899831765341567</v>
      </c>
      <c r="CE26">
        <f>J26*CC26/100/CD26</f>
        <v>-2.7420105866904628E-2</v>
      </c>
      <c r="CF26">
        <f t="shared" ref="CF26:CF35" si="211">(P26-O26)</f>
        <v>0</v>
      </c>
      <c r="CG26">
        <f t="shared" ref="CG26:CG35" si="212">AZ26*AA26</f>
        <v>1487.5206656932271</v>
      </c>
      <c r="CH26">
        <f t="shared" ref="CH26:CH35" si="213">(R26-Q26)</f>
        <v>0</v>
      </c>
      <c r="CI26" t="e">
        <f t="shared" ref="CI26:CI35" si="214">(R26-S26)/(R26-O26)</f>
        <v>#DIV/0!</v>
      </c>
      <c r="CJ26" t="e">
        <f t="shared" ref="CJ26:CJ35" si="215">(P26-R26)/(P26-O26)</f>
        <v>#DIV/0!</v>
      </c>
    </row>
    <row r="27" spans="1:88" x14ac:dyDescent="0.35">
      <c r="A27" s="2" t="s">
        <v>149</v>
      </c>
      <c r="B27" s="1">
        <v>26</v>
      </c>
      <c r="C27" s="1" t="s">
        <v>116</v>
      </c>
      <c r="D27" s="1" t="s">
        <v>0</v>
      </c>
      <c r="E27" s="1">
        <v>0</v>
      </c>
      <c r="F27" s="1" t="s">
        <v>91</v>
      </c>
      <c r="G27" s="1" t="s">
        <v>0</v>
      </c>
      <c r="H27" s="1">
        <v>11407.500048966147</v>
      </c>
      <c r="I27" s="1">
        <v>0</v>
      </c>
      <c r="J27">
        <f t="shared" si="180"/>
        <v>1.4159946920268391</v>
      </c>
      <c r="K27">
        <f t="shared" si="181"/>
        <v>0.27023764756006713</v>
      </c>
      <c r="L27">
        <f>((BZ27-BM27/2)*AT27-J27)/(BZ27+BM27/2)</f>
        <v>87.539408546986635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182"/>
        <v>#DIV/0!</v>
      </c>
      <c r="U27" t="e">
        <f t="shared" si="183"/>
        <v>#DIV/0!</v>
      </c>
      <c r="V27" t="e">
        <f t="shared" si="184"/>
        <v>#DIV/0!</v>
      </c>
      <c r="W27" s="1">
        <v>-1</v>
      </c>
      <c r="X27" s="1">
        <v>0.87</v>
      </c>
      <c r="Y27" s="1">
        <v>0.92</v>
      </c>
      <c r="Z27" s="1">
        <v>10.125350952148438</v>
      </c>
      <c r="AA27">
        <f t="shared" si="185"/>
        <v>0.87506267547607419</v>
      </c>
      <c r="AB27">
        <f>(J27-W27)/CG27</f>
        <v>1.6245678772488419E-3</v>
      </c>
      <c r="AC27" t="e">
        <f t="shared" si="186"/>
        <v>#DIV/0!</v>
      </c>
      <c r="AD27" t="e">
        <f t="shared" si="187"/>
        <v>#DIV/0!</v>
      </c>
      <c r="AE27" t="e">
        <f t="shared" si="188"/>
        <v>#DIV/0!</v>
      </c>
      <c r="AF27" s="1">
        <v>0</v>
      </c>
      <c r="AG27" s="1">
        <v>0.5</v>
      </c>
      <c r="AH27" t="e">
        <f t="shared" si="189"/>
        <v>#DIV/0!</v>
      </c>
      <c r="AI27">
        <f t="shared" si="190"/>
        <v>4.5177465941689157</v>
      </c>
      <c r="AJ27">
        <f t="shared" si="191"/>
        <v>1.6619216088513733</v>
      </c>
      <c r="AK27">
        <f>(AQ27+BQ27*I27)</f>
        <v>27.965940475463867</v>
      </c>
      <c r="AL27" s="1">
        <v>2</v>
      </c>
      <c r="AM27">
        <f t="shared" si="192"/>
        <v>4.644859790802002</v>
      </c>
      <c r="AN27" s="1">
        <v>1</v>
      </c>
      <c r="AO27">
        <f t="shared" si="193"/>
        <v>9.2897195816040039</v>
      </c>
      <c r="AP27" s="1">
        <v>25.90831184387207</v>
      </c>
      <c r="AQ27" s="1">
        <v>27.965940475463867</v>
      </c>
      <c r="AR27" s="1">
        <v>25.065874099731445</v>
      </c>
      <c r="AS27" s="1">
        <v>99.925262451171875</v>
      </c>
      <c r="AT27" s="1">
        <v>98.684555053710938</v>
      </c>
      <c r="AU27" s="1">
        <v>18.402095794677734</v>
      </c>
      <c r="AV27" s="1">
        <v>21.348417282104492</v>
      </c>
      <c r="AW27" s="1">
        <v>54.591762542724609</v>
      </c>
      <c r="AX27" s="1">
        <v>63.328514099121094</v>
      </c>
      <c r="AY27" s="1">
        <v>300.12338256835938</v>
      </c>
      <c r="AZ27" s="1">
        <v>1699.4913330078125</v>
      </c>
      <c r="BA27" s="1">
        <v>1973.0341796875</v>
      </c>
      <c r="BB27" s="1">
        <v>99.5572509765625</v>
      </c>
      <c r="BC27" s="1">
        <v>-0.2644897997379303</v>
      </c>
      <c r="BD27" s="1">
        <v>-0.14000211656093597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94"/>
        <v>1.5006169128417968</v>
      </c>
      <c r="BM27">
        <f t="shared" si="195"/>
        <v>4.5177465941689159E-3</v>
      </c>
      <c r="BN27">
        <f t="shared" si="196"/>
        <v>301.11594047546384</v>
      </c>
      <c r="BO27">
        <f t="shared" si="197"/>
        <v>299.05831184387205</v>
      </c>
      <c r="BP27">
        <f t="shared" si="198"/>
        <v>271.91860720339537</v>
      </c>
      <c r="BQ27">
        <f t="shared" si="199"/>
        <v>0.19450110155134309</v>
      </c>
      <c r="BR27">
        <f t="shared" si="200"/>
        <v>3.7873113461582344</v>
      </c>
      <c r="BS27">
        <f t="shared" si="201"/>
        <v>38.04154201736479</v>
      </c>
      <c r="BT27">
        <f t="shared" si="202"/>
        <v>16.693124735260298</v>
      </c>
      <c r="BU27">
        <f>IF(I27,AQ27,(AP27+AQ27)/2)</f>
        <v>26.937126159667969</v>
      </c>
      <c r="BV27">
        <f t="shared" si="203"/>
        <v>3.5659640828139518</v>
      </c>
      <c r="BW27">
        <f t="shared" si="204"/>
        <v>0.26259866085665229</v>
      </c>
      <c r="BX27">
        <f t="shared" si="205"/>
        <v>2.1253897373068611</v>
      </c>
      <c r="BY27">
        <f t="shared" si="206"/>
        <v>1.4405743455070907</v>
      </c>
      <c r="BZ27">
        <f t="shared" si="207"/>
        <v>0.16479379876913777</v>
      </c>
      <c r="CA27">
        <f t="shared" si="208"/>
        <v>8.7151828670521887</v>
      </c>
      <c r="CB27">
        <f t="shared" si="209"/>
        <v>0.88706290968573198</v>
      </c>
      <c r="CC27">
        <f t="shared" si="210"/>
        <v>56.054146590220967</v>
      </c>
      <c r="CD27">
        <f>(AT27-J27/(AO27/1.35))</f>
        <v>98.478779968957937</v>
      </c>
      <c r="CE27">
        <f>J27*CC27/100/CD27</f>
        <v>8.0598453862717086E-3</v>
      </c>
      <c r="CF27">
        <f t="shared" si="211"/>
        <v>0</v>
      </c>
      <c r="CG27">
        <f t="shared" si="212"/>
        <v>1487.1614328102162</v>
      </c>
      <c r="CH27">
        <f t="shared" si="213"/>
        <v>0</v>
      </c>
      <c r="CI27" t="e">
        <f t="shared" si="214"/>
        <v>#DIV/0!</v>
      </c>
      <c r="CJ27" t="e">
        <f t="shared" si="215"/>
        <v>#DIV/0!</v>
      </c>
    </row>
    <row r="28" spans="1:88" x14ac:dyDescent="0.35">
      <c r="A28" s="2" t="s">
        <v>149</v>
      </c>
      <c r="B28" s="1">
        <v>24</v>
      </c>
      <c r="C28" s="1" t="s">
        <v>114</v>
      </c>
      <c r="D28" s="1" t="s">
        <v>0</v>
      </c>
      <c r="E28" s="1">
        <v>0</v>
      </c>
      <c r="F28" s="1" t="s">
        <v>91</v>
      </c>
      <c r="G28" s="1" t="s">
        <v>0</v>
      </c>
      <c r="H28" s="1">
        <v>11111.500048966147</v>
      </c>
      <c r="I28" s="1">
        <v>0</v>
      </c>
      <c r="J28">
        <f t="shared" si="180"/>
        <v>5.326536122694983</v>
      </c>
      <c r="K28">
        <f t="shared" si="181"/>
        <v>0.19868565067229352</v>
      </c>
      <c r="L28">
        <f>((BZ28-BM28/2)*AT28-J28)/(BZ28+BM28/2)</f>
        <v>147.38480975464645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182"/>
        <v>#DIV/0!</v>
      </c>
      <c r="U28" t="e">
        <f t="shared" si="183"/>
        <v>#DIV/0!</v>
      </c>
      <c r="V28" t="e">
        <f t="shared" si="184"/>
        <v>#DIV/0!</v>
      </c>
      <c r="W28" s="1">
        <v>-1</v>
      </c>
      <c r="X28" s="1">
        <v>0.87</v>
      </c>
      <c r="Y28" s="1">
        <v>0.92</v>
      </c>
      <c r="Z28" s="1">
        <v>10.125350952148438</v>
      </c>
      <c r="AA28">
        <f t="shared" si="185"/>
        <v>0.87506267547607419</v>
      </c>
      <c r="AB28">
        <f>(J28-W28)/CG28</f>
        <v>4.2524853779622573E-3</v>
      </c>
      <c r="AC28" t="e">
        <f t="shared" si="186"/>
        <v>#DIV/0!</v>
      </c>
      <c r="AD28" t="e">
        <f t="shared" si="187"/>
        <v>#DIV/0!</v>
      </c>
      <c r="AE28" t="e">
        <f t="shared" si="188"/>
        <v>#DIV/0!</v>
      </c>
      <c r="AF28" s="1">
        <v>0</v>
      </c>
      <c r="AG28" s="1">
        <v>0.5</v>
      </c>
      <c r="AH28" t="e">
        <f t="shared" si="189"/>
        <v>#DIV/0!</v>
      </c>
      <c r="AI28">
        <f t="shared" si="190"/>
        <v>3.4766894538781683</v>
      </c>
      <c r="AJ28">
        <f t="shared" si="191"/>
        <v>1.7263573848623546</v>
      </c>
      <c r="AK28">
        <f>(AQ28+BQ28*I28)</f>
        <v>28.164583206176758</v>
      </c>
      <c r="AL28" s="1">
        <v>2</v>
      </c>
      <c r="AM28">
        <f t="shared" si="192"/>
        <v>4.644859790802002</v>
      </c>
      <c r="AN28" s="1">
        <v>1</v>
      </c>
      <c r="AO28">
        <f t="shared" si="193"/>
        <v>9.2897195816040039</v>
      </c>
      <c r="AP28" s="1">
        <v>25.816505432128906</v>
      </c>
      <c r="AQ28" s="1">
        <v>28.164583206176758</v>
      </c>
      <c r="AR28" s="1">
        <v>25.069974899291992</v>
      </c>
      <c r="AS28" s="1">
        <v>199.9625244140625</v>
      </c>
      <c r="AT28" s="1">
        <v>195.95892333984375</v>
      </c>
      <c r="AU28" s="1">
        <v>18.875585556030273</v>
      </c>
      <c r="AV28" s="1">
        <v>21.143457412719727</v>
      </c>
      <c r="AW28" s="1">
        <v>56.309810638427734</v>
      </c>
      <c r="AX28" s="1">
        <v>63.070232391357422</v>
      </c>
      <c r="AY28" s="1">
        <v>300.12103271484375</v>
      </c>
      <c r="AZ28" s="1">
        <v>1700.1373291015625</v>
      </c>
      <c r="BA28" s="1">
        <v>1853.21923828125</v>
      </c>
      <c r="BB28" s="1">
        <v>99.56011962890625</v>
      </c>
      <c r="BC28" s="1">
        <v>-4.4112671166658401E-2</v>
      </c>
      <c r="BD28" s="1">
        <v>-0.1305881142616272</v>
      </c>
      <c r="BE28" s="1">
        <v>0.75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94"/>
        <v>1.5006051635742186</v>
      </c>
      <c r="BM28">
        <f t="shared" si="195"/>
        <v>3.4766894538781684E-3</v>
      </c>
      <c r="BN28">
        <f t="shared" si="196"/>
        <v>301.31458320617674</v>
      </c>
      <c r="BO28">
        <f t="shared" si="197"/>
        <v>298.96650543212888</v>
      </c>
      <c r="BP28">
        <f t="shared" si="198"/>
        <v>272.02196657608511</v>
      </c>
      <c r="BQ28">
        <f t="shared" si="199"/>
        <v>0.36458735023189437</v>
      </c>
      <c r="BR28">
        <f t="shared" si="200"/>
        <v>3.8314025342414153</v>
      </c>
      <c r="BS28">
        <f t="shared" si="201"/>
        <v>38.483305851000679</v>
      </c>
      <c r="BT28">
        <f t="shared" si="202"/>
        <v>17.339848438280953</v>
      </c>
      <c r="BU28">
        <f>IF(I28,AQ28,(AP28+AQ28)/2)</f>
        <v>26.990544319152832</v>
      </c>
      <c r="BV28">
        <f t="shared" si="203"/>
        <v>3.5771724683439672</v>
      </c>
      <c r="BW28">
        <f t="shared" si="204"/>
        <v>0.1945252057063904</v>
      </c>
      <c r="BX28">
        <f t="shared" si="205"/>
        <v>2.1050451493790607</v>
      </c>
      <c r="BY28">
        <f t="shared" si="206"/>
        <v>1.4721273189649065</v>
      </c>
      <c r="BZ28">
        <f t="shared" si="207"/>
        <v>0.12194532135430439</v>
      </c>
      <c r="CA28">
        <f t="shared" si="208"/>
        <v>14.673649290656192</v>
      </c>
      <c r="CB28">
        <f t="shared" si="209"/>
        <v>0.75212094066797286</v>
      </c>
      <c r="CC28">
        <f t="shared" si="210"/>
        <v>54.529783203963646</v>
      </c>
      <c r="CD28">
        <f>(AT28-J28/(AO28/1.35))</f>
        <v>195.18486081809897</v>
      </c>
      <c r="CE28">
        <f>J28*CC28/100/CD28</f>
        <v>1.4881013762093246E-2</v>
      </c>
      <c r="CF28">
        <f t="shared" si="211"/>
        <v>0</v>
      </c>
      <c r="CG28">
        <f t="shared" si="212"/>
        <v>1487.7267198803602</v>
      </c>
      <c r="CH28">
        <f t="shared" si="213"/>
        <v>0</v>
      </c>
      <c r="CI28" t="e">
        <f t="shared" si="214"/>
        <v>#DIV/0!</v>
      </c>
      <c r="CJ28" t="e">
        <f t="shared" si="215"/>
        <v>#DIV/0!</v>
      </c>
    </row>
    <row r="29" spans="1:88" x14ac:dyDescent="0.35">
      <c r="A29" s="2" t="s">
        <v>149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11549.500048966147</v>
      </c>
      <c r="I29" s="1">
        <v>0</v>
      </c>
      <c r="J29">
        <f t="shared" si="180"/>
        <v>11.774263924418717</v>
      </c>
      <c r="K29">
        <f t="shared" si="181"/>
        <v>0.30375977462861503</v>
      </c>
      <c r="L29">
        <f>((BZ29-BM29/2)*AT29-J29)/(BZ29+BM29/2)</f>
        <v>220.82750518209463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182"/>
        <v>#DIV/0!</v>
      </c>
      <c r="U29" t="e">
        <f t="shared" si="183"/>
        <v>#DIV/0!</v>
      </c>
      <c r="V29" t="e">
        <f t="shared" si="184"/>
        <v>#DIV/0!</v>
      </c>
      <c r="W29" s="1">
        <v>-1</v>
      </c>
      <c r="X29" s="1">
        <v>0.87</v>
      </c>
      <c r="Y29" s="1">
        <v>0.92</v>
      </c>
      <c r="Z29" s="1">
        <v>10.125350952148438</v>
      </c>
      <c r="AA29">
        <f t="shared" si="185"/>
        <v>0.87506267547607419</v>
      </c>
      <c r="AB29">
        <f>(J29-W29)/CG29</f>
        <v>8.5904526358128053E-3</v>
      </c>
      <c r="AC29" t="e">
        <f t="shared" si="186"/>
        <v>#DIV/0!</v>
      </c>
      <c r="AD29" t="e">
        <f t="shared" si="187"/>
        <v>#DIV/0!</v>
      </c>
      <c r="AE29" t="e">
        <f t="shared" si="188"/>
        <v>#DIV/0!</v>
      </c>
      <c r="AF29" s="1">
        <v>0</v>
      </c>
      <c r="AG29" s="1">
        <v>0.5</v>
      </c>
      <c r="AH29" t="e">
        <f t="shared" si="189"/>
        <v>#DIV/0!</v>
      </c>
      <c r="AI29">
        <f t="shared" si="190"/>
        <v>4.9000676919758455</v>
      </c>
      <c r="AJ29">
        <f t="shared" si="191"/>
        <v>1.6093484615444487</v>
      </c>
      <c r="AK29">
        <f>(AQ29+BQ29*I29)</f>
        <v>27.805152893066406</v>
      </c>
      <c r="AL29" s="1">
        <v>2</v>
      </c>
      <c r="AM29">
        <f t="shared" si="192"/>
        <v>4.644859790802002</v>
      </c>
      <c r="AN29" s="1">
        <v>1</v>
      </c>
      <c r="AO29">
        <f t="shared" si="193"/>
        <v>9.2897195816040039</v>
      </c>
      <c r="AP29" s="1">
        <v>25.908348083496094</v>
      </c>
      <c r="AQ29" s="1">
        <v>27.805152893066406</v>
      </c>
      <c r="AR29" s="1">
        <v>25.053173065185547</v>
      </c>
      <c r="AS29" s="1">
        <v>300.17483520507813</v>
      </c>
      <c r="AT29" s="1">
        <v>291.37786865234375</v>
      </c>
      <c r="AU29" s="1">
        <v>18.327293395996094</v>
      </c>
      <c r="AV29" s="1">
        <v>21.522104263305664</v>
      </c>
      <c r="AW29" s="1">
        <v>54.367332458496094</v>
      </c>
      <c r="AX29" s="1">
        <v>63.841720581054688</v>
      </c>
      <c r="AY29" s="1">
        <v>300.14971923828125</v>
      </c>
      <c r="AZ29" s="1">
        <v>1699.341552734375</v>
      </c>
      <c r="BA29" s="1">
        <v>1970.6861572265625</v>
      </c>
      <c r="BB29" s="1">
        <v>99.553413391113281</v>
      </c>
      <c r="BC29" s="1">
        <v>0.16711419820785522</v>
      </c>
      <c r="BD29" s="1">
        <v>-0.13646598160266876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94"/>
        <v>1.500748596191406</v>
      </c>
      <c r="BM29">
        <f t="shared" si="195"/>
        <v>4.9000676919758457E-3</v>
      </c>
      <c r="BN29">
        <f t="shared" si="196"/>
        <v>300.95515289306638</v>
      </c>
      <c r="BO29">
        <f t="shared" si="197"/>
        <v>299.05834808349607</v>
      </c>
      <c r="BP29">
        <f t="shared" si="198"/>
        <v>271.89464236018102</v>
      </c>
      <c r="BQ29">
        <f t="shared" si="199"/>
        <v>0.13465863350945606</v>
      </c>
      <c r="BR29">
        <f t="shared" si="200"/>
        <v>3.7519474043159589</v>
      </c>
      <c r="BS29">
        <f t="shared" si="201"/>
        <v>37.687782633587524</v>
      </c>
      <c r="BT29">
        <f t="shared" si="202"/>
        <v>16.16567837028186</v>
      </c>
      <c r="BU29">
        <f>IF(I29,AQ29,(AP29+AQ29)/2)</f>
        <v>26.85675048828125</v>
      </c>
      <c r="BV29">
        <f t="shared" si="203"/>
        <v>3.5491571465278184</v>
      </c>
      <c r="BW29">
        <f t="shared" si="204"/>
        <v>0.2941417833601519</v>
      </c>
      <c r="BX29">
        <f t="shared" si="205"/>
        <v>2.1425989427715102</v>
      </c>
      <c r="BY29">
        <f t="shared" si="206"/>
        <v>1.4065582037563082</v>
      </c>
      <c r="BZ29">
        <f t="shared" si="207"/>
        <v>0.18467919632907848</v>
      </c>
      <c r="CA29">
        <f t="shared" si="208"/>
        <v>21.984131911521278</v>
      </c>
      <c r="CB29">
        <f t="shared" si="209"/>
        <v>0.75787329423283689</v>
      </c>
      <c r="CC29">
        <f t="shared" si="210"/>
        <v>57.197293488514397</v>
      </c>
      <c r="CD29">
        <f>(AT29-J29/(AO29/1.35))</f>
        <v>289.666809867594</v>
      </c>
      <c r="CE29">
        <f>J29*CC29/100/CD29</f>
        <v>2.3249333591378308E-2</v>
      </c>
      <c r="CF29">
        <f t="shared" si="211"/>
        <v>0</v>
      </c>
      <c r="CG29">
        <f t="shared" si="212"/>
        <v>1487.0303656834085</v>
      </c>
      <c r="CH29">
        <f t="shared" si="213"/>
        <v>0</v>
      </c>
      <c r="CI29" t="e">
        <f t="shared" si="214"/>
        <v>#DIV/0!</v>
      </c>
      <c r="CJ29" t="e">
        <f t="shared" si="215"/>
        <v>#DIV/0!</v>
      </c>
    </row>
    <row r="30" spans="1:88" x14ac:dyDescent="0.35">
      <c r="A30" s="2" t="s">
        <v>149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11691.500048966147</v>
      </c>
      <c r="I30" s="1">
        <v>0</v>
      </c>
      <c r="J30">
        <f t="shared" si="180"/>
        <v>15.792011883961148</v>
      </c>
      <c r="K30">
        <f t="shared" si="181"/>
        <v>0.31891737498055939</v>
      </c>
      <c r="L30">
        <f>((BZ30-BM30/2)*AT30-J30)/(BZ30+BM30/2)</f>
        <v>297.99388465025089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182"/>
        <v>#DIV/0!</v>
      </c>
      <c r="U30" t="e">
        <f t="shared" si="183"/>
        <v>#DIV/0!</v>
      </c>
      <c r="V30" t="e">
        <f t="shared" si="184"/>
        <v>#DIV/0!</v>
      </c>
      <c r="W30" s="1">
        <v>-1</v>
      </c>
      <c r="X30" s="1">
        <v>0.87</v>
      </c>
      <c r="Y30" s="1">
        <v>0.92</v>
      </c>
      <c r="Z30" s="1">
        <v>10.125350952148438</v>
      </c>
      <c r="AA30">
        <f t="shared" si="185"/>
        <v>0.87506267547607419</v>
      </c>
      <c r="AB30">
        <f>(J30-W30)/CG30</f>
        <v>1.1290517053748497E-2</v>
      </c>
      <c r="AC30" t="e">
        <f t="shared" si="186"/>
        <v>#DIV/0!</v>
      </c>
      <c r="AD30" t="e">
        <f t="shared" si="187"/>
        <v>#DIV/0!</v>
      </c>
      <c r="AE30" t="e">
        <f t="shared" si="188"/>
        <v>#DIV/0!</v>
      </c>
      <c r="AF30" s="1">
        <v>0</v>
      </c>
      <c r="AG30" s="1">
        <v>0.5</v>
      </c>
      <c r="AH30" t="e">
        <f t="shared" si="189"/>
        <v>#DIV/0!</v>
      </c>
      <c r="AI30">
        <f t="shared" si="190"/>
        <v>5.0460573998751039</v>
      </c>
      <c r="AJ30">
        <f t="shared" si="191"/>
        <v>1.5813347707364667</v>
      </c>
      <c r="AK30">
        <f>(AQ30+BQ30*I30)</f>
        <v>27.658464431762695</v>
      </c>
      <c r="AL30" s="1">
        <v>2</v>
      </c>
      <c r="AM30">
        <f t="shared" si="192"/>
        <v>4.644859790802002</v>
      </c>
      <c r="AN30" s="1">
        <v>1</v>
      </c>
      <c r="AO30">
        <f t="shared" si="193"/>
        <v>9.2897195816040039</v>
      </c>
      <c r="AP30" s="1">
        <v>25.883768081665039</v>
      </c>
      <c r="AQ30" s="1">
        <v>27.658464431762695</v>
      </c>
      <c r="AR30" s="1">
        <v>25.059833526611328</v>
      </c>
      <c r="AS30" s="1">
        <v>400.32540893554688</v>
      </c>
      <c r="AT30" s="1">
        <v>388.49591064453125</v>
      </c>
      <c r="AU30" s="1">
        <v>18.191446304321289</v>
      </c>
      <c r="AV30" s="1">
        <v>21.481710433959961</v>
      </c>
      <c r="AW30" s="1">
        <v>54.044239044189453</v>
      </c>
      <c r="AX30" s="1">
        <v>63.81854248046875</v>
      </c>
      <c r="AY30" s="1">
        <v>300.1375732421875</v>
      </c>
      <c r="AZ30" s="1">
        <v>1699.61181640625</v>
      </c>
      <c r="BA30" s="1">
        <v>1973.5147705078125</v>
      </c>
      <c r="BB30" s="1">
        <v>99.554519653320313</v>
      </c>
      <c r="BC30" s="1">
        <v>0.22082971036434174</v>
      </c>
      <c r="BD30" s="1">
        <v>-0.13275770843029022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94"/>
        <v>1.5006878662109375</v>
      </c>
      <c r="BM30">
        <f t="shared" si="195"/>
        <v>5.046057399875104E-3</v>
      </c>
      <c r="BN30">
        <f t="shared" si="196"/>
        <v>300.80846443176267</v>
      </c>
      <c r="BO30">
        <f t="shared" si="197"/>
        <v>299.03376808166502</v>
      </c>
      <c r="BP30">
        <f t="shared" si="198"/>
        <v>271.93788454671449</v>
      </c>
      <c r="BQ30">
        <f t="shared" si="199"/>
        <v>0.11487994447537143</v>
      </c>
      <c r="BR30">
        <f t="shared" si="200"/>
        <v>3.7199361343210695</v>
      </c>
      <c r="BS30">
        <f t="shared" si="201"/>
        <v>37.365818721993129</v>
      </c>
      <c r="BT30">
        <f t="shared" si="202"/>
        <v>15.884108288033168</v>
      </c>
      <c r="BU30">
        <f>IF(I30,AQ30,(AP30+AQ30)/2)</f>
        <v>26.771116256713867</v>
      </c>
      <c r="BV30">
        <f t="shared" si="203"/>
        <v>3.5313267473578756</v>
      </c>
      <c r="BW30">
        <f t="shared" si="204"/>
        <v>0.30833228444960825</v>
      </c>
      <c r="BX30">
        <f t="shared" si="205"/>
        <v>2.1386013635846028</v>
      </c>
      <c r="BY30">
        <f t="shared" si="206"/>
        <v>1.3927253837732727</v>
      </c>
      <c r="BZ30">
        <f t="shared" si="207"/>
        <v>0.19363152534078801</v>
      </c>
      <c r="CA30">
        <f t="shared" si="208"/>
        <v>29.666638045982669</v>
      </c>
      <c r="CB30">
        <f t="shared" si="209"/>
        <v>0.76704510005231807</v>
      </c>
      <c r="CC30">
        <f t="shared" si="210"/>
        <v>57.655256828939528</v>
      </c>
      <c r="CD30">
        <f>(AT30-J30/(AO30/1.35))</f>
        <v>386.20098496285999</v>
      </c>
      <c r="CE30">
        <f>J30*CC30/100/CD30</f>
        <v>2.357561312545604E-2</v>
      </c>
      <c r="CF30">
        <f t="shared" si="211"/>
        <v>0</v>
      </c>
      <c r="CG30">
        <f t="shared" si="212"/>
        <v>1487.2668633352034</v>
      </c>
      <c r="CH30">
        <f t="shared" si="213"/>
        <v>0</v>
      </c>
      <c r="CI30" t="e">
        <f t="shared" si="214"/>
        <v>#DIV/0!</v>
      </c>
      <c r="CJ30" t="e">
        <f t="shared" si="215"/>
        <v>#DIV/0!</v>
      </c>
    </row>
    <row r="31" spans="1:88" x14ac:dyDescent="0.35">
      <c r="A31" s="2" t="s">
        <v>149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11913.500048966147</v>
      </c>
      <c r="I31" s="1">
        <v>0</v>
      </c>
      <c r="J31">
        <f t="shared" si="180"/>
        <v>22.84956458573167</v>
      </c>
      <c r="K31">
        <f t="shared" si="181"/>
        <v>0.25851582367379616</v>
      </c>
      <c r="L31">
        <f>((BZ31-BM31/2)*AT31-J31)/(BZ31+BM31/2)</f>
        <v>521.21034003607554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182"/>
        <v>#DIV/0!</v>
      </c>
      <c r="U31" t="e">
        <f t="shared" si="183"/>
        <v>#DIV/0!</v>
      </c>
      <c r="V31" t="e">
        <f t="shared" si="184"/>
        <v>#DIV/0!</v>
      </c>
      <c r="W31" s="1">
        <v>-1</v>
      </c>
      <c r="X31" s="1">
        <v>0.87</v>
      </c>
      <c r="Y31" s="1">
        <v>0.92</v>
      </c>
      <c r="Z31" s="1">
        <v>10.125350952148438</v>
      </c>
      <c r="AA31">
        <f t="shared" si="185"/>
        <v>0.87506267547607419</v>
      </c>
      <c r="AB31">
        <f>(J31-W31)/CG31</f>
        <v>1.6030186773052645E-2</v>
      </c>
      <c r="AC31" t="e">
        <f t="shared" si="186"/>
        <v>#DIV/0!</v>
      </c>
      <c r="AD31" t="e">
        <f t="shared" si="187"/>
        <v>#DIV/0!</v>
      </c>
      <c r="AE31" t="e">
        <f t="shared" si="188"/>
        <v>#DIV/0!</v>
      </c>
      <c r="AF31" s="1">
        <v>0</v>
      </c>
      <c r="AG31" s="1">
        <v>0.5</v>
      </c>
      <c r="AH31" t="e">
        <f t="shared" si="189"/>
        <v>#DIV/0!</v>
      </c>
      <c r="AI31">
        <f t="shared" si="190"/>
        <v>4.3816281713331602</v>
      </c>
      <c r="AJ31">
        <f t="shared" si="191"/>
        <v>1.6833493385412184</v>
      </c>
      <c r="AK31">
        <f>(AQ31+BQ31*I31)</f>
        <v>27.883459091186523</v>
      </c>
      <c r="AL31" s="1">
        <v>2</v>
      </c>
      <c r="AM31">
        <f t="shared" si="192"/>
        <v>4.644859790802002</v>
      </c>
      <c r="AN31" s="1">
        <v>1</v>
      </c>
      <c r="AO31">
        <f t="shared" si="193"/>
        <v>9.2897195816040039</v>
      </c>
      <c r="AP31" s="1">
        <v>25.875751495361328</v>
      </c>
      <c r="AQ31" s="1">
        <v>27.883459091186523</v>
      </c>
      <c r="AR31" s="1">
        <v>25.047334671020508</v>
      </c>
      <c r="AS31" s="1">
        <v>699.9337158203125</v>
      </c>
      <c r="AT31" s="1">
        <v>682.71343994140625</v>
      </c>
      <c r="AU31" s="1">
        <v>18.092153549194336</v>
      </c>
      <c r="AV31" s="1">
        <v>20.950872421264648</v>
      </c>
      <c r="AW31" s="1">
        <v>53.774757385253906</v>
      </c>
      <c r="AX31" s="1">
        <v>62.275363922119141</v>
      </c>
      <c r="AY31" s="1">
        <v>300.12249755859375</v>
      </c>
      <c r="AZ31" s="1">
        <v>1700.2105712890625</v>
      </c>
      <c r="BA31" s="1">
        <v>1976.654052734375</v>
      </c>
      <c r="BB31" s="1">
        <v>99.555984497070313</v>
      </c>
      <c r="BC31" s="1">
        <v>-0.11306005716323853</v>
      </c>
      <c r="BD31" s="1">
        <v>-0.11394104361534119</v>
      </c>
      <c r="BE31" s="1">
        <v>0.75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94"/>
        <v>1.5006124877929685</v>
      </c>
      <c r="BM31">
        <f t="shared" si="195"/>
        <v>4.3816281713331606E-3</v>
      </c>
      <c r="BN31">
        <f t="shared" si="196"/>
        <v>301.0334590911865</v>
      </c>
      <c r="BO31">
        <f t="shared" si="197"/>
        <v>299.02575149536131</v>
      </c>
      <c r="BP31">
        <f t="shared" si="198"/>
        <v>272.03368532582317</v>
      </c>
      <c r="BQ31">
        <f t="shared" si="199"/>
        <v>0.22130564127959265</v>
      </c>
      <c r="BR31">
        <f t="shared" si="200"/>
        <v>3.7691340685127397</v>
      </c>
      <c r="BS31">
        <f t="shared" si="201"/>
        <v>37.859442479057158</v>
      </c>
      <c r="BT31">
        <f t="shared" si="202"/>
        <v>16.90857005779251</v>
      </c>
      <c r="BU31">
        <f>IF(I31,AQ31,(AP31+AQ31)/2)</f>
        <v>26.879605293273926</v>
      </c>
      <c r="BV31">
        <f t="shared" si="203"/>
        <v>3.5539291444297807</v>
      </c>
      <c r="BW31">
        <f t="shared" si="204"/>
        <v>0.2515165794937877</v>
      </c>
      <c r="BX31">
        <f t="shared" si="205"/>
        <v>2.0857847299715213</v>
      </c>
      <c r="BY31">
        <f t="shared" si="206"/>
        <v>1.4681444144582594</v>
      </c>
      <c r="BZ31">
        <f t="shared" si="207"/>
        <v>0.15781206537778669</v>
      </c>
      <c r="CA31">
        <f t="shared" si="208"/>
        <v>51.889608532344283</v>
      </c>
      <c r="CB31">
        <f t="shared" si="209"/>
        <v>0.76343940157499801</v>
      </c>
      <c r="CC31">
        <f t="shared" si="210"/>
        <v>55.231331828705954</v>
      </c>
      <c r="CD31">
        <f>(AT31-J31/(AO31/1.35))</f>
        <v>679.39289706389866</v>
      </c>
      <c r="CE31">
        <f>J31*CC31/100/CD31</f>
        <v>1.8575582541854253E-2</v>
      </c>
      <c r="CF31">
        <f t="shared" si="211"/>
        <v>0</v>
      </c>
      <c r="CG31">
        <f t="shared" si="212"/>
        <v>1487.7908113849116</v>
      </c>
      <c r="CH31">
        <f t="shared" si="213"/>
        <v>0</v>
      </c>
      <c r="CI31" t="e">
        <f t="shared" si="214"/>
        <v>#DIV/0!</v>
      </c>
      <c r="CJ31" t="e">
        <f t="shared" si="215"/>
        <v>#DIV/0!</v>
      </c>
    </row>
    <row r="32" spans="1:88" x14ac:dyDescent="0.35">
      <c r="A32" s="2" t="s">
        <v>149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12135.500048966147</v>
      </c>
      <c r="I32" s="1">
        <v>0</v>
      </c>
      <c r="J32">
        <f t="shared" si="180"/>
        <v>26.300906371005084</v>
      </c>
      <c r="K32">
        <f t="shared" si="181"/>
        <v>0.18890570468678744</v>
      </c>
      <c r="L32">
        <f>((BZ32-BM32/2)*AT32-J32)/(BZ32+BM32/2)</f>
        <v>727.767271628809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182"/>
        <v>#DIV/0!</v>
      </c>
      <c r="U32" t="e">
        <f t="shared" si="183"/>
        <v>#DIV/0!</v>
      </c>
      <c r="V32" t="e">
        <f t="shared" si="184"/>
        <v>#DIV/0!</v>
      </c>
      <c r="W32" s="1">
        <v>-1</v>
      </c>
      <c r="X32" s="1">
        <v>0.87</v>
      </c>
      <c r="Y32" s="1">
        <v>0.92</v>
      </c>
      <c r="Z32" s="1">
        <v>10.125350952148438</v>
      </c>
      <c r="AA32">
        <f t="shared" si="185"/>
        <v>0.87506267547607419</v>
      </c>
      <c r="AB32">
        <f>(J32-W32)/CG32</f>
        <v>1.8360553727236304E-2</v>
      </c>
      <c r="AC32" t="e">
        <f t="shared" si="186"/>
        <v>#DIV/0!</v>
      </c>
      <c r="AD32" t="e">
        <f t="shared" si="187"/>
        <v>#DIV/0!</v>
      </c>
      <c r="AE32" t="e">
        <f t="shared" si="188"/>
        <v>#DIV/0!</v>
      </c>
      <c r="AF32" s="1">
        <v>0</v>
      </c>
      <c r="AG32" s="1">
        <v>0.5</v>
      </c>
      <c r="AH32" t="e">
        <f t="shared" si="189"/>
        <v>#DIV/0!</v>
      </c>
      <c r="AI32">
        <f t="shared" si="190"/>
        <v>3.4887174359913362</v>
      </c>
      <c r="AJ32">
        <f t="shared" si="191"/>
        <v>1.820712890042997</v>
      </c>
      <c r="AK32">
        <f>(AQ32+BQ32*I32)</f>
        <v>28.199995040893555</v>
      </c>
      <c r="AL32" s="1">
        <v>2</v>
      </c>
      <c r="AM32">
        <f t="shared" si="192"/>
        <v>4.644859790802002</v>
      </c>
      <c r="AN32" s="1">
        <v>1</v>
      </c>
      <c r="AO32">
        <f t="shared" si="193"/>
        <v>9.2897195816040039</v>
      </c>
      <c r="AP32" s="1">
        <v>25.848318099975586</v>
      </c>
      <c r="AQ32" s="1">
        <v>28.199995040893555</v>
      </c>
      <c r="AR32" s="1">
        <v>25.058816909790039</v>
      </c>
      <c r="AS32" s="1">
        <v>999.887939453125</v>
      </c>
      <c r="AT32" s="1">
        <v>980.0821533203125</v>
      </c>
      <c r="AU32" s="1">
        <v>17.999156951904297</v>
      </c>
      <c r="AV32" s="1">
        <v>20.27692985534668</v>
      </c>
      <c r="AW32" s="1">
        <v>53.581771850585938</v>
      </c>
      <c r="AX32" s="1">
        <v>60.366863250732422</v>
      </c>
      <c r="AY32" s="1">
        <v>300.11569213867188</v>
      </c>
      <c r="AZ32" s="1">
        <v>1699.2298583984375</v>
      </c>
      <c r="BA32" s="1">
        <v>1979.746337890625</v>
      </c>
      <c r="BB32" s="1">
        <v>99.5513916015625</v>
      </c>
      <c r="BC32" s="1">
        <v>-0.56907200813293457</v>
      </c>
      <c r="BD32" s="1">
        <v>-0.10115942358970642</v>
      </c>
      <c r="BE32" s="1">
        <v>0.75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94"/>
        <v>1.5005784606933592</v>
      </c>
      <c r="BM32">
        <f t="shared" si="195"/>
        <v>3.488717435991336E-3</v>
      </c>
      <c r="BN32">
        <f t="shared" si="196"/>
        <v>301.34999504089353</v>
      </c>
      <c r="BO32">
        <f t="shared" si="197"/>
        <v>298.99831809997556</v>
      </c>
      <c r="BP32">
        <f t="shared" si="198"/>
        <v>271.87677126683047</v>
      </c>
      <c r="BQ32">
        <f t="shared" si="199"/>
        <v>0.36168045925213615</v>
      </c>
      <c r="BR32">
        <f t="shared" si="200"/>
        <v>3.8393094745500282</v>
      </c>
      <c r="BS32">
        <f t="shared" si="201"/>
        <v>38.566105533875522</v>
      </c>
      <c r="BT32">
        <f t="shared" si="202"/>
        <v>18.289175678528842</v>
      </c>
      <c r="BU32">
        <f>IF(I32,AQ32,(AP32+AQ32)/2)</f>
        <v>27.02415657043457</v>
      </c>
      <c r="BV32">
        <f t="shared" si="203"/>
        <v>3.5842408613163319</v>
      </c>
      <c r="BW32">
        <f t="shared" si="204"/>
        <v>0.18514087970580367</v>
      </c>
      <c r="BX32">
        <f t="shared" si="205"/>
        <v>2.0185965845070313</v>
      </c>
      <c r="BY32">
        <f t="shared" si="206"/>
        <v>1.5656442768093006</v>
      </c>
      <c r="BZ32">
        <f t="shared" si="207"/>
        <v>0.11604550713833284</v>
      </c>
      <c r="CA32">
        <f t="shared" si="208"/>
        <v>72.450244652720272</v>
      </c>
      <c r="CB32">
        <f t="shared" si="209"/>
        <v>0.74255741639951944</v>
      </c>
      <c r="CC32">
        <f t="shared" si="210"/>
        <v>52.113296962839506</v>
      </c>
      <c r="CD32">
        <f>(AT32-J32/(AO32/1.35))</f>
        <v>976.26005478558727</v>
      </c>
      <c r="CE32">
        <f>J32*CC32/100/CD32</f>
        <v>1.4039568016588075E-2</v>
      </c>
      <c r="CF32">
        <f t="shared" si="211"/>
        <v>0</v>
      </c>
      <c r="CG32">
        <f t="shared" si="212"/>
        <v>1486.9326261389674</v>
      </c>
      <c r="CH32">
        <f t="shared" si="213"/>
        <v>0</v>
      </c>
      <c r="CI32" t="e">
        <f t="shared" si="214"/>
        <v>#DIV/0!</v>
      </c>
      <c r="CJ32" t="e">
        <f t="shared" si="215"/>
        <v>#DIV/0!</v>
      </c>
    </row>
    <row r="33" spans="1:88" x14ac:dyDescent="0.35">
      <c r="A33" s="2" t="s">
        <v>149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12304.500048966147</v>
      </c>
      <c r="I33" s="1">
        <v>0</v>
      </c>
      <c r="J33">
        <f t="shared" si="180"/>
        <v>27.917207670947874</v>
      </c>
      <c r="K33">
        <f t="shared" si="181"/>
        <v>0.14943742597088797</v>
      </c>
      <c r="L33">
        <f>((BZ33-BM33/2)*AT33-J33)/(BZ33+BM33/2)</f>
        <v>941.04799325362114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182"/>
        <v>#DIV/0!</v>
      </c>
      <c r="U33" t="e">
        <f t="shared" si="183"/>
        <v>#DIV/0!</v>
      </c>
      <c r="V33" t="e">
        <f t="shared" si="184"/>
        <v>#DIV/0!</v>
      </c>
      <c r="W33" s="1">
        <v>-1</v>
      </c>
      <c r="X33" s="1">
        <v>0.87</v>
      </c>
      <c r="Y33" s="1">
        <v>0.92</v>
      </c>
      <c r="Z33" s="1">
        <v>10.125350952148438</v>
      </c>
      <c r="AA33">
        <f t="shared" si="185"/>
        <v>0.87506267547607419</v>
      </c>
      <c r="AB33">
        <f>(J33-W33)/CG33</f>
        <v>1.944943671147855E-2</v>
      </c>
      <c r="AC33" t="e">
        <f t="shared" si="186"/>
        <v>#DIV/0!</v>
      </c>
      <c r="AD33" t="e">
        <f t="shared" si="187"/>
        <v>#DIV/0!</v>
      </c>
      <c r="AE33" t="e">
        <f t="shared" si="188"/>
        <v>#DIV/0!</v>
      </c>
      <c r="AF33" s="1">
        <v>0</v>
      </c>
      <c r="AG33" s="1">
        <v>0.5</v>
      </c>
      <c r="AH33" t="e">
        <f t="shared" si="189"/>
        <v>#DIV/0!</v>
      </c>
      <c r="AI33">
        <f t="shared" si="190"/>
        <v>2.8876177619473511</v>
      </c>
      <c r="AJ33">
        <f t="shared" si="191"/>
        <v>1.8972097960288175</v>
      </c>
      <c r="AK33">
        <f>(AQ33+BQ33*I33)</f>
        <v>28.332023620605469</v>
      </c>
      <c r="AL33" s="1">
        <v>2</v>
      </c>
      <c r="AM33">
        <f t="shared" si="192"/>
        <v>4.644859790802002</v>
      </c>
      <c r="AN33" s="1">
        <v>1</v>
      </c>
      <c r="AO33">
        <f t="shared" si="193"/>
        <v>9.2897195816040039</v>
      </c>
      <c r="AP33" s="1">
        <v>25.825155258178711</v>
      </c>
      <c r="AQ33" s="1">
        <v>28.332023620605469</v>
      </c>
      <c r="AR33" s="1">
        <v>25.067371368408203</v>
      </c>
      <c r="AS33" s="1">
        <v>1299.922607421875</v>
      </c>
      <c r="AT33" s="1">
        <v>1278.8590087890625</v>
      </c>
      <c r="AU33" s="1">
        <v>17.920379638671875</v>
      </c>
      <c r="AV33" s="1">
        <v>19.806453704833984</v>
      </c>
      <c r="AW33" s="1">
        <v>53.419887542724609</v>
      </c>
      <c r="AX33" s="1">
        <v>59.045356750488281</v>
      </c>
      <c r="AY33" s="1">
        <v>300.13925170898438</v>
      </c>
      <c r="AZ33" s="1">
        <v>1699.065673828125</v>
      </c>
      <c r="BA33" s="1">
        <v>1981.6397705078125</v>
      </c>
      <c r="BB33" s="1">
        <v>99.548629760742188</v>
      </c>
      <c r="BC33" s="1">
        <v>-1.6663193702697754</v>
      </c>
      <c r="BD33" s="1">
        <v>-9.074033796787262E-2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94"/>
        <v>1.5006962585449217</v>
      </c>
      <c r="BM33">
        <f t="shared" si="195"/>
        <v>2.887617761947351E-3</v>
      </c>
      <c r="BN33">
        <f t="shared" si="196"/>
        <v>301.48202362060545</v>
      </c>
      <c r="BO33">
        <f t="shared" si="197"/>
        <v>298.97515525817869</v>
      </c>
      <c r="BP33">
        <f t="shared" si="198"/>
        <v>271.85050173616764</v>
      </c>
      <c r="BQ33">
        <f t="shared" si="199"/>
        <v>0.46006988911851643</v>
      </c>
      <c r="BR33">
        <f t="shared" si="200"/>
        <v>3.8689151227646161</v>
      </c>
      <c r="BS33">
        <f t="shared" si="201"/>
        <v>38.864574349875724</v>
      </c>
      <c r="BT33">
        <f t="shared" si="202"/>
        <v>19.05812064504174</v>
      </c>
      <c r="BU33">
        <f>IF(I33,AQ33,(AP33+AQ33)/2)</f>
        <v>27.07858943939209</v>
      </c>
      <c r="BV33">
        <f t="shared" si="203"/>
        <v>3.5957135273463008</v>
      </c>
      <c r="BW33">
        <f t="shared" si="204"/>
        <v>0.14707158501042045</v>
      </c>
      <c r="BX33">
        <f t="shared" si="205"/>
        <v>1.9717053267357987</v>
      </c>
      <c r="BY33">
        <f t="shared" si="206"/>
        <v>1.6240082006105021</v>
      </c>
      <c r="BZ33">
        <f t="shared" si="207"/>
        <v>9.212940870534625E-2</v>
      </c>
      <c r="CA33">
        <f t="shared" si="208"/>
        <v>93.680038267494155</v>
      </c>
      <c r="CB33">
        <f t="shared" si="209"/>
        <v>0.73584968068113243</v>
      </c>
      <c r="CC33">
        <f t="shared" si="210"/>
        <v>50.280539147657763</v>
      </c>
      <c r="CD33">
        <f>(AT33-J33/(AO33/1.35))</f>
        <v>1274.8020262262721</v>
      </c>
      <c r="CE33">
        <f>J33*CC33/100/CD33</f>
        <v>1.1011060731897806E-2</v>
      </c>
      <c r="CF33">
        <f t="shared" si="211"/>
        <v>0</v>
      </c>
      <c r="CG33">
        <f t="shared" si="212"/>
        <v>1486.7889543495978</v>
      </c>
      <c r="CH33">
        <f t="shared" si="213"/>
        <v>0</v>
      </c>
      <c r="CI33" t="e">
        <f t="shared" si="214"/>
        <v>#DIV/0!</v>
      </c>
      <c r="CJ33" t="e">
        <f t="shared" si="215"/>
        <v>#DIV/0!</v>
      </c>
    </row>
    <row r="34" spans="1:88" x14ac:dyDescent="0.35">
      <c r="A34" s="2" t="s">
        <v>149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12468.000049000606</v>
      </c>
      <c r="I34" s="1">
        <v>0</v>
      </c>
      <c r="J34">
        <f t="shared" si="180"/>
        <v>29.918333272385865</v>
      </c>
      <c r="K34">
        <f t="shared" si="181"/>
        <v>0.11667770728219265</v>
      </c>
      <c r="L34">
        <f>((BZ34-BM34/2)*AT34-J34)/(BZ34+BM34/2)</f>
        <v>1215.1152859326326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182"/>
        <v>#DIV/0!</v>
      </c>
      <c r="U34" t="e">
        <f t="shared" si="183"/>
        <v>#DIV/0!</v>
      </c>
      <c r="V34" t="e">
        <f t="shared" si="184"/>
        <v>#DIV/0!</v>
      </c>
      <c r="W34" s="1">
        <v>-1</v>
      </c>
      <c r="X34" s="1">
        <v>0.87</v>
      </c>
      <c r="Y34" s="1">
        <v>0.92</v>
      </c>
      <c r="Z34" s="1">
        <v>10.125350952148438</v>
      </c>
      <c r="AA34">
        <f t="shared" si="185"/>
        <v>0.87506267547607419</v>
      </c>
      <c r="AB34">
        <f>(J34-W34)/CG34</f>
        <v>2.0775182657028244E-2</v>
      </c>
      <c r="AC34" t="e">
        <f t="shared" si="186"/>
        <v>#DIV/0!</v>
      </c>
      <c r="AD34" t="e">
        <f t="shared" si="187"/>
        <v>#DIV/0!</v>
      </c>
      <c r="AE34" t="e">
        <f t="shared" si="188"/>
        <v>#DIV/0!</v>
      </c>
      <c r="AF34" s="1">
        <v>0</v>
      </c>
      <c r="AG34" s="1">
        <v>0.5</v>
      </c>
      <c r="AH34" t="e">
        <f t="shared" si="189"/>
        <v>#DIV/0!</v>
      </c>
      <c r="AI34">
        <f t="shared" si="190"/>
        <v>2.4111732266132075</v>
      </c>
      <c r="AJ34">
        <f t="shared" si="191"/>
        <v>2.0212617009210474</v>
      </c>
      <c r="AK34">
        <f>(AQ34+BQ34*I34)</f>
        <v>28.732345581054688</v>
      </c>
      <c r="AL34" s="1">
        <v>2</v>
      </c>
      <c r="AM34">
        <f t="shared" si="192"/>
        <v>4.644859790802002</v>
      </c>
      <c r="AN34" s="1">
        <v>1</v>
      </c>
      <c r="AO34">
        <f t="shared" si="193"/>
        <v>9.2897195816040039</v>
      </c>
      <c r="AP34" s="1">
        <v>25.878170013427734</v>
      </c>
      <c r="AQ34" s="1">
        <v>28.732345581054688</v>
      </c>
      <c r="AR34" s="1">
        <v>25.070144653320313</v>
      </c>
      <c r="AS34" s="1">
        <v>1700.7762451171875</v>
      </c>
      <c r="AT34" s="1">
        <v>1678.1435546875</v>
      </c>
      <c r="AU34" s="1">
        <v>17.899454116821289</v>
      </c>
      <c r="AV34" s="1">
        <v>19.474874496459961</v>
      </c>
      <c r="AW34" s="1">
        <v>53.190193176269531</v>
      </c>
      <c r="AX34" s="1">
        <v>57.874557495117188</v>
      </c>
      <c r="AY34" s="1">
        <v>300.13778686523438</v>
      </c>
      <c r="AZ34" s="1">
        <v>1700.717041015625</v>
      </c>
      <c r="BA34" s="1">
        <v>1976.142333984375</v>
      </c>
      <c r="BB34" s="1">
        <v>99.545753479003906</v>
      </c>
      <c r="BC34" s="1">
        <v>-3.2224717140197754</v>
      </c>
      <c r="BD34" s="1">
        <v>-7.4853174388408661E-2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94"/>
        <v>1.5006889343261716</v>
      </c>
      <c r="BM34">
        <f t="shared" si="195"/>
        <v>2.4111732266132078E-3</v>
      </c>
      <c r="BN34">
        <f t="shared" si="196"/>
        <v>301.88234558105466</v>
      </c>
      <c r="BO34">
        <f t="shared" si="197"/>
        <v>299.02817001342771</v>
      </c>
      <c r="BP34">
        <f t="shared" si="198"/>
        <v>272.11472048026189</v>
      </c>
      <c r="BQ34">
        <f t="shared" si="199"/>
        <v>0.52841741232427797</v>
      </c>
      <c r="BR34">
        <f t="shared" si="200"/>
        <v>3.959902756580191</v>
      </c>
      <c r="BS34">
        <f t="shared" si="201"/>
        <v>39.779725585335086</v>
      </c>
      <c r="BT34">
        <f t="shared" si="202"/>
        <v>20.304851088875125</v>
      </c>
      <c r="BU34">
        <f>IF(I34,AQ34,(AP34+AQ34)/2)</f>
        <v>27.305257797241211</v>
      </c>
      <c r="BV34">
        <f t="shared" si="203"/>
        <v>3.6438331696923565</v>
      </c>
      <c r="BW34">
        <f t="shared" si="204"/>
        <v>0.11523042763212793</v>
      </c>
      <c r="BX34">
        <f t="shared" si="205"/>
        <v>1.9386410556591436</v>
      </c>
      <c r="BY34">
        <f t="shared" si="206"/>
        <v>1.7051921140332129</v>
      </c>
      <c r="BZ34">
        <f t="shared" si="207"/>
        <v>7.2147662796705481E-2</v>
      </c>
      <c r="CA34">
        <f t="shared" si="208"/>
        <v>120.95956670201919</v>
      </c>
      <c r="CB34">
        <f t="shared" si="209"/>
        <v>0.72408303958174103</v>
      </c>
      <c r="CC34">
        <f t="shared" si="210"/>
        <v>48.05081445463869</v>
      </c>
      <c r="CD34">
        <f>(AT34-J34/(AO34/1.35))</f>
        <v>1673.7957646855602</v>
      </c>
      <c r="CE34">
        <f>J34*CC34/100/CD34</f>
        <v>8.5888631767061761E-3</v>
      </c>
      <c r="CF34">
        <f t="shared" si="211"/>
        <v>0</v>
      </c>
      <c r="CG34">
        <f t="shared" si="212"/>
        <v>1488.234004138885</v>
      </c>
      <c r="CH34">
        <f t="shared" si="213"/>
        <v>0</v>
      </c>
      <c r="CI34" t="e">
        <f t="shared" si="214"/>
        <v>#DIV/0!</v>
      </c>
      <c r="CJ34" t="e">
        <f t="shared" si="215"/>
        <v>#DIV/0!</v>
      </c>
    </row>
    <row r="35" spans="1:88" x14ac:dyDescent="0.35">
      <c r="A35" s="2" t="s">
        <v>149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12620.000049000606</v>
      </c>
      <c r="I35" s="1">
        <v>0</v>
      </c>
      <c r="J35">
        <f t="shared" si="180"/>
        <v>29.436250359972973</v>
      </c>
      <c r="K35">
        <f t="shared" si="181"/>
        <v>9.2399560890715049E-2</v>
      </c>
      <c r="L35">
        <f>((BZ35-BM35/2)*AT35-J35)/(BZ35+BM35/2)</f>
        <v>1404.7241808138972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182"/>
        <v>#DIV/0!</v>
      </c>
      <c r="U35" t="e">
        <f t="shared" si="183"/>
        <v>#DIV/0!</v>
      </c>
      <c r="V35" t="e">
        <f t="shared" si="184"/>
        <v>#DIV/0!</v>
      </c>
      <c r="W35" s="1">
        <v>-1</v>
      </c>
      <c r="X35" s="1">
        <v>0.87</v>
      </c>
      <c r="Y35" s="1">
        <v>0.92</v>
      </c>
      <c r="Z35" s="1">
        <v>10.125350952148438</v>
      </c>
      <c r="AA35">
        <f t="shared" si="185"/>
        <v>0.87506267547607419</v>
      </c>
      <c r="AB35">
        <f>(J35-W35)/CG35</f>
        <v>2.0447967035613645E-2</v>
      </c>
      <c r="AC35" t="e">
        <f t="shared" si="186"/>
        <v>#DIV/0!</v>
      </c>
      <c r="AD35" t="e">
        <f t="shared" si="187"/>
        <v>#DIV/0!</v>
      </c>
      <c r="AE35" t="e">
        <f t="shared" si="188"/>
        <v>#DIV/0!</v>
      </c>
      <c r="AF35" s="1">
        <v>0</v>
      </c>
      <c r="AG35" s="1">
        <v>0.5</v>
      </c>
      <c r="AH35" t="e">
        <f t="shared" si="189"/>
        <v>#DIV/0!</v>
      </c>
      <c r="AI35">
        <f t="shared" si="190"/>
        <v>1.9919620020924607</v>
      </c>
      <c r="AJ35">
        <f t="shared" si="191"/>
        <v>2.1032128403440606</v>
      </c>
      <c r="AK35">
        <f>(AQ35+BQ35*I35)</f>
        <v>28.920465469360352</v>
      </c>
      <c r="AL35" s="1">
        <v>2</v>
      </c>
      <c r="AM35">
        <f t="shared" si="192"/>
        <v>4.644859790802002</v>
      </c>
      <c r="AN35" s="1">
        <v>1</v>
      </c>
      <c r="AO35">
        <f t="shared" si="193"/>
        <v>9.2897195816040039</v>
      </c>
      <c r="AP35" s="1">
        <v>25.876205444335938</v>
      </c>
      <c r="AQ35" s="1">
        <v>28.920465469360352</v>
      </c>
      <c r="AR35" s="1">
        <v>25.059587478637695</v>
      </c>
      <c r="AS35" s="1">
        <v>1999.858642578125</v>
      </c>
      <c r="AT35" s="1">
        <v>1977.61669921875</v>
      </c>
      <c r="AU35" s="1">
        <v>17.784452438354492</v>
      </c>
      <c r="AV35" s="1">
        <v>19.086585998535156</v>
      </c>
      <c r="AW35" s="1">
        <v>52.857845306396484</v>
      </c>
      <c r="AX35" s="1">
        <v>56.730319976806641</v>
      </c>
      <c r="AY35" s="1">
        <v>300.11395263671875</v>
      </c>
      <c r="AZ35" s="1">
        <v>1700.9903564453125</v>
      </c>
      <c r="BA35" s="1">
        <v>1977.9267578125</v>
      </c>
      <c r="BB35" s="1">
        <v>99.550941467285156</v>
      </c>
      <c r="BC35" s="1">
        <v>-4.6159591674804688</v>
      </c>
      <c r="BD35" s="1">
        <v>-6.6067829728126526E-2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94"/>
        <v>1.5005697631835935</v>
      </c>
      <c r="BM35">
        <f t="shared" si="195"/>
        <v>1.9919620020924607E-3</v>
      </c>
      <c r="BN35">
        <f t="shared" si="196"/>
        <v>302.07046546936033</v>
      </c>
      <c r="BO35">
        <f t="shared" si="197"/>
        <v>299.02620544433591</v>
      </c>
      <c r="BP35">
        <f t="shared" si="198"/>
        <v>272.15845094803444</v>
      </c>
      <c r="BQ35">
        <f t="shared" si="199"/>
        <v>0.59331285010792567</v>
      </c>
      <c r="BR35">
        <f t="shared" si="200"/>
        <v>4.0033004458945385</v>
      </c>
      <c r="BS35">
        <f t="shared" si="201"/>
        <v>40.213587002691675</v>
      </c>
      <c r="BT35">
        <f t="shared" si="202"/>
        <v>21.127001004156519</v>
      </c>
      <c r="BU35">
        <f>IF(I35,AQ35,(AP35+AQ35)/2)</f>
        <v>27.398335456848145</v>
      </c>
      <c r="BV35">
        <f t="shared" si="203"/>
        <v>3.663754906828451</v>
      </c>
      <c r="BW35">
        <f t="shared" si="204"/>
        <v>9.1489566173836329E-2</v>
      </c>
      <c r="BX35">
        <f t="shared" si="205"/>
        <v>1.9000876055504778</v>
      </c>
      <c r="BY35">
        <f t="shared" si="206"/>
        <v>1.7636673012779731</v>
      </c>
      <c r="BZ35">
        <f t="shared" si="207"/>
        <v>5.7262045779352934E-2</v>
      </c>
      <c r="CA35">
        <f t="shared" si="208"/>
        <v>139.84161470188437</v>
      </c>
      <c r="CB35">
        <f t="shared" si="209"/>
        <v>0.71031165006283992</v>
      </c>
      <c r="CC35">
        <f t="shared" si="210"/>
        <v>46.390923112149608</v>
      </c>
      <c r="CD35">
        <f>(AT35-J35/(AO35/1.35))</f>
        <v>1973.3389664371646</v>
      </c>
      <c r="CE35">
        <f>J35*CC35/100/CD35</f>
        <v>6.9201229509242308E-3</v>
      </c>
      <c r="CF35">
        <f t="shared" si="211"/>
        <v>0</v>
      </c>
      <c r="CG35">
        <f t="shared" si="212"/>
        <v>1488.4731722700362</v>
      </c>
      <c r="CH35">
        <f t="shared" si="213"/>
        <v>0</v>
      </c>
      <c r="CI35" t="e">
        <f t="shared" si="214"/>
        <v>#DIV/0!</v>
      </c>
      <c r="CJ35" t="e">
        <f t="shared" si="215"/>
        <v>#DIV/0!</v>
      </c>
    </row>
    <row r="36" spans="1:88" x14ac:dyDescent="0.35">
      <c r="A36" s="2" t="s">
        <v>150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14139.000049000606</v>
      </c>
      <c r="I36" s="1">
        <v>0</v>
      </c>
      <c r="J36">
        <f t="shared" ref="J36" si="216">(AS36-AT36*(1000-AU36)/(1000-AV36))*BL36</f>
        <v>18.389862476029201</v>
      </c>
      <c r="K36">
        <f t="shared" ref="K36" si="217">IF(BW36&lt;&gt;0,1/(1/BW36-1/AO36),0)</f>
        <v>0.127494136238121</v>
      </c>
      <c r="L36">
        <f>((BZ36-BM36/2)*AT36-J36)/(BZ36+BM36/2)</f>
        <v>144.80069478615377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" si="218">CF36/P36</f>
        <v>#DIV/0!</v>
      </c>
      <c r="U36" t="e">
        <f t="shared" ref="U36" si="219">CH36/R36</f>
        <v>#DIV/0!</v>
      </c>
      <c r="V36" t="e">
        <f t="shared" ref="V36" si="220">(R36-S36)/R36</f>
        <v>#DIV/0!</v>
      </c>
      <c r="W36" s="1">
        <v>-1</v>
      </c>
      <c r="X36" s="1">
        <v>0.87</v>
      </c>
      <c r="Y36" s="1">
        <v>0.92</v>
      </c>
      <c r="Z36" s="1">
        <v>10.099023818969727</v>
      </c>
      <c r="AA36">
        <f t="shared" ref="AA36" si="221">(Z36*Y36+(100-Z36)*X36)/100</f>
        <v>0.87504951190948488</v>
      </c>
      <c r="AB36">
        <f>(J36-W36)/CG36</f>
        <v>1.3038459046905778E-2</v>
      </c>
      <c r="AC36" t="e">
        <f t="shared" ref="AC36" si="222">(R36-S36)/(R36-Q36)</f>
        <v>#DIV/0!</v>
      </c>
      <c r="AD36" t="e">
        <f t="shared" ref="AD36" si="223">(P36-R36)/(P36-Q36)</f>
        <v>#DIV/0!</v>
      </c>
      <c r="AE36" t="e">
        <f t="shared" ref="AE36" si="224">(P36-R36)/R36</f>
        <v>#DIV/0!</v>
      </c>
      <c r="AF36" s="1">
        <v>0</v>
      </c>
      <c r="AG36" s="1">
        <v>0.5</v>
      </c>
      <c r="AH36" t="e">
        <f t="shared" ref="AH36" si="225">V36*AG36*AA36*AF36</f>
        <v>#DIV/0!</v>
      </c>
      <c r="AI36">
        <f t="shared" ref="AI36" si="226">BM36*1000</f>
        <v>2.5322164297012071</v>
      </c>
      <c r="AJ36">
        <f t="shared" ref="AJ36" si="227">(BR36-BX36)</f>
        <v>1.9349191090298654</v>
      </c>
      <c r="AK36">
        <f>(AQ36+BQ36*I36)</f>
        <v>30.598014831542969</v>
      </c>
      <c r="AL36" s="1">
        <v>2</v>
      </c>
      <c r="AM36">
        <f t="shared" ref="AM36" si="228">(AL36*BF36+BG36)</f>
        <v>4.644859790802002</v>
      </c>
      <c r="AN36" s="1">
        <v>1</v>
      </c>
      <c r="AO36">
        <f t="shared" ref="AO36" si="229">AM36*(AN36+1)*(AN36+1)/(AN36*AN36+1)</f>
        <v>9.2897195816040039</v>
      </c>
      <c r="AP36" s="1">
        <v>27.857698440551758</v>
      </c>
      <c r="AQ36" s="1">
        <v>30.598014831542969</v>
      </c>
      <c r="AR36" s="1">
        <v>27.063232421875</v>
      </c>
      <c r="AS36" s="1">
        <v>399.75057983398438</v>
      </c>
      <c r="AT36" s="1">
        <v>386.84475708007813</v>
      </c>
      <c r="AU36" s="1">
        <v>23.209012985229492</v>
      </c>
      <c r="AV36" s="1">
        <v>24.854290008544922</v>
      </c>
      <c r="AW36" s="1">
        <v>61.387989044189453</v>
      </c>
      <c r="AX36" s="1">
        <v>65.738456726074219</v>
      </c>
      <c r="AY36" s="1">
        <v>300.16586303710938</v>
      </c>
      <c r="AZ36" s="1">
        <v>1699.4791259765625</v>
      </c>
      <c r="BA36" s="1">
        <v>1864.7684326171875</v>
      </c>
      <c r="BB36" s="1">
        <v>99.543533325195313</v>
      </c>
      <c r="BC36" s="1">
        <v>0.4673309326171875</v>
      </c>
      <c r="BD36" s="1">
        <v>-0.18475641310214996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" si="230">AY36*0.000001/(AL36*0.0001)</f>
        <v>1.5008293151855467</v>
      </c>
      <c r="BM36">
        <f t="shared" ref="BM36" si="231">(AV36-AU36)/(1000-AV36)*BL36</f>
        <v>2.5322164297012072E-3</v>
      </c>
      <c r="BN36">
        <f t="shared" ref="BN36" si="232">(AQ36+273.15)</f>
        <v>303.74801483154295</v>
      </c>
      <c r="BO36">
        <f t="shared" ref="BO36" si="233">(AP36+273.15)</f>
        <v>301.00769844055174</v>
      </c>
      <c r="BP36">
        <f t="shared" ref="BP36" si="234">(AZ36*BH36+BA36*BI36)*BJ36</f>
        <v>271.91665407843902</v>
      </c>
      <c r="BQ36">
        <f t="shared" ref="BQ36" si="235">((BP36+0.00000010773*(BO36^4-BN36^4))-BM36*44100)/(AM36*51.4+0.00000043092*BN36^3)</f>
        <v>0.50871871162188653</v>
      </c>
      <c r="BR36">
        <f t="shared" ref="BR36" si="236">0.61365*EXP(17.502*AK36/(240.97+AK36))</f>
        <v>4.4090029547695258</v>
      </c>
      <c r="BS36">
        <f t="shared" ref="BS36" si="237">BR36*1000/BB36</f>
        <v>44.292208720037166</v>
      </c>
      <c r="BT36">
        <f t="shared" ref="BT36" si="238">(BS36-AV36)</f>
        <v>19.437918711492244</v>
      </c>
      <c r="BU36">
        <f>IF(I36,AQ36,(AP36+AQ36)/2)</f>
        <v>29.227856636047363</v>
      </c>
      <c r="BV36">
        <f t="shared" ref="BV36" si="239">0.61365*EXP(17.502*BU36/(240.97+BU36))</f>
        <v>4.0751058043317974</v>
      </c>
      <c r="BW36">
        <f t="shared" ref="BW36" si="240">IF(BT36&lt;&gt;0,(1000-(BS36+AV36)/2)/BT36*BM36,0)</f>
        <v>0.1257680678635329</v>
      </c>
      <c r="BX36">
        <f t="shared" ref="BX36" si="241">AV36*BB36/1000</f>
        <v>2.4740838457396603</v>
      </c>
      <c r="BY36">
        <f t="shared" ref="BY36" si="242">(BV36-BX36)</f>
        <v>1.601021958592137</v>
      </c>
      <c r="BZ36">
        <f t="shared" ref="BZ36" si="243">1/(1.6/K36+1.37/AO36)</f>
        <v>7.8758317677200471E-2</v>
      </c>
      <c r="CA36">
        <f t="shared" ref="CA36" si="244">L36*BB36*0.001</f>
        <v>14.413972786956933</v>
      </c>
      <c r="CB36">
        <f t="shared" ref="CB36" si="245">L36/AT36</f>
        <v>0.37431215529225736</v>
      </c>
      <c r="CC36">
        <f t="shared" ref="CC36" si="246">(1-BM36*BB36/BR36/K36)*100</f>
        <v>55.158175615219264</v>
      </c>
      <c r="CD36">
        <f>(AT36-J36/(AO36/1.35))</f>
        <v>384.17230673057543</v>
      </c>
      <c r="CE36">
        <f>J36*CC36/100/CD36</f>
        <v>2.6403549819220211E-2</v>
      </c>
      <c r="CF36">
        <f t="shared" ref="CF36" si="247">(P36-O36)</f>
        <v>0</v>
      </c>
      <c r="CG36">
        <f t="shared" ref="CG36" si="248">AZ36*AA36</f>
        <v>1487.1283796861489</v>
      </c>
      <c r="CH36">
        <f t="shared" ref="CH36" si="249">(R36-Q36)</f>
        <v>0</v>
      </c>
      <c r="CI36" t="e">
        <f t="shared" ref="CI36" si="250">(R36-S36)/(R36-O36)</f>
        <v>#DIV/0!</v>
      </c>
      <c r="CJ36" t="e">
        <f t="shared" ref="CJ36" si="251">(P36-R36)/(P36-O36)</f>
        <v>#DIV/0!</v>
      </c>
    </row>
    <row r="37" spans="1:88" x14ac:dyDescent="0.35">
      <c r="A37" s="2" t="s">
        <v>150</v>
      </c>
      <c r="B37" s="1">
        <v>36</v>
      </c>
      <c r="C37" s="1" t="s">
        <v>126</v>
      </c>
      <c r="D37" s="1" t="s">
        <v>0</v>
      </c>
      <c r="E37" s="1">
        <v>0</v>
      </c>
      <c r="F37" s="1" t="s">
        <v>91</v>
      </c>
      <c r="G37" s="1" t="s">
        <v>0</v>
      </c>
      <c r="H37" s="1">
        <v>14515.500048966147</v>
      </c>
      <c r="I37" s="1">
        <v>0</v>
      </c>
      <c r="J37">
        <f t="shared" ref="J37:J46" si="252">(AS37-AT37*(1000-AU37)/(1000-AV37))*BL37</f>
        <v>-3.2156982232700475</v>
      </c>
      <c r="K37">
        <f t="shared" ref="K37:K46" si="253">IF(BW37&lt;&gt;0,1/(1/BW37-1/AO37),0)</f>
        <v>0.17542982840625995</v>
      </c>
      <c r="L37">
        <f>((BZ37-BM37/2)*AT37-J37)/(BZ37+BM37/2)</f>
        <v>79.766662402097054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ref="T37:T46" si="254">CF37/P37</f>
        <v>#DIV/0!</v>
      </c>
      <c r="U37" t="e">
        <f t="shared" ref="U37:U46" si="255">CH37/R37</f>
        <v>#DIV/0!</v>
      </c>
      <c r="V37" t="e">
        <f t="shared" ref="V37:V46" si="256">(R37-S37)/R37</f>
        <v>#DIV/0!</v>
      </c>
      <c r="W37" s="1">
        <v>-1</v>
      </c>
      <c r="X37" s="1">
        <v>0.87</v>
      </c>
      <c r="Y37" s="1">
        <v>0.92</v>
      </c>
      <c r="Z37" s="1">
        <v>10.099023818969727</v>
      </c>
      <c r="AA37">
        <f t="shared" ref="AA37:AA46" si="257">(Z37*Y37+(100-Z37)*X37)/100</f>
        <v>0.87504951190948488</v>
      </c>
      <c r="AB37">
        <f>(J37-W37)/CG37</f>
        <v>-1.4889042640282755E-3</v>
      </c>
      <c r="AC37" t="e">
        <f t="shared" ref="AC37:AC46" si="258">(R37-S37)/(R37-Q37)</f>
        <v>#DIV/0!</v>
      </c>
      <c r="AD37" t="e">
        <f t="shared" ref="AD37:AD46" si="259">(P37-R37)/(P37-Q37)</f>
        <v>#DIV/0!</v>
      </c>
      <c r="AE37" t="e">
        <f t="shared" ref="AE37:AE46" si="260">(P37-R37)/R37</f>
        <v>#DIV/0!</v>
      </c>
      <c r="AF37" s="1">
        <v>0</v>
      </c>
      <c r="AG37" s="1">
        <v>0.5</v>
      </c>
      <c r="AH37" t="e">
        <f t="shared" ref="AH37:AH46" si="261">V37*AG37*AA37*AF37</f>
        <v>#DIV/0!</v>
      </c>
      <c r="AI37">
        <f t="shared" ref="AI37:AI46" si="262">BM37*1000</f>
        <v>3.2885349163460242</v>
      </c>
      <c r="AJ37">
        <f t="shared" ref="AJ37:AJ46" si="263">(BR37-BX37)</f>
        <v>1.8366542363602938</v>
      </c>
      <c r="AK37">
        <f>(AQ37+BQ37*I37)</f>
        <v>30.159910202026367</v>
      </c>
      <c r="AL37" s="1">
        <v>2</v>
      </c>
      <c r="AM37">
        <f t="shared" ref="AM37:AM46" si="264">(AL37*BF37+BG37)</f>
        <v>4.644859790802002</v>
      </c>
      <c r="AN37" s="1">
        <v>1</v>
      </c>
      <c r="AO37">
        <f t="shared" ref="AO37:AO46" si="265">AM37*(AN37+1)*(AN37+1)/(AN37*AN37+1)</f>
        <v>9.2897195816040039</v>
      </c>
      <c r="AP37" s="1">
        <v>27.794668197631836</v>
      </c>
      <c r="AQ37" s="1">
        <v>30.159910202026367</v>
      </c>
      <c r="AR37" s="1">
        <v>27.054903030395508</v>
      </c>
      <c r="AS37" s="1">
        <v>49.942604064941406</v>
      </c>
      <c r="AT37" s="1">
        <v>51.971343994140625</v>
      </c>
      <c r="AU37" s="1">
        <v>22.606897354125977</v>
      </c>
      <c r="AV37" s="1">
        <v>24.743827819824219</v>
      </c>
      <c r="AW37" s="1">
        <v>60.017242431640625</v>
      </c>
      <c r="AX37" s="1">
        <v>65.688796997070313</v>
      </c>
      <c r="AY37" s="1">
        <v>300.16549682617188</v>
      </c>
      <c r="AZ37" s="1">
        <v>1700.6353759765625</v>
      </c>
      <c r="BA37" s="1">
        <v>1911.8226318359375</v>
      </c>
      <c r="BB37" s="1">
        <v>99.543418884277344</v>
      </c>
      <c r="BC37" s="1">
        <v>-0.28982600569725037</v>
      </c>
      <c r="BD37" s="1">
        <v>-0.19061873853206635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ref="BL37:BL46" si="266">AY37*0.000001/(AL37*0.0001)</f>
        <v>1.5008274841308593</v>
      </c>
      <c r="BM37">
        <f t="shared" ref="BM37:BM46" si="267">(AV37-AU37)/(1000-AV37)*BL37</f>
        <v>3.2885349163460243E-3</v>
      </c>
      <c r="BN37">
        <f t="shared" ref="BN37:BN46" si="268">(AQ37+273.15)</f>
        <v>303.30991020202634</v>
      </c>
      <c r="BO37">
        <f t="shared" ref="BO37:BO46" si="269">(AP37+273.15)</f>
        <v>300.94466819763181</v>
      </c>
      <c r="BP37">
        <f t="shared" ref="BP37:BP46" si="270">(AZ37*BH37+BA37*BI37)*BJ37</f>
        <v>272.10165407430395</v>
      </c>
      <c r="BQ37">
        <f t="shared" ref="BQ37:BQ46" si="271">((BP37+0.00000010773*(BO37^4-BN37^4))-BM37*44100)/(AM37*51.4+0.00000043092*BN37^3)</f>
        <v>0.39465664523557009</v>
      </c>
      <c r="BR37">
        <f t="shared" ref="BR37:BR46" si="272">0.61365*EXP(17.502*AK37/(240.97+AK37))</f>
        <v>4.2997394538294911</v>
      </c>
      <c r="BS37">
        <f t="shared" ref="BS37:BS46" si="273">BR37*1000/BB37</f>
        <v>43.194612984190208</v>
      </c>
      <c r="BT37">
        <f t="shared" ref="BT37:BT46" si="274">(BS37-AV37)</f>
        <v>18.450785164365989</v>
      </c>
      <c r="BU37">
        <f>IF(I37,AQ37,(AP37+AQ37)/2)</f>
        <v>28.977289199829102</v>
      </c>
      <c r="BV37">
        <f t="shared" ref="BV37:BV46" si="275">0.61365*EXP(17.502*BU37/(240.97+BU37))</f>
        <v>4.016490499061204</v>
      </c>
      <c r="BW37">
        <f t="shared" ref="BW37:BW46" si="276">IF(BT37&lt;&gt;0,(1000-(BS37+AV37)/2)/BT37*BM37,0)</f>
        <v>0.17217836101134468</v>
      </c>
      <c r="BX37">
        <f t="shared" ref="BX37:BX46" si="277">AV37*BB37/1000</f>
        <v>2.4630852174691973</v>
      </c>
      <c r="BY37">
        <f t="shared" ref="BY37:BY46" si="278">(BV37-BX37)</f>
        <v>1.5534052815920067</v>
      </c>
      <c r="BZ37">
        <f t="shared" ref="BZ37:BZ46" si="279">1/(1.6/K37+1.37/AO37)</f>
        <v>0.1078989512669024</v>
      </c>
      <c r="CA37">
        <f t="shared" ref="CA37:CA46" si="280">L37*BB37*0.001</f>
        <v>7.9402462884926841</v>
      </c>
      <c r="CB37">
        <f t="shared" ref="CB37:CB46" si="281">L37/AT37</f>
        <v>1.5348200810640984</v>
      </c>
      <c r="CC37">
        <f t="shared" ref="CC37:CC46" si="282">(1-BM37*BB37/BR37/K37)*100</f>
        <v>56.602028362875359</v>
      </c>
      <c r="CD37">
        <f>(AT37-J37/(AO37/1.35))</f>
        <v>52.438655473597038</v>
      </c>
      <c r="CE37">
        <f>J37*CC37/100/CD37</f>
        <v>-3.4710089417075929E-2</v>
      </c>
      <c r="CF37">
        <f t="shared" ref="CF37:CF46" si="283">(P37-O37)</f>
        <v>0</v>
      </c>
      <c r="CG37">
        <f t="shared" ref="CG37:CG46" si="284">AZ37*AA37</f>
        <v>1488.1401556842943</v>
      </c>
      <c r="CH37">
        <f t="shared" ref="CH37:CH46" si="285">(R37-Q37)</f>
        <v>0</v>
      </c>
      <c r="CI37" t="e">
        <f t="shared" ref="CI37:CI46" si="286">(R37-S37)/(R37-O37)</f>
        <v>#DIV/0!</v>
      </c>
      <c r="CJ37" t="e">
        <f t="shared" ref="CJ37:CJ46" si="287">(P37-R37)/(P37-O37)</f>
        <v>#DIV/0!</v>
      </c>
    </row>
    <row r="38" spans="1:88" x14ac:dyDescent="0.35">
      <c r="A38" s="2" t="s">
        <v>150</v>
      </c>
      <c r="B38" s="1">
        <v>37</v>
      </c>
      <c r="C38" s="1" t="s">
        <v>127</v>
      </c>
      <c r="D38" s="1" t="s">
        <v>0</v>
      </c>
      <c r="E38" s="1">
        <v>0</v>
      </c>
      <c r="F38" s="1" t="s">
        <v>91</v>
      </c>
      <c r="G38" s="1" t="s">
        <v>0</v>
      </c>
      <c r="H38" s="1">
        <v>14725.500048966147</v>
      </c>
      <c r="I38" s="1">
        <v>0</v>
      </c>
      <c r="J38">
        <f t="shared" si="252"/>
        <v>0.90353664099878928</v>
      </c>
      <c r="K38">
        <f t="shared" si="253"/>
        <v>0.22750326773446122</v>
      </c>
      <c r="L38">
        <f>((BZ38-BM38/2)*AT38-J38)/(BZ38+BM38/2)</f>
        <v>89.975725725745946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254"/>
        <v>#DIV/0!</v>
      </c>
      <c r="U38" t="e">
        <f t="shared" si="255"/>
        <v>#DIV/0!</v>
      </c>
      <c r="V38" t="e">
        <f t="shared" si="256"/>
        <v>#DIV/0!</v>
      </c>
      <c r="W38" s="1">
        <v>-1</v>
      </c>
      <c r="X38" s="1">
        <v>0.87</v>
      </c>
      <c r="Y38" s="1">
        <v>0.92</v>
      </c>
      <c r="Z38" s="1">
        <v>10.099023818969727</v>
      </c>
      <c r="AA38">
        <f t="shared" si="257"/>
        <v>0.87504951190948488</v>
      </c>
      <c r="AB38">
        <f>(J38-W38)/CG38</f>
        <v>1.2785559831752652E-3</v>
      </c>
      <c r="AC38" t="e">
        <f t="shared" si="258"/>
        <v>#DIV/0!</v>
      </c>
      <c r="AD38" t="e">
        <f t="shared" si="259"/>
        <v>#DIV/0!</v>
      </c>
      <c r="AE38" t="e">
        <f t="shared" si="260"/>
        <v>#DIV/0!</v>
      </c>
      <c r="AF38" s="1">
        <v>0</v>
      </c>
      <c r="AG38" s="1">
        <v>0.5</v>
      </c>
      <c r="AH38" t="e">
        <f t="shared" si="261"/>
        <v>#DIV/0!</v>
      </c>
      <c r="AI38">
        <f t="shared" si="262"/>
        <v>4.0158712737317925</v>
      </c>
      <c r="AJ38">
        <f t="shared" si="263"/>
        <v>1.7394415836172268</v>
      </c>
      <c r="AK38">
        <f>(AQ38+BQ38*I38)</f>
        <v>29.849477767944336</v>
      </c>
      <c r="AL38" s="1">
        <v>2</v>
      </c>
      <c r="AM38">
        <f t="shared" si="264"/>
        <v>4.644859790802002</v>
      </c>
      <c r="AN38" s="1">
        <v>1</v>
      </c>
      <c r="AO38">
        <f t="shared" si="265"/>
        <v>9.2897195816040039</v>
      </c>
      <c r="AP38" s="1">
        <v>27.779451370239258</v>
      </c>
      <c r="AQ38" s="1">
        <v>29.849477767944336</v>
      </c>
      <c r="AR38" s="1">
        <v>27.045812606811523</v>
      </c>
      <c r="AS38" s="1">
        <v>100.05827331542969</v>
      </c>
      <c r="AT38" s="1">
        <v>99.190765380859375</v>
      </c>
      <c r="AU38" s="1">
        <v>22.348810195922852</v>
      </c>
      <c r="AV38" s="1">
        <v>24.958011627197266</v>
      </c>
      <c r="AW38" s="1">
        <v>59.381385803222656</v>
      </c>
      <c r="AX38" s="1">
        <v>66.31219482421875</v>
      </c>
      <c r="AY38" s="1">
        <v>300.14111328125</v>
      </c>
      <c r="AZ38" s="1">
        <v>1701.4095458984375</v>
      </c>
      <c r="BA38" s="1">
        <v>1871.907958984375</v>
      </c>
      <c r="BB38" s="1">
        <v>99.539634704589844</v>
      </c>
      <c r="BC38" s="1">
        <v>6.296597421169281E-2</v>
      </c>
      <c r="BD38" s="1">
        <v>-0.19863361120223999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266"/>
        <v>1.5007055664062499</v>
      </c>
      <c r="BM38">
        <f t="shared" si="267"/>
        <v>4.0158712737317923E-3</v>
      </c>
      <c r="BN38">
        <f t="shared" si="268"/>
        <v>302.99947776794431</v>
      </c>
      <c r="BO38">
        <f t="shared" si="269"/>
        <v>300.92945137023924</v>
      </c>
      <c r="BP38">
        <f t="shared" si="270"/>
        <v>272.2255212590353</v>
      </c>
      <c r="BQ38">
        <f t="shared" si="271"/>
        <v>0.28143329879499962</v>
      </c>
      <c r="BR38">
        <f t="shared" si="272"/>
        <v>4.2237529439413484</v>
      </c>
      <c r="BS38">
        <f t="shared" si="273"/>
        <v>42.43287567285585</v>
      </c>
      <c r="BT38">
        <f t="shared" si="274"/>
        <v>17.474864045658585</v>
      </c>
      <c r="BU38">
        <f>IF(I38,AQ38,(AP38+AQ38)/2)</f>
        <v>28.814464569091797</v>
      </c>
      <c r="BV38">
        <f t="shared" si="275"/>
        <v>3.9787961993694849</v>
      </c>
      <c r="BW38">
        <f t="shared" si="276"/>
        <v>0.22206494421832587</v>
      </c>
      <c r="BX38">
        <f t="shared" si="277"/>
        <v>2.4843113603241216</v>
      </c>
      <c r="BY38">
        <f t="shared" si="278"/>
        <v>1.4944848390453633</v>
      </c>
      <c r="BZ38">
        <f t="shared" si="279"/>
        <v>0.13926915431996836</v>
      </c>
      <c r="CA38">
        <f t="shared" si="280"/>
        <v>8.9561508710211193</v>
      </c>
      <c r="CB38">
        <f t="shared" si="281"/>
        <v>0.90709780673905727</v>
      </c>
      <c r="CC38">
        <f t="shared" si="282"/>
        <v>58.400349736706957</v>
      </c>
      <c r="CD38">
        <f>(AT38-J38/(AO38/1.35))</f>
        <v>99.059461690297624</v>
      </c>
      <c r="CE38">
        <f>J38*CC38/100/CD38</f>
        <v>5.3267860468725909E-3</v>
      </c>
      <c r="CF38">
        <f t="shared" si="283"/>
        <v>0</v>
      </c>
      <c r="CG38">
        <f t="shared" si="284"/>
        <v>1488.817592696566</v>
      </c>
      <c r="CH38">
        <f t="shared" si="285"/>
        <v>0</v>
      </c>
      <c r="CI38" t="e">
        <f t="shared" si="286"/>
        <v>#DIV/0!</v>
      </c>
      <c r="CJ38" t="e">
        <f t="shared" si="287"/>
        <v>#DIV/0!</v>
      </c>
    </row>
    <row r="39" spans="1:88" x14ac:dyDescent="0.35">
      <c r="A39" s="2" t="s">
        <v>150</v>
      </c>
      <c r="B39" s="1">
        <v>35</v>
      </c>
      <c r="C39" s="1" t="s">
        <v>125</v>
      </c>
      <c r="D39" s="1" t="s">
        <v>0</v>
      </c>
      <c r="E39" s="1">
        <v>0</v>
      </c>
      <c r="F39" s="1" t="s">
        <v>91</v>
      </c>
      <c r="G39" s="1" t="s">
        <v>0</v>
      </c>
      <c r="H39" s="1">
        <v>14293.500048966147</v>
      </c>
      <c r="I39" s="1">
        <v>0</v>
      </c>
      <c r="J39">
        <f t="shared" si="252"/>
        <v>3.5245693344805127</v>
      </c>
      <c r="K39">
        <f t="shared" si="253"/>
        <v>0.13191304066236359</v>
      </c>
      <c r="L39">
        <f>((BZ39-BM39/2)*AT39-J39)/(BZ39+BM39/2)</f>
        <v>148.48911468082539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254"/>
        <v>#DIV/0!</v>
      </c>
      <c r="U39" t="e">
        <f t="shared" si="255"/>
        <v>#DIV/0!</v>
      </c>
      <c r="V39" t="e">
        <f t="shared" si="256"/>
        <v>#DIV/0!</v>
      </c>
      <c r="W39" s="1">
        <v>-1</v>
      </c>
      <c r="X39" s="1">
        <v>0.87</v>
      </c>
      <c r="Y39" s="1">
        <v>0.92</v>
      </c>
      <c r="Z39" s="1">
        <v>10.099023818969727</v>
      </c>
      <c r="AA39">
        <f t="shared" si="257"/>
        <v>0.87504951190948488</v>
      </c>
      <c r="AB39">
        <f>(J39-W39)/CG39</f>
        <v>3.0390997005283215E-3</v>
      </c>
      <c r="AC39" t="e">
        <f t="shared" si="258"/>
        <v>#DIV/0!</v>
      </c>
      <c r="AD39" t="e">
        <f t="shared" si="259"/>
        <v>#DIV/0!</v>
      </c>
      <c r="AE39" t="e">
        <f t="shared" si="260"/>
        <v>#DIV/0!</v>
      </c>
      <c r="AF39" s="1">
        <v>0</v>
      </c>
      <c r="AG39" s="1">
        <v>0.5</v>
      </c>
      <c r="AH39" t="e">
        <f t="shared" si="261"/>
        <v>#DIV/0!</v>
      </c>
      <c r="AI39">
        <f t="shared" si="262"/>
        <v>2.5946848995857454</v>
      </c>
      <c r="AJ39">
        <f t="shared" si="263"/>
        <v>1.9175189952711613</v>
      </c>
      <c r="AK39">
        <f>(AQ39+BQ39*I39)</f>
        <v>30.489719390869141</v>
      </c>
      <c r="AL39" s="1">
        <v>2</v>
      </c>
      <c r="AM39">
        <f t="shared" si="264"/>
        <v>4.644859790802002</v>
      </c>
      <c r="AN39" s="1">
        <v>1</v>
      </c>
      <c r="AO39">
        <f t="shared" si="265"/>
        <v>9.2897195816040039</v>
      </c>
      <c r="AP39" s="1">
        <v>27.836410522460938</v>
      </c>
      <c r="AQ39" s="1">
        <v>30.489719390869141</v>
      </c>
      <c r="AR39" s="1">
        <v>27.051826477050781</v>
      </c>
      <c r="AS39" s="1">
        <v>199.95538330078125</v>
      </c>
      <c r="AT39" s="1">
        <v>197.26597595214844</v>
      </c>
      <c r="AU39" s="1">
        <v>23.069347381591797</v>
      </c>
      <c r="AV39" s="1">
        <v>24.755353927612305</v>
      </c>
      <c r="AW39" s="1">
        <v>61.096736907958984</v>
      </c>
      <c r="AX39" s="1">
        <v>65.559768676757813</v>
      </c>
      <c r="AY39" s="1">
        <v>300.171142578125</v>
      </c>
      <c r="AZ39" s="1">
        <v>1701.37353515625</v>
      </c>
      <c r="BA39" s="1">
        <v>1884.7244873046875</v>
      </c>
      <c r="BB39" s="1">
        <v>99.544219970703125</v>
      </c>
      <c r="BC39" s="1">
        <v>0.31684190034866333</v>
      </c>
      <c r="BD39" s="1">
        <v>-0.18108867108821869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266"/>
        <v>1.5008557128906248</v>
      </c>
      <c r="BM39">
        <f t="shared" si="267"/>
        <v>2.5946848995857456E-3</v>
      </c>
      <c r="BN39">
        <f t="shared" si="268"/>
        <v>303.63971939086912</v>
      </c>
      <c r="BO39">
        <f t="shared" si="269"/>
        <v>300.98641052246091</v>
      </c>
      <c r="BP39">
        <f t="shared" si="270"/>
        <v>272.21975954041409</v>
      </c>
      <c r="BQ39">
        <f t="shared" si="271"/>
        <v>0.5031837234935409</v>
      </c>
      <c r="BR39">
        <f t="shared" si="272"/>
        <v>4.3817713920940102</v>
      </c>
      <c r="BS39">
        <f t="shared" si="273"/>
        <v>44.018340727202549</v>
      </c>
      <c r="BT39">
        <f t="shared" si="274"/>
        <v>19.262986799590244</v>
      </c>
      <c r="BU39">
        <f>IF(I39,AQ39,(AP39+AQ39)/2)</f>
        <v>29.163064956665039</v>
      </c>
      <c r="BV39">
        <f t="shared" si="275"/>
        <v>4.0598780297397665</v>
      </c>
      <c r="BW39">
        <f t="shared" si="276"/>
        <v>0.13006611550677366</v>
      </c>
      <c r="BX39">
        <f t="shared" si="277"/>
        <v>2.4642523968228489</v>
      </c>
      <c r="BY39">
        <f t="shared" si="278"/>
        <v>1.5956256329169176</v>
      </c>
      <c r="BZ39">
        <f t="shared" si="279"/>
        <v>8.1455263566262731E-2</v>
      </c>
      <c r="CA39">
        <f t="shared" si="280"/>
        <v>14.781233095043046</v>
      </c>
      <c r="CB39">
        <f t="shared" si="281"/>
        <v>0.75273555900407763</v>
      </c>
      <c r="CC39">
        <f t="shared" si="282"/>
        <v>55.314849456213366</v>
      </c>
      <c r="CD39">
        <f>(AT39-J39/(AO39/1.35))</f>
        <v>196.75377872598338</v>
      </c>
      <c r="CE39">
        <f>J39*CC39/100/CD39</f>
        <v>9.9088832446921175E-3</v>
      </c>
      <c r="CF39">
        <f t="shared" si="283"/>
        <v>0</v>
      </c>
      <c r="CG39">
        <f t="shared" si="284"/>
        <v>1488.7860815141914</v>
      </c>
      <c r="CH39">
        <f t="shared" si="285"/>
        <v>0</v>
      </c>
      <c r="CI39" t="e">
        <f t="shared" si="286"/>
        <v>#DIV/0!</v>
      </c>
      <c r="CJ39" t="e">
        <f t="shared" si="287"/>
        <v>#DIV/0!</v>
      </c>
    </row>
    <row r="40" spans="1:88" x14ac:dyDescent="0.35">
      <c r="A40" s="2" t="s">
        <v>150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14871.500048966147</v>
      </c>
      <c r="I40" s="1">
        <v>0</v>
      </c>
      <c r="J40">
        <f t="shared" si="252"/>
        <v>11.722647978009169</v>
      </c>
      <c r="K40">
        <f t="shared" si="253"/>
        <v>0.25580102071855843</v>
      </c>
      <c r="L40">
        <f>((BZ40-BM40/2)*AT40-J40)/(BZ40+BM40/2)</f>
        <v>209.29667865476674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254"/>
        <v>#DIV/0!</v>
      </c>
      <c r="U40" t="e">
        <f t="shared" si="255"/>
        <v>#DIV/0!</v>
      </c>
      <c r="V40" t="e">
        <f t="shared" si="256"/>
        <v>#DIV/0!</v>
      </c>
      <c r="W40" s="1">
        <v>-1</v>
      </c>
      <c r="X40" s="1">
        <v>0.87</v>
      </c>
      <c r="Y40" s="1">
        <v>0.92</v>
      </c>
      <c r="Z40" s="1">
        <v>10.099023818969727</v>
      </c>
      <c r="AA40">
        <f t="shared" si="257"/>
        <v>0.87504951190948488</v>
      </c>
      <c r="AB40">
        <f>(J40-W40)/CG40</f>
        <v>8.5523368594660077E-3</v>
      </c>
      <c r="AC40" t="e">
        <f t="shared" si="258"/>
        <v>#DIV/0!</v>
      </c>
      <c r="AD40" t="e">
        <f t="shared" si="259"/>
        <v>#DIV/0!</v>
      </c>
      <c r="AE40" t="e">
        <f t="shared" si="260"/>
        <v>#DIV/0!</v>
      </c>
      <c r="AF40" s="1">
        <v>0</v>
      </c>
      <c r="AG40" s="1">
        <v>0.5</v>
      </c>
      <c r="AH40" t="e">
        <f t="shared" si="261"/>
        <v>#DIV/0!</v>
      </c>
      <c r="AI40">
        <f t="shared" si="262"/>
        <v>4.3577822528461434</v>
      </c>
      <c r="AJ40">
        <f t="shared" si="263"/>
        <v>1.683959520942218</v>
      </c>
      <c r="AK40">
        <f>(AQ40+BQ40*I40)</f>
        <v>29.663532257080078</v>
      </c>
      <c r="AL40" s="1">
        <v>2</v>
      </c>
      <c r="AM40">
        <f t="shared" si="264"/>
        <v>4.644859790802002</v>
      </c>
      <c r="AN40" s="1">
        <v>1</v>
      </c>
      <c r="AO40">
        <f t="shared" si="265"/>
        <v>9.2897195816040039</v>
      </c>
      <c r="AP40" s="1">
        <v>27.788307189941406</v>
      </c>
      <c r="AQ40" s="1">
        <v>29.663532257080078</v>
      </c>
      <c r="AR40" s="1">
        <v>27.054826736450195</v>
      </c>
      <c r="AS40" s="1">
        <v>299.98904418945313</v>
      </c>
      <c r="AT40" s="1">
        <v>291.33279418945313</v>
      </c>
      <c r="AU40" s="1">
        <v>22.234048843383789</v>
      </c>
      <c r="AV40" s="1">
        <v>25.06471061706543</v>
      </c>
      <c r="AW40" s="1">
        <v>59.042728424072266</v>
      </c>
      <c r="AX40" s="1">
        <v>66.558731079101563</v>
      </c>
      <c r="AY40" s="1">
        <v>300.18109130859375</v>
      </c>
      <c r="AZ40" s="1">
        <v>1700.043701171875</v>
      </c>
      <c r="BA40" s="1">
        <v>1871.454345703125</v>
      </c>
      <c r="BB40" s="1">
        <v>99.536003112792969</v>
      </c>
      <c r="BC40" s="1">
        <v>0.51559352874755859</v>
      </c>
      <c r="BD40" s="1">
        <v>-0.1944693922996521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266"/>
        <v>1.5009054565429685</v>
      </c>
      <c r="BM40">
        <f t="shared" si="267"/>
        <v>4.3577822528461435E-3</v>
      </c>
      <c r="BN40">
        <f t="shared" si="268"/>
        <v>302.81353225708006</v>
      </c>
      <c r="BO40">
        <f t="shared" si="269"/>
        <v>300.93830718994138</v>
      </c>
      <c r="BP40">
        <f t="shared" si="270"/>
        <v>272.00698610766995</v>
      </c>
      <c r="BQ40">
        <f t="shared" si="271"/>
        <v>0.22974167270678389</v>
      </c>
      <c r="BR40">
        <f t="shared" si="272"/>
        <v>4.1788006349436975</v>
      </c>
      <c r="BS40">
        <f t="shared" si="273"/>
        <v>41.982805259000926</v>
      </c>
      <c r="BT40">
        <f t="shared" si="274"/>
        <v>16.918094641935497</v>
      </c>
      <c r="BU40">
        <f>IF(I40,AQ40,(AP40+AQ40)/2)</f>
        <v>28.725919723510742</v>
      </c>
      <c r="BV40">
        <f t="shared" si="275"/>
        <v>3.9584276402552074</v>
      </c>
      <c r="BW40">
        <f t="shared" si="276"/>
        <v>0.24894606068790959</v>
      </c>
      <c r="BX40">
        <f t="shared" si="277"/>
        <v>2.4948411140014795</v>
      </c>
      <c r="BY40">
        <f t="shared" si="278"/>
        <v>1.463586526253728</v>
      </c>
      <c r="BZ40">
        <f t="shared" si="279"/>
        <v>0.15619297684319949</v>
      </c>
      <c r="CA40">
        <f t="shared" si="280"/>
        <v>20.832554858078094</v>
      </c>
      <c r="CB40">
        <f t="shared" si="281"/>
        <v>0.71841098163038086</v>
      </c>
      <c r="CC40">
        <f t="shared" si="282"/>
        <v>59.421891567391924</v>
      </c>
      <c r="CD40">
        <f>(AT40-J40/(AO40/1.35))</f>
        <v>289.62923633377244</v>
      </c>
      <c r="CE40">
        <f>J40*CC40/100/CD40</f>
        <v>2.4050814960863174E-2</v>
      </c>
      <c r="CF40">
        <f t="shared" si="283"/>
        <v>0</v>
      </c>
      <c r="CG40">
        <f t="shared" si="284"/>
        <v>1487.6224109352434</v>
      </c>
      <c r="CH40">
        <f t="shared" si="285"/>
        <v>0</v>
      </c>
      <c r="CI40" t="e">
        <f t="shared" si="286"/>
        <v>#DIV/0!</v>
      </c>
      <c r="CJ40" t="e">
        <f t="shared" si="287"/>
        <v>#DIV/0!</v>
      </c>
    </row>
    <row r="41" spans="1:88" x14ac:dyDescent="0.35">
      <c r="A41" s="2" t="s">
        <v>150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15019.500048966147</v>
      </c>
      <c r="I41" s="1">
        <v>0</v>
      </c>
      <c r="J41">
        <f t="shared" si="252"/>
        <v>15.676980302295194</v>
      </c>
      <c r="K41">
        <f t="shared" si="253"/>
        <v>0.25127719656601355</v>
      </c>
      <c r="L41">
        <f>((BZ41-BM41/2)*AT41-J41)/(BZ41+BM41/2)</f>
        <v>277.02891959174383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254"/>
        <v>#DIV/0!</v>
      </c>
      <c r="U41" t="e">
        <f t="shared" si="255"/>
        <v>#DIV/0!</v>
      </c>
      <c r="V41" t="e">
        <f t="shared" si="256"/>
        <v>#DIV/0!</v>
      </c>
      <c r="W41" s="1">
        <v>-1</v>
      </c>
      <c r="X41" s="1">
        <v>0.87</v>
      </c>
      <c r="Y41" s="1">
        <v>0.92</v>
      </c>
      <c r="Z41" s="1">
        <v>10.099023818969727</v>
      </c>
      <c r="AA41">
        <f t="shared" si="257"/>
        <v>0.87504951190948488</v>
      </c>
      <c r="AB41">
        <f>(J41-W41)/CG41</f>
        <v>1.1202343654736832E-2</v>
      </c>
      <c r="AC41" t="e">
        <f t="shared" si="258"/>
        <v>#DIV/0!</v>
      </c>
      <c r="AD41" t="e">
        <f t="shared" si="259"/>
        <v>#DIV/0!</v>
      </c>
      <c r="AE41" t="e">
        <f t="shared" si="260"/>
        <v>#DIV/0!</v>
      </c>
      <c r="AF41" s="1">
        <v>0</v>
      </c>
      <c r="AG41" s="1">
        <v>0.5</v>
      </c>
      <c r="AH41" t="e">
        <f t="shared" si="261"/>
        <v>#DIV/0!</v>
      </c>
      <c r="AI41">
        <f t="shared" si="262"/>
        <v>4.2934510033722697</v>
      </c>
      <c r="AJ41">
        <f t="shared" si="263"/>
        <v>1.6884699545546007</v>
      </c>
      <c r="AK41">
        <f>(AQ41+BQ41*I41)</f>
        <v>29.584356307983398</v>
      </c>
      <c r="AL41" s="1">
        <v>2</v>
      </c>
      <c r="AM41">
        <f t="shared" si="264"/>
        <v>4.644859790802002</v>
      </c>
      <c r="AN41" s="1">
        <v>1</v>
      </c>
      <c r="AO41">
        <f t="shared" si="265"/>
        <v>9.2897195816040039</v>
      </c>
      <c r="AP41" s="1">
        <v>27.749418258666992</v>
      </c>
      <c r="AQ41" s="1">
        <v>29.584356307983398</v>
      </c>
      <c r="AR41" s="1">
        <v>27.049589157104492</v>
      </c>
      <c r="AS41" s="1">
        <v>400.029052734375</v>
      </c>
      <c r="AT41" s="1">
        <v>388.47113037109375</v>
      </c>
      <c r="AU41" s="1">
        <v>22.039453506469727</v>
      </c>
      <c r="AV41" s="1">
        <v>24.829401016235352</v>
      </c>
      <c r="AW41" s="1">
        <v>58.658363342285156</v>
      </c>
      <c r="AX41" s="1">
        <v>66.086288452148438</v>
      </c>
      <c r="AY41" s="1">
        <v>300.1380615234375</v>
      </c>
      <c r="AZ41" s="1">
        <v>1701.2803955078125</v>
      </c>
      <c r="BA41" s="1">
        <v>1877.201416015625</v>
      </c>
      <c r="BB41" s="1">
        <v>99.531875610351563</v>
      </c>
      <c r="BC41" s="1">
        <v>0.48496761918067932</v>
      </c>
      <c r="BD41" s="1">
        <v>-0.18685668706893921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266"/>
        <v>1.5006903076171874</v>
      </c>
      <c r="BM41">
        <f t="shared" si="267"/>
        <v>4.2934510033722697E-3</v>
      </c>
      <c r="BN41">
        <f t="shared" si="268"/>
        <v>302.73435630798338</v>
      </c>
      <c r="BO41">
        <f t="shared" si="269"/>
        <v>300.89941825866697</v>
      </c>
      <c r="BP41">
        <f t="shared" si="270"/>
        <v>272.20485719699718</v>
      </c>
      <c r="BQ41">
        <f t="shared" si="271"/>
        <v>0.24381173474511725</v>
      </c>
      <c r="BR41">
        <f t="shared" si="272"/>
        <v>4.1597868079820746</v>
      </c>
      <c r="BS41">
        <f t="shared" si="273"/>
        <v>41.793513710792027</v>
      </c>
      <c r="BT41">
        <f t="shared" si="274"/>
        <v>16.964112694556675</v>
      </c>
      <c r="BU41">
        <f>IF(I41,AQ41,(AP41+AQ41)/2)</f>
        <v>28.666887283325195</v>
      </c>
      <c r="BV41">
        <f t="shared" si="275"/>
        <v>3.9448985933894551</v>
      </c>
      <c r="BW41">
        <f t="shared" si="276"/>
        <v>0.2446594153234351</v>
      </c>
      <c r="BX41">
        <f t="shared" si="277"/>
        <v>2.4713168534274739</v>
      </c>
      <c r="BY41">
        <f t="shared" si="278"/>
        <v>1.4735817399619813</v>
      </c>
      <c r="BZ41">
        <f t="shared" si="279"/>
        <v>0.15349324202471273</v>
      </c>
      <c r="CA41">
        <f t="shared" si="280"/>
        <v>27.573207965275532</v>
      </c>
      <c r="CB41">
        <f t="shared" si="281"/>
        <v>0.7131261448620575</v>
      </c>
      <c r="CC41">
        <f t="shared" si="282"/>
        <v>59.116831404782346</v>
      </c>
      <c r="CD41">
        <f>(AT41-J41/(AO41/1.35))</f>
        <v>386.19292130114417</v>
      </c>
      <c r="CE41">
        <f>J41*CC41/100/CD41</f>
        <v>2.3997679666018599E-2</v>
      </c>
      <c r="CF41">
        <f t="shared" si="283"/>
        <v>0</v>
      </c>
      <c r="CG41">
        <f t="shared" si="284"/>
        <v>1488.7045797102867</v>
      </c>
      <c r="CH41">
        <f t="shared" si="285"/>
        <v>0</v>
      </c>
      <c r="CI41" t="e">
        <f t="shared" si="286"/>
        <v>#DIV/0!</v>
      </c>
      <c r="CJ41" t="e">
        <f t="shared" si="287"/>
        <v>#DIV/0!</v>
      </c>
    </row>
    <row r="42" spans="1:88" x14ac:dyDescent="0.35">
      <c r="A42" s="2" t="s">
        <v>150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15185.500048966147</v>
      </c>
      <c r="I42" s="1">
        <v>0</v>
      </c>
      <c r="J42">
        <f t="shared" si="252"/>
        <v>25.682783059558876</v>
      </c>
      <c r="K42">
        <f t="shared" si="253"/>
        <v>0.22229311011394551</v>
      </c>
      <c r="L42">
        <f>((BZ42-BM42/2)*AT42-J42)/(BZ42+BM42/2)</f>
        <v>475.51496776661844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254"/>
        <v>#DIV/0!</v>
      </c>
      <c r="U42" t="e">
        <f t="shared" si="255"/>
        <v>#DIV/0!</v>
      </c>
      <c r="V42" t="e">
        <f t="shared" si="256"/>
        <v>#DIV/0!</v>
      </c>
      <c r="W42" s="1">
        <v>-1</v>
      </c>
      <c r="X42" s="1">
        <v>0.87</v>
      </c>
      <c r="Y42" s="1">
        <v>0.92</v>
      </c>
      <c r="Z42" s="1">
        <v>10.099023818969727</v>
      </c>
      <c r="AA42">
        <f t="shared" si="257"/>
        <v>0.87504951190948488</v>
      </c>
      <c r="AB42">
        <f>(J42-W42)/CG42</f>
        <v>1.7932723086990596E-2</v>
      </c>
      <c r="AC42" t="e">
        <f t="shared" si="258"/>
        <v>#DIV/0!</v>
      </c>
      <c r="AD42" t="e">
        <f t="shared" si="259"/>
        <v>#DIV/0!</v>
      </c>
      <c r="AE42" t="e">
        <f t="shared" si="260"/>
        <v>#DIV/0!</v>
      </c>
      <c r="AF42" s="1">
        <v>0</v>
      </c>
      <c r="AG42" s="1">
        <v>0.5</v>
      </c>
      <c r="AH42" t="e">
        <f t="shared" si="261"/>
        <v>#DIV/0!</v>
      </c>
      <c r="AI42">
        <f t="shared" si="262"/>
        <v>3.9514428373859847</v>
      </c>
      <c r="AJ42">
        <f t="shared" si="263"/>
        <v>1.7513056098334716</v>
      </c>
      <c r="AK42">
        <f>(AQ42+BQ42*I42)</f>
        <v>29.686573028564453</v>
      </c>
      <c r="AL42" s="1">
        <v>2</v>
      </c>
      <c r="AM42">
        <f t="shared" si="264"/>
        <v>4.644859790802002</v>
      </c>
      <c r="AN42" s="1">
        <v>1</v>
      </c>
      <c r="AO42">
        <f t="shared" si="265"/>
        <v>9.2897195816040039</v>
      </c>
      <c r="AP42" s="1">
        <v>27.789165496826172</v>
      </c>
      <c r="AQ42" s="1">
        <v>29.686573028564453</v>
      </c>
      <c r="AR42" s="1">
        <v>27.062578201293945</v>
      </c>
      <c r="AS42" s="1">
        <v>699.84796142578125</v>
      </c>
      <c r="AT42" s="1">
        <v>680.942138671875</v>
      </c>
      <c r="AU42" s="1">
        <v>21.877235412597656</v>
      </c>
      <c r="AV42" s="1">
        <v>24.445796966552734</v>
      </c>
      <c r="AW42" s="1">
        <v>58.093025207519531</v>
      </c>
      <c r="AX42" s="1">
        <v>64.91156005859375</v>
      </c>
      <c r="AY42" s="1">
        <v>300.15606689453125</v>
      </c>
      <c r="AZ42" s="1">
        <v>1700.404541015625</v>
      </c>
      <c r="BA42" s="1">
        <v>1877.396240234375</v>
      </c>
      <c r="BB42" s="1">
        <v>99.528045654296875</v>
      </c>
      <c r="BC42" s="1">
        <v>0.25551509857177734</v>
      </c>
      <c r="BD42" s="1">
        <v>-0.1762603223323822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266"/>
        <v>1.5007803344726562</v>
      </c>
      <c r="BM42">
        <f t="shared" si="267"/>
        <v>3.9514428373859847E-3</v>
      </c>
      <c r="BN42">
        <f t="shared" si="268"/>
        <v>302.83657302856443</v>
      </c>
      <c r="BO42">
        <f t="shared" si="269"/>
        <v>300.93916549682615</v>
      </c>
      <c r="BP42">
        <f t="shared" si="270"/>
        <v>272.06472048137948</v>
      </c>
      <c r="BQ42">
        <f t="shared" si="271"/>
        <v>0.30038411541231724</v>
      </c>
      <c r="BR42">
        <f t="shared" si="272"/>
        <v>4.1843480063762044</v>
      </c>
      <c r="BS42">
        <f t="shared" si="273"/>
        <v>42.041898631368895</v>
      </c>
      <c r="BT42">
        <f t="shared" si="274"/>
        <v>17.59610166481616</v>
      </c>
      <c r="BU42">
        <f>IF(I42,AQ42,(AP42+AQ42)/2)</f>
        <v>28.737869262695313</v>
      </c>
      <c r="BV42">
        <f t="shared" si="275"/>
        <v>3.96117115304162</v>
      </c>
      <c r="BW42">
        <f t="shared" si="276"/>
        <v>0.2170981815109638</v>
      </c>
      <c r="BX42">
        <f t="shared" si="277"/>
        <v>2.4330423965427328</v>
      </c>
      <c r="BY42">
        <f t="shared" si="278"/>
        <v>1.5281287564988872</v>
      </c>
      <c r="BZ42">
        <f t="shared" si="279"/>
        <v>0.13614372437348043</v>
      </c>
      <c r="CA42">
        <f t="shared" si="280"/>
        <v>47.327075421177504</v>
      </c>
      <c r="CB42">
        <f t="shared" si="281"/>
        <v>0.69831919741973025</v>
      </c>
      <c r="CC42">
        <f t="shared" si="282"/>
        <v>57.718792587056946</v>
      </c>
      <c r="CD42">
        <f>(AT42-J42/(AO42/1.35))</f>
        <v>677.20986701116055</v>
      </c>
      <c r="CE42">
        <f>J42*CC42/100/CD42</f>
        <v>2.1889510190031367E-2</v>
      </c>
      <c r="CF42">
        <f t="shared" si="283"/>
        <v>0</v>
      </c>
      <c r="CG42">
        <f t="shared" si="284"/>
        <v>1487.9381636643943</v>
      </c>
      <c r="CH42">
        <f t="shared" si="285"/>
        <v>0</v>
      </c>
      <c r="CI42" t="e">
        <f t="shared" si="286"/>
        <v>#DIV/0!</v>
      </c>
      <c r="CJ42" t="e">
        <f t="shared" si="287"/>
        <v>#DIV/0!</v>
      </c>
    </row>
    <row r="43" spans="1:88" x14ac:dyDescent="0.35">
      <c r="A43" s="2" t="s">
        <v>150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15327.500048966147</v>
      </c>
      <c r="I43" s="1">
        <v>0</v>
      </c>
      <c r="J43">
        <f t="shared" si="252"/>
        <v>31.716820159310572</v>
      </c>
      <c r="K43">
        <f t="shared" si="253"/>
        <v>0.19589320804787069</v>
      </c>
      <c r="L43">
        <f>((BZ43-BM43/2)*AT43-J43)/(BZ43+BM43/2)</f>
        <v>687.64131227738847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254"/>
        <v>#DIV/0!</v>
      </c>
      <c r="U43" t="e">
        <f t="shared" si="255"/>
        <v>#DIV/0!</v>
      </c>
      <c r="V43" t="e">
        <f t="shared" si="256"/>
        <v>#DIV/0!</v>
      </c>
      <c r="W43" s="1">
        <v>-1</v>
      </c>
      <c r="X43" s="1">
        <v>0.87</v>
      </c>
      <c r="Y43" s="1">
        <v>0.92</v>
      </c>
      <c r="Z43" s="1">
        <v>10.099023818969727</v>
      </c>
      <c r="AA43">
        <f t="shared" si="257"/>
        <v>0.87504951190948488</v>
      </c>
      <c r="AB43">
        <f>(J43-W43)/CG43</f>
        <v>2.1991034678956346E-2</v>
      </c>
      <c r="AC43" t="e">
        <f t="shared" si="258"/>
        <v>#DIV/0!</v>
      </c>
      <c r="AD43" t="e">
        <f t="shared" si="259"/>
        <v>#DIV/0!</v>
      </c>
      <c r="AE43" t="e">
        <f t="shared" si="260"/>
        <v>#DIV/0!</v>
      </c>
      <c r="AF43" s="1">
        <v>0</v>
      </c>
      <c r="AG43" s="1">
        <v>0.5</v>
      </c>
      <c r="AH43" t="e">
        <f t="shared" si="261"/>
        <v>#DIV/0!</v>
      </c>
      <c r="AI43">
        <f t="shared" si="262"/>
        <v>3.6336822430844764</v>
      </c>
      <c r="AJ43">
        <f t="shared" si="263"/>
        <v>1.8220357404849152</v>
      </c>
      <c r="AK43">
        <f>(AQ43+BQ43*I43)</f>
        <v>29.89781379699707</v>
      </c>
      <c r="AL43" s="1">
        <v>2</v>
      </c>
      <c r="AM43">
        <f t="shared" si="264"/>
        <v>4.644859790802002</v>
      </c>
      <c r="AN43" s="1">
        <v>1</v>
      </c>
      <c r="AO43">
        <f t="shared" si="265"/>
        <v>9.2897195816040039</v>
      </c>
      <c r="AP43" s="1">
        <v>27.839149475097656</v>
      </c>
      <c r="AQ43" s="1">
        <v>29.89781379699707</v>
      </c>
      <c r="AR43" s="1">
        <v>27.063688278198242</v>
      </c>
      <c r="AS43" s="1">
        <v>1000.0110473632813</v>
      </c>
      <c r="AT43" s="1">
        <v>976.51373291015625</v>
      </c>
      <c r="AU43" s="1">
        <v>21.8880615234375</v>
      </c>
      <c r="AV43" s="1">
        <v>24.250484466552734</v>
      </c>
      <c r="AW43" s="1">
        <v>57.945941925048828</v>
      </c>
      <c r="AX43" s="1">
        <v>64.201568603515625</v>
      </c>
      <c r="AY43" s="1">
        <v>300.163330078125</v>
      </c>
      <c r="AZ43" s="1">
        <v>1700.1717529296875</v>
      </c>
      <c r="BA43" s="1">
        <v>1876.9197998046875</v>
      </c>
      <c r="BB43" s="1">
        <v>99.522598266601563</v>
      </c>
      <c r="BC43" s="1">
        <v>-0.31880742311477661</v>
      </c>
      <c r="BD43" s="1">
        <v>-0.17187190055847168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266"/>
        <v>1.5008166503906248</v>
      </c>
      <c r="BM43">
        <f t="shared" si="267"/>
        <v>3.6336822430844762E-3</v>
      </c>
      <c r="BN43">
        <f t="shared" si="268"/>
        <v>303.04781379699705</v>
      </c>
      <c r="BO43">
        <f t="shared" si="269"/>
        <v>300.98914947509763</v>
      </c>
      <c r="BP43">
        <f t="shared" si="270"/>
        <v>272.027474388462</v>
      </c>
      <c r="BQ43">
        <f t="shared" si="271"/>
        <v>0.34834186968505843</v>
      </c>
      <c r="BR43">
        <f t="shared" si="272"/>
        <v>4.2355069638201046</v>
      </c>
      <c r="BS43">
        <f t="shared" si="273"/>
        <v>42.558243430039987</v>
      </c>
      <c r="BT43">
        <f t="shared" si="274"/>
        <v>18.307758963487252</v>
      </c>
      <c r="BU43">
        <f>IF(I43,AQ43,(AP43+AQ43)/2)</f>
        <v>28.868481636047363</v>
      </c>
      <c r="BV43">
        <f t="shared" si="275"/>
        <v>3.9912669399820238</v>
      </c>
      <c r="BW43">
        <f t="shared" si="276"/>
        <v>0.1918476972505978</v>
      </c>
      <c r="BX43">
        <f t="shared" si="277"/>
        <v>2.4134712233351894</v>
      </c>
      <c r="BY43">
        <f t="shared" si="278"/>
        <v>1.5777957166468344</v>
      </c>
      <c r="BZ43">
        <f t="shared" si="279"/>
        <v>0.12026182839445688</v>
      </c>
      <c r="CA43">
        <f t="shared" si="280"/>
        <v>68.435850073301253</v>
      </c>
      <c r="CB43">
        <f t="shared" si="281"/>
        <v>0.70417986875424166</v>
      </c>
      <c r="CC43">
        <f t="shared" si="282"/>
        <v>56.414315211719959</v>
      </c>
      <c r="CD43">
        <f>(AT43-J43/(AO43/1.35))</f>
        <v>971.90458331861646</v>
      </c>
      <c r="CE43">
        <f>J43*CC43/100/CD43</f>
        <v>1.8410065357148394E-2</v>
      </c>
      <c r="CF43">
        <f t="shared" si="283"/>
        <v>0</v>
      </c>
      <c r="CG43">
        <f t="shared" si="284"/>
        <v>1487.7344625634164</v>
      </c>
      <c r="CH43">
        <f t="shared" si="285"/>
        <v>0</v>
      </c>
      <c r="CI43" t="e">
        <f t="shared" si="286"/>
        <v>#DIV/0!</v>
      </c>
      <c r="CJ43" t="e">
        <f t="shared" si="287"/>
        <v>#DIV/0!</v>
      </c>
    </row>
    <row r="44" spans="1:88" x14ac:dyDescent="0.35">
      <c r="A44" s="2" t="s">
        <v>150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15477.500048966147</v>
      </c>
      <c r="I44" s="1">
        <v>0</v>
      </c>
      <c r="J44">
        <f t="shared" si="252"/>
        <v>35.496318203289292</v>
      </c>
      <c r="K44">
        <f t="shared" si="253"/>
        <v>0.17194945535854064</v>
      </c>
      <c r="L44">
        <f>((BZ44-BM44/2)*AT44-J44)/(BZ44+BM44/2)</f>
        <v>903.66001079860996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254"/>
        <v>#DIV/0!</v>
      </c>
      <c r="U44" t="e">
        <f t="shared" si="255"/>
        <v>#DIV/0!</v>
      </c>
      <c r="V44" t="e">
        <f t="shared" si="256"/>
        <v>#DIV/0!</v>
      </c>
      <c r="W44" s="1">
        <v>-1</v>
      </c>
      <c r="X44" s="1">
        <v>0.87</v>
      </c>
      <c r="Y44" s="1">
        <v>0.92</v>
      </c>
      <c r="Z44" s="1">
        <v>10.099023818969727</v>
      </c>
      <c r="AA44">
        <f t="shared" si="257"/>
        <v>0.87504951190948488</v>
      </c>
      <c r="AB44">
        <f>(J44-W44)/CG44</f>
        <v>2.4551096087928784E-2</v>
      </c>
      <c r="AC44" t="e">
        <f t="shared" si="258"/>
        <v>#DIV/0!</v>
      </c>
      <c r="AD44" t="e">
        <f t="shared" si="259"/>
        <v>#DIV/0!</v>
      </c>
      <c r="AE44" t="e">
        <f t="shared" si="260"/>
        <v>#DIV/0!</v>
      </c>
      <c r="AF44" s="1">
        <v>0</v>
      </c>
      <c r="AG44" s="1">
        <v>0.5</v>
      </c>
      <c r="AH44" t="e">
        <f t="shared" si="261"/>
        <v>#DIV/0!</v>
      </c>
      <c r="AI44">
        <f t="shared" si="262"/>
        <v>3.3210260597848764</v>
      </c>
      <c r="AJ44">
        <f t="shared" si="263"/>
        <v>1.8918032642898077</v>
      </c>
      <c r="AK44">
        <f>(AQ44+BQ44*I44)</f>
        <v>30.128538131713867</v>
      </c>
      <c r="AL44" s="1">
        <v>2</v>
      </c>
      <c r="AM44">
        <f t="shared" si="264"/>
        <v>4.644859790802002</v>
      </c>
      <c r="AN44" s="1">
        <v>1</v>
      </c>
      <c r="AO44">
        <f t="shared" si="265"/>
        <v>9.2897195816040039</v>
      </c>
      <c r="AP44" s="1">
        <v>27.879112243652344</v>
      </c>
      <c r="AQ44" s="1">
        <v>30.128538131713867</v>
      </c>
      <c r="AR44" s="1">
        <v>27.060405731201172</v>
      </c>
      <c r="AS44" s="1">
        <v>1299.830078125</v>
      </c>
      <c r="AT44" s="1">
        <v>1273.36083984375</v>
      </c>
      <c r="AU44" s="1">
        <v>21.959299087524414</v>
      </c>
      <c r="AV44" s="1">
        <v>24.118757247924805</v>
      </c>
      <c r="AW44" s="1">
        <v>57.993198394775391</v>
      </c>
      <c r="AX44" s="1">
        <v>63.698009490966797</v>
      </c>
      <c r="AY44" s="1">
        <v>300.1611328125</v>
      </c>
      <c r="AZ44" s="1">
        <v>1698.8128662109375</v>
      </c>
      <c r="BA44" s="1">
        <v>1885.2230224609375</v>
      </c>
      <c r="BB44" s="1">
        <v>99.516044616699219</v>
      </c>
      <c r="BC44" s="1">
        <v>-1.1916345357894897</v>
      </c>
      <c r="BD44" s="1">
        <v>-0.16161970794200897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266"/>
        <v>1.5008056640624998</v>
      </c>
      <c r="BM44">
        <f t="shared" si="267"/>
        <v>3.3210260597848762E-3</v>
      </c>
      <c r="BN44">
        <f t="shared" si="268"/>
        <v>303.27853813171384</v>
      </c>
      <c r="BO44">
        <f t="shared" si="269"/>
        <v>301.02911224365232</v>
      </c>
      <c r="BP44">
        <f t="shared" si="270"/>
        <v>271.81005251832175</v>
      </c>
      <c r="BQ44">
        <f t="shared" si="271"/>
        <v>0.39324655988383433</v>
      </c>
      <c r="BR44">
        <f t="shared" si="272"/>
        <v>4.2920065866736303</v>
      </c>
      <c r="BS44">
        <f t="shared" si="273"/>
        <v>43.128789967536683</v>
      </c>
      <c r="BT44">
        <f t="shared" si="274"/>
        <v>19.010032719611878</v>
      </c>
      <c r="BU44">
        <f>IF(I44,AQ44,(AP44+AQ44)/2)</f>
        <v>29.003825187683105</v>
      </c>
      <c r="BV44">
        <f t="shared" si="275"/>
        <v>4.0226630620396717</v>
      </c>
      <c r="BW44">
        <f t="shared" si="276"/>
        <v>0.1688245716744258</v>
      </c>
      <c r="BX44">
        <f t="shared" si="277"/>
        <v>2.4002033223838226</v>
      </c>
      <c r="BY44">
        <f t="shared" si="278"/>
        <v>1.6224597396558491</v>
      </c>
      <c r="BZ44">
        <f t="shared" si="279"/>
        <v>0.1057917283906145</v>
      </c>
      <c r="CA44">
        <f t="shared" si="280"/>
        <v>89.928669952961371</v>
      </c>
      <c r="CB44">
        <f t="shared" si="281"/>
        <v>0.70966530658308535</v>
      </c>
      <c r="CC44">
        <f t="shared" si="282"/>
        <v>55.217925791392396</v>
      </c>
      <c r="CD44">
        <f>(AT44-J44/(AO44/1.35))</f>
        <v>1268.2024462933855</v>
      </c>
      <c r="CE44">
        <f>J44*CC44/100/CD44</f>
        <v>1.5455206462860315E-2</v>
      </c>
      <c r="CF44">
        <f t="shared" si="283"/>
        <v>0</v>
      </c>
      <c r="CG44">
        <f t="shared" si="284"/>
        <v>1486.5453694034338</v>
      </c>
      <c r="CH44">
        <f t="shared" si="285"/>
        <v>0</v>
      </c>
      <c r="CI44" t="e">
        <f t="shared" si="286"/>
        <v>#DIV/0!</v>
      </c>
      <c r="CJ44" t="e">
        <f t="shared" si="287"/>
        <v>#DIV/0!</v>
      </c>
    </row>
    <row r="45" spans="1:88" x14ac:dyDescent="0.35">
      <c r="A45" s="2" t="s">
        <v>150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15624.500048966147</v>
      </c>
      <c r="I45" s="1">
        <v>0</v>
      </c>
      <c r="J45">
        <f t="shared" si="252"/>
        <v>38.176109956025591</v>
      </c>
      <c r="K45">
        <f t="shared" si="253"/>
        <v>0.15591210066373037</v>
      </c>
      <c r="L45">
        <f>((BZ45-BM45/2)*AT45-J45)/(BZ45+BM45/2)</f>
        <v>1226.7420745429017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254"/>
        <v>#DIV/0!</v>
      </c>
      <c r="U45" t="e">
        <f t="shared" si="255"/>
        <v>#DIV/0!</v>
      </c>
      <c r="V45" t="e">
        <f t="shared" si="256"/>
        <v>#DIV/0!</v>
      </c>
      <c r="W45" s="1">
        <v>-1</v>
      </c>
      <c r="X45" s="1">
        <v>0.87</v>
      </c>
      <c r="Y45" s="1">
        <v>0.92</v>
      </c>
      <c r="Z45" s="1">
        <v>10.099023818969727</v>
      </c>
      <c r="AA45">
        <f t="shared" si="257"/>
        <v>0.87504951190948488</v>
      </c>
      <c r="AB45">
        <f>(J45-W45)/CG45</f>
        <v>2.636569896655017E-2</v>
      </c>
      <c r="AC45" t="e">
        <f t="shared" si="258"/>
        <v>#DIV/0!</v>
      </c>
      <c r="AD45" t="e">
        <f t="shared" si="259"/>
        <v>#DIV/0!</v>
      </c>
      <c r="AE45" t="e">
        <f t="shared" si="260"/>
        <v>#DIV/0!</v>
      </c>
      <c r="AF45" s="1">
        <v>0</v>
      </c>
      <c r="AG45" s="1">
        <v>0.5</v>
      </c>
      <c r="AH45" t="e">
        <f t="shared" si="261"/>
        <v>#DIV/0!</v>
      </c>
      <c r="AI45">
        <f t="shared" si="262"/>
        <v>3.111098134416026</v>
      </c>
      <c r="AJ45">
        <f t="shared" si="263"/>
        <v>1.9505506489142892</v>
      </c>
      <c r="AK45">
        <f>(AQ45+BQ45*I45)</f>
        <v>30.352558135986328</v>
      </c>
      <c r="AL45" s="1">
        <v>2</v>
      </c>
      <c r="AM45">
        <f t="shared" si="264"/>
        <v>4.644859790802002</v>
      </c>
      <c r="AN45" s="1">
        <v>1</v>
      </c>
      <c r="AO45">
        <f t="shared" si="265"/>
        <v>9.2897195816040039</v>
      </c>
      <c r="AP45" s="1">
        <v>27.908920288085938</v>
      </c>
      <c r="AQ45" s="1">
        <v>30.352558135986328</v>
      </c>
      <c r="AR45" s="1">
        <v>27.055150985717773</v>
      </c>
      <c r="AS45" s="1">
        <v>1699.9661865234375</v>
      </c>
      <c r="AT45" s="1">
        <v>1671.066162109375</v>
      </c>
      <c r="AU45" s="1">
        <v>22.064451217651367</v>
      </c>
      <c r="AV45" s="1">
        <v>24.087394714355469</v>
      </c>
      <c r="AW45" s="1">
        <v>58.165130615234375</v>
      </c>
      <c r="AX45" s="1">
        <v>63.499996185302734</v>
      </c>
      <c r="AY45" s="1">
        <v>300.1724853515625</v>
      </c>
      <c r="AZ45" s="1">
        <v>1698.0457763671875</v>
      </c>
      <c r="BA45" s="1">
        <v>1883.34228515625</v>
      </c>
      <c r="BB45" s="1">
        <v>99.510185241699219</v>
      </c>
      <c r="BC45" s="1">
        <v>-2.3358912467956543</v>
      </c>
      <c r="BD45" s="1">
        <v>-0.13990207016468048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266"/>
        <v>1.5008624267578121</v>
      </c>
      <c r="BM45">
        <f t="shared" si="267"/>
        <v>3.1110981344160261E-3</v>
      </c>
      <c r="BN45">
        <f t="shared" si="268"/>
        <v>303.50255813598631</v>
      </c>
      <c r="BO45">
        <f t="shared" si="269"/>
        <v>301.05892028808591</v>
      </c>
      <c r="BP45">
        <f t="shared" si="270"/>
        <v>271.68731814606508</v>
      </c>
      <c r="BQ45">
        <f t="shared" si="271"/>
        <v>0.42027777413441797</v>
      </c>
      <c r="BR45">
        <f t="shared" si="272"/>
        <v>4.3474917589297286</v>
      </c>
      <c r="BS45">
        <f t="shared" si="273"/>
        <v>43.688912329628899</v>
      </c>
      <c r="BT45">
        <f t="shared" si="274"/>
        <v>19.60151761527343</v>
      </c>
      <c r="BU45">
        <f>IF(I45,AQ45,(AP45+AQ45)/2)</f>
        <v>29.130739212036133</v>
      </c>
      <c r="BV45">
        <f t="shared" si="275"/>
        <v>4.0522991854670813</v>
      </c>
      <c r="BW45">
        <f t="shared" si="276"/>
        <v>0.15333857419656866</v>
      </c>
      <c r="BX45">
        <f t="shared" si="277"/>
        <v>2.3969411100154394</v>
      </c>
      <c r="BY45">
        <f t="shared" si="278"/>
        <v>1.6553580754516419</v>
      </c>
      <c r="BZ45">
        <f t="shared" si="279"/>
        <v>9.6064548490434928E-2</v>
      </c>
      <c r="CA45">
        <f t="shared" si="280"/>
        <v>122.07333108155053</v>
      </c>
      <c r="CB45">
        <f t="shared" si="281"/>
        <v>0.7341074233676026</v>
      </c>
      <c r="CC45">
        <f t="shared" si="282"/>
        <v>54.326672322175064</v>
      </c>
      <c r="CD45">
        <f>(AT45-J45/(AO45/1.35))</f>
        <v>1665.5183360433771</v>
      </c>
      <c r="CE45">
        <f>J45*CC45/100/CD45</f>
        <v>1.245246582540363E-2</v>
      </c>
      <c r="CF45">
        <f t="shared" si="283"/>
        <v>0</v>
      </c>
      <c r="CG45">
        <f t="shared" si="284"/>
        <v>1485.8741278100697</v>
      </c>
      <c r="CH45">
        <f t="shared" si="285"/>
        <v>0</v>
      </c>
      <c r="CI45" t="e">
        <f t="shared" si="286"/>
        <v>#DIV/0!</v>
      </c>
      <c r="CJ45" t="e">
        <f t="shared" si="287"/>
        <v>#DIV/0!</v>
      </c>
    </row>
    <row r="46" spans="1:88" x14ac:dyDescent="0.35">
      <c r="A46" s="2" t="s">
        <v>150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15779.500048966147</v>
      </c>
      <c r="I46" s="1">
        <v>0</v>
      </c>
      <c r="J46">
        <f t="shared" si="252"/>
        <v>39.133252533342819</v>
      </c>
      <c r="K46">
        <f t="shared" si="253"/>
        <v>0.14244397237411627</v>
      </c>
      <c r="L46">
        <f>((BZ46-BM46/2)*AT46-J46)/(BZ46+BM46/2)</f>
        <v>1468.4109435793348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254"/>
        <v>#DIV/0!</v>
      </c>
      <c r="U46" t="e">
        <f t="shared" si="255"/>
        <v>#DIV/0!</v>
      </c>
      <c r="V46" t="e">
        <f t="shared" si="256"/>
        <v>#DIV/0!</v>
      </c>
      <c r="W46" s="1">
        <v>-1</v>
      </c>
      <c r="X46" s="1">
        <v>0.87</v>
      </c>
      <c r="Y46" s="1">
        <v>0.92</v>
      </c>
      <c r="Z46" s="1">
        <v>10.099023818969727</v>
      </c>
      <c r="AA46">
        <f t="shared" si="257"/>
        <v>0.87504951190948488</v>
      </c>
      <c r="AB46">
        <f>(J46-W46)/CG46</f>
        <v>2.6993775046119349E-2</v>
      </c>
      <c r="AC46" t="e">
        <f t="shared" si="258"/>
        <v>#DIV/0!</v>
      </c>
      <c r="AD46" t="e">
        <f t="shared" si="259"/>
        <v>#DIV/0!</v>
      </c>
      <c r="AE46" t="e">
        <f t="shared" si="260"/>
        <v>#DIV/0!</v>
      </c>
      <c r="AF46" s="1">
        <v>0</v>
      </c>
      <c r="AG46" s="1">
        <v>0.5</v>
      </c>
      <c r="AH46" t="e">
        <f t="shared" si="261"/>
        <v>#DIV/0!</v>
      </c>
      <c r="AI46">
        <f t="shared" si="262"/>
        <v>2.872913094263013</v>
      </c>
      <c r="AJ46">
        <f t="shared" si="263"/>
        <v>1.9687685697944155</v>
      </c>
      <c r="AK46">
        <f>(AQ46+BQ46*I46)</f>
        <v>30.356340408325195</v>
      </c>
      <c r="AL46" s="1">
        <v>2</v>
      </c>
      <c r="AM46">
        <f t="shared" si="264"/>
        <v>4.644859790802002</v>
      </c>
      <c r="AN46" s="1">
        <v>1</v>
      </c>
      <c r="AO46">
        <f t="shared" si="265"/>
        <v>9.2897195816040039</v>
      </c>
      <c r="AP46" s="1">
        <v>27.871356964111328</v>
      </c>
      <c r="AQ46" s="1">
        <v>30.356340408325195</v>
      </c>
      <c r="AR46" s="1">
        <v>27.048883438110352</v>
      </c>
      <c r="AS46" s="1">
        <v>1999.79931640625</v>
      </c>
      <c r="AT46" s="1">
        <v>1969.9521484375</v>
      </c>
      <c r="AU46" s="1">
        <v>22.046525955200195</v>
      </c>
      <c r="AV46" s="1">
        <v>23.915079116821289</v>
      </c>
      <c r="AW46" s="1">
        <v>58.241996765136719</v>
      </c>
      <c r="AX46" s="1">
        <v>63.181243896484375</v>
      </c>
      <c r="AY46" s="1">
        <v>300.14743041992188</v>
      </c>
      <c r="AZ46" s="1">
        <v>1699.0576171875</v>
      </c>
      <c r="BA46" s="1">
        <v>1875.8458251953125</v>
      </c>
      <c r="BB46" s="1">
        <v>99.504806518554688</v>
      </c>
      <c r="BC46" s="1">
        <v>-3.7182276248931885</v>
      </c>
      <c r="BD46" s="1">
        <v>-0.12830138206481934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266"/>
        <v>1.5007371520996093</v>
      </c>
      <c r="BM46">
        <f t="shared" si="267"/>
        <v>2.8729130942630131E-3</v>
      </c>
      <c r="BN46">
        <f t="shared" si="268"/>
        <v>303.50634040832517</v>
      </c>
      <c r="BO46">
        <f t="shared" si="269"/>
        <v>301.02135696411131</v>
      </c>
      <c r="BP46">
        <f t="shared" si="270"/>
        <v>271.84921267369646</v>
      </c>
      <c r="BQ46">
        <f t="shared" si="271"/>
        <v>0.4608629535837423</v>
      </c>
      <c r="BR46">
        <f t="shared" si="272"/>
        <v>4.3484338901896455</v>
      </c>
      <c r="BS46">
        <f t="shared" si="273"/>
        <v>43.700742128258817</v>
      </c>
      <c r="BT46">
        <f t="shared" si="274"/>
        <v>19.785663011437528</v>
      </c>
      <c r="BU46">
        <f>IF(I46,AQ46,(AP46+AQ46)/2)</f>
        <v>29.113848686218262</v>
      </c>
      <c r="BV46">
        <f t="shared" si="275"/>
        <v>4.0483440722753103</v>
      </c>
      <c r="BW46">
        <f t="shared" si="276"/>
        <v>0.14029279198484487</v>
      </c>
      <c r="BX46">
        <f t="shared" si="277"/>
        <v>2.37966532039523</v>
      </c>
      <c r="BY46">
        <f t="shared" si="278"/>
        <v>1.6686787518800803</v>
      </c>
      <c r="BZ46">
        <f t="shared" si="279"/>
        <v>8.7873760483446819E-2</v>
      </c>
      <c r="CA46">
        <f t="shared" si="280"/>
        <v>146.11394683059004</v>
      </c>
      <c r="CB46">
        <f t="shared" si="281"/>
        <v>0.74540437174782603</v>
      </c>
      <c r="CC46">
        <f t="shared" si="282"/>
        <v>53.848098393191115</v>
      </c>
      <c r="CD46">
        <f>(AT46-J46/(AO46/1.35))</f>
        <v>1964.2652285626925</v>
      </c>
      <c r="CE46">
        <f>J46*CC46/100/CD46</f>
        <v>1.0727936340872735E-2</v>
      </c>
      <c r="CF46">
        <f t="shared" si="283"/>
        <v>0</v>
      </c>
      <c r="CG46">
        <f t="shared" si="284"/>
        <v>1486.7595386260143</v>
      </c>
      <c r="CH46">
        <f t="shared" si="285"/>
        <v>0</v>
      </c>
      <c r="CI46" t="e">
        <f t="shared" si="286"/>
        <v>#DIV/0!</v>
      </c>
      <c r="CJ46" t="e">
        <f t="shared" si="287"/>
        <v>#DIV/0!</v>
      </c>
    </row>
    <row r="47" spans="1:88" x14ac:dyDescent="0.35">
      <c r="A47" s="2" t="s">
        <v>151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16936.500048966147</v>
      </c>
      <c r="I47" s="1">
        <v>0</v>
      </c>
      <c r="J47">
        <f t="shared" ref="J47" si="288">(AS47-AT47*(1000-AU47)/(1000-AV47))*BL47</f>
        <v>21.556992018129812</v>
      </c>
      <c r="K47">
        <f t="shared" ref="K47" si="289">IF(BW47&lt;&gt;0,1/(1/BW47-1/AO47),0)</f>
        <v>0.20884044005046551</v>
      </c>
      <c r="L47">
        <f>((BZ47-BM47/2)*AT47-J47)/(BZ47+BM47/2)</f>
        <v>207.40927008340495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" si="290">CF47/P47</f>
        <v>#DIV/0!</v>
      </c>
      <c r="U47" t="e">
        <f t="shared" ref="U47" si="291">CH47/R47</f>
        <v>#DIV/0!</v>
      </c>
      <c r="V47" t="e">
        <f t="shared" ref="V47" si="292">(R47-S47)/R47</f>
        <v>#DIV/0!</v>
      </c>
      <c r="W47" s="1">
        <v>-1</v>
      </c>
      <c r="X47" s="1">
        <v>0.87</v>
      </c>
      <c r="Y47" s="1">
        <v>0.92</v>
      </c>
      <c r="Z47" s="1">
        <v>10.099023818969727</v>
      </c>
      <c r="AA47">
        <f t="shared" ref="AA47" si="293">(Z47*Y47+(100-Z47)*X47)/100</f>
        <v>0.87504951190948488</v>
      </c>
      <c r="AB47">
        <f>(J47-W47)/CG47</f>
        <v>1.5150486405076971E-2</v>
      </c>
      <c r="AC47" t="e">
        <f t="shared" ref="AC47" si="294">(R47-S47)/(R47-Q47)</f>
        <v>#DIV/0!</v>
      </c>
      <c r="AD47" t="e">
        <f t="shared" ref="AD47" si="295">(P47-R47)/(P47-Q47)</f>
        <v>#DIV/0!</v>
      </c>
      <c r="AE47" t="e">
        <f t="shared" ref="AE47" si="296">(P47-R47)/R47</f>
        <v>#DIV/0!</v>
      </c>
      <c r="AF47" s="1">
        <v>0</v>
      </c>
      <c r="AG47" s="1">
        <v>0.5</v>
      </c>
      <c r="AH47" t="e">
        <f t="shared" ref="AH47" si="297">V47*AG47*AA47*AF47</f>
        <v>#DIV/0!</v>
      </c>
      <c r="AI47">
        <f t="shared" ref="AI47" si="298">BM47*1000</f>
        <v>3.7285366017300534</v>
      </c>
      <c r="AJ47">
        <f t="shared" ref="AJ47" si="299">(BR47-BX47)</f>
        <v>1.7555378874489156</v>
      </c>
      <c r="AK47">
        <f>(AQ47+BQ47*I47)</f>
        <v>29.755502700805664</v>
      </c>
      <c r="AL47" s="1">
        <v>2</v>
      </c>
      <c r="AM47">
        <f t="shared" ref="AM47" si="300">(AL47*BF47+BG47)</f>
        <v>4.644859790802002</v>
      </c>
      <c r="AN47" s="1">
        <v>1</v>
      </c>
      <c r="AO47">
        <f t="shared" ref="AO47" si="301">AM47*(AN47+1)*(AN47+1)/(AN47*AN47+1)</f>
        <v>9.2897195816040039</v>
      </c>
      <c r="AP47" s="1">
        <v>27.696239471435547</v>
      </c>
      <c r="AQ47" s="1">
        <v>29.755502700805664</v>
      </c>
      <c r="AR47" s="1">
        <v>27.050968170166016</v>
      </c>
      <c r="AS47" s="1">
        <v>399.67800903320313</v>
      </c>
      <c r="AT47" s="1">
        <v>384.35888671875</v>
      </c>
      <c r="AU47" s="1">
        <v>22.156072616577148</v>
      </c>
      <c r="AV47" s="1">
        <v>24.579463958740234</v>
      </c>
      <c r="AW47" s="1">
        <v>59.129360198974609</v>
      </c>
      <c r="AX47" s="1">
        <v>65.595695495605469</v>
      </c>
      <c r="AY47" s="1">
        <v>300.14889526367188</v>
      </c>
      <c r="AZ47" s="1">
        <v>1701.4609375</v>
      </c>
      <c r="BA47" s="1">
        <v>1889.072509765625</v>
      </c>
      <c r="BB47" s="1">
        <v>99.491355895996094</v>
      </c>
      <c r="BC47" s="1">
        <v>-0.10693307220935822</v>
      </c>
      <c r="BD47" s="1">
        <v>-0.1975095272064209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" si="302">AY47*0.000001/(AL47*0.0001)</f>
        <v>1.5007444763183593</v>
      </c>
      <c r="BM47">
        <f t="shared" ref="BM47" si="303">(AV47-AU47)/(1000-AV47)*BL47</f>
        <v>3.7285366017300535E-3</v>
      </c>
      <c r="BN47">
        <f t="shared" ref="BN47" si="304">(AQ47+273.15)</f>
        <v>302.90550270080564</v>
      </c>
      <c r="BO47">
        <f t="shared" ref="BO47" si="305">(AP47+273.15)</f>
        <v>300.84623947143552</v>
      </c>
      <c r="BP47">
        <f t="shared" ref="BP47" si="306">(AZ47*BH47+BA47*BI47)*BJ47</f>
        <v>272.23374391510151</v>
      </c>
      <c r="BQ47">
        <f t="shared" ref="BQ47" si="307">((BP47+0.00000010773*(BO47^4-BN47^4))-BM47*44100)/(AM47*51.4+0.00000043092*BN47^3)</f>
        <v>0.33261360487871044</v>
      </c>
      <c r="BR47">
        <f t="shared" ref="BR47" si="308">0.61365*EXP(17.502*AK47/(240.97+AK47))</f>
        <v>4.2009820839007492</v>
      </c>
      <c r="BS47">
        <f t="shared" ref="BS47" si="309">BR47*1000/BB47</f>
        <v>42.224593745533745</v>
      </c>
      <c r="BT47">
        <f t="shared" ref="BT47" si="310">(BS47-AV47)</f>
        <v>17.645129786793511</v>
      </c>
      <c r="BU47">
        <f>IF(I47,AQ47,(AP47+AQ47)/2)</f>
        <v>28.725871086120605</v>
      </c>
      <c r="BV47">
        <f t="shared" ref="BV47" si="311">0.61365*EXP(17.502*BU47/(240.97+BU47))</f>
        <v>3.9584164769102652</v>
      </c>
      <c r="BW47">
        <f t="shared" ref="BW47" si="312">IF(BT47&lt;&gt;0,(1000-(BS47+AV47)/2)/BT47*BM47,0)</f>
        <v>0.20424876201705394</v>
      </c>
      <c r="BX47">
        <f t="shared" ref="BX47" si="313">AV47*BB47/1000</f>
        <v>2.4454441964518336</v>
      </c>
      <c r="BY47">
        <f t="shared" ref="BY47" si="314">(BV47-BX47)</f>
        <v>1.5129722804584316</v>
      </c>
      <c r="BZ47">
        <f t="shared" ref="BZ47" si="315">1/(1.6/K47+1.37/AO47)</f>
        <v>0.12806021886453242</v>
      </c>
      <c r="CA47">
        <f t="shared" ref="CA47" si="316">L47*BB47*0.001</f>
        <v>20.635429505996818</v>
      </c>
      <c r="CB47">
        <f t="shared" ref="CB47" si="317">L47/AT47</f>
        <v>0.5396239744943746</v>
      </c>
      <c r="CC47">
        <f t="shared" ref="CC47" si="318">(1-BM47*BB47/BR47/K47)*100</f>
        <v>57.717726478010434</v>
      </c>
      <c r="CD47">
        <f>(AT47-J47/(AO47/1.35))</f>
        <v>381.22618298438709</v>
      </c>
      <c r="CE47">
        <f>J47*CC47/100/CD47</f>
        <v>3.2637332495129984E-2</v>
      </c>
      <c r="CF47">
        <f t="shared" ref="CF47" si="319">(P47-O47)</f>
        <v>0</v>
      </c>
      <c r="CG47">
        <f t="shared" ref="CG47" si="320">AZ47*AA47</f>
        <v>1488.8625628924297</v>
      </c>
      <c r="CH47">
        <f t="shared" ref="CH47" si="321">(R47-Q47)</f>
        <v>0</v>
      </c>
      <c r="CI47" t="e">
        <f t="shared" ref="CI47" si="322">(R47-S47)/(R47-O47)</f>
        <v>#DIV/0!</v>
      </c>
      <c r="CJ47" t="e">
        <f t="shared" ref="CJ47" si="323">(P47-R47)/(P47-O47)</f>
        <v>#DIV/0!</v>
      </c>
    </row>
    <row r="48" spans="1:88" x14ac:dyDescent="0.35">
      <c r="A48" s="2" t="s">
        <v>151</v>
      </c>
      <c r="B48" s="1">
        <v>47</v>
      </c>
      <c r="C48" s="1" t="s">
        <v>137</v>
      </c>
      <c r="D48" s="1" t="s">
        <v>0</v>
      </c>
      <c r="E48" s="1">
        <v>0</v>
      </c>
      <c r="F48" s="1" t="s">
        <v>91</v>
      </c>
      <c r="G48" s="1" t="s">
        <v>0</v>
      </c>
      <c r="H48" s="1">
        <v>17232.500048966147</v>
      </c>
      <c r="I48" s="1">
        <v>0</v>
      </c>
      <c r="J48">
        <f t="shared" ref="J48:J57" si="324">(AS48-AT48*(1000-AU48)/(1000-AV48))*BL48</f>
        <v>-3.9277405093924593</v>
      </c>
      <c r="K48">
        <f t="shared" ref="K48:K57" si="325">IF(BW48&lt;&gt;0,1/(1/BW48-1/AO48),0)</f>
        <v>0.22471664747211459</v>
      </c>
      <c r="L48">
        <f>((BZ48-BM48/2)*AT48-J48)/(BZ48+BM48/2)</f>
        <v>79.030411920996954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ref="T48:T57" si="326">CF48/P48</f>
        <v>#DIV/0!</v>
      </c>
      <c r="U48" t="e">
        <f t="shared" ref="U48:U57" si="327">CH48/R48</f>
        <v>#DIV/0!</v>
      </c>
      <c r="V48" t="e">
        <f t="shared" ref="V48:V57" si="328">(R48-S48)/R48</f>
        <v>#DIV/0!</v>
      </c>
      <c r="W48" s="1">
        <v>-1</v>
      </c>
      <c r="X48" s="1">
        <v>0.87</v>
      </c>
      <c r="Y48" s="1">
        <v>0.92</v>
      </c>
      <c r="Z48" s="1">
        <v>10.099023818969727</v>
      </c>
      <c r="AA48">
        <f t="shared" ref="AA48:AA57" si="329">(Z48*Y48+(100-Z48)*X48)/100</f>
        <v>0.87504951190948488</v>
      </c>
      <c r="AB48">
        <f>(J48-W48)/CG48</f>
        <v>-1.9668989698931856E-3</v>
      </c>
      <c r="AC48" t="e">
        <f t="shared" ref="AC48:AC57" si="330">(R48-S48)/(R48-Q48)</f>
        <v>#DIV/0!</v>
      </c>
      <c r="AD48" t="e">
        <f t="shared" ref="AD48:AD57" si="331">(P48-R48)/(P48-Q48)</f>
        <v>#DIV/0!</v>
      </c>
      <c r="AE48" t="e">
        <f t="shared" ref="AE48:AE57" si="332">(P48-R48)/R48</f>
        <v>#DIV/0!</v>
      </c>
      <c r="AF48" s="1">
        <v>0</v>
      </c>
      <c r="AG48" s="1">
        <v>0.5</v>
      </c>
      <c r="AH48" t="e">
        <f t="shared" ref="AH48:AH57" si="333">V48*AG48*AA48*AF48</f>
        <v>#DIV/0!</v>
      </c>
      <c r="AI48">
        <f t="shared" ref="AI48:AI57" si="334">BM48*1000</f>
        <v>3.9611374497639811</v>
      </c>
      <c r="AJ48">
        <f t="shared" ref="AJ48:AJ57" si="335">(BR48-BX48)</f>
        <v>1.736626673773233</v>
      </c>
      <c r="AK48">
        <f>(AQ48+BQ48*I48)</f>
        <v>29.62108039855957</v>
      </c>
      <c r="AL48" s="1">
        <v>2</v>
      </c>
      <c r="AM48">
        <f t="shared" ref="AM48:AM57" si="336">(AL48*BF48+BG48)</f>
        <v>4.644859790802002</v>
      </c>
      <c r="AN48" s="1">
        <v>1</v>
      </c>
      <c r="AO48">
        <f t="shared" ref="AO48:AO57" si="337">AM48*(AN48+1)*(AN48+1)/(AN48*AN48+1)</f>
        <v>9.2897195816040039</v>
      </c>
      <c r="AP48" s="1">
        <v>27.660648345947266</v>
      </c>
      <c r="AQ48" s="1">
        <v>29.62108039855957</v>
      </c>
      <c r="AR48" s="1">
        <v>27.049716949462891</v>
      </c>
      <c r="AS48" s="1">
        <v>49.89776611328125</v>
      </c>
      <c r="AT48" s="1">
        <v>52.376811981201172</v>
      </c>
      <c r="AU48" s="1">
        <v>21.868642807006836</v>
      </c>
      <c r="AV48" s="1">
        <v>24.443674087524414</v>
      </c>
      <c r="AW48" s="1">
        <v>58.483253479003906</v>
      </c>
      <c r="AX48" s="1">
        <v>65.367958068847656</v>
      </c>
      <c r="AY48" s="1">
        <v>300.13714599609375</v>
      </c>
      <c r="AZ48" s="1">
        <v>1701.05322265625</v>
      </c>
      <c r="BA48" s="1">
        <v>1885.6771240234375</v>
      </c>
      <c r="BB48" s="1">
        <v>99.492813110351563</v>
      </c>
      <c r="BC48" s="1">
        <v>-0.64749360084533691</v>
      </c>
      <c r="BD48" s="1">
        <v>-0.20248189568519592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ref="BL48:BL57" si="338">AY48*0.000001/(AL48*0.0001)</f>
        <v>1.5006857299804688</v>
      </c>
      <c r="BM48">
        <f t="shared" ref="BM48:BM57" si="339">(AV48-AU48)/(1000-AV48)*BL48</f>
        <v>3.9611374497639813E-3</v>
      </c>
      <c r="BN48">
        <f t="shared" ref="BN48:BN57" si="340">(AQ48+273.15)</f>
        <v>302.77108039855955</v>
      </c>
      <c r="BO48">
        <f t="shared" ref="BO48:BO57" si="341">(AP48+273.15)</f>
        <v>300.81064834594724</v>
      </c>
      <c r="BP48">
        <f t="shared" ref="BP48:BP57" si="342">(AZ48*BH48+BA48*BI48)*BJ48</f>
        <v>272.16850954155962</v>
      </c>
      <c r="BQ48">
        <f t="shared" ref="BQ48:BQ57" si="343">((BP48+0.00000010773*(BO48^4-BN48^4))-BM48*44100)/(AM48*51.4+0.00000043092*BN48^3)</f>
        <v>0.29621091372946745</v>
      </c>
      <c r="BR48">
        <f t="shared" ref="BR48:BR57" si="344">0.61365*EXP(17.502*AK48/(240.97+AK48))</f>
        <v>4.1685965714936426</v>
      </c>
      <c r="BS48">
        <f t="shared" ref="BS48:BS57" si="345">BR48*1000/BB48</f>
        <v>41.898469257976267</v>
      </c>
      <c r="BT48">
        <f t="shared" ref="BT48:BT57" si="346">(BS48-AV48)</f>
        <v>17.454795170451852</v>
      </c>
      <c r="BU48">
        <f>IF(I48,AQ48,(AP48+AQ48)/2)</f>
        <v>28.640864372253418</v>
      </c>
      <c r="BV48">
        <f t="shared" ref="BV48:BV57" si="347">0.61365*EXP(17.502*BU48/(240.97+BU48))</f>
        <v>3.9389474844619961</v>
      </c>
      <c r="BW48">
        <f t="shared" ref="BW48:BW57" si="348">IF(BT48&lt;&gt;0,(1000-(BS48+AV48)/2)/BT48*BM48,0)</f>
        <v>0.21940917885965111</v>
      </c>
      <c r="BX48">
        <f t="shared" ref="BX48:BX57" si="349">AV48*BB48/1000</f>
        <v>2.4319698977204096</v>
      </c>
      <c r="BY48">
        <f t="shared" ref="BY48:BY57" si="350">(BV48-BX48)</f>
        <v>1.5069775867415864</v>
      </c>
      <c r="BZ48">
        <f t="shared" ref="BZ48:BZ57" si="351">1/(1.6/K48+1.37/AO48)</f>
        <v>0.13759790346490433</v>
      </c>
      <c r="CA48">
        <f t="shared" ref="CA48:CA57" si="352">L48*BB48*0.001</f>
        <v>7.8629580032898501</v>
      </c>
      <c r="CB48">
        <f t="shared" ref="CB48:CB57" si="353">L48/AT48</f>
        <v>1.5088816774369955</v>
      </c>
      <c r="CC48">
        <f t="shared" ref="CC48:CC57" si="354">(1-BM48*BB48/BR48/K48)*100</f>
        <v>57.928644097996809</v>
      </c>
      <c r="CD48">
        <f>(AT48-J48/(AO48/1.35))</f>
        <v>52.947598821546713</v>
      </c>
      <c r="CE48">
        <f>J48*CC48/100/CD48</f>
        <v>-4.2972426916797028E-2</v>
      </c>
      <c r="CF48">
        <f t="shared" ref="CF48:CF57" si="355">(P48-O48)</f>
        <v>0</v>
      </c>
      <c r="CG48">
        <f t="shared" ref="CG48:CG57" si="356">AZ48*AA48</f>
        <v>1488.5057922174078</v>
      </c>
      <c r="CH48">
        <f t="shared" ref="CH48:CH57" si="357">(R48-Q48)</f>
        <v>0</v>
      </c>
      <c r="CI48" t="e">
        <f t="shared" ref="CI48:CI57" si="358">(R48-S48)/(R48-O48)</f>
        <v>#DIV/0!</v>
      </c>
      <c r="CJ48" t="e">
        <f t="shared" ref="CJ48:CJ57" si="359">(P48-R48)/(P48-O48)</f>
        <v>#DIV/0!</v>
      </c>
    </row>
    <row r="49" spans="1:88" x14ac:dyDescent="0.35">
      <c r="A49" s="2" t="s">
        <v>151</v>
      </c>
      <c r="B49" s="1">
        <v>48</v>
      </c>
      <c r="C49" s="1" t="s">
        <v>138</v>
      </c>
      <c r="D49" s="1" t="s">
        <v>0</v>
      </c>
      <c r="E49" s="1">
        <v>0</v>
      </c>
      <c r="F49" s="1" t="s">
        <v>91</v>
      </c>
      <c r="G49" s="1" t="s">
        <v>0</v>
      </c>
      <c r="H49" s="1">
        <v>17374.500048966147</v>
      </c>
      <c r="I49" s="1">
        <v>0</v>
      </c>
      <c r="J49">
        <f t="shared" si="324"/>
        <v>0.89614262463343353</v>
      </c>
      <c r="K49">
        <f t="shared" si="325"/>
        <v>0.24716278027518074</v>
      </c>
      <c r="L49">
        <f>((BZ49-BM49/2)*AT49-J49)/(BZ49+BM49/2)</f>
        <v>90.665012820102689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326"/>
        <v>#DIV/0!</v>
      </c>
      <c r="U49" t="e">
        <f t="shared" si="327"/>
        <v>#DIV/0!</v>
      </c>
      <c r="V49" t="e">
        <f t="shared" si="328"/>
        <v>#DIV/0!</v>
      </c>
      <c r="W49" s="1">
        <v>-1</v>
      </c>
      <c r="X49" s="1">
        <v>0.87</v>
      </c>
      <c r="Y49" s="1">
        <v>0.92</v>
      </c>
      <c r="Z49" s="1">
        <v>10.099023818969727</v>
      </c>
      <c r="AA49">
        <f t="shared" si="329"/>
        <v>0.87504951190948488</v>
      </c>
      <c r="AB49">
        <f>(J49-W49)/CG49</f>
        <v>1.2743373241230977E-3</v>
      </c>
      <c r="AC49" t="e">
        <f t="shared" si="330"/>
        <v>#DIV/0!</v>
      </c>
      <c r="AD49" t="e">
        <f t="shared" si="331"/>
        <v>#DIV/0!</v>
      </c>
      <c r="AE49" t="e">
        <f t="shared" si="332"/>
        <v>#DIV/0!</v>
      </c>
      <c r="AF49" s="1">
        <v>0</v>
      </c>
      <c r="AG49" s="1">
        <v>0.5</v>
      </c>
      <c r="AH49" t="e">
        <f t="shared" si="333"/>
        <v>#DIV/0!</v>
      </c>
      <c r="AI49">
        <f t="shared" si="334"/>
        <v>4.1885007682745838</v>
      </c>
      <c r="AJ49">
        <f t="shared" si="335"/>
        <v>1.673753242295708</v>
      </c>
      <c r="AK49">
        <f>(AQ49+BQ49*I49)</f>
        <v>29.420877456665039</v>
      </c>
      <c r="AL49" s="1">
        <v>2</v>
      </c>
      <c r="AM49">
        <f t="shared" si="336"/>
        <v>4.644859790802002</v>
      </c>
      <c r="AN49" s="1">
        <v>1</v>
      </c>
      <c r="AO49">
        <f t="shared" si="337"/>
        <v>9.2897195816040039</v>
      </c>
      <c r="AP49" s="1">
        <v>27.671422958374023</v>
      </c>
      <c r="AQ49" s="1">
        <v>29.420877456665039</v>
      </c>
      <c r="AR49" s="1">
        <v>27.055679321289063</v>
      </c>
      <c r="AS49" s="1">
        <v>100.10553741455078</v>
      </c>
      <c r="AT49" s="1">
        <v>99.231407165527344</v>
      </c>
      <c r="AU49" s="1">
        <v>21.872596740722656</v>
      </c>
      <c r="AV49" s="1">
        <v>24.595052719116211</v>
      </c>
      <c r="AW49" s="1">
        <v>58.455490112304688</v>
      </c>
      <c r="AX49" s="1">
        <v>65.730194091796875</v>
      </c>
      <c r="AY49" s="1">
        <v>300.13226318359375</v>
      </c>
      <c r="AZ49" s="1">
        <v>1700.4112548828125</v>
      </c>
      <c r="BA49" s="1">
        <v>1884.4356689453125</v>
      </c>
      <c r="BB49" s="1">
        <v>99.492088317871094</v>
      </c>
      <c r="BC49" s="1">
        <v>-0.34937730431556702</v>
      </c>
      <c r="BD49" s="1">
        <v>-0.21316790580749512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338"/>
        <v>1.5006613159179685</v>
      </c>
      <c r="BM49">
        <f t="shared" si="339"/>
        <v>4.1885007682745841E-3</v>
      </c>
      <c r="BN49">
        <f t="shared" si="340"/>
        <v>302.57087745666502</v>
      </c>
      <c r="BO49">
        <f t="shared" si="341"/>
        <v>300.821422958374</v>
      </c>
      <c r="BP49">
        <f t="shared" si="342"/>
        <v>272.06579470010547</v>
      </c>
      <c r="BQ49">
        <f t="shared" si="343"/>
        <v>0.26587799505028908</v>
      </c>
      <c r="BR49">
        <f t="shared" si="344"/>
        <v>4.1207663996087138</v>
      </c>
      <c r="BS49">
        <f t="shared" si="345"/>
        <v>41.418031014115606</v>
      </c>
      <c r="BT49">
        <f t="shared" si="346"/>
        <v>16.822978294999395</v>
      </c>
      <c r="BU49">
        <f>IF(I49,AQ49,(AP49+AQ49)/2)</f>
        <v>28.546150207519531</v>
      </c>
      <c r="BV49">
        <f t="shared" si="347"/>
        <v>3.9173536166693714</v>
      </c>
      <c r="BW49">
        <f t="shared" si="348"/>
        <v>0.24075718171211741</v>
      </c>
      <c r="BX49">
        <f t="shared" si="349"/>
        <v>2.4470131573130058</v>
      </c>
      <c r="BY49">
        <f t="shared" si="350"/>
        <v>1.4703404593563656</v>
      </c>
      <c r="BZ49">
        <f t="shared" si="351"/>
        <v>0.1510359228122248</v>
      </c>
      <c r="CA49">
        <f t="shared" si="352"/>
        <v>9.0204514628385724</v>
      </c>
      <c r="CB49">
        <f t="shared" si="353"/>
        <v>0.91367254995048997</v>
      </c>
      <c r="CC49">
        <f t="shared" si="354"/>
        <v>59.084668085823289</v>
      </c>
      <c r="CD49">
        <f>(AT49-J49/(AO49/1.35))</f>
        <v>99.101177987711168</v>
      </c>
      <c r="CE49">
        <f>J49*CC49/100/CD49</f>
        <v>5.3428516803897819E-3</v>
      </c>
      <c r="CF49">
        <f t="shared" si="355"/>
        <v>0</v>
      </c>
      <c r="CG49">
        <f t="shared" si="356"/>
        <v>1487.9440386305998</v>
      </c>
      <c r="CH49">
        <f t="shared" si="357"/>
        <v>0</v>
      </c>
      <c r="CI49" t="e">
        <f t="shared" si="358"/>
        <v>#DIV/0!</v>
      </c>
      <c r="CJ49" t="e">
        <f t="shared" si="359"/>
        <v>#DIV/0!</v>
      </c>
    </row>
    <row r="50" spans="1:88" x14ac:dyDescent="0.35">
      <c r="A50" s="2" t="s">
        <v>151</v>
      </c>
      <c r="B50" s="1">
        <v>46</v>
      </c>
      <c r="C50" s="1" t="s">
        <v>136</v>
      </c>
      <c r="D50" s="1" t="s">
        <v>0</v>
      </c>
      <c r="E50" s="1">
        <v>0</v>
      </c>
      <c r="F50" s="1" t="s">
        <v>91</v>
      </c>
      <c r="G50" s="1" t="s">
        <v>0</v>
      </c>
      <c r="H50" s="1">
        <v>17078.500048966147</v>
      </c>
      <c r="I50" s="1">
        <v>0</v>
      </c>
      <c r="J50">
        <f t="shared" si="324"/>
        <v>5.8493576838493633</v>
      </c>
      <c r="K50">
        <f t="shared" si="325"/>
        <v>0.20990981337315462</v>
      </c>
      <c r="L50">
        <f>((BZ50-BM50/2)*AT50-J50)/(BZ50+BM50/2)</f>
        <v>145.16588036052781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326"/>
        <v>#DIV/0!</v>
      </c>
      <c r="U50" t="e">
        <f t="shared" si="327"/>
        <v>#DIV/0!</v>
      </c>
      <c r="V50" t="e">
        <f t="shared" si="328"/>
        <v>#DIV/0!</v>
      </c>
      <c r="W50" s="1">
        <v>-1</v>
      </c>
      <c r="X50" s="1">
        <v>0.87</v>
      </c>
      <c r="Y50" s="1">
        <v>0.92</v>
      </c>
      <c r="Z50" s="1">
        <v>10.099023818969727</v>
      </c>
      <c r="AA50">
        <f t="shared" si="329"/>
        <v>0.87504951190948488</v>
      </c>
      <c r="AB50">
        <f>(J50-W50)/CG50</f>
        <v>4.6029195209105738E-3</v>
      </c>
      <c r="AC50" t="e">
        <f t="shared" si="330"/>
        <v>#DIV/0!</v>
      </c>
      <c r="AD50" t="e">
        <f t="shared" si="331"/>
        <v>#DIV/0!</v>
      </c>
      <c r="AE50" t="e">
        <f t="shared" si="332"/>
        <v>#DIV/0!</v>
      </c>
      <c r="AF50" s="1">
        <v>0</v>
      </c>
      <c r="AG50" s="1">
        <v>0.5</v>
      </c>
      <c r="AH50" t="e">
        <f t="shared" si="333"/>
        <v>#DIV/0!</v>
      </c>
      <c r="AI50">
        <f t="shared" si="334"/>
        <v>3.7178580252098463</v>
      </c>
      <c r="AJ50">
        <f t="shared" si="335"/>
        <v>1.7422851685842793</v>
      </c>
      <c r="AK50">
        <f>(AQ50+BQ50*I50)</f>
        <v>29.625175476074219</v>
      </c>
      <c r="AL50" s="1">
        <v>2</v>
      </c>
      <c r="AM50">
        <f t="shared" si="336"/>
        <v>4.644859790802002</v>
      </c>
      <c r="AN50" s="1">
        <v>1</v>
      </c>
      <c r="AO50">
        <f t="shared" si="337"/>
        <v>9.2897195816040039</v>
      </c>
      <c r="AP50" s="1">
        <v>27.658628463745117</v>
      </c>
      <c r="AQ50" s="1">
        <v>29.625175476074219</v>
      </c>
      <c r="AR50" s="1">
        <v>27.054962158203125</v>
      </c>
      <c r="AS50" s="1">
        <v>199.91729736328125</v>
      </c>
      <c r="AT50" s="1">
        <v>195.53511047363281</v>
      </c>
      <c r="AU50" s="1">
        <v>21.979406356811523</v>
      </c>
      <c r="AV50" s="1">
        <v>24.396389007568359</v>
      </c>
      <c r="AW50" s="1">
        <v>58.786613464355469</v>
      </c>
      <c r="AX50" s="1">
        <v>65.250732421875</v>
      </c>
      <c r="AY50" s="1">
        <v>300.13916015625</v>
      </c>
      <c r="AZ50" s="1">
        <v>1700.5281982421875</v>
      </c>
      <c r="BA50" s="1">
        <v>1889.6119384765625</v>
      </c>
      <c r="BB50" s="1">
        <v>99.4940185546875</v>
      </c>
      <c r="BC50" s="1">
        <v>-0.16181360185146332</v>
      </c>
      <c r="BD50" s="1">
        <v>-0.20252366364002228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338"/>
        <v>1.5006958007812496</v>
      </c>
      <c r="BM50">
        <f t="shared" si="339"/>
        <v>3.7178580252098465E-3</v>
      </c>
      <c r="BN50">
        <f t="shared" si="340"/>
        <v>302.7751754760742</v>
      </c>
      <c r="BO50">
        <f t="shared" si="341"/>
        <v>300.80862846374509</v>
      </c>
      <c r="BP50">
        <f t="shared" si="342"/>
        <v>272.08450563718725</v>
      </c>
      <c r="BQ50">
        <f t="shared" si="343"/>
        <v>0.33837896034115966</v>
      </c>
      <c r="BR50">
        <f t="shared" si="344"/>
        <v>4.16957994917066</v>
      </c>
      <c r="BS50">
        <f t="shared" si="345"/>
        <v>41.907845413629815</v>
      </c>
      <c r="BT50">
        <f t="shared" si="346"/>
        <v>17.511456406061455</v>
      </c>
      <c r="BU50">
        <f>IF(I50,AQ50,(AP50+AQ50)/2)</f>
        <v>28.641901969909668</v>
      </c>
      <c r="BV50">
        <f t="shared" si="347"/>
        <v>3.9391846198961034</v>
      </c>
      <c r="BW50">
        <f t="shared" si="348"/>
        <v>0.20527151350709352</v>
      </c>
      <c r="BX50">
        <f t="shared" si="349"/>
        <v>2.4272947805863807</v>
      </c>
      <c r="BY50">
        <f t="shared" si="350"/>
        <v>1.5118898393097226</v>
      </c>
      <c r="BZ50">
        <f t="shared" si="351"/>
        <v>0.12870350858603985</v>
      </c>
      <c r="CA50">
        <f t="shared" si="352"/>
        <v>14.443136794097899</v>
      </c>
      <c r="CB50">
        <f t="shared" si="353"/>
        <v>0.74240314186491274</v>
      </c>
      <c r="CC50">
        <f t="shared" si="354"/>
        <v>57.736571457783661</v>
      </c>
      <c r="CD50">
        <f>(AT50-J50/(AO50/1.35))</f>
        <v>194.68507051237995</v>
      </c>
      <c r="CE50">
        <f>J50*CC50/100/CD50</f>
        <v>1.7347085578101846E-2</v>
      </c>
      <c r="CF50">
        <f t="shared" si="355"/>
        <v>0</v>
      </c>
      <c r="CG50">
        <f t="shared" si="356"/>
        <v>1488.046369860142</v>
      </c>
      <c r="CH50">
        <f t="shared" si="357"/>
        <v>0</v>
      </c>
      <c r="CI50" t="e">
        <f t="shared" si="358"/>
        <v>#DIV/0!</v>
      </c>
      <c r="CJ50" t="e">
        <f t="shared" si="359"/>
        <v>#DIV/0!</v>
      </c>
    </row>
    <row r="51" spans="1:88" x14ac:dyDescent="0.35">
      <c r="A51" s="2" t="s">
        <v>151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17524.500048966147</v>
      </c>
      <c r="I51" s="1">
        <v>0</v>
      </c>
      <c r="J51">
        <f t="shared" si="324"/>
        <v>14.040091898450688</v>
      </c>
      <c r="K51">
        <f t="shared" si="325"/>
        <v>0.2673365378831784</v>
      </c>
      <c r="L51">
        <f>((BZ51-BM51/2)*AT51-J51)/(BZ51+BM51/2)</f>
        <v>197.1596823663233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326"/>
        <v>#DIV/0!</v>
      </c>
      <c r="U51" t="e">
        <f t="shared" si="327"/>
        <v>#DIV/0!</v>
      </c>
      <c r="V51" t="e">
        <f t="shared" si="328"/>
        <v>#DIV/0!</v>
      </c>
      <c r="W51" s="1">
        <v>-1</v>
      </c>
      <c r="X51" s="1">
        <v>0.87</v>
      </c>
      <c r="Y51" s="1">
        <v>0.92</v>
      </c>
      <c r="Z51" s="1">
        <v>10.099023818969727</v>
      </c>
      <c r="AA51">
        <f t="shared" si="329"/>
        <v>0.87504951190948488</v>
      </c>
      <c r="AB51">
        <f>(J51-W51)/CG51</f>
        <v>1.0103302912396696E-2</v>
      </c>
      <c r="AC51" t="e">
        <f t="shared" si="330"/>
        <v>#DIV/0!</v>
      </c>
      <c r="AD51" t="e">
        <f t="shared" si="331"/>
        <v>#DIV/0!</v>
      </c>
      <c r="AE51" t="e">
        <f t="shared" si="332"/>
        <v>#DIV/0!</v>
      </c>
      <c r="AF51" s="1">
        <v>0</v>
      </c>
      <c r="AG51" s="1">
        <v>0.5</v>
      </c>
      <c r="AH51" t="e">
        <f t="shared" si="333"/>
        <v>#DIV/0!</v>
      </c>
      <c r="AI51">
        <f t="shared" si="334"/>
        <v>4.3966921140229678</v>
      </c>
      <c r="AJ51">
        <f t="shared" si="335"/>
        <v>1.6277905428215895</v>
      </c>
      <c r="AK51">
        <f>(AQ51+BQ51*I51)</f>
        <v>29.318450927734375</v>
      </c>
      <c r="AL51" s="1">
        <v>2</v>
      </c>
      <c r="AM51">
        <f t="shared" si="336"/>
        <v>4.644859790802002</v>
      </c>
      <c r="AN51" s="1">
        <v>1</v>
      </c>
      <c r="AO51">
        <f t="shared" si="337"/>
        <v>9.2897195816040039</v>
      </c>
      <c r="AP51" s="1">
        <v>27.673175811767578</v>
      </c>
      <c r="AQ51" s="1">
        <v>29.318450927734375</v>
      </c>
      <c r="AR51" s="1">
        <v>27.049184799194336</v>
      </c>
      <c r="AS51" s="1">
        <v>300.02999877929688</v>
      </c>
      <c r="AT51" s="1">
        <v>289.82485961914063</v>
      </c>
      <c r="AU51" s="1">
        <v>21.956262588500977</v>
      </c>
      <c r="AV51" s="1">
        <v>24.813417434692383</v>
      </c>
      <c r="AW51" s="1">
        <v>58.670124053955078</v>
      </c>
      <c r="AX51" s="1">
        <v>66.304611206054688</v>
      </c>
      <c r="AY51" s="1">
        <v>300.13040161132813</v>
      </c>
      <c r="AZ51" s="1">
        <v>1701.196533203125</v>
      </c>
      <c r="BA51" s="1">
        <v>1885.7972412109375</v>
      </c>
      <c r="BB51" s="1">
        <v>99.490158081054688</v>
      </c>
      <c r="BC51" s="1">
        <v>0.10982679575681686</v>
      </c>
      <c r="BD51" s="1">
        <v>-0.21153616905212402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338"/>
        <v>1.5006520080566406</v>
      </c>
      <c r="BM51">
        <f t="shared" si="339"/>
        <v>4.3966921140229679E-3</v>
      </c>
      <c r="BN51">
        <f t="shared" si="340"/>
        <v>302.46845092773435</v>
      </c>
      <c r="BO51">
        <f t="shared" si="341"/>
        <v>300.82317581176756</v>
      </c>
      <c r="BP51">
        <f t="shared" si="342"/>
        <v>272.1914392285471</v>
      </c>
      <c r="BQ51">
        <f t="shared" si="343"/>
        <v>0.23472226544698033</v>
      </c>
      <c r="BR51">
        <f t="shared" si="344"/>
        <v>4.096481365930333</v>
      </c>
      <c r="BS51">
        <f t="shared" si="345"/>
        <v>41.174739742527365</v>
      </c>
      <c r="BT51">
        <f t="shared" si="346"/>
        <v>16.361322307834982</v>
      </c>
      <c r="BU51">
        <f>IF(I51,AQ51,(AP51+AQ51)/2)</f>
        <v>28.495813369750977</v>
      </c>
      <c r="BV51">
        <f t="shared" si="347"/>
        <v>3.9059194031294018</v>
      </c>
      <c r="BW51">
        <f t="shared" si="348"/>
        <v>0.25985841662974801</v>
      </c>
      <c r="BX51">
        <f t="shared" si="349"/>
        <v>2.4686908231087434</v>
      </c>
      <c r="BY51">
        <f t="shared" si="350"/>
        <v>1.4372285800206583</v>
      </c>
      <c r="BZ51">
        <f t="shared" si="351"/>
        <v>0.16306721569121663</v>
      </c>
      <c r="CA51">
        <f t="shared" si="352"/>
        <v>19.615447965836037</v>
      </c>
      <c r="CB51">
        <f t="shared" si="353"/>
        <v>0.68027181182943108</v>
      </c>
      <c r="CC51">
        <f t="shared" si="354"/>
        <v>60.05735023652511</v>
      </c>
      <c r="CD51">
        <f>(AT51-J51/(AO51/1.35))</f>
        <v>287.78452633497534</v>
      </c>
      <c r="CE51">
        <f>J51*CC51/100/CD51</f>
        <v>2.9300071384545934E-2</v>
      </c>
      <c r="CF51">
        <f t="shared" si="355"/>
        <v>0</v>
      </c>
      <c r="CG51">
        <f t="shared" si="356"/>
        <v>1488.6311960415023</v>
      </c>
      <c r="CH51">
        <f t="shared" si="357"/>
        <v>0</v>
      </c>
      <c r="CI51" t="e">
        <f t="shared" si="358"/>
        <v>#DIV/0!</v>
      </c>
      <c r="CJ51" t="e">
        <f t="shared" si="359"/>
        <v>#DIV/0!</v>
      </c>
    </row>
    <row r="52" spans="1:88" x14ac:dyDescent="0.35">
      <c r="A52" s="2" t="s">
        <v>151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17671.500048966147</v>
      </c>
      <c r="I52" s="1">
        <v>0</v>
      </c>
      <c r="J52">
        <f t="shared" si="324"/>
        <v>19.889574256635367</v>
      </c>
      <c r="K52">
        <f t="shared" si="325"/>
        <v>0.28873539096825235</v>
      </c>
      <c r="L52">
        <f>((BZ52-BM52/2)*AT52-J52)/(BZ52+BM52/2)</f>
        <v>263.98314906871218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326"/>
        <v>#DIV/0!</v>
      </c>
      <c r="U52" t="e">
        <f t="shared" si="327"/>
        <v>#DIV/0!</v>
      </c>
      <c r="V52" t="e">
        <f t="shared" si="328"/>
        <v>#DIV/0!</v>
      </c>
      <c r="W52" s="1">
        <v>-1</v>
      </c>
      <c r="X52" s="1">
        <v>0.87</v>
      </c>
      <c r="Y52" s="1">
        <v>0.92</v>
      </c>
      <c r="Z52" s="1">
        <v>10.099023818969727</v>
      </c>
      <c r="AA52">
        <f t="shared" si="329"/>
        <v>0.87504951190948488</v>
      </c>
      <c r="AB52">
        <f>(J52-W52)/CG52</f>
        <v>1.4042271817405251E-2</v>
      </c>
      <c r="AC52" t="e">
        <f t="shared" si="330"/>
        <v>#DIV/0!</v>
      </c>
      <c r="AD52" t="e">
        <f t="shared" si="331"/>
        <v>#DIV/0!</v>
      </c>
      <c r="AE52" t="e">
        <f t="shared" si="332"/>
        <v>#DIV/0!</v>
      </c>
      <c r="AF52" s="1">
        <v>0</v>
      </c>
      <c r="AG52" s="1">
        <v>0.5</v>
      </c>
      <c r="AH52" t="e">
        <f t="shared" si="333"/>
        <v>#DIV/0!</v>
      </c>
      <c r="AI52">
        <f t="shared" si="334"/>
        <v>4.5612373514765849</v>
      </c>
      <c r="AJ52">
        <f t="shared" si="335"/>
        <v>1.5671715732005218</v>
      </c>
      <c r="AK52">
        <f>(AQ52+BQ52*I52)</f>
        <v>29.132774353027344</v>
      </c>
      <c r="AL52" s="1">
        <v>2</v>
      </c>
      <c r="AM52">
        <f t="shared" si="336"/>
        <v>4.644859790802002</v>
      </c>
      <c r="AN52" s="1">
        <v>1</v>
      </c>
      <c r="AO52">
        <f t="shared" si="337"/>
        <v>9.2897195816040039</v>
      </c>
      <c r="AP52" s="1">
        <v>27.673709869384766</v>
      </c>
      <c r="AQ52" s="1">
        <v>29.132774353027344</v>
      </c>
      <c r="AR52" s="1">
        <v>27.053268432617188</v>
      </c>
      <c r="AS52" s="1">
        <v>399.9852294921875</v>
      </c>
      <c r="AT52" s="1">
        <v>385.55984497070313</v>
      </c>
      <c r="AU52" s="1">
        <v>22.021553039550781</v>
      </c>
      <c r="AV52" s="1">
        <v>24.985015869140625</v>
      </c>
      <c r="AW52" s="1">
        <v>58.840606689453125</v>
      </c>
      <c r="AX52" s="1">
        <v>66.756904602050781</v>
      </c>
      <c r="AY52" s="1">
        <v>300.14041137695313</v>
      </c>
      <c r="AZ52" s="1">
        <v>1700.041748046875</v>
      </c>
      <c r="BA52" s="1">
        <v>1887.349365234375</v>
      </c>
      <c r="BB52" s="1">
        <v>99.483802795410156</v>
      </c>
      <c r="BC52" s="1">
        <v>0.10729841142892838</v>
      </c>
      <c r="BD52" s="1">
        <v>-0.21136745810508728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338"/>
        <v>1.5007020568847655</v>
      </c>
      <c r="BM52">
        <f t="shared" si="339"/>
        <v>4.5612373514765849E-3</v>
      </c>
      <c r="BN52">
        <f t="shared" si="340"/>
        <v>302.28277435302732</v>
      </c>
      <c r="BO52">
        <f t="shared" si="341"/>
        <v>300.82370986938474</v>
      </c>
      <c r="BP52">
        <f t="shared" si="342"/>
        <v>272.00667360767693</v>
      </c>
      <c r="BQ52">
        <f t="shared" si="343"/>
        <v>0.21390525028348523</v>
      </c>
      <c r="BR52">
        <f t="shared" si="344"/>
        <v>4.0527759647663011</v>
      </c>
      <c r="BS52">
        <f t="shared" si="345"/>
        <v>40.738048314265711</v>
      </c>
      <c r="BT52">
        <f t="shared" si="346"/>
        <v>15.753032445125086</v>
      </c>
      <c r="BU52">
        <f>IF(I52,AQ52,(AP52+AQ52)/2)</f>
        <v>28.403242111206055</v>
      </c>
      <c r="BV52">
        <f t="shared" si="347"/>
        <v>3.8849674481854906</v>
      </c>
      <c r="BW52">
        <f t="shared" si="348"/>
        <v>0.280031677662055</v>
      </c>
      <c r="BX52">
        <f t="shared" si="349"/>
        <v>2.4856043915657793</v>
      </c>
      <c r="BY52">
        <f t="shared" si="350"/>
        <v>1.3993630566197113</v>
      </c>
      <c r="BZ52">
        <f t="shared" si="351"/>
        <v>0.17578150138875959</v>
      </c>
      <c r="CA52">
        <f t="shared" si="352"/>
        <v>26.262047543263126</v>
      </c>
      <c r="CB52">
        <f t="shared" si="353"/>
        <v>0.68467490199548919</v>
      </c>
      <c r="CC52">
        <f t="shared" si="354"/>
        <v>61.222265437841536</v>
      </c>
      <c r="CD52">
        <f>(AT52-J52/(AO52/1.35))</f>
        <v>382.66945360736969</v>
      </c>
      <c r="CE52">
        <f>J52*CC52/100/CD52</f>
        <v>3.1820799468221236E-2</v>
      </c>
      <c r="CF52">
        <f t="shared" si="355"/>
        <v>0</v>
      </c>
      <c r="CG52">
        <f t="shared" si="356"/>
        <v>1487.6207018541654</v>
      </c>
      <c r="CH52">
        <f t="shared" si="357"/>
        <v>0</v>
      </c>
      <c r="CI52" t="e">
        <f t="shared" si="358"/>
        <v>#DIV/0!</v>
      </c>
      <c r="CJ52" t="e">
        <f t="shared" si="359"/>
        <v>#DIV/0!</v>
      </c>
    </row>
    <row r="53" spans="1:88" x14ac:dyDescent="0.35">
      <c r="A53" s="2" t="s">
        <v>151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17813.500048966147</v>
      </c>
      <c r="I53" s="1">
        <v>0</v>
      </c>
      <c r="J53">
        <f t="shared" si="324"/>
        <v>32.111562995235268</v>
      </c>
      <c r="K53">
        <f t="shared" si="325"/>
        <v>0.30461975750221976</v>
      </c>
      <c r="L53">
        <f>((BZ53-BM53/2)*AT53-J53)/(BZ53+BM53/2)</f>
        <v>488.45655587873466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326"/>
        <v>#DIV/0!</v>
      </c>
      <c r="U53" t="e">
        <f t="shared" si="327"/>
        <v>#DIV/0!</v>
      </c>
      <c r="V53" t="e">
        <f t="shared" si="328"/>
        <v>#DIV/0!</v>
      </c>
      <c r="W53" s="1">
        <v>-1</v>
      </c>
      <c r="X53" s="1">
        <v>0.87</v>
      </c>
      <c r="Y53" s="1">
        <v>0.92</v>
      </c>
      <c r="Z53" s="1">
        <v>10.099023818969727</v>
      </c>
      <c r="AA53">
        <f t="shared" si="329"/>
        <v>0.87504951190948488</v>
      </c>
      <c r="AB53">
        <f>(J53-W53)/CG53</f>
        <v>2.2245157211746722E-2</v>
      </c>
      <c r="AC53" t="e">
        <f t="shared" si="330"/>
        <v>#DIV/0!</v>
      </c>
      <c r="AD53" t="e">
        <f t="shared" si="331"/>
        <v>#DIV/0!</v>
      </c>
      <c r="AE53" t="e">
        <f t="shared" si="332"/>
        <v>#DIV/0!</v>
      </c>
      <c r="AF53" s="1">
        <v>0</v>
      </c>
      <c r="AG53" s="1">
        <v>0.5</v>
      </c>
      <c r="AH53" t="e">
        <f t="shared" si="333"/>
        <v>#DIV/0!</v>
      </c>
      <c r="AI53">
        <f t="shared" si="334"/>
        <v>4.6850042297242975</v>
      </c>
      <c r="AJ53">
        <f t="shared" si="335"/>
        <v>1.5282823408420141</v>
      </c>
      <c r="AK53">
        <f>(AQ53+BQ53*I53)</f>
        <v>29.033939361572266</v>
      </c>
      <c r="AL53" s="1">
        <v>2</v>
      </c>
      <c r="AM53">
        <f t="shared" si="336"/>
        <v>4.644859790802002</v>
      </c>
      <c r="AN53" s="1">
        <v>1</v>
      </c>
      <c r="AO53">
        <f t="shared" si="337"/>
        <v>9.2897195816040039</v>
      </c>
      <c r="AP53" s="1">
        <v>27.67399787902832</v>
      </c>
      <c r="AQ53" s="1">
        <v>29.033939361572266</v>
      </c>
      <c r="AR53" s="1">
        <v>27.045391082763672</v>
      </c>
      <c r="AS53" s="1">
        <v>700.10125732421875</v>
      </c>
      <c r="AT53" s="1">
        <v>676.59368896484375</v>
      </c>
      <c r="AU53" s="1">
        <v>22.101703643798828</v>
      </c>
      <c r="AV53" s="1">
        <v>25.144773483276367</v>
      </c>
      <c r="AW53" s="1">
        <v>59.050556182861328</v>
      </c>
      <c r="AX53" s="1">
        <v>67.180397033691406</v>
      </c>
      <c r="AY53" s="1">
        <v>300.17062377929688</v>
      </c>
      <c r="AZ53" s="1">
        <v>1701.0284423828125</v>
      </c>
      <c r="BA53" s="1">
        <v>1882.97802734375</v>
      </c>
      <c r="BB53" s="1">
        <v>99.479743957519531</v>
      </c>
      <c r="BC53" s="1">
        <v>-0.22963395714759827</v>
      </c>
      <c r="BD53" s="1">
        <v>-0.20837368071079254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338"/>
        <v>1.5008531188964842</v>
      </c>
      <c r="BM53">
        <f t="shared" si="339"/>
        <v>4.6850042297242973E-3</v>
      </c>
      <c r="BN53">
        <f t="shared" si="340"/>
        <v>302.18393936157224</v>
      </c>
      <c r="BO53">
        <f t="shared" si="341"/>
        <v>300.8239978790283</v>
      </c>
      <c r="BP53">
        <f t="shared" si="342"/>
        <v>272.16454469789824</v>
      </c>
      <c r="BQ53">
        <f t="shared" si="343"/>
        <v>0.19747281264411731</v>
      </c>
      <c r="BR53">
        <f t="shared" si="344"/>
        <v>4.0296779688281736</v>
      </c>
      <c r="BS53">
        <f t="shared" si="345"/>
        <v>40.507522521860857</v>
      </c>
      <c r="BT53">
        <f t="shared" si="346"/>
        <v>15.362749038584489</v>
      </c>
      <c r="BU53">
        <f>IF(I53,AQ53,(AP53+AQ53)/2)</f>
        <v>28.353968620300293</v>
      </c>
      <c r="BV53">
        <f t="shared" si="347"/>
        <v>3.8738552477750798</v>
      </c>
      <c r="BW53">
        <f t="shared" si="348"/>
        <v>0.29494809660082877</v>
      </c>
      <c r="BX53">
        <f t="shared" si="349"/>
        <v>2.5013956279861596</v>
      </c>
      <c r="BY53">
        <f t="shared" si="350"/>
        <v>1.3724596197889203</v>
      </c>
      <c r="BZ53">
        <f t="shared" si="351"/>
        <v>0.18518776748742974</v>
      </c>
      <c r="CA53">
        <f t="shared" si="352"/>
        <v>48.591533113188362</v>
      </c>
      <c r="CB53">
        <f t="shared" si="353"/>
        <v>0.72193483895194177</v>
      </c>
      <c r="CC53">
        <f t="shared" si="354"/>
        <v>62.032129716549655</v>
      </c>
      <c r="CD53">
        <f>(AT53-J53/(AO53/1.35))</f>
        <v>671.92717458163111</v>
      </c>
      <c r="CE53">
        <f>J53*CC53/100/CD53</f>
        <v>2.9645305569935571E-2</v>
      </c>
      <c r="CF53">
        <f t="shared" si="355"/>
        <v>0</v>
      </c>
      <c r="CG53">
        <f t="shared" si="356"/>
        <v>1488.4841082512314</v>
      </c>
      <c r="CH53">
        <f t="shared" si="357"/>
        <v>0</v>
      </c>
      <c r="CI53" t="e">
        <f t="shared" si="358"/>
        <v>#DIV/0!</v>
      </c>
      <c r="CJ53" t="e">
        <f t="shared" si="359"/>
        <v>#DIV/0!</v>
      </c>
    </row>
    <row r="54" spans="1:88" x14ac:dyDescent="0.35">
      <c r="A54" s="2" t="s">
        <v>151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17960.500048966147</v>
      </c>
      <c r="I54" s="1">
        <v>0</v>
      </c>
      <c r="J54">
        <f t="shared" si="324"/>
        <v>38.277884648899395</v>
      </c>
      <c r="K54">
        <f t="shared" si="325"/>
        <v>0.31504541101422451</v>
      </c>
      <c r="L54">
        <f>((BZ54-BM54/2)*AT54-J54)/(BZ54+BM54/2)</f>
        <v>750.1963460828166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326"/>
        <v>#DIV/0!</v>
      </c>
      <c r="U54" t="e">
        <f t="shared" si="327"/>
        <v>#DIV/0!</v>
      </c>
      <c r="V54" t="e">
        <f t="shared" si="328"/>
        <v>#DIV/0!</v>
      </c>
      <c r="W54" s="1">
        <v>-1</v>
      </c>
      <c r="X54" s="1">
        <v>0.87</v>
      </c>
      <c r="Y54" s="1">
        <v>0.92</v>
      </c>
      <c r="Z54" s="1">
        <v>10.099023818969727</v>
      </c>
      <c r="AA54">
        <f t="shared" si="329"/>
        <v>0.87504951190948488</v>
      </c>
      <c r="AB54">
        <f>(J54-W54)/CG54</f>
        <v>2.639258158546327E-2</v>
      </c>
      <c r="AC54" t="e">
        <f t="shared" si="330"/>
        <v>#DIV/0!</v>
      </c>
      <c r="AD54" t="e">
        <f t="shared" si="331"/>
        <v>#DIV/0!</v>
      </c>
      <c r="AE54" t="e">
        <f t="shared" si="332"/>
        <v>#DIV/0!</v>
      </c>
      <c r="AF54" s="1">
        <v>0</v>
      </c>
      <c r="AG54" s="1">
        <v>0.5</v>
      </c>
      <c r="AH54" t="e">
        <f t="shared" si="333"/>
        <v>#DIV/0!</v>
      </c>
      <c r="AI54">
        <f t="shared" si="334"/>
        <v>4.7643003815719958</v>
      </c>
      <c r="AJ54">
        <f t="shared" si="335"/>
        <v>1.5043504580122344</v>
      </c>
      <c r="AK54">
        <f>(AQ54+BQ54*I54)</f>
        <v>28.986108779907227</v>
      </c>
      <c r="AL54" s="1">
        <v>2</v>
      </c>
      <c r="AM54">
        <f t="shared" si="336"/>
        <v>4.644859790802002</v>
      </c>
      <c r="AN54" s="1">
        <v>1</v>
      </c>
      <c r="AO54">
        <f t="shared" si="337"/>
        <v>9.2897195816040039</v>
      </c>
      <c r="AP54" s="1">
        <v>27.700729370117188</v>
      </c>
      <c r="AQ54" s="1">
        <v>28.986108779907227</v>
      </c>
      <c r="AR54" s="1">
        <v>27.056533813476563</v>
      </c>
      <c r="AS54" s="1">
        <v>1000.266357421875</v>
      </c>
      <c r="AT54" s="1">
        <v>971.67694091796875</v>
      </c>
      <c r="AU54" s="1">
        <v>22.178939819335938</v>
      </c>
      <c r="AV54" s="1">
        <v>25.273199081420898</v>
      </c>
      <c r="AW54" s="1">
        <v>59.164531707763672</v>
      </c>
      <c r="AX54" s="1">
        <v>67.418960571289063</v>
      </c>
      <c r="AY54" s="1">
        <v>300.1617431640625</v>
      </c>
      <c r="AZ54" s="1">
        <v>1700.7230224609375</v>
      </c>
      <c r="BA54" s="1">
        <v>1881.6175537109375</v>
      </c>
      <c r="BB54" s="1">
        <v>99.480506896972656</v>
      </c>
      <c r="BC54" s="1">
        <v>-1.1656661033630371</v>
      </c>
      <c r="BD54" s="1">
        <v>-0.21501888334751129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338"/>
        <v>1.5008087158203123</v>
      </c>
      <c r="BM54">
        <f t="shared" si="339"/>
        <v>4.7643003815719953E-3</v>
      </c>
      <c r="BN54">
        <f t="shared" si="340"/>
        <v>302.1361087799072</v>
      </c>
      <c r="BO54">
        <f t="shared" si="341"/>
        <v>300.85072937011716</v>
      </c>
      <c r="BP54">
        <f t="shared" si="342"/>
        <v>272.1156775114905</v>
      </c>
      <c r="BQ54">
        <f t="shared" si="343"/>
        <v>0.18684971902040995</v>
      </c>
      <c r="BR54">
        <f t="shared" si="344"/>
        <v>4.0185411135400892</v>
      </c>
      <c r="BS54">
        <f t="shared" si="345"/>
        <v>40.395261734059169</v>
      </c>
      <c r="BT54">
        <f t="shared" si="346"/>
        <v>15.12206265263827</v>
      </c>
      <c r="BU54">
        <f>IF(I54,AQ54,(AP54+AQ54)/2)</f>
        <v>28.343419075012207</v>
      </c>
      <c r="BV54">
        <f t="shared" si="347"/>
        <v>3.8714797118966158</v>
      </c>
      <c r="BW54">
        <f t="shared" si="348"/>
        <v>0.30471162241269151</v>
      </c>
      <c r="BX54">
        <f t="shared" si="349"/>
        <v>2.5141906555278548</v>
      </c>
      <c r="BY54">
        <f t="shared" si="350"/>
        <v>1.357289056368761</v>
      </c>
      <c r="BZ54">
        <f t="shared" si="351"/>
        <v>0.19134699118710952</v>
      </c>
      <c r="CA54">
        <f t="shared" si="352"/>
        <v>74.629912780575324</v>
      </c>
      <c r="CB54">
        <f t="shared" si="353"/>
        <v>0.77206354755530826</v>
      </c>
      <c r="CC54">
        <f t="shared" si="354"/>
        <v>62.563473125622203</v>
      </c>
      <c r="CD54">
        <f>(AT54-J54/(AO54/1.35))</f>
        <v>966.11432475694448</v>
      </c>
      <c r="CE54">
        <f>J54*CC54/100/CD54</f>
        <v>2.4787929815030623E-2</v>
      </c>
      <c r="CF54">
        <f t="shared" si="355"/>
        <v>0</v>
      </c>
      <c r="CG54">
        <f t="shared" si="356"/>
        <v>1488.2168506976673</v>
      </c>
      <c r="CH54">
        <f t="shared" si="357"/>
        <v>0</v>
      </c>
      <c r="CI54" t="e">
        <f t="shared" si="358"/>
        <v>#DIV/0!</v>
      </c>
      <c r="CJ54" t="e">
        <f t="shared" si="359"/>
        <v>#DIV/0!</v>
      </c>
    </row>
    <row r="55" spans="1:88" x14ac:dyDescent="0.35">
      <c r="A55" s="2" t="s">
        <v>151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18122.500048966147</v>
      </c>
      <c r="I55" s="1">
        <v>0</v>
      </c>
      <c r="J55">
        <f t="shared" si="324"/>
        <v>41.166649171576573</v>
      </c>
      <c r="K55">
        <f t="shared" si="325"/>
        <v>0.32126337225022877</v>
      </c>
      <c r="L55">
        <f>((BZ55-BM55/2)*AT55-J55)/(BZ55+BM55/2)</f>
        <v>1029.3164078673258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326"/>
        <v>#DIV/0!</v>
      </c>
      <c r="U55" t="e">
        <f t="shared" si="327"/>
        <v>#DIV/0!</v>
      </c>
      <c r="V55" t="e">
        <f t="shared" si="328"/>
        <v>#DIV/0!</v>
      </c>
      <c r="W55" s="1">
        <v>-1</v>
      </c>
      <c r="X55" s="1">
        <v>0.87</v>
      </c>
      <c r="Y55" s="1">
        <v>0.92</v>
      </c>
      <c r="Z55" s="1">
        <v>10.099023818969727</v>
      </c>
      <c r="AA55">
        <f t="shared" si="329"/>
        <v>0.87504951190948488</v>
      </c>
      <c r="AB55">
        <f>(J55-W55)/CG55</f>
        <v>2.8371280281021444E-2</v>
      </c>
      <c r="AC55" t="e">
        <f t="shared" si="330"/>
        <v>#DIV/0!</v>
      </c>
      <c r="AD55" t="e">
        <f t="shared" si="331"/>
        <v>#DIV/0!</v>
      </c>
      <c r="AE55" t="e">
        <f t="shared" si="332"/>
        <v>#DIV/0!</v>
      </c>
      <c r="AF55" s="1">
        <v>0</v>
      </c>
      <c r="AG55" s="1">
        <v>0.5</v>
      </c>
      <c r="AH55" t="e">
        <f t="shared" si="333"/>
        <v>#DIV/0!</v>
      </c>
      <c r="AI55">
        <f t="shared" si="334"/>
        <v>4.7561395813984202</v>
      </c>
      <c r="AJ55">
        <f t="shared" si="335"/>
        <v>1.4738131447831604</v>
      </c>
      <c r="AK55">
        <f>(AQ55+BQ55*I55)</f>
        <v>28.870481491088867</v>
      </c>
      <c r="AL55" s="1">
        <v>2</v>
      </c>
      <c r="AM55">
        <f t="shared" si="336"/>
        <v>4.644859790802002</v>
      </c>
      <c r="AN55" s="1">
        <v>1</v>
      </c>
      <c r="AO55">
        <f t="shared" si="337"/>
        <v>9.2897195816040039</v>
      </c>
      <c r="AP55" s="1">
        <v>27.66370964050293</v>
      </c>
      <c r="AQ55" s="1">
        <v>28.870481491088867</v>
      </c>
      <c r="AR55" s="1">
        <v>27.051792144775391</v>
      </c>
      <c r="AS55" s="1">
        <v>1299.8834228515625</v>
      </c>
      <c r="AT55" s="1">
        <v>1268.4306640625</v>
      </c>
      <c r="AU55" s="1">
        <v>22.221879959106445</v>
      </c>
      <c r="AV55" s="1">
        <v>25.311052322387695</v>
      </c>
      <c r="AW55" s="1">
        <v>59.409610748291016</v>
      </c>
      <c r="AX55" s="1">
        <v>67.666473388671875</v>
      </c>
      <c r="AY55" s="1">
        <v>300.12936401367188</v>
      </c>
      <c r="AZ55" s="1">
        <v>1698.4686279296875</v>
      </c>
      <c r="BA55" s="1">
        <v>1882.2564697265625</v>
      </c>
      <c r="BB55" s="1">
        <v>99.478919982910156</v>
      </c>
      <c r="BC55" s="1">
        <v>-2.0770492553710938</v>
      </c>
      <c r="BD55" s="1">
        <v>-0.20837502181529999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338"/>
        <v>1.5006468200683591</v>
      </c>
      <c r="BM55">
        <f t="shared" si="339"/>
        <v>4.7561395813984202E-3</v>
      </c>
      <c r="BN55">
        <f t="shared" si="340"/>
        <v>302.02048149108884</v>
      </c>
      <c r="BO55">
        <f t="shared" si="341"/>
        <v>300.81370964050291</v>
      </c>
      <c r="BP55">
        <f t="shared" si="342"/>
        <v>271.75497439455285</v>
      </c>
      <c r="BQ55">
        <f t="shared" si="343"/>
        <v>0.19060397825497968</v>
      </c>
      <c r="BR55">
        <f t="shared" si="344"/>
        <v>3.9917292934452182</v>
      </c>
      <c r="BS55">
        <f t="shared" si="345"/>
        <v>40.126383500453883</v>
      </c>
      <c r="BT55">
        <f t="shared" si="346"/>
        <v>14.815331178066188</v>
      </c>
      <c r="BU55">
        <f>IF(I55,AQ55,(AP55+AQ55)/2)</f>
        <v>28.267095565795898</v>
      </c>
      <c r="BV55">
        <f t="shared" si="347"/>
        <v>3.8543310808730307</v>
      </c>
      <c r="BW55">
        <f t="shared" si="348"/>
        <v>0.31052460028016726</v>
      </c>
      <c r="BX55">
        <f t="shared" si="349"/>
        <v>2.5179161486620578</v>
      </c>
      <c r="BY55">
        <f t="shared" si="350"/>
        <v>1.3364149322109729</v>
      </c>
      <c r="BZ55">
        <f t="shared" si="351"/>
        <v>0.19501493893337171</v>
      </c>
      <c r="CA55">
        <f t="shared" si="352"/>
        <v>102.39528457533021</v>
      </c>
      <c r="CB55">
        <f t="shared" si="353"/>
        <v>0.81148811443162006</v>
      </c>
      <c r="CC55">
        <f t="shared" si="354"/>
        <v>63.105353094493545</v>
      </c>
      <c r="CD55">
        <f>(AT55-J55/(AO55/1.35))</f>
        <v>1262.448247059119</v>
      </c>
      <c r="CE55">
        <f>J55*CC55/100/CD55</f>
        <v>2.0577761803235537E-2</v>
      </c>
      <c r="CF55">
        <f t="shared" si="355"/>
        <v>0</v>
      </c>
      <c r="CG55">
        <f t="shared" si="356"/>
        <v>1486.2441438634455</v>
      </c>
      <c r="CH55">
        <f t="shared" si="357"/>
        <v>0</v>
      </c>
      <c r="CI55" t="e">
        <f t="shared" si="358"/>
        <v>#DIV/0!</v>
      </c>
      <c r="CJ55" t="e">
        <f t="shared" si="359"/>
        <v>#DIV/0!</v>
      </c>
    </row>
    <row r="56" spans="1:88" x14ac:dyDescent="0.35">
      <c r="A56" s="2" t="s">
        <v>151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18264.500048966147</v>
      </c>
      <c r="I56" s="1">
        <v>0</v>
      </c>
      <c r="J56">
        <f t="shared" si="324"/>
        <v>42.616331234014886</v>
      </c>
      <c r="K56">
        <f t="shared" si="325"/>
        <v>0.32032906307025583</v>
      </c>
      <c r="L56">
        <f>((BZ56-BM56/2)*AT56-J56)/(BZ56+BM56/2)</f>
        <v>1409.7260227185573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326"/>
        <v>#DIV/0!</v>
      </c>
      <c r="U56" t="e">
        <f t="shared" si="327"/>
        <v>#DIV/0!</v>
      </c>
      <c r="V56" t="e">
        <f t="shared" si="328"/>
        <v>#DIV/0!</v>
      </c>
      <c r="W56" s="1">
        <v>-1</v>
      </c>
      <c r="X56" s="1">
        <v>0.87</v>
      </c>
      <c r="Y56" s="1">
        <v>0.92</v>
      </c>
      <c r="Z56" s="1">
        <v>10.099023818969727</v>
      </c>
      <c r="AA56">
        <f t="shared" si="329"/>
        <v>0.87504951190948488</v>
      </c>
      <c r="AB56">
        <f>(J56-W56)/CG56</f>
        <v>2.930577066718305E-2</v>
      </c>
      <c r="AC56" t="e">
        <f t="shared" si="330"/>
        <v>#DIV/0!</v>
      </c>
      <c r="AD56" t="e">
        <f t="shared" si="331"/>
        <v>#DIV/0!</v>
      </c>
      <c r="AE56" t="e">
        <f t="shared" si="332"/>
        <v>#DIV/0!</v>
      </c>
      <c r="AF56" s="1">
        <v>0</v>
      </c>
      <c r="AG56" s="1">
        <v>0.5</v>
      </c>
      <c r="AH56" t="e">
        <f t="shared" si="333"/>
        <v>#DIV/0!</v>
      </c>
      <c r="AI56">
        <f t="shared" si="334"/>
        <v>4.738513772994124</v>
      </c>
      <c r="AJ56">
        <f t="shared" si="335"/>
        <v>1.4725076971303626</v>
      </c>
      <c r="AK56">
        <f>(AQ56+BQ56*I56)</f>
        <v>28.864471435546875</v>
      </c>
      <c r="AL56" s="1">
        <v>2</v>
      </c>
      <c r="AM56">
        <f t="shared" si="336"/>
        <v>4.644859790802002</v>
      </c>
      <c r="AN56" s="1">
        <v>1</v>
      </c>
      <c r="AO56">
        <f t="shared" si="337"/>
        <v>9.2897195816040039</v>
      </c>
      <c r="AP56" s="1">
        <v>27.677530288696289</v>
      </c>
      <c r="AQ56" s="1">
        <v>28.864471435546875</v>
      </c>
      <c r="AR56" s="1">
        <v>27.058588027954102</v>
      </c>
      <c r="AS56" s="1">
        <v>1700.008056640625</v>
      </c>
      <c r="AT56" s="1">
        <v>1666.35107421875</v>
      </c>
      <c r="AU56" s="1">
        <v>22.232702255249023</v>
      </c>
      <c r="AV56" s="1">
        <v>25.310117721557617</v>
      </c>
      <c r="AW56" s="1">
        <v>59.389095306396484</v>
      </c>
      <c r="AX56" s="1">
        <v>67.609054565429688</v>
      </c>
      <c r="AY56" s="1">
        <v>300.15975952148438</v>
      </c>
      <c r="AZ56" s="1">
        <v>1700.839599609375</v>
      </c>
      <c r="BA56" s="1">
        <v>1880.9403076171875</v>
      </c>
      <c r="BB56" s="1">
        <v>99.479278564453125</v>
      </c>
      <c r="BC56" s="1">
        <v>-3.6657211780548096</v>
      </c>
      <c r="BD56" s="1">
        <v>-0.20648837089538574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338"/>
        <v>1.5007987976074217</v>
      </c>
      <c r="BM56">
        <f t="shared" si="339"/>
        <v>4.7385137729941242E-3</v>
      </c>
      <c r="BN56">
        <f t="shared" si="340"/>
        <v>302.01447143554685</v>
      </c>
      <c r="BO56">
        <f t="shared" si="341"/>
        <v>300.82753028869627</v>
      </c>
      <c r="BP56">
        <f t="shared" si="342"/>
        <v>272.13432985482359</v>
      </c>
      <c r="BQ56">
        <f t="shared" si="343"/>
        <v>0.19615133319277933</v>
      </c>
      <c r="BR56">
        <f t="shared" si="344"/>
        <v>3.9903399484522946</v>
      </c>
      <c r="BS56">
        <f t="shared" si="345"/>
        <v>40.112272686687547</v>
      </c>
      <c r="BT56">
        <f t="shared" si="346"/>
        <v>14.80215496512993</v>
      </c>
      <c r="BU56">
        <f>IF(I56,AQ56,(AP56+AQ56)/2)</f>
        <v>28.271000862121582</v>
      </c>
      <c r="BV56">
        <f t="shared" si="347"/>
        <v>3.8552069251832255</v>
      </c>
      <c r="BW56">
        <f t="shared" si="348"/>
        <v>0.30965162402270918</v>
      </c>
      <c r="BX56">
        <f t="shared" si="349"/>
        <v>2.517832251321932</v>
      </c>
      <c r="BY56">
        <f t="shared" si="350"/>
        <v>1.3373746738612935</v>
      </c>
      <c r="BZ56">
        <f t="shared" si="351"/>
        <v>0.1944640548052339</v>
      </c>
      <c r="CA56">
        <f t="shared" si="352"/>
        <v>140.23852771357792</v>
      </c>
      <c r="CB56">
        <f t="shared" si="353"/>
        <v>0.84599580756383619</v>
      </c>
      <c r="CC56">
        <f t="shared" si="354"/>
        <v>63.121900238482965</v>
      </c>
      <c r="CD56">
        <f>(AT56-J56/(AO56/1.35))</f>
        <v>1660.1579866168543</v>
      </c>
      <c r="CE56">
        <f>J56*CC56/100/CD56</f>
        <v>1.620342058026349E-2</v>
      </c>
      <c r="CF56">
        <f t="shared" si="355"/>
        <v>0</v>
      </c>
      <c r="CG56">
        <f t="shared" si="356"/>
        <v>1488.3188614745072</v>
      </c>
      <c r="CH56">
        <f t="shared" si="357"/>
        <v>0</v>
      </c>
      <c r="CI56" t="e">
        <f t="shared" si="358"/>
        <v>#DIV/0!</v>
      </c>
      <c r="CJ56" t="e">
        <f t="shared" si="359"/>
        <v>#DIV/0!</v>
      </c>
    </row>
    <row r="57" spans="1:88" x14ac:dyDescent="0.35">
      <c r="A57" s="2" t="s">
        <v>151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18429.500048966147</v>
      </c>
      <c r="I57" s="1">
        <v>0</v>
      </c>
      <c r="J57">
        <f t="shared" si="324"/>
        <v>44.53191363252968</v>
      </c>
      <c r="K57">
        <f t="shared" si="325"/>
        <v>0.31906396850144497</v>
      </c>
      <c r="L57">
        <f>((BZ57-BM57/2)*AT57-J57)/(BZ57+BM57/2)</f>
        <v>1689.0038279573673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326"/>
        <v>#DIV/0!</v>
      </c>
      <c r="U57" t="e">
        <f t="shared" si="327"/>
        <v>#DIV/0!</v>
      </c>
      <c r="V57" t="e">
        <f t="shared" si="328"/>
        <v>#DIV/0!</v>
      </c>
      <c r="W57" s="1">
        <v>-1</v>
      </c>
      <c r="X57" s="1">
        <v>0.87</v>
      </c>
      <c r="Y57" s="1">
        <v>0.92</v>
      </c>
      <c r="Z57" s="1">
        <v>10.099023818969727</v>
      </c>
      <c r="AA57">
        <f t="shared" si="329"/>
        <v>0.87504951190948488</v>
      </c>
      <c r="AB57">
        <f>(J57-W57)/CG57</f>
        <v>3.0590290884435292E-2</v>
      </c>
      <c r="AC57" t="e">
        <f t="shared" si="330"/>
        <v>#DIV/0!</v>
      </c>
      <c r="AD57" t="e">
        <f t="shared" si="331"/>
        <v>#DIV/0!</v>
      </c>
      <c r="AE57" t="e">
        <f t="shared" si="332"/>
        <v>#DIV/0!</v>
      </c>
      <c r="AF57" s="1">
        <v>0</v>
      </c>
      <c r="AG57" s="1">
        <v>0.5</v>
      </c>
      <c r="AH57" t="e">
        <f t="shared" si="333"/>
        <v>#DIV/0!</v>
      </c>
      <c r="AI57">
        <f t="shared" si="334"/>
        <v>4.8346464517652974</v>
      </c>
      <c r="AJ57">
        <f t="shared" si="335"/>
        <v>1.507859143589835</v>
      </c>
      <c r="AK57">
        <f>(AQ57+BQ57*I57)</f>
        <v>29.013944625854492</v>
      </c>
      <c r="AL57" s="1">
        <v>2</v>
      </c>
      <c r="AM57">
        <f t="shared" si="336"/>
        <v>4.644859790802002</v>
      </c>
      <c r="AN57" s="1">
        <v>1</v>
      </c>
      <c r="AO57">
        <f t="shared" si="337"/>
        <v>9.2897195816040039</v>
      </c>
      <c r="AP57" s="1">
        <v>27.714357376098633</v>
      </c>
      <c r="AQ57" s="1">
        <v>29.013944625854492</v>
      </c>
      <c r="AR57" s="1">
        <v>27.051095962524414</v>
      </c>
      <c r="AS57" s="1">
        <v>2000.4781494140625</v>
      </c>
      <c r="AT57" s="1">
        <v>1964.47412109375</v>
      </c>
      <c r="AU57" s="1">
        <v>22.163406372070313</v>
      </c>
      <c r="AV57" s="1">
        <v>25.303586959838867</v>
      </c>
      <c r="AW57" s="1">
        <v>59.075580596923828</v>
      </c>
      <c r="AX57" s="1">
        <v>67.445808410644531</v>
      </c>
      <c r="AY57" s="1">
        <v>300.13003540039063</v>
      </c>
      <c r="AZ57" s="1">
        <v>1700.9818115234375</v>
      </c>
      <c r="BA57" s="1">
        <v>1871.1004638671875</v>
      </c>
      <c r="BB57" s="1">
        <v>99.478385925292969</v>
      </c>
      <c r="BC57" s="1">
        <v>-4.967350959777832</v>
      </c>
      <c r="BD57" s="1">
        <v>-0.19416937232017517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338"/>
        <v>1.5006501770019529</v>
      </c>
      <c r="BM57">
        <f t="shared" si="339"/>
        <v>4.8346464517652976E-3</v>
      </c>
      <c r="BN57">
        <f t="shared" si="340"/>
        <v>302.16394462585447</v>
      </c>
      <c r="BO57">
        <f t="shared" si="341"/>
        <v>300.86435737609861</v>
      </c>
      <c r="BP57">
        <f t="shared" si="342"/>
        <v>272.157083760565</v>
      </c>
      <c r="BQ57">
        <f t="shared" si="343"/>
        <v>0.17395273797952349</v>
      </c>
      <c r="BR57">
        <f t="shared" si="344"/>
        <v>4.0250191324748963</v>
      </c>
      <c r="BS57">
        <f t="shared" si="345"/>
        <v>40.461242862320219</v>
      </c>
      <c r="BT57">
        <f t="shared" si="346"/>
        <v>15.157655902481352</v>
      </c>
      <c r="BU57">
        <f>IF(I57,AQ57,(AP57+AQ57)/2)</f>
        <v>28.364151000976563</v>
      </c>
      <c r="BV57">
        <f t="shared" si="347"/>
        <v>3.8761493116516577</v>
      </c>
      <c r="BW57">
        <f t="shared" si="348"/>
        <v>0.30846930628795655</v>
      </c>
      <c r="BX57">
        <f t="shared" si="349"/>
        <v>2.5171599888850613</v>
      </c>
      <c r="BY57">
        <f t="shared" si="350"/>
        <v>1.3589893227665963</v>
      </c>
      <c r="BZ57">
        <f t="shared" si="351"/>
        <v>0.19371798725171885</v>
      </c>
      <c r="CA57">
        <f t="shared" si="352"/>
        <v>168.01937462684012</v>
      </c>
      <c r="CB57">
        <f t="shared" si="353"/>
        <v>0.85977402798108105</v>
      </c>
      <c r="CC57">
        <f t="shared" si="354"/>
        <v>62.550352100326414</v>
      </c>
      <c r="CD57">
        <f>(AT57-J57/(AO57/1.35))</f>
        <v>1958.0026573562477</v>
      </c>
      <c r="CE57">
        <f>J57*CC57/100/CD57</f>
        <v>1.4226164949015456E-2</v>
      </c>
      <c r="CF57">
        <f t="shared" si="355"/>
        <v>0</v>
      </c>
      <c r="CG57">
        <f t="shared" si="356"/>
        <v>1488.4433039404953</v>
      </c>
      <c r="CH57">
        <f t="shared" si="357"/>
        <v>0</v>
      </c>
      <c r="CI57" t="e">
        <f t="shared" si="358"/>
        <v>#DIV/0!</v>
      </c>
      <c r="CJ57" t="e">
        <f t="shared" si="359"/>
        <v>#DIV/0!</v>
      </c>
    </row>
  </sheetData>
  <sortState xmlns:xlrd2="http://schemas.microsoft.com/office/spreadsheetml/2017/richdata2" ref="B48:CJ57">
    <sortCondition ref="AS48:AS57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2017-06-27 hubern-katRIPE_.xls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2017-07-11T16:48:56Z</dcterms:created>
  <dcterms:modified xsi:type="dcterms:W3CDTF">2022-10-24T16:48:25Z</dcterms:modified>
</cp:coreProperties>
</file>