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27F9EE3D-E1A3-4EEF-B48E-DAC1FD23AA9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7-bern1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  <c r="BH46" i="1"/>
  <c r="F46" i="1"/>
  <c r="BL46" i="1"/>
  <c r="BK46" i="1"/>
  <c r="BJ46" i="1"/>
  <c r="BI46" i="1"/>
  <c r="AI46" i="1"/>
  <c r="BM46" i="1"/>
  <c r="AG46" i="1"/>
  <c r="BN46" i="1"/>
  <c r="BO46" i="1"/>
  <c r="BP46" i="1"/>
  <c r="BS46" i="1"/>
  <c r="AK46" i="1"/>
  <c r="G46" i="1"/>
  <c r="BV46" i="1"/>
  <c r="H46" i="1"/>
  <c r="CB46" i="1"/>
  <c r="P46" i="1"/>
  <c r="CD46" i="1"/>
  <c r="Q46" i="1"/>
  <c r="R46" i="1"/>
  <c r="W46" i="1"/>
  <c r="CC46" i="1"/>
  <c r="X46" i="1"/>
  <c r="Y46" i="1"/>
  <c r="Z46" i="1"/>
  <c r="AA46" i="1"/>
  <c r="AD46" i="1"/>
  <c r="AE46" i="1"/>
  <c r="BT46" i="1"/>
  <c r="AF46" i="1"/>
  <c r="BQ46" i="1"/>
  <c r="BR46" i="1"/>
  <c r="BU46" i="1"/>
  <c r="BW46" i="1"/>
  <c r="BX46" i="1"/>
  <c r="BY46" i="1"/>
  <c r="BZ46" i="1"/>
  <c r="CA46" i="1"/>
  <c r="CE46" i="1"/>
  <c r="CF46" i="1"/>
  <c r="BH51" i="1"/>
  <c r="F51" i="1"/>
  <c r="BL51" i="1"/>
  <c r="BK51" i="1"/>
  <c r="BJ51" i="1"/>
  <c r="BI51" i="1"/>
  <c r="AI51" i="1"/>
  <c r="BM51" i="1"/>
  <c r="AG51" i="1"/>
  <c r="BN51" i="1"/>
  <c r="BO51" i="1"/>
  <c r="BP51" i="1"/>
  <c r="BS51" i="1"/>
  <c r="AK51" i="1"/>
  <c r="G51" i="1"/>
  <c r="BV51" i="1"/>
  <c r="H51" i="1"/>
  <c r="CB51" i="1"/>
  <c r="P51" i="1"/>
  <c r="CD51" i="1"/>
  <c r="Q51" i="1"/>
  <c r="R51" i="1"/>
  <c r="W51" i="1"/>
  <c r="CC51" i="1"/>
  <c r="X51" i="1"/>
  <c r="Y51" i="1"/>
  <c r="Z51" i="1"/>
  <c r="AA51" i="1"/>
  <c r="AD51" i="1"/>
  <c r="AE51" i="1"/>
  <c r="BT51" i="1"/>
  <c r="AF51" i="1"/>
  <c r="BQ51" i="1"/>
  <c r="BR51" i="1"/>
  <c r="BU51" i="1"/>
  <c r="BW51" i="1"/>
  <c r="BX51" i="1"/>
  <c r="BY51" i="1"/>
  <c r="BZ51" i="1"/>
  <c r="CA51" i="1"/>
  <c r="CE51" i="1"/>
  <c r="CF51" i="1"/>
  <c r="BH49" i="1"/>
  <c r="F49" i="1"/>
  <c r="BL49" i="1"/>
  <c r="BK49" i="1"/>
  <c r="BJ49" i="1"/>
  <c r="BI49" i="1"/>
  <c r="AI49" i="1"/>
  <c r="BM49" i="1"/>
  <c r="AG49" i="1"/>
  <c r="BN49" i="1"/>
  <c r="BO49" i="1"/>
  <c r="BP49" i="1"/>
  <c r="BS49" i="1"/>
  <c r="AK49" i="1"/>
  <c r="G49" i="1"/>
  <c r="BV49" i="1"/>
  <c r="H49" i="1"/>
  <c r="CB49" i="1"/>
  <c r="P49" i="1"/>
  <c r="CD49" i="1"/>
  <c r="Q49" i="1"/>
  <c r="R49" i="1"/>
  <c r="W49" i="1"/>
  <c r="CC49" i="1"/>
  <c r="X49" i="1"/>
  <c r="Y49" i="1"/>
  <c r="Z49" i="1"/>
  <c r="AA49" i="1"/>
  <c r="AD49" i="1"/>
  <c r="AE49" i="1"/>
  <c r="BT49" i="1"/>
  <c r="AF49" i="1"/>
  <c r="BQ49" i="1"/>
  <c r="BR49" i="1"/>
  <c r="BU49" i="1"/>
  <c r="BW49" i="1"/>
  <c r="BX49" i="1"/>
  <c r="BY49" i="1"/>
  <c r="BZ49" i="1"/>
  <c r="CA49" i="1"/>
  <c r="CE49" i="1"/>
  <c r="CF49" i="1"/>
  <c r="BH47" i="1"/>
  <c r="F47" i="1"/>
  <c r="BL47" i="1"/>
  <c r="BK47" i="1"/>
  <c r="BJ47" i="1"/>
  <c r="BI47" i="1"/>
  <c r="AI47" i="1"/>
  <c r="BM47" i="1"/>
  <c r="AG47" i="1"/>
  <c r="BN47" i="1"/>
  <c r="BO47" i="1"/>
  <c r="BP47" i="1"/>
  <c r="BS47" i="1"/>
  <c r="AK47" i="1"/>
  <c r="G47" i="1"/>
  <c r="BV47" i="1"/>
  <c r="H47" i="1"/>
  <c r="CB47" i="1"/>
  <c r="P47" i="1"/>
  <c r="CD47" i="1"/>
  <c r="Q47" i="1"/>
  <c r="R47" i="1"/>
  <c r="W47" i="1"/>
  <c r="CC47" i="1"/>
  <c r="X47" i="1"/>
  <c r="Y47" i="1"/>
  <c r="Z47" i="1"/>
  <c r="AA47" i="1"/>
  <c r="AD47" i="1"/>
  <c r="AE47" i="1"/>
  <c r="BT47" i="1"/>
  <c r="AF47" i="1"/>
  <c r="BQ47" i="1"/>
  <c r="BR47" i="1"/>
  <c r="BU47" i="1"/>
  <c r="BW47" i="1"/>
  <c r="BX47" i="1"/>
  <c r="BY47" i="1"/>
  <c r="BZ47" i="1"/>
  <c r="CA47" i="1"/>
  <c r="CE47" i="1"/>
  <c r="CF47" i="1"/>
  <c r="BH48" i="1"/>
  <c r="F48" i="1"/>
  <c r="BL48" i="1"/>
  <c r="BK48" i="1"/>
  <c r="BJ48" i="1"/>
  <c r="BI48" i="1"/>
  <c r="AI48" i="1"/>
  <c r="BM48" i="1"/>
  <c r="AG48" i="1"/>
  <c r="BN48" i="1"/>
  <c r="BO48" i="1"/>
  <c r="BP48" i="1"/>
  <c r="BS48" i="1"/>
  <c r="AK48" i="1"/>
  <c r="G48" i="1"/>
  <c r="BV48" i="1"/>
  <c r="H48" i="1"/>
  <c r="CB48" i="1"/>
  <c r="P48" i="1"/>
  <c r="CD48" i="1"/>
  <c r="Q48" i="1"/>
  <c r="R48" i="1"/>
  <c r="W48" i="1"/>
  <c r="CC48" i="1"/>
  <c r="X48" i="1"/>
  <c r="Y48" i="1"/>
  <c r="Z48" i="1"/>
  <c r="AA48" i="1"/>
  <c r="AD48" i="1"/>
  <c r="AE48" i="1"/>
  <c r="BT48" i="1"/>
  <c r="AF48" i="1"/>
  <c r="BQ48" i="1"/>
  <c r="BR48" i="1"/>
  <c r="BU48" i="1"/>
  <c r="BW48" i="1"/>
  <c r="BX48" i="1"/>
  <c r="BY48" i="1"/>
  <c r="BZ48" i="1"/>
  <c r="CA48" i="1"/>
  <c r="CE48" i="1"/>
  <c r="CF48" i="1"/>
  <c r="BH50" i="1"/>
  <c r="F50" i="1"/>
  <c r="BL50" i="1"/>
  <c r="BK50" i="1"/>
  <c r="BJ50" i="1"/>
  <c r="BI50" i="1"/>
  <c r="AI50" i="1"/>
  <c r="BM50" i="1"/>
  <c r="AG50" i="1"/>
  <c r="BN50" i="1"/>
  <c r="BO50" i="1"/>
  <c r="BP50" i="1"/>
  <c r="BS50" i="1"/>
  <c r="AK50" i="1"/>
  <c r="G50" i="1"/>
  <c r="BV50" i="1"/>
  <c r="H50" i="1"/>
  <c r="CB50" i="1"/>
  <c r="P50" i="1"/>
  <c r="CD50" i="1"/>
  <c r="Q50" i="1"/>
  <c r="R50" i="1"/>
  <c r="W50" i="1"/>
  <c r="CC50" i="1"/>
  <c r="X50" i="1"/>
  <c r="Y50" i="1"/>
  <c r="Z50" i="1"/>
  <c r="AA50" i="1"/>
  <c r="AD50" i="1"/>
  <c r="AE50" i="1"/>
  <c r="BT50" i="1"/>
  <c r="AF50" i="1"/>
  <c r="BQ50" i="1"/>
  <c r="BR50" i="1"/>
  <c r="BU50" i="1"/>
  <c r="BW50" i="1"/>
  <c r="BX50" i="1"/>
  <c r="BY50" i="1"/>
  <c r="BZ50" i="1"/>
  <c r="CA50" i="1"/>
  <c r="CE50" i="1"/>
  <c r="CF50" i="1"/>
  <c r="BH52" i="1"/>
  <c r="F52" i="1"/>
  <c r="BL52" i="1"/>
  <c r="BK52" i="1"/>
  <c r="BJ52" i="1"/>
  <c r="BI52" i="1"/>
  <c r="AI52" i="1"/>
  <c r="BM52" i="1"/>
  <c r="AG52" i="1"/>
  <c r="BN52" i="1"/>
  <c r="BO52" i="1"/>
  <c r="BP52" i="1"/>
  <c r="BS52" i="1"/>
  <c r="AK52" i="1"/>
  <c r="G52" i="1"/>
  <c r="BV52" i="1"/>
  <c r="H52" i="1"/>
  <c r="CB52" i="1"/>
  <c r="P52" i="1"/>
  <c r="CD52" i="1"/>
  <c r="Q52" i="1"/>
  <c r="R52" i="1"/>
  <c r="W52" i="1"/>
  <c r="CC52" i="1"/>
  <c r="X52" i="1"/>
  <c r="Y52" i="1"/>
  <c r="Z52" i="1"/>
  <c r="AA52" i="1"/>
  <c r="AD52" i="1"/>
  <c r="AE52" i="1"/>
  <c r="BT52" i="1"/>
  <c r="AF52" i="1"/>
  <c r="BQ52" i="1"/>
  <c r="BR52" i="1"/>
  <c r="BU52" i="1"/>
  <c r="BW52" i="1"/>
  <c r="BX52" i="1"/>
  <c r="BY52" i="1"/>
  <c r="BZ52" i="1"/>
  <c r="CA52" i="1"/>
  <c r="CE52" i="1"/>
  <c r="CF52" i="1"/>
  <c r="BH53" i="1"/>
  <c r="F53" i="1"/>
  <c r="BL53" i="1"/>
  <c r="BK53" i="1"/>
  <c r="BJ53" i="1"/>
  <c r="BI53" i="1"/>
  <c r="AI53" i="1"/>
  <c r="BM53" i="1"/>
  <c r="AG53" i="1"/>
  <c r="BN53" i="1"/>
  <c r="BO53" i="1"/>
  <c r="BP53" i="1"/>
  <c r="BS53" i="1"/>
  <c r="AK53" i="1"/>
  <c r="G53" i="1"/>
  <c r="BV53" i="1"/>
  <c r="H53" i="1"/>
  <c r="CB53" i="1"/>
  <c r="P53" i="1"/>
  <c r="CD53" i="1"/>
  <c r="Q53" i="1"/>
  <c r="R53" i="1"/>
  <c r="W53" i="1"/>
  <c r="CC53" i="1"/>
  <c r="X53" i="1"/>
  <c r="Y53" i="1"/>
  <c r="Z53" i="1"/>
  <c r="AA53" i="1"/>
  <c r="AD53" i="1"/>
  <c r="AE53" i="1"/>
  <c r="BT53" i="1"/>
  <c r="AF53" i="1"/>
  <c r="BQ53" i="1"/>
  <c r="BR53" i="1"/>
  <c r="BU53" i="1"/>
  <c r="BW53" i="1"/>
  <c r="BX53" i="1"/>
  <c r="BY53" i="1"/>
  <c r="BZ53" i="1"/>
  <c r="CA53" i="1"/>
  <c r="CE53" i="1"/>
  <c r="CF53" i="1"/>
  <c r="BH54" i="1"/>
  <c r="F54" i="1"/>
  <c r="BL54" i="1"/>
  <c r="BK54" i="1"/>
  <c r="BJ54" i="1"/>
  <c r="BI54" i="1"/>
  <c r="AI54" i="1"/>
  <c r="BM54" i="1"/>
  <c r="AG54" i="1"/>
  <c r="BN54" i="1"/>
  <c r="BO54" i="1"/>
  <c r="BP54" i="1"/>
  <c r="BS54" i="1"/>
  <c r="AK54" i="1"/>
  <c r="G54" i="1"/>
  <c r="BV54" i="1"/>
  <c r="H54" i="1"/>
  <c r="CB54" i="1"/>
  <c r="P54" i="1"/>
  <c r="CD54" i="1"/>
  <c r="Q54" i="1"/>
  <c r="R54" i="1"/>
  <c r="W54" i="1"/>
  <c r="CC54" i="1"/>
  <c r="X54" i="1"/>
  <c r="Y54" i="1"/>
  <c r="Z54" i="1"/>
  <c r="AA54" i="1"/>
  <c r="AD54" i="1"/>
  <c r="AE54" i="1"/>
  <c r="BT54" i="1"/>
  <c r="AF54" i="1"/>
  <c r="BQ54" i="1"/>
  <c r="BR54" i="1"/>
  <c r="BU54" i="1"/>
  <c r="BW54" i="1"/>
  <c r="BX54" i="1"/>
  <c r="BY54" i="1"/>
  <c r="BZ54" i="1"/>
  <c r="CA54" i="1"/>
  <c r="CE54" i="1"/>
  <c r="CF54" i="1"/>
  <c r="BH55" i="1"/>
  <c r="F55" i="1"/>
  <c r="BL55" i="1"/>
  <c r="BK55" i="1"/>
  <c r="BJ55" i="1"/>
  <c r="BI55" i="1"/>
  <c r="AI55" i="1"/>
  <c r="BM55" i="1"/>
  <c r="AG55" i="1"/>
  <c r="BN55" i="1"/>
  <c r="BO55" i="1"/>
  <c r="BP55" i="1"/>
  <c r="BS55" i="1"/>
  <c r="AK55" i="1"/>
  <c r="G55" i="1"/>
  <c r="BV55" i="1"/>
  <c r="H55" i="1"/>
  <c r="CB55" i="1"/>
  <c r="P55" i="1"/>
  <c r="CD55" i="1"/>
  <c r="Q55" i="1"/>
  <c r="R55" i="1"/>
  <c r="W55" i="1"/>
  <c r="CC55" i="1"/>
  <c r="X55" i="1"/>
  <c r="Y55" i="1"/>
  <c r="Z55" i="1"/>
  <c r="AA55" i="1"/>
  <c r="AD55" i="1"/>
  <c r="AE55" i="1"/>
  <c r="BT55" i="1"/>
  <c r="AF55" i="1"/>
  <c r="BQ55" i="1"/>
  <c r="BR55" i="1"/>
  <c r="BU55" i="1"/>
  <c r="BW55" i="1"/>
  <c r="BX55" i="1"/>
  <c r="BY55" i="1"/>
  <c r="BZ55" i="1"/>
  <c r="CA55" i="1"/>
  <c r="CE55" i="1"/>
  <c r="CF55" i="1"/>
  <c r="BH56" i="1"/>
  <c r="F56" i="1"/>
  <c r="BL56" i="1"/>
  <c r="BK56" i="1"/>
  <c r="BJ56" i="1"/>
  <c r="BI56" i="1"/>
  <c r="AI56" i="1"/>
  <c r="BM56" i="1"/>
  <c r="AG56" i="1"/>
  <c r="BN56" i="1"/>
  <c r="BO56" i="1"/>
  <c r="BP56" i="1"/>
  <c r="BS56" i="1"/>
  <c r="AK56" i="1"/>
  <c r="G56" i="1"/>
  <c r="BV56" i="1"/>
  <c r="H56" i="1"/>
  <c r="CB56" i="1"/>
  <c r="P56" i="1"/>
  <c r="CD56" i="1"/>
  <c r="Q56" i="1"/>
  <c r="R56" i="1"/>
  <c r="W56" i="1"/>
  <c r="CC56" i="1"/>
  <c r="X56" i="1"/>
  <c r="Y56" i="1"/>
  <c r="Z56" i="1"/>
  <c r="AA56" i="1"/>
  <c r="AD56" i="1"/>
  <c r="AE56" i="1"/>
  <c r="BT56" i="1"/>
  <c r="AF56" i="1"/>
  <c r="BQ56" i="1"/>
  <c r="BR56" i="1"/>
  <c r="BU56" i="1"/>
  <c r="BW56" i="1"/>
  <c r="BX56" i="1"/>
  <c r="BY56" i="1"/>
  <c r="BZ56" i="1"/>
  <c r="CA56" i="1"/>
  <c r="CE56" i="1"/>
  <c r="CF56" i="1"/>
  <c r="BH57" i="1"/>
  <c r="F57" i="1"/>
  <c r="BL57" i="1"/>
  <c r="BK57" i="1"/>
  <c r="BJ57" i="1"/>
  <c r="BI57" i="1"/>
  <c r="AI57" i="1"/>
  <c r="BM57" i="1"/>
  <c r="AG57" i="1"/>
  <c r="BN57" i="1"/>
  <c r="BO57" i="1"/>
  <c r="BP57" i="1"/>
  <c r="BS57" i="1"/>
  <c r="AK57" i="1"/>
  <c r="G57" i="1"/>
  <c r="BV57" i="1"/>
  <c r="H57" i="1"/>
  <c r="CB57" i="1"/>
  <c r="P57" i="1"/>
  <c r="CD57" i="1"/>
  <c r="Q57" i="1"/>
  <c r="R57" i="1"/>
  <c r="W57" i="1"/>
  <c r="CC57" i="1"/>
  <c r="X57" i="1"/>
  <c r="Y57" i="1"/>
  <c r="Z57" i="1"/>
  <c r="AA57" i="1"/>
  <c r="AD57" i="1"/>
  <c r="AE57" i="1"/>
  <c r="BT57" i="1"/>
  <c r="AF57" i="1"/>
  <c r="BQ57" i="1"/>
  <c r="BR57" i="1"/>
  <c r="BU57" i="1"/>
  <c r="BW57" i="1"/>
  <c r="BX57" i="1"/>
  <c r="BY57" i="1"/>
  <c r="BZ57" i="1"/>
  <c r="CA57" i="1"/>
  <c r="CE57" i="1"/>
  <c r="CF57" i="1"/>
  <c r="BH62" i="1"/>
  <c r="F62" i="1"/>
  <c r="BL62" i="1"/>
  <c r="BK62" i="1"/>
  <c r="BJ62" i="1"/>
  <c r="BI62" i="1"/>
  <c r="AI62" i="1"/>
  <c r="BM62" i="1"/>
  <c r="AG62" i="1"/>
  <c r="BN62" i="1"/>
  <c r="BO62" i="1"/>
  <c r="BP62" i="1"/>
  <c r="BS62" i="1"/>
  <c r="AK62" i="1"/>
  <c r="G62" i="1"/>
  <c r="BV62" i="1"/>
  <c r="H62" i="1"/>
  <c r="CB62" i="1"/>
  <c r="P62" i="1"/>
  <c r="CD62" i="1"/>
  <c r="Q62" i="1"/>
  <c r="R62" i="1"/>
  <c r="W62" i="1"/>
  <c r="CC62" i="1"/>
  <c r="X62" i="1"/>
  <c r="Y62" i="1"/>
  <c r="Z62" i="1"/>
  <c r="AA62" i="1"/>
  <c r="AD62" i="1"/>
  <c r="AE62" i="1"/>
  <c r="BT62" i="1"/>
  <c r="AF62" i="1"/>
  <c r="BQ62" i="1"/>
  <c r="BR62" i="1"/>
  <c r="BU62" i="1"/>
  <c r="BW62" i="1"/>
  <c r="BX62" i="1"/>
  <c r="BY62" i="1"/>
  <c r="BZ62" i="1"/>
  <c r="CA62" i="1"/>
  <c r="CE62" i="1"/>
  <c r="CF62" i="1"/>
  <c r="BH60" i="1"/>
  <c r="F60" i="1"/>
  <c r="BL60" i="1"/>
  <c r="BK60" i="1"/>
  <c r="BJ60" i="1"/>
  <c r="BI60" i="1"/>
  <c r="AI60" i="1"/>
  <c r="BM60" i="1"/>
  <c r="AG60" i="1"/>
  <c r="BN60" i="1"/>
  <c r="BO60" i="1"/>
  <c r="BP60" i="1"/>
  <c r="BS60" i="1"/>
  <c r="AK60" i="1"/>
  <c r="G60" i="1"/>
  <c r="BV60" i="1"/>
  <c r="H60" i="1"/>
  <c r="CB60" i="1"/>
  <c r="P60" i="1"/>
  <c r="CD60" i="1"/>
  <c r="Q60" i="1"/>
  <c r="R60" i="1"/>
  <c r="W60" i="1"/>
  <c r="CC60" i="1"/>
  <c r="X60" i="1"/>
  <c r="Y60" i="1"/>
  <c r="Z60" i="1"/>
  <c r="AA60" i="1"/>
  <c r="AD60" i="1"/>
  <c r="AE60" i="1"/>
  <c r="BT60" i="1"/>
  <c r="AF60" i="1"/>
  <c r="BQ60" i="1"/>
  <c r="BR60" i="1"/>
  <c r="BU60" i="1"/>
  <c r="BW60" i="1"/>
  <c r="BX60" i="1"/>
  <c r="BY60" i="1"/>
  <c r="BZ60" i="1"/>
  <c r="CA60" i="1"/>
  <c r="CE60" i="1"/>
  <c r="CF60" i="1"/>
  <c r="BH58" i="1"/>
  <c r="F58" i="1"/>
  <c r="BL58" i="1"/>
  <c r="BK58" i="1"/>
  <c r="BJ58" i="1"/>
  <c r="BI58" i="1"/>
  <c r="AI58" i="1"/>
  <c r="BM58" i="1"/>
  <c r="AG58" i="1"/>
  <c r="BN58" i="1"/>
  <c r="BO58" i="1"/>
  <c r="BP58" i="1"/>
  <c r="BS58" i="1"/>
  <c r="AK58" i="1"/>
  <c r="G58" i="1"/>
  <c r="BV58" i="1"/>
  <c r="H58" i="1"/>
  <c r="CB58" i="1"/>
  <c r="P58" i="1"/>
  <c r="CD58" i="1"/>
  <c r="Q58" i="1"/>
  <c r="R58" i="1"/>
  <c r="W58" i="1"/>
  <c r="CC58" i="1"/>
  <c r="X58" i="1"/>
  <c r="Y58" i="1"/>
  <c r="Z58" i="1"/>
  <c r="AA58" i="1"/>
  <c r="AD58" i="1"/>
  <c r="AE58" i="1"/>
  <c r="BT58" i="1"/>
  <c r="AF58" i="1"/>
  <c r="BQ58" i="1"/>
  <c r="BR58" i="1"/>
  <c r="BU58" i="1"/>
  <c r="BW58" i="1"/>
  <c r="BX58" i="1"/>
  <c r="BY58" i="1"/>
  <c r="BZ58" i="1"/>
  <c r="CA58" i="1"/>
  <c r="CE58" i="1"/>
  <c r="CF58" i="1"/>
  <c r="BH59" i="1"/>
  <c r="F59" i="1"/>
  <c r="BL59" i="1"/>
  <c r="BK59" i="1"/>
  <c r="BJ59" i="1"/>
  <c r="BI59" i="1"/>
  <c r="AI59" i="1"/>
  <c r="BM59" i="1"/>
  <c r="AG59" i="1"/>
  <c r="BN59" i="1"/>
  <c r="BO59" i="1"/>
  <c r="BP59" i="1"/>
  <c r="BS59" i="1"/>
  <c r="AK59" i="1"/>
  <c r="G59" i="1"/>
  <c r="BV59" i="1"/>
  <c r="H59" i="1"/>
  <c r="CB59" i="1"/>
  <c r="P59" i="1"/>
  <c r="CD59" i="1"/>
  <c r="Q59" i="1"/>
  <c r="R59" i="1"/>
  <c r="W59" i="1"/>
  <c r="CC59" i="1"/>
  <c r="X59" i="1"/>
  <c r="Y59" i="1"/>
  <c r="Z59" i="1"/>
  <c r="AA59" i="1"/>
  <c r="AD59" i="1"/>
  <c r="AE59" i="1"/>
  <c r="BT59" i="1"/>
  <c r="AF59" i="1"/>
  <c r="BQ59" i="1"/>
  <c r="BR59" i="1"/>
  <c r="BU59" i="1"/>
  <c r="BW59" i="1"/>
  <c r="BX59" i="1"/>
  <c r="BY59" i="1"/>
  <c r="BZ59" i="1"/>
  <c r="CA59" i="1"/>
  <c r="CE59" i="1"/>
  <c r="CF59" i="1"/>
  <c r="BH61" i="1"/>
  <c r="F61" i="1"/>
  <c r="BL61" i="1"/>
  <c r="BK61" i="1"/>
  <c r="BJ61" i="1"/>
  <c r="BI61" i="1"/>
  <c r="AI61" i="1"/>
  <c r="BM61" i="1"/>
  <c r="AG61" i="1"/>
  <c r="BN61" i="1"/>
  <c r="BO61" i="1"/>
  <c r="BP61" i="1"/>
  <c r="BS61" i="1"/>
  <c r="AK61" i="1"/>
  <c r="G61" i="1"/>
  <c r="BV61" i="1"/>
  <c r="H61" i="1"/>
  <c r="CB61" i="1"/>
  <c r="P61" i="1"/>
  <c r="CD61" i="1"/>
  <c r="Q61" i="1"/>
  <c r="R61" i="1"/>
  <c r="W61" i="1"/>
  <c r="CC61" i="1"/>
  <c r="X61" i="1"/>
  <c r="Y61" i="1"/>
  <c r="Z61" i="1"/>
  <c r="AA61" i="1"/>
  <c r="AD61" i="1"/>
  <c r="AE61" i="1"/>
  <c r="BT61" i="1"/>
  <c r="AF61" i="1"/>
  <c r="BQ61" i="1"/>
  <c r="BR61" i="1"/>
  <c r="BU61" i="1"/>
  <c r="BW61" i="1"/>
  <c r="BX61" i="1"/>
  <c r="BY61" i="1"/>
  <c r="BZ61" i="1"/>
  <c r="CA61" i="1"/>
  <c r="CE61" i="1"/>
  <c r="CF61" i="1"/>
  <c r="BH63" i="1"/>
  <c r="F63" i="1"/>
  <c r="BL63" i="1"/>
  <c r="BK63" i="1"/>
  <c r="BJ63" i="1"/>
  <c r="BI63" i="1"/>
  <c r="AI63" i="1"/>
  <c r="BM63" i="1"/>
  <c r="AG63" i="1"/>
  <c r="BN63" i="1"/>
  <c r="BO63" i="1"/>
  <c r="BP63" i="1"/>
  <c r="BS63" i="1"/>
  <c r="AK63" i="1"/>
  <c r="G63" i="1"/>
  <c r="BV63" i="1"/>
  <c r="H63" i="1"/>
  <c r="CB63" i="1"/>
  <c r="P63" i="1"/>
  <c r="CD63" i="1"/>
  <c r="Q63" i="1"/>
  <c r="R63" i="1"/>
  <c r="W63" i="1"/>
  <c r="CC63" i="1"/>
  <c r="X63" i="1"/>
  <c r="Y63" i="1"/>
  <c r="Z63" i="1"/>
  <c r="AA63" i="1"/>
  <c r="AD63" i="1"/>
  <c r="AE63" i="1"/>
  <c r="BT63" i="1"/>
  <c r="AF63" i="1"/>
  <c r="BQ63" i="1"/>
  <c r="BR63" i="1"/>
  <c r="BU63" i="1"/>
  <c r="BW63" i="1"/>
  <c r="BX63" i="1"/>
  <c r="BY63" i="1"/>
  <c r="BZ63" i="1"/>
  <c r="CA63" i="1"/>
  <c r="CE63" i="1"/>
  <c r="CF63" i="1"/>
  <c r="BH64" i="1"/>
  <c r="F64" i="1"/>
  <c r="BL64" i="1"/>
  <c r="BK64" i="1"/>
  <c r="BJ64" i="1"/>
  <c r="BI64" i="1"/>
  <c r="AI64" i="1"/>
  <c r="BM64" i="1"/>
  <c r="AG64" i="1"/>
  <c r="BN64" i="1"/>
  <c r="BO64" i="1"/>
  <c r="BP64" i="1"/>
  <c r="BS64" i="1"/>
  <c r="AK64" i="1"/>
  <c r="G64" i="1"/>
  <c r="BV64" i="1"/>
  <c r="H64" i="1"/>
  <c r="CB64" i="1"/>
  <c r="P64" i="1"/>
  <c r="CD64" i="1"/>
  <c r="Q64" i="1"/>
  <c r="R64" i="1"/>
  <c r="W64" i="1"/>
  <c r="CC64" i="1"/>
  <c r="X64" i="1"/>
  <c r="Y64" i="1"/>
  <c r="Z64" i="1"/>
  <c r="AA64" i="1"/>
  <c r="AD64" i="1"/>
  <c r="AE64" i="1"/>
  <c r="BT64" i="1"/>
  <c r="AF64" i="1"/>
  <c r="BQ64" i="1"/>
  <c r="BR64" i="1"/>
  <c r="BU64" i="1"/>
  <c r="BW64" i="1"/>
  <c r="BX64" i="1"/>
  <c r="BY64" i="1"/>
  <c r="BZ64" i="1"/>
  <c r="CA64" i="1"/>
  <c r="CE64" i="1"/>
  <c r="CF64" i="1"/>
  <c r="BH65" i="1"/>
  <c r="F65" i="1"/>
  <c r="BL65" i="1"/>
  <c r="BK65" i="1"/>
  <c r="BJ65" i="1"/>
  <c r="BI65" i="1"/>
  <c r="AI65" i="1"/>
  <c r="BM65" i="1"/>
  <c r="AG65" i="1"/>
  <c r="BN65" i="1"/>
  <c r="BO65" i="1"/>
  <c r="BP65" i="1"/>
  <c r="BS65" i="1"/>
  <c r="AK65" i="1"/>
  <c r="G65" i="1"/>
  <c r="BV65" i="1"/>
  <c r="H65" i="1"/>
  <c r="CB65" i="1"/>
  <c r="P65" i="1"/>
  <c r="CD65" i="1"/>
  <c r="Q65" i="1"/>
  <c r="R65" i="1"/>
  <c r="W65" i="1"/>
  <c r="CC65" i="1"/>
  <c r="X65" i="1"/>
  <c r="Y65" i="1"/>
  <c r="Z65" i="1"/>
  <c r="AA65" i="1"/>
  <c r="AD65" i="1"/>
  <c r="AE65" i="1"/>
  <c r="BT65" i="1"/>
  <c r="AF65" i="1"/>
  <c r="BQ65" i="1"/>
  <c r="BR65" i="1"/>
  <c r="BU65" i="1"/>
  <c r="BW65" i="1"/>
  <c r="BX65" i="1"/>
  <c r="BY65" i="1"/>
  <c r="BZ65" i="1"/>
  <c r="CA65" i="1"/>
  <c r="CE65" i="1"/>
  <c r="CF65" i="1"/>
  <c r="BH66" i="1"/>
  <c r="F66" i="1"/>
  <c r="BL66" i="1"/>
  <c r="BK66" i="1"/>
  <c r="BJ66" i="1"/>
  <c r="BI66" i="1"/>
  <c r="AI66" i="1"/>
  <c r="BM66" i="1"/>
  <c r="AG66" i="1"/>
  <c r="BN66" i="1"/>
  <c r="BO66" i="1"/>
  <c r="BP66" i="1"/>
  <c r="BS66" i="1"/>
  <c r="AK66" i="1"/>
  <c r="G66" i="1"/>
  <c r="BV66" i="1"/>
  <c r="H66" i="1"/>
  <c r="CB66" i="1"/>
  <c r="P66" i="1"/>
  <c r="CD66" i="1"/>
  <c r="Q66" i="1"/>
  <c r="R66" i="1"/>
  <c r="W66" i="1"/>
  <c r="CC66" i="1"/>
  <c r="X66" i="1"/>
  <c r="Y66" i="1"/>
  <c r="Z66" i="1"/>
  <c r="AA66" i="1"/>
  <c r="AD66" i="1"/>
  <c r="AE66" i="1"/>
  <c r="BT66" i="1"/>
  <c r="AF66" i="1"/>
  <c r="BQ66" i="1"/>
  <c r="BR66" i="1"/>
  <c r="BU66" i="1"/>
  <c r="BW66" i="1"/>
  <c r="BX66" i="1"/>
  <c r="BY66" i="1"/>
  <c r="BZ66" i="1"/>
  <c r="CA66" i="1"/>
  <c r="CE66" i="1"/>
  <c r="CF66" i="1"/>
  <c r="BH67" i="1"/>
  <c r="F67" i="1"/>
  <c r="BL67" i="1"/>
  <c r="BK67" i="1"/>
  <c r="BJ67" i="1"/>
  <c r="BI67" i="1"/>
  <c r="AI67" i="1"/>
  <c r="BM67" i="1"/>
  <c r="AG67" i="1"/>
  <c r="BN67" i="1"/>
  <c r="BO67" i="1"/>
  <c r="BP67" i="1"/>
  <c r="BS67" i="1"/>
  <c r="AK67" i="1"/>
  <c r="G67" i="1"/>
  <c r="BV67" i="1"/>
  <c r="H67" i="1"/>
  <c r="CB67" i="1"/>
  <c r="P67" i="1"/>
  <c r="CD67" i="1"/>
  <c r="Q67" i="1"/>
  <c r="R67" i="1"/>
  <c r="W67" i="1"/>
  <c r="CC67" i="1"/>
  <c r="X67" i="1"/>
  <c r="Y67" i="1"/>
  <c r="Z67" i="1"/>
  <c r="AA67" i="1"/>
  <c r="AD67" i="1"/>
  <c r="AE67" i="1"/>
  <c r="BT67" i="1"/>
  <c r="AF67" i="1"/>
  <c r="BQ67" i="1"/>
  <c r="BR67" i="1"/>
  <c r="BU67" i="1"/>
  <c r="BW67" i="1"/>
  <c r="BX67" i="1"/>
  <c r="BY67" i="1"/>
  <c r="BZ67" i="1"/>
  <c r="CA67" i="1"/>
  <c r="CE67" i="1"/>
  <c r="CF67" i="1"/>
  <c r="BH68" i="1"/>
  <c r="F68" i="1"/>
  <c r="BL68" i="1"/>
  <c r="BK68" i="1"/>
  <c r="BJ68" i="1"/>
  <c r="BI68" i="1"/>
  <c r="AI68" i="1"/>
  <c r="BM68" i="1"/>
  <c r="AG68" i="1"/>
  <c r="BN68" i="1"/>
  <c r="BO68" i="1"/>
  <c r="BP68" i="1"/>
  <c r="BS68" i="1"/>
  <c r="AK68" i="1"/>
  <c r="G68" i="1"/>
  <c r="BV68" i="1"/>
  <c r="H68" i="1"/>
  <c r="CB68" i="1"/>
  <c r="P68" i="1"/>
  <c r="CD68" i="1"/>
  <c r="Q68" i="1"/>
  <c r="R68" i="1"/>
  <c r="W68" i="1"/>
  <c r="CC68" i="1"/>
  <c r="X68" i="1"/>
  <c r="Y68" i="1"/>
  <c r="Z68" i="1"/>
  <c r="AA68" i="1"/>
  <c r="AD68" i="1"/>
  <c r="AE68" i="1"/>
  <c r="BT68" i="1"/>
  <c r="AF68" i="1"/>
  <c r="BQ68" i="1"/>
  <c r="BR68" i="1"/>
  <c r="BU68" i="1"/>
  <c r="BW68" i="1"/>
  <c r="BX68" i="1"/>
  <c r="BY68" i="1"/>
  <c r="BZ68" i="1"/>
  <c r="CA68" i="1"/>
  <c r="CE68" i="1"/>
  <c r="CF68" i="1"/>
</calcChain>
</file>

<file path=xl/sharedStrings.xml><?xml version="1.0" encoding="utf-8"?>
<sst xmlns="http://schemas.openxmlformats.org/spreadsheetml/2006/main" count="299" uniqueCount="158">
  <si>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</si>
  <si>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</si>
  <si>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</si>
  <si>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</si>
  <si>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</si>
  <si>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</si>
  <si>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</si>
  <si>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</si>
  <si>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</si>
  <si>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</si>
  <si>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</si>
  <si>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</si>
  <si>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</si>
  <si>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</si>
  <si>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</si>
  <si>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</si>
  <si>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</si>
  <si>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</si>
  <si>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</si>
  <si>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</si>
  <si>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</si>
  <si>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</si>
  <si>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</si>
  <si>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</si>
  <si>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</si>
  <si>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</si>
  <si>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</si>
  <si>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</si>
  <si>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</si>
  <si>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</si>
  <si>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</si>
  <si>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</si>
  <si>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</si>
  <si>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</si>
  <si>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</si>
  <si>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</si>
  <si>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</si>
  <si>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</si>
  <si>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</si>
  <si>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</si>
  <si>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</si>
  <si>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</si>
  <si>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</si>
  <si>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</si>
  <si>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</si>
  <si>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</si>
  <si>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</si>
  <si>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</si>
  <si>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</si>
  <si>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</si>
  <si>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</si>
  <si>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</si>
  <si>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</si>
  <si>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</si>
  <si>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</si>
  <si>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</si>
  <si>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</si>
  <si>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</si>
  <si>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</si>
  <si>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</si>
  <si>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</si>
  <si>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</si>
  <si>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</si>
  <si>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</si>
  <si>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</si>
  <si>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</si>
  <si>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</si>
  <si>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</si>
  <si>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</si>
  <si>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</si>
  <si>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</si>
  <si>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</si>
  <si>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</si>
  <si>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</si>
  <si>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</si>
  <si>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</si>
  <si>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</si>
  <si>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</si>
  <si>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</si>
  <si>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</si>
  <si>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</si>
  <si>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</si>
  <si>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</si>
  <si>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</si>
  <si>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</si>
  <si>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09:43:42</t>
  </si>
  <si>
    <t>09:45:46</t>
  </si>
  <si>
    <t>09:47:56</t>
  </si>
  <si>
    <t>09:50:15</t>
  </si>
  <si>
    <t>09:52:28</t>
  </si>
  <si>
    <t>09:55:49</t>
  </si>
  <si>
    <t>09:58:59</t>
  </si>
  <si>
    <t>10:02:09</t>
  </si>
  <si>
    <t>10:04:49</t>
  </si>
  <si>
    <t>10:07:18</t>
  </si>
  <si>
    <t>10:10:40</t>
  </si>
  <si>
    <t>10:22:31</t>
  </si>
  <si>
    <t>10:24:47</t>
  </si>
  <si>
    <t>10:27:30</t>
  </si>
  <si>
    <t>10:30:52</t>
  </si>
  <si>
    <t>10:33:24</t>
  </si>
  <si>
    <t>10:36:22</t>
  </si>
  <si>
    <t>10:38:52</t>
  </si>
  <si>
    <t>10:42:14</t>
  </si>
  <si>
    <t>10:44:16</t>
  </si>
  <si>
    <t>10:46:25</t>
  </si>
  <si>
    <t>10:49:47</t>
  </si>
  <si>
    <t>11:06:14</t>
  </si>
  <si>
    <t>11:08:16</t>
  </si>
  <si>
    <t>11:10:19</t>
  </si>
  <si>
    <t>11:12:21</t>
  </si>
  <si>
    <t>11:15:19</t>
  </si>
  <si>
    <t>11:18:41</t>
  </si>
  <si>
    <t>11:21:41</t>
  </si>
  <si>
    <t>11:24:24</t>
  </si>
  <si>
    <t>11:26:30</t>
  </si>
  <si>
    <t>11:29:08</t>
  </si>
  <si>
    <t>11:32:30</t>
  </si>
  <si>
    <t>11:40:48</t>
  </si>
  <si>
    <t>11:42:56</t>
  </si>
  <si>
    <t>11:45:05</t>
  </si>
  <si>
    <t>11:47:07</t>
  </si>
  <si>
    <t>11:49:45</t>
  </si>
  <si>
    <t>11:53:03</t>
  </si>
  <si>
    <t>11:56:25</t>
  </si>
  <si>
    <t>11:58:43</t>
  </si>
  <si>
    <t>12:01:27</t>
  </si>
  <si>
    <t>12:03:36</t>
  </si>
  <si>
    <t>12:06:58</t>
  </si>
  <si>
    <t>12:36:24</t>
  </si>
  <si>
    <t>12:38:28</t>
  </si>
  <si>
    <t>12:41:19</t>
  </si>
  <si>
    <t>12:43:21</t>
  </si>
  <si>
    <t>12:45:53</t>
  </si>
  <si>
    <t>12:48:48</t>
  </si>
  <si>
    <t>12:52:07</t>
  </si>
  <si>
    <t>12:54:36</t>
  </si>
  <si>
    <t>12:57:58</t>
  </si>
  <si>
    <t>13:00:35</t>
  </si>
  <si>
    <t>13:03:57</t>
  </si>
  <si>
    <t>13:25:08</t>
  </si>
  <si>
    <t>13:27:10</t>
  </si>
  <si>
    <t>13:31:04</t>
  </si>
  <si>
    <t>13:33:05</t>
  </si>
  <si>
    <t>13:35:44</t>
  </si>
  <si>
    <t>13:38:21</t>
  </si>
  <si>
    <t>13:40:43</t>
  </si>
  <si>
    <t>13:43:16</t>
  </si>
  <si>
    <t>13:45:32</t>
  </si>
  <si>
    <t>13:48:14</t>
  </si>
  <si>
    <t>13:51:36</t>
  </si>
  <si>
    <t>ID</t>
  </si>
  <si>
    <t>T1 200-8 Plot3 Leaf2</t>
  </si>
  <si>
    <t>T1 43-oe Plot1 Leaf4</t>
  </si>
  <si>
    <t>T1 43-oe Plot3 Leaf2</t>
  </si>
  <si>
    <t>T1 43-oe Plot3 Leaf1</t>
  </si>
  <si>
    <t>T1 4-ko Plot1 Leaf4</t>
  </si>
  <si>
    <t>T1 4-ko Plot4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</si>
</sst>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8"/>
  <sheetViews>
    <sheetView tabSelected="1" zoomScale="115" zoomScaleNormal="115" workbookViewId="0">
      <selection activeCell="B7" sqref="B7"/>
    </sheetView>
  </sheetViews>
  <sheetFormatPr defaultColWidth="11" defaultRowHeight="15.5" x14ac:dyDescent="0.35"/>
  <cols>
    <col min="1" max="1" width="18.33203125" customWidth="1"/>
  </cols>
  <sheetData>
    <row r="1" spans="1:84" x14ac:dyDescent="0.35">
      <c r="A1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152</v>
      </c>
      <c r="B3" s="1">
        <v>3</v>
      </c>
      <c r="C3" s="1" t="s">
        <v>87</v>
      </c>
      <c r="D3" s="1">
        <v>2130.0000524464995</v>
      </c>
      <c r="E3" s="1">
        <v>0</v>
      </c>
      <c r="F3">
        <f t="shared" ref="F3:F13" si="0">(AO3-AP3*(1000-AQ3)/(1000-AR3))*BH3</f>
        <v>-2.3685637947471574</v>
      </c>
      <c r="G3">
        <f t="shared" ref="G3:G13" si="1">IF(BS3&lt;&gt;0,1/(1/BS3-1/AK3),0)</f>
        <v>0.13201446957577134</v>
      </c>
      <c r="H3">
        <f t="shared" ref="H3:H13" si="2">((BV3-BI3/2)*AP3-F3)/(BV3+BI3/2)</f>
        <v>78.529716632740275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10.178482055664063</v>
      </c>
      <c r="W3">
        <f t="shared" ref="W3:W13" si="6">(V3*U3+(100-V3)*T3)/100</f>
        <v>0.87508924102783214</v>
      </c>
      <c r="X3">
        <f t="shared" ref="X3:X13" si="7">(F3-S3)/CC3</f>
        <v>-9.2074019072568467E-4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2.1382897474422338</v>
      </c>
      <c r="AF3">
        <f t="shared" ref="AF3:AF13" si="13">(BN3-BT3)</f>
        <v>1.5919421753564877</v>
      </c>
      <c r="AG3">
        <f t="shared" ref="AG3:AG13" si="14">(AM3+BM3*E3)</f>
        <v>26.266475677490234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22.870380401611328</v>
      </c>
      <c r="AM3" s="1">
        <v>26.266475677490234</v>
      </c>
      <c r="AN3" s="1">
        <v>22.041746139526367</v>
      </c>
      <c r="AO3" s="1">
        <v>49.671417236328125</v>
      </c>
      <c r="AP3" s="1">
        <v>51.174846649169922</v>
      </c>
      <c r="AQ3" s="1">
        <v>17.047239303588867</v>
      </c>
      <c r="AR3" s="1">
        <v>18.444000244140625</v>
      </c>
      <c r="AS3" s="1">
        <v>60.643173217773438</v>
      </c>
      <c r="AT3" s="1">
        <v>65.61395263671875</v>
      </c>
      <c r="AU3" s="1">
        <v>300.53118896484375</v>
      </c>
      <c r="AV3" s="1">
        <v>1698.539306640625</v>
      </c>
      <c r="AW3" s="1">
        <v>0.21455861628055573</v>
      </c>
      <c r="AX3" s="1">
        <v>99.538612365722656</v>
      </c>
      <c r="AY3" s="1">
        <v>-0.38853791356086731</v>
      </c>
      <c r="AZ3" s="1">
        <v>-0.16628116369247437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1.5026559448242187</v>
      </c>
      <c r="BI3">
        <f t="shared" ref="BI3:BI13" si="18">(AR3-AQ3)/(1000-AR3)*BH3</f>
        <v>2.1382897474422338E-3</v>
      </c>
      <c r="BJ3">
        <f t="shared" ref="BJ3:BJ13" si="19">(AM3+273.15)</f>
        <v>299.41647567749021</v>
      </c>
      <c r="BK3">
        <f t="shared" ref="BK3:BK13" si="20">(AL3+273.15)</f>
        <v>296.02038040161131</v>
      </c>
      <c r="BL3">
        <f t="shared" ref="BL3:BL13" si="21">(AV3*BD3+AW3*BE3)*BF3</f>
        <v>271.76628298805008</v>
      </c>
      <c r="BM3">
        <f t="shared" ref="BM3:BM13" si="22">((BL3+0.00000010773*(BK3^4-BJ3^4))-BI3*44100)/(AI3*51.4+0.00000043092*BJ3^3)</f>
        <v>0.55469821110018025</v>
      </c>
      <c r="BN3">
        <f t="shared" ref="BN3:BN13" si="23">0.61365*EXP(17.502*AG3/(240.97+AG3))</f>
        <v>3.4278323661312955</v>
      </c>
      <c r="BO3">
        <f t="shared" ref="BO3:BO13" si="24">BN3*1000/AX3</f>
        <v>34.437212702311207</v>
      </c>
      <c r="BP3">
        <f t="shared" ref="BP3:BP13" si="25">(BO3-AR3)</f>
        <v>15.993212458170582</v>
      </c>
      <c r="BQ3">
        <f t="shared" ref="BQ3:BQ13" si="26">IF(E3,AM3,(AL3+AM3)/2)</f>
        <v>24.568428039550781</v>
      </c>
      <c r="BR3">
        <f t="shared" ref="BR3:BR13" si="27">0.61365*EXP(17.502*BQ3/(240.97+BQ3))</f>
        <v>3.0987786770980104</v>
      </c>
      <c r="BS3">
        <f t="shared" ref="BS3:BS13" si="28">IF(BP3&lt;&gt;0,(1000-(BO3+AR3)/2)/BP3*BI3,0)</f>
        <v>0.13016472301290904</v>
      </c>
      <c r="BT3">
        <f t="shared" ref="BT3:BT13" si="29">AR3*AX3/1000</f>
        <v>1.8358901907748078</v>
      </c>
      <c r="BU3">
        <f t="shared" ref="BU3:BU13" si="30">(BR3-BT3)</f>
        <v>1.2628884863232026</v>
      </c>
      <c r="BV3">
        <f t="shared" ref="BV3:BV13" si="31">1/(1.6/G3+1.37/AK3)</f>
        <v>8.1517142181825944E-2</v>
      </c>
      <c r="BW3">
        <f t="shared" ref="BW3:BW13" si="32">H3*AX3*0.001</f>
        <v>7.8167390230963774</v>
      </c>
      <c r="BX3">
        <f t="shared" ref="BX3:BX13" si="33">H3/AP3</f>
        <v>1.5345374099721716</v>
      </c>
      <c r="BY3">
        <f t="shared" ref="BY3:BY13" si="34">(1-BI3*AX3/BN3/G3)*100</f>
        <v>52.965446512810075</v>
      </c>
      <c r="BZ3">
        <f t="shared" ref="BZ3:BZ13" si="35">(AP3-F3/(AK3/1.35))</f>
        <v>51.519050916566826</v>
      </c>
      <c r="CA3">
        <f t="shared" ref="CA3:CA13" si="36">F3*BY3/100/BZ3</f>
        <v>-2.4350611424504676E-2</v>
      </c>
      <c r="CB3">
        <f t="shared" ref="CB3:CB13" si="37">(L3-K3)</f>
        <v>0</v>
      </c>
      <c r="CC3">
        <f t="shared" ref="CC3:CC13" si="38">AV3*W3</f>
        <v>1486.3734727040849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152</v>
      </c>
      <c r="B4" s="1">
        <v>4</v>
      </c>
      <c r="C4" s="1" t="s">
        <v>88</v>
      </c>
      <c r="D4" s="1">
        <v>2269.0000524464995</v>
      </c>
      <c r="E4" s="1">
        <v>0</v>
      </c>
      <c r="F4">
        <f t="shared" si="0"/>
        <v>1.660475473462262</v>
      </c>
      <c r="G4">
        <f t="shared" si="1"/>
        <v>0.17603370918694708</v>
      </c>
      <c r="H4">
        <f t="shared" si="2"/>
        <v>80.974189010122487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10.178482055664063</v>
      </c>
      <c r="W4">
        <f t="shared" si="6"/>
        <v>0.87508924102783214</v>
      </c>
      <c r="X4">
        <f t="shared" si="7"/>
        <v>1.7895892143081321E-3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2.8571589266770006</v>
      </c>
      <c r="AF4">
        <f t="shared" si="13"/>
        <v>1.6032380212045354</v>
      </c>
      <c r="AG4">
        <f t="shared" si="14"/>
        <v>26.152151107788086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22.850027084350586</v>
      </c>
      <c r="AM4" s="1">
        <v>26.152151107788086</v>
      </c>
      <c r="AN4" s="1">
        <v>22.040325164794922</v>
      </c>
      <c r="AO4" s="1">
        <v>99.974700927734375</v>
      </c>
      <c r="AP4" s="1">
        <v>98.682022094726563</v>
      </c>
      <c r="AQ4" s="1">
        <v>16.230701446533203</v>
      </c>
      <c r="AR4" s="1">
        <v>18.097721099853516</v>
      </c>
      <c r="AS4" s="1">
        <v>57.833915710449219</v>
      </c>
      <c r="AT4" s="1">
        <v>64.481185913085938</v>
      </c>
      <c r="AU4" s="1">
        <v>300.52719116210938</v>
      </c>
      <c r="AV4" s="1">
        <v>1698.84423828125</v>
      </c>
      <c r="AW4" s="1">
        <v>0.23217017948627472</v>
      </c>
      <c r="AX4" s="1">
        <v>99.543998718261719</v>
      </c>
      <c r="AY4" s="1">
        <v>-0.12217286229133606</v>
      </c>
      <c r="AZ4" s="1">
        <v>-0.13747380673885345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1.5026359558105467</v>
      </c>
      <c r="BI4">
        <f t="shared" si="18"/>
        <v>2.8571589266770006E-3</v>
      </c>
      <c r="BJ4">
        <f t="shared" si="19"/>
        <v>299.30215110778806</v>
      </c>
      <c r="BK4">
        <f t="shared" si="20"/>
        <v>296.00002708435056</v>
      </c>
      <c r="BL4">
        <f t="shared" si="21"/>
        <v>271.81507204945956</v>
      </c>
      <c r="BM4">
        <f t="shared" si="22"/>
        <v>0.43263716198628066</v>
      </c>
      <c r="BN4">
        <f t="shared" si="23"/>
        <v>3.4047575471718119</v>
      </c>
      <c r="BO4">
        <f t="shared" si="24"/>
        <v>34.20354407108217</v>
      </c>
      <c r="BP4">
        <f t="shared" si="25"/>
        <v>16.105822971228655</v>
      </c>
      <c r="BQ4">
        <f t="shared" si="26"/>
        <v>24.501089096069336</v>
      </c>
      <c r="BR4">
        <f t="shared" si="27"/>
        <v>3.0863195286470475</v>
      </c>
      <c r="BS4">
        <f t="shared" si="28"/>
        <v>0.17276002712296784</v>
      </c>
      <c r="BT4">
        <f t="shared" si="29"/>
        <v>1.8015195259672765</v>
      </c>
      <c r="BU4">
        <f t="shared" si="30"/>
        <v>1.284800002679771</v>
      </c>
      <c r="BV4">
        <f t="shared" si="31"/>
        <v>0.1082644408239135</v>
      </c>
      <c r="BW4">
        <f t="shared" si="32"/>
        <v>8.0604945670359154</v>
      </c>
      <c r="BX4">
        <f t="shared" si="33"/>
        <v>0.82055664538768747</v>
      </c>
      <c r="BY4">
        <f t="shared" si="34"/>
        <v>52.546587460478818</v>
      </c>
      <c r="BZ4">
        <f t="shared" si="35"/>
        <v>98.440718590408409</v>
      </c>
      <c r="CA4">
        <f t="shared" si="36"/>
        <v>8.8634379087889122E-3</v>
      </c>
      <c r="CB4">
        <f t="shared" si="37"/>
        <v>0</v>
      </c>
      <c r="CC4">
        <f t="shared" si="38"/>
        <v>1486.6403151020447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152</v>
      </c>
      <c r="B5" s="1">
        <v>2</v>
      </c>
      <c r="C5" s="1" t="s">
        <v>86</v>
      </c>
      <c r="D5" s="1">
        <v>2000.5000524809584</v>
      </c>
      <c r="E5" s="1">
        <v>0</v>
      </c>
      <c r="F5">
        <f t="shared" si="0"/>
        <v>4.7747808937357146</v>
      </c>
      <c r="G5">
        <f t="shared" si="1"/>
        <v>0.11994911860300575</v>
      </c>
      <c r="H5">
        <f t="shared" si="2"/>
        <v>127.23077460146874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10.178482055664063</v>
      </c>
      <c r="W5">
        <f t="shared" si="6"/>
        <v>0.87508924102783214</v>
      </c>
      <c r="X5">
        <f t="shared" si="7"/>
        <v>3.8849008877260027E-3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2.0214307899433996</v>
      </c>
      <c r="AF5">
        <f t="shared" si="13"/>
        <v>1.6545918607051666</v>
      </c>
      <c r="AG5">
        <f t="shared" si="14"/>
        <v>26.299465179443359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22.871614456176758</v>
      </c>
      <c r="AM5" s="1">
        <v>26.299465179443359</v>
      </c>
      <c r="AN5" s="1">
        <v>22.041749954223633</v>
      </c>
      <c r="AO5" s="1">
        <v>199.47312927246094</v>
      </c>
      <c r="AP5" s="1">
        <v>196.03207397460938</v>
      </c>
      <c r="AQ5" s="1">
        <v>16.560932159423828</v>
      </c>
      <c r="AR5" s="1">
        <v>17.88203239440918</v>
      </c>
      <c r="AS5" s="1">
        <v>58.904567718505859</v>
      </c>
      <c r="AT5" s="1">
        <v>63.606697082519531</v>
      </c>
      <c r="AU5" s="1">
        <v>300.55001831054688</v>
      </c>
      <c r="AV5" s="1">
        <v>1698.6473388671875</v>
      </c>
      <c r="AW5" s="1">
        <v>0.23743981122970581</v>
      </c>
      <c r="AX5" s="1">
        <v>99.537025451660156</v>
      </c>
      <c r="AY5" s="1">
        <v>0.13956019282341003</v>
      </c>
      <c r="AZ5" s="1">
        <v>-0.1495906263589859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1.5027500915527343</v>
      </c>
      <c r="BI5">
        <f t="shared" si="18"/>
        <v>2.0214307899433996E-3</v>
      </c>
      <c r="BJ5">
        <f t="shared" si="19"/>
        <v>299.44946517944334</v>
      </c>
      <c r="BK5">
        <f t="shared" si="20"/>
        <v>296.02161445617674</v>
      </c>
      <c r="BL5">
        <f t="shared" si="21"/>
        <v>271.78356814391373</v>
      </c>
      <c r="BM5">
        <f t="shared" si="22"/>
        <v>0.57387704810685336</v>
      </c>
      <c r="BN5">
        <f t="shared" si="23"/>
        <v>3.4345161742748846</v>
      </c>
      <c r="BO5">
        <f t="shared" si="24"/>
        <v>34.504910697204295</v>
      </c>
      <c r="BP5">
        <f t="shared" si="25"/>
        <v>16.622878302795115</v>
      </c>
      <c r="BQ5">
        <f t="shared" si="26"/>
        <v>24.585539817810059</v>
      </c>
      <c r="BR5">
        <f t="shared" si="27"/>
        <v>3.1019517194631527</v>
      </c>
      <c r="BS5">
        <f t="shared" si="28"/>
        <v>0.11842007528468773</v>
      </c>
      <c r="BT5">
        <f t="shared" si="29"/>
        <v>1.779924313569718</v>
      </c>
      <c r="BU5">
        <f t="shared" si="30"/>
        <v>1.3220274058934347</v>
      </c>
      <c r="BV5">
        <f t="shared" si="31"/>
        <v>7.4148419839372134E-2</v>
      </c>
      <c r="BW5">
        <f t="shared" si="32"/>
        <v>12.664172849740831</v>
      </c>
      <c r="BX5">
        <f t="shared" si="33"/>
        <v>0.64903039600523749</v>
      </c>
      <c r="BY5">
        <f t="shared" si="34"/>
        <v>51.159409321560368</v>
      </c>
      <c r="BZ5">
        <f t="shared" si="35"/>
        <v>195.33819358888624</v>
      </c>
      <c r="CA5">
        <f t="shared" si="36"/>
        <v>1.2505233394217755E-2</v>
      </c>
      <c r="CB5">
        <f t="shared" si="37"/>
        <v>0</v>
      </c>
      <c r="CC5">
        <f t="shared" si="38"/>
        <v>1486.468010543234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152</v>
      </c>
      <c r="B6" s="1">
        <v>5</v>
      </c>
      <c r="C6" s="1" t="s">
        <v>89</v>
      </c>
      <c r="D6" s="1">
        <v>2402.0000524464995</v>
      </c>
      <c r="E6" s="1">
        <v>0</v>
      </c>
      <c r="F6">
        <f t="shared" si="0"/>
        <v>9.9508003613103497</v>
      </c>
      <c r="G6">
        <f t="shared" si="1"/>
        <v>0.1907846114768055</v>
      </c>
      <c r="H6">
        <f t="shared" si="2"/>
        <v>201.18139243710107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10.178482055664063</v>
      </c>
      <c r="W6">
        <f t="shared" si="6"/>
        <v>0.87508924102783214</v>
      </c>
      <c r="X6">
        <f t="shared" si="7"/>
        <v>7.3676152145236116E-3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3.1309910722292664</v>
      </c>
      <c r="AF6">
        <f t="shared" si="13"/>
        <v>1.6243355026573723</v>
      </c>
      <c r="AG6">
        <f t="shared" si="14"/>
        <v>26.000919342041016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22.882413864135742</v>
      </c>
      <c r="AM6" s="1">
        <v>26.000919342041016</v>
      </c>
      <c r="AN6" s="1">
        <v>22.043464660644531</v>
      </c>
      <c r="AO6" s="1">
        <v>299.93026733398438</v>
      </c>
      <c r="AP6" s="1">
        <v>292.6986083984375</v>
      </c>
      <c r="AQ6" s="1">
        <v>15.533600807189941</v>
      </c>
      <c r="AR6" s="1">
        <v>17.58050537109375</v>
      </c>
      <c r="AS6" s="1">
        <v>55.239276885986328</v>
      </c>
      <c r="AT6" s="1">
        <v>62.516262054443359</v>
      </c>
      <c r="AU6" s="1">
        <v>300.54617309570313</v>
      </c>
      <c r="AV6" s="1">
        <v>1698.5040283203125</v>
      </c>
      <c r="AW6" s="1">
        <v>0.26496076583862305</v>
      </c>
      <c r="AX6" s="1">
        <v>99.548133850097656</v>
      </c>
      <c r="AY6" s="1">
        <v>0.32886168360710144</v>
      </c>
      <c r="AZ6" s="1">
        <v>-0.12690642476081848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1.5027308654785154</v>
      </c>
      <c r="BI6">
        <f t="shared" si="18"/>
        <v>3.1309910722292665E-3</v>
      </c>
      <c r="BJ6">
        <f t="shared" si="19"/>
        <v>299.15091934204099</v>
      </c>
      <c r="BK6">
        <f t="shared" si="20"/>
        <v>296.03241386413572</v>
      </c>
      <c r="BL6">
        <f t="shared" si="21"/>
        <v>271.76063845692624</v>
      </c>
      <c r="BM6">
        <f t="shared" si="22"/>
        <v>0.39262282622066097</v>
      </c>
      <c r="BN6">
        <f t="shared" si="23"/>
        <v>3.3744420044913737</v>
      </c>
      <c r="BO6">
        <f t="shared" si="24"/>
        <v>33.89759178783504</v>
      </c>
      <c r="BP6">
        <f t="shared" si="25"/>
        <v>16.31708641674129</v>
      </c>
      <c r="BQ6">
        <f t="shared" si="26"/>
        <v>24.441666603088379</v>
      </c>
      <c r="BR6">
        <f t="shared" si="27"/>
        <v>3.0753614845835537</v>
      </c>
      <c r="BS6">
        <f t="shared" si="28"/>
        <v>0.18694528318423212</v>
      </c>
      <c r="BT6">
        <f t="shared" si="29"/>
        <v>1.7501065018340014</v>
      </c>
      <c r="BU6">
        <f t="shared" si="30"/>
        <v>1.3252549827495523</v>
      </c>
      <c r="BV6">
        <f t="shared" si="31"/>
        <v>0.11717978071497789</v>
      </c>
      <c r="BW6">
        <f t="shared" si="32"/>
        <v>20.027232182477562</v>
      </c>
      <c r="BX6">
        <f t="shared" si="33"/>
        <v>0.68733293109218285</v>
      </c>
      <c r="BY6">
        <f t="shared" si="34"/>
        <v>51.586147588707654</v>
      </c>
      <c r="BZ6">
        <f t="shared" si="35"/>
        <v>291.25253886213301</v>
      </c>
      <c r="CA6">
        <f t="shared" si="36"/>
        <v>1.7624686056635797E-2</v>
      </c>
      <c r="CB6">
        <f t="shared" si="37"/>
        <v>0</v>
      </c>
      <c r="CC6">
        <f t="shared" si="38"/>
        <v>1486.3426010255378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152</v>
      </c>
      <c r="B7" s="1">
        <v>1</v>
      </c>
      <c r="C7" s="1" t="s">
        <v>85</v>
      </c>
      <c r="D7" s="1">
        <v>1876.5000524809584</v>
      </c>
      <c r="E7" s="1">
        <v>0</v>
      </c>
      <c r="F7">
        <f t="shared" si="0"/>
        <v>11.461262300750255</v>
      </c>
      <c r="G7">
        <f t="shared" si="1"/>
        <v>0.11409528422343383</v>
      </c>
      <c r="H7">
        <f t="shared" si="2"/>
        <v>219.90611313102187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10.178482055664063</v>
      </c>
      <c r="W7">
        <f t="shared" si="6"/>
        <v>0.87508924102783214</v>
      </c>
      <c r="X7">
        <f t="shared" si="7"/>
        <v>8.3669614481991714E-3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1.9860514762278569</v>
      </c>
      <c r="AF7">
        <f t="shared" si="13"/>
        <v>1.7086166753558474</v>
      </c>
      <c r="AG7">
        <f t="shared" si="14"/>
        <v>26.259220123291016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22.859016418457031</v>
      </c>
      <c r="AM7" s="1">
        <v>26.259220123291016</v>
      </c>
      <c r="AN7" s="1">
        <v>22.042942047119141</v>
      </c>
      <c r="AO7" s="1">
        <v>399.0609130859375</v>
      </c>
      <c r="AP7" s="1">
        <v>390.9173583984375</v>
      </c>
      <c r="AQ7" s="1">
        <v>15.958343505859375</v>
      </c>
      <c r="AR7" s="1">
        <v>17.257156372070313</v>
      </c>
      <c r="AS7" s="1">
        <v>56.806594848632813</v>
      </c>
      <c r="AT7" s="1">
        <v>61.429092407226563</v>
      </c>
      <c r="AU7" s="1">
        <v>300.5479736328125</v>
      </c>
      <c r="AV7" s="1">
        <v>1701.930908203125</v>
      </c>
      <c r="AW7" s="1">
        <v>0.23757492005825043</v>
      </c>
      <c r="AX7" s="1">
        <v>99.538253784179688</v>
      </c>
      <c r="AY7" s="1">
        <v>6.3707232475280762E-2</v>
      </c>
      <c r="AZ7" s="1">
        <v>-0.12999556958675385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1.5027398681640622</v>
      </c>
      <c r="BI7">
        <f t="shared" si="18"/>
        <v>1.986051476227857E-3</v>
      </c>
      <c r="BJ7">
        <f t="shared" si="19"/>
        <v>299.40922012329099</v>
      </c>
      <c r="BK7">
        <f t="shared" si="20"/>
        <v>296.00901641845701</v>
      </c>
      <c r="BL7">
        <f t="shared" si="21"/>
        <v>272.30893922592077</v>
      </c>
      <c r="BM7">
        <f t="shared" si="22"/>
        <v>0.58351717902734679</v>
      </c>
      <c r="BN7">
        <f t="shared" si="23"/>
        <v>3.4263638859122558</v>
      </c>
      <c r="BO7">
        <f t="shared" si="24"/>
        <v>34.422583837379229</v>
      </c>
      <c r="BP7">
        <f t="shared" si="25"/>
        <v>17.165427465308916</v>
      </c>
      <c r="BQ7">
        <f t="shared" si="26"/>
        <v>24.559118270874023</v>
      </c>
      <c r="BR7">
        <f t="shared" si="27"/>
        <v>3.0970535557213981</v>
      </c>
      <c r="BS7">
        <f t="shared" si="28"/>
        <v>0.1127109807181265</v>
      </c>
      <c r="BT7">
        <f t="shared" si="29"/>
        <v>1.7177472105564084</v>
      </c>
      <c r="BU7">
        <f t="shared" si="30"/>
        <v>1.3793063451649896</v>
      </c>
      <c r="BV7">
        <f t="shared" si="31"/>
        <v>7.0567439647330046E-2</v>
      </c>
      <c r="BW7">
        <f t="shared" si="32"/>
        <v>21.889070497528184</v>
      </c>
      <c r="BX7">
        <f t="shared" si="33"/>
        <v>0.56253862461355675</v>
      </c>
      <c r="BY7">
        <f t="shared" si="34"/>
        <v>49.431585191159613</v>
      </c>
      <c r="BZ7">
        <f t="shared" si="35"/>
        <v>389.25178561444812</v>
      </c>
      <c r="CA7">
        <f t="shared" si="36"/>
        <v>1.4554804493021016E-2</v>
      </c>
      <c r="CB7">
        <f t="shared" si="37"/>
        <v>0</v>
      </c>
      <c r="CC7">
        <f t="shared" si="38"/>
        <v>1489.3414267412818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152</v>
      </c>
      <c r="B8" s="1">
        <v>6</v>
      </c>
      <c r="C8" s="1" t="s">
        <v>90</v>
      </c>
      <c r="D8" s="1">
        <v>2603.0000524464995</v>
      </c>
      <c r="E8" s="1">
        <v>0</v>
      </c>
      <c r="F8">
        <f t="shared" si="0"/>
        <v>16.527003530765924</v>
      </c>
      <c r="G8">
        <f t="shared" si="1"/>
        <v>0.19058634163295077</v>
      </c>
      <c r="H8">
        <f t="shared" si="2"/>
        <v>335.96389888166107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10.178482055664063</v>
      </c>
      <c r="W8">
        <f t="shared" si="6"/>
        <v>0.87508924102783214</v>
      </c>
      <c r="X8">
        <f t="shared" si="7"/>
        <v>1.1771252913111414E-2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3.0742876815472822</v>
      </c>
      <c r="AF8">
        <f t="shared" si="13"/>
        <v>1.5962815080117254</v>
      </c>
      <c r="AG8">
        <f t="shared" si="14"/>
        <v>26.016107559204102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22.934316635131836</v>
      </c>
      <c r="AM8" s="1">
        <v>26.016107559204102</v>
      </c>
      <c r="AN8" s="1">
        <v>22.040012359619141</v>
      </c>
      <c r="AO8" s="1">
        <v>499.96365356445313</v>
      </c>
      <c r="AP8" s="1">
        <v>487.967041015625</v>
      </c>
      <c r="AQ8" s="1">
        <v>15.883340835571289</v>
      </c>
      <c r="AR8" s="1">
        <v>17.892595291137695</v>
      </c>
      <c r="AS8" s="1">
        <v>56.297042846679688</v>
      </c>
      <c r="AT8" s="1">
        <v>63.419567108154297</v>
      </c>
      <c r="AU8" s="1">
        <v>300.53741455078125</v>
      </c>
      <c r="AV8" s="1">
        <v>1701.502685546875</v>
      </c>
      <c r="AW8" s="1">
        <v>0.23572807013988495</v>
      </c>
      <c r="AX8" s="1">
        <v>99.549247741699219</v>
      </c>
      <c r="AY8" s="1">
        <v>0.40221983194351196</v>
      </c>
      <c r="AZ8" s="1">
        <v>-0.13439610600471497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1.5026870727539063</v>
      </c>
      <c r="BI8">
        <f t="shared" si="18"/>
        <v>3.0742876815472824E-3</v>
      </c>
      <c r="BJ8">
        <f t="shared" si="19"/>
        <v>299.16610755920408</v>
      </c>
      <c r="BK8">
        <f t="shared" si="20"/>
        <v>296.08431663513181</v>
      </c>
      <c r="BL8">
        <f t="shared" si="21"/>
        <v>272.24042360245221</v>
      </c>
      <c r="BM8">
        <f t="shared" si="22"/>
        <v>0.40614696591473237</v>
      </c>
      <c r="BN8">
        <f t="shared" si="23"/>
        <v>3.3774759093911526</v>
      </c>
      <c r="BO8">
        <f t="shared" si="24"/>
        <v>33.927688917898216</v>
      </c>
      <c r="BP8">
        <f t="shared" si="25"/>
        <v>16.035093626760521</v>
      </c>
      <c r="BQ8">
        <f t="shared" si="26"/>
        <v>24.475212097167969</v>
      </c>
      <c r="BR8">
        <f t="shared" si="27"/>
        <v>3.0815433884426913</v>
      </c>
      <c r="BS8">
        <f t="shared" si="28"/>
        <v>0.18675490898603575</v>
      </c>
      <c r="BT8">
        <f t="shared" si="29"/>
        <v>1.7811944013794272</v>
      </c>
      <c r="BU8">
        <f t="shared" si="30"/>
        <v>1.3003489870632641</v>
      </c>
      <c r="BV8">
        <f t="shared" si="31"/>
        <v>0.11706010580077378</v>
      </c>
      <c r="BW8">
        <f t="shared" si="32"/>
        <v>33.444953402037662</v>
      </c>
      <c r="BX8">
        <f t="shared" si="33"/>
        <v>0.68849711280172976</v>
      </c>
      <c r="BY8">
        <f t="shared" si="34"/>
        <v>52.455700423935056</v>
      </c>
      <c r="BZ8">
        <f t="shared" si="35"/>
        <v>485.5653049276255</v>
      </c>
      <c r="CA8">
        <f t="shared" si="36"/>
        <v>1.7854149324865638E-2</v>
      </c>
      <c r="CB8">
        <f t="shared" si="37"/>
        <v>0</v>
      </c>
      <c r="CC8">
        <f t="shared" si="38"/>
        <v>1488.9666937020329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152</v>
      </c>
      <c r="B9" s="1">
        <v>7</v>
      </c>
      <c r="C9" s="1" t="s">
        <v>91</v>
      </c>
      <c r="D9" s="1">
        <v>2793.0000524464995</v>
      </c>
      <c r="E9" s="1">
        <v>0</v>
      </c>
      <c r="F9">
        <f t="shared" si="0"/>
        <v>21.736029849578109</v>
      </c>
      <c r="G9">
        <f t="shared" si="1"/>
        <v>0.2007178074301306</v>
      </c>
      <c r="H9">
        <f t="shared" si="2"/>
        <v>589.34579126899325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10.178482055664063</v>
      </c>
      <c r="W9">
        <f t="shared" si="6"/>
        <v>0.87508924102783214</v>
      </c>
      <c r="X9">
        <f t="shared" si="7"/>
        <v>1.5289080236088661E-2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3.2810368156124445</v>
      </c>
      <c r="AF9">
        <f t="shared" si="13"/>
        <v>1.619846411605752</v>
      </c>
      <c r="AG9">
        <f t="shared" si="14"/>
        <v>25.935359954833984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22.904535293579102</v>
      </c>
      <c r="AM9" s="1">
        <v>25.935359954833984</v>
      </c>
      <c r="AN9" s="1">
        <v>22.034719467163086</v>
      </c>
      <c r="AO9" s="1">
        <v>800.28826904296875</v>
      </c>
      <c r="AP9" s="1">
        <v>784.1109619140625</v>
      </c>
      <c r="AQ9" s="1">
        <v>15.348691940307617</v>
      </c>
      <c r="AR9" s="1">
        <v>17.494003295898438</v>
      </c>
      <c r="AS9" s="1">
        <v>54.511913299560547</v>
      </c>
      <c r="AT9" s="1">
        <v>62.126014709472656</v>
      </c>
      <c r="AU9" s="1">
        <v>300.52871704101563</v>
      </c>
      <c r="AV9" s="1">
        <v>1699.342529296875</v>
      </c>
      <c r="AW9" s="1">
        <v>0.22442388534545898</v>
      </c>
      <c r="AX9" s="1">
        <v>99.549949645996094</v>
      </c>
      <c r="AY9" s="1">
        <v>-0.52271300554275513</v>
      </c>
      <c r="AZ9" s="1">
        <v>-0.11559088528156281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1.5026435852050779</v>
      </c>
      <c r="BI9">
        <f t="shared" si="18"/>
        <v>3.2810368156124445E-3</v>
      </c>
      <c r="BJ9">
        <f t="shared" si="19"/>
        <v>299.08535995483396</v>
      </c>
      <c r="BK9">
        <f t="shared" si="20"/>
        <v>296.05453529357908</v>
      </c>
      <c r="BL9">
        <f t="shared" si="21"/>
        <v>271.89479861017753</v>
      </c>
      <c r="BM9">
        <f t="shared" si="22"/>
        <v>0.37074092004347886</v>
      </c>
      <c r="BN9">
        <f t="shared" si="23"/>
        <v>3.3613735588193312</v>
      </c>
      <c r="BO9">
        <f t="shared" si="24"/>
        <v>33.765698232621112</v>
      </c>
      <c r="BP9">
        <f t="shared" si="25"/>
        <v>16.271694936722675</v>
      </c>
      <c r="BQ9">
        <f t="shared" si="26"/>
        <v>24.419947624206543</v>
      </c>
      <c r="BR9">
        <f t="shared" si="27"/>
        <v>3.0713648043728745</v>
      </c>
      <c r="BS9">
        <f t="shared" si="28"/>
        <v>0.19647273035221741</v>
      </c>
      <c r="BT9">
        <f t="shared" si="29"/>
        <v>1.7415271472135792</v>
      </c>
      <c r="BU9">
        <f t="shared" si="30"/>
        <v>1.3298376571592954</v>
      </c>
      <c r="BV9">
        <f t="shared" si="31"/>
        <v>0.12316992230206017</v>
      </c>
      <c r="BW9">
        <f t="shared" si="32"/>
        <v>58.669343844908006</v>
      </c>
      <c r="BX9">
        <f t="shared" si="33"/>
        <v>0.75161019281042107</v>
      </c>
      <c r="BY9">
        <f t="shared" si="34"/>
        <v>51.58839686102381</v>
      </c>
      <c r="BZ9">
        <f t="shared" si="35"/>
        <v>780.95224005608111</v>
      </c>
      <c r="CA9">
        <f t="shared" si="36"/>
        <v>1.4358457233986183E-2</v>
      </c>
      <c r="CB9">
        <f t="shared" si="37"/>
        <v>0</v>
      </c>
      <c r="CC9">
        <f t="shared" si="38"/>
        <v>1487.076364208719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152</v>
      </c>
      <c r="B10" s="1">
        <v>8</v>
      </c>
      <c r="C10" s="1" t="s">
        <v>92</v>
      </c>
      <c r="D10" s="1">
        <v>2983.0000524464995</v>
      </c>
      <c r="E10" s="1">
        <v>0</v>
      </c>
      <c r="F10">
        <f t="shared" si="0"/>
        <v>25.053547050021496</v>
      </c>
      <c r="G10">
        <f t="shared" si="1"/>
        <v>0.19169436022194533</v>
      </c>
      <c r="H10">
        <f t="shared" si="2"/>
        <v>940.27999562441562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10.178482055664063</v>
      </c>
      <c r="W10">
        <f t="shared" si="6"/>
        <v>0.87508924102783214</v>
      </c>
      <c r="X10">
        <f t="shared" si="7"/>
        <v>1.7529524089766192E-2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3.1055899562107885</v>
      </c>
      <c r="AF10">
        <f t="shared" si="13"/>
        <v>1.6039435511503257</v>
      </c>
      <c r="AG10">
        <f t="shared" si="14"/>
        <v>25.87849235534668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22.86717414855957</v>
      </c>
      <c r="AM10" s="1">
        <v>25.87849235534668</v>
      </c>
      <c r="AN10" s="1">
        <v>22.045560836791992</v>
      </c>
      <c r="AO10" s="1">
        <v>1200.1798095703125</v>
      </c>
      <c r="AP10" s="1">
        <v>1181.06689453125</v>
      </c>
      <c r="AQ10" s="1">
        <v>15.509700775146484</v>
      </c>
      <c r="AR10" s="1">
        <v>17.540090560913086</v>
      </c>
      <c r="AS10" s="1">
        <v>55.209709167480469</v>
      </c>
      <c r="AT10" s="1">
        <v>62.434562683105469</v>
      </c>
      <c r="AU10" s="1">
        <v>300.54501342773438</v>
      </c>
      <c r="AV10" s="1">
        <v>1698.417236328125</v>
      </c>
      <c r="AW10" s="1">
        <v>0.2162272036075592</v>
      </c>
      <c r="AX10" s="1">
        <v>99.550796508789063</v>
      </c>
      <c r="AY10" s="1">
        <v>-1.8989459276199341</v>
      </c>
      <c r="AZ10" s="1">
        <v>-0.11636555194854736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1.5027250671386716</v>
      </c>
      <c r="BI10">
        <f t="shared" si="18"/>
        <v>3.1055899562107887E-3</v>
      </c>
      <c r="BJ10">
        <f t="shared" si="19"/>
        <v>299.02849235534666</v>
      </c>
      <c r="BK10">
        <f t="shared" si="20"/>
        <v>296.01717414855955</v>
      </c>
      <c r="BL10">
        <f t="shared" si="21"/>
        <v>271.74675173848664</v>
      </c>
      <c r="BM10">
        <f t="shared" si="22"/>
        <v>0.40202473441465336</v>
      </c>
      <c r="BN10">
        <f t="shared" si="23"/>
        <v>3.3500735373255162</v>
      </c>
      <c r="BO10">
        <f t="shared" si="24"/>
        <v>33.651900886897948</v>
      </c>
      <c r="BP10">
        <f t="shared" si="25"/>
        <v>16.111810325984862</v>
      </c>
      <c r="BQ10">
        <f t="shared" si="26"/>
        <v>24.372833251953125</v>
      </c>
      <c r="BR10">
        <f t="shared" si="27"/>
        <v>3.0627105220991386</v>
      </c>
      <c r="BS10">
        <f t="shared" si="28"/>
        <v>0.18781870117295077</v>
      </c>
      <c r="BT10">
        <f t="shared" si="29"/>
        <v>1.7461299861751904</v>
      </c>
      <c r="BU10">
        <f t="shared" si="30"/>
        <v>1.3165805359239482</v>
      </c>
      <c r="BV10">
        <f t="shared" si="31"/>
        <v>0.1177288464470943</v>
      </c>
      <c r="BW10">
        <f t="shared" si="32"/>
        <v>93.605622505691272</v>
      </c>
      <c r="BX10">
        <f t="shared" si="33"/>
        <v>0.79612763678182719</v>
      </c>
      <c r="BY10">
        <f t="shared" si="34"/>
        <v>51.857883829862459</v>
      </c>
      <c r="BZ10">
        <f t="shared" si="35"/>
        <v>1177.4260646633059</v>
      </c>
      <c r="CA10">
        <f t="shared" si="36"/>
        <v>1.1034441749151623E-2</v>
      </c>
      <c r="CB10">
        <f t="shared" si="37"/>
        <v>0</v>
      </c>
      <c r="CC10">
        <f t="shared" si="38"/>
        <v>1486.2666502869672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152</v>
      </c>
      <c r="B11" s="1">
        <v>9</v>
      </c>
      <c r="C11" s="1" t="s">
        <v>93</v>
      </c>
      <c r="D11" s="1">
        <v>3143.0000524464995</v>
      </c>
      <c r="E11" s="1">
        <v>0</v>
      </c>
      <c r="F11">
        <f t="shared" si="0"/>
        <v>27.368387513604254</v>
      </c>
      <c r="G11">
        <f t="shared" si="1"/>
        <v>0.18066984223830232</v>
      </c>
      <c r="H11">
        <f t="shared" si="2"/>
        <v>1195.6265356457309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10.178482055664063</v>
      </c>
      <c r="W11">
        <f t="shared" si="6"/>
        <v>0.87508924102783214</v>
      </c>
      <c r="X11">
        <f t="shared" si="7"/>
        <v>1.9091645940237868E-2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3.084589332905896</v>
      </c>
      <c r="AF11">
        <f t="shared" si="13"/>
        <v>1.6887180096798753</v>
      </c>
      <c r="AG11">
        <f t="shared" si="14"/>
        <v>25.987571716308594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22.898202896118164</v>
      </c>
      <c r="AM11" s="1">
        <v>25.987571716308594</v>
      </c>
      <c r="AN11" s="1">
        <v>22.043190002441406</v>
      </c>
      <c r="AO11" s="1">
        <v>1500.426025390625</v>
      </c>
      <c r="AP11" s="1">
        <v>1479.1773681640625</v>
      </c>
      <c r="AQ11" s="1">
        <v>14.888445854187012</v>
      </c>
      <c r="AR11" s="1">
        <v>16.906396865844727</v>
      </c>
      <c r="AS11" s="1">
        <v>52.896251678466797</v>
      </c>
      <c r="AT11" s="1">
        <v>60.065509796142578</v>
      </c>
      <c r="AU11" s="1">
        <v>300.54644775390625</v>
      </c>
      <c r="AV11" s="1">
        <v>1698.0048828125</v>
      </c>
      <c r="AW11" s="1">
        <v>0.2560427188873291</v>
      </c>
      <c r="AX11" s="1">
        <v>99.551651000976563</v>
      </c>
      <c r="AY11" s="1">
        <v>-3.376082181930542</v>
      </c>
      <c r="AZ11" s="1">
        <v>-9.2401817440986633E-2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1.502732238769531</v>
      </c>
      <c r="BI11">
        <f t="shared" si="18"/>
        <v>3.084589332905896E-3</v>
      </c>
      <c r="BJ11">
        <f t="shared" si="19"/>
        <v>299.13757171630857</v>
      </c>
      <c r="BK11">
        <f t="shared" si="20"/>
        <v>296.04820289611814</v>
      </c>
      <c r="BL11">
        <f t="shared" si="21"/>
        <v>271.68077517746133</v>
      </c>
      <c r="BM11">
        <f t="shared" si="22"/>
        <v>0.40180274894997386</v>
      </c>
      <c r="BN11">
        <f t="shared" si="23"/>
        <v>3.3717777301524534</v>
      </c>
      <c r="BO11">
        <f t="shared" si="24"/>
        <v>33.869631455126523</v>
      </c>
      <c r="BP11">
        <f t="shared" si="25"/>
        <v>16.963234589281797</v>
      </c>
      <c r="BQ11">
        <f t="shared" si="26"/>
        <v>24.442887306213379</v>
      </c>
      <c r="BR11">
        <f t="shared" si="27"/>
        <v>3.0755862506467451</v>
      </c>
      <c r="BS11">
        <f t="shared" si="28"/>
        <v>0.17722314216784527</v>
      </c>
      <c r="BT11">
        <f t="shared" si="29"/>
        <v>1.6830597204725781</v>
      </c>
      <c r="BU11">
        <f t="shared" si="30"/>
        <v>1.3925265301741669</v>
      </c>
      <c r="BV11">
        <f t="shared" si="31"/>
        <v>0.11106905604384554</v>
      </c>
      <c r="BW11">
        <f t="shared" si="32"/>
        <v>119.02659560411047</v>
      </c>
      <c r="BX11">
        <f t="shared" si="33"/>
        <v>0.80830504940034908</v>
      </c>
      <c r="BY11">
        <f t="shared" si="34"/>
        <v>49.591796942977282</v>
      </c>
      <c r="BZ11">
        <f t="shared" si="35"/>
        <v>1475.2001412070151</v>
      </c>
      <c r="CA11">
        <f t="shared" si="36"/>
        <v>9.2004296794662137E-3</v>
      </c>
      <c r="CB11">
        <f t="shared" si="37"/>
        <v>0</v>
      </c>
      <c r="CC11">
        <f t="shared" si="38"/>
        <v>1485.9058041619437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152</v>
      </c>
      <c r="B12" s="1">
        <v>10</v>
      </c>
      <c r="C12" s="1" t="s">
        <v>94</v>
      </c>
      <c r="D12" s="1">
        <v>3292.0000524464995</v>
      </c>
      <c r="E12" s="1">
        <v>0</v>
      </c>
      <c r="F12">
        <f t="shared" si="0"/>
        <v>28.074874180756314</v>
      </c>
      <c r="G12">
        <f t="shared" si="1"/>
        <v>0.16925299685059647</v>
      </c>
      <c r="H12">
        <f t="shared" si="2"/>
        <v>1365.2684860859938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10.178482055664063</v>
      </c>
      <c r="W12">
        <f t="shared" si="6"/>
        <v>0.87508924102783214</v>
      </c>
      <c r="X12">
        <f t="shared" si="7"/>
        <v>1.952907702791911E-2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2.9933860290028225</v>
      </c>
      <c r="AF12">
        <f t="shared" si="13"/>
        <v>1.7473752167969159</v>
      </c>
      <c r="AG12">
        <f t="shared" si="14"/>
        <v>26.09321403503418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22.916982650756836</v>
      </c>
      <c r="AM12" s="1">
        <v>26.09321403503418</v>
      </c>
      <c r="AN12" s="1">
        <v>22.039854049682617</v>
      </c>
      <c r="AO12" s="1">
        <v>1700.5736083984375</v>
      </c>
      <c r="AP12" s="1">
        <v>1678.5469970703125</v>
      </c>
      <c r="AQ12" s="1">
        <v>14.570372581481934</v>
      </c>
      <c r="AR12" s="1">
        <v>16.529449462890625</v>
      </c>
      <c r="AS12" s="1">
        <v>51.703910827636719</v>
      </c>
      <c r="AT12" s="1">
        <v>58.65606689453125</v>
      </c>
      <c r="AU12" s="1">
        <v>300.54022216796875</v>
      </c>
      <c r="AV12" s="1">
        <v>1701.311279296875</v>
      </c>
      <c r="AW12" s="1">
        <v>0.22730825841426849</v>
      </c>
      <c r="AX12" s="1">
        <v>99.552001953125</v>
      </c>
      <c r="AY12" s="1">
        <v>-4.4630084037780762</v>
      </c>
      <c r="AZ12" s="1">
        <v>-8.3738833665847778E-2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1.5027011108398436</v>
      </c>
      <c r="BI12">
        <f t="shared" si="18"/>
        <v>2.9933860290028225E-3</v>
      </c>
      <c r="BJ12">
        <f t="shared" si="19"/>
        <v>299.24321403503416</v>
      </c>
      <c r="BK12">
        <f t="shared" si="20"/>
        <v>296.06698265075681</v>
      </c>
      <c r="BL12">
        <f t="shared" si="21"/>
        <v>272.20979860313673</v>
      </c>
      <c r="BM12">
        <f t="shared" si="22"/>
        <v>0.41593406955669399</v>
      </c>
      <c r="BN12">
        <f t="shared" si="23"/>
        <v>3.3929150020106844</v>
      </c>
      <c r="BO12">
        <f t="shared" si="24"/>
        <v>34.081835979634747</v>
      </c>
      <c r="BP12">
        <f t="shared" si="25"/>
        <v>17.552386516744122</v>
      </c>
      <c r="BQ12">
        <f t="shared" si="26"/>
        <v>24.505098342895508</v>
      </c>
      <c r="BR12">
        <f t="shared" si="27"/>
        <v>3.0870600974548279</v>
      </c>
      <c r="BS12">
        <f t="shared" si="28"/>
        <v>0.16622448855275462</v>
      </c>
      <c r="BT12">
        <f t="shared" si="29"/>
        <v>1.6455397852137685</v>
      </c>
      <c r="BU12">
        <f t="shared" si="30"/>
        <v>1.4415203122410594</v>
      </c>
      <c r="BV12">
        <f t="shared" si="31"/>
        <v>0.10415821835114934</v>
      </c>
      <c r="BW12">
        <f t="shared" si="32"/>
        <v>135.91521099337288</v>
      </c>
      <c r="BX12">
        <f t="shared" si="33"/>
        <v>0.81336327697043576</v>
      </c>
      <c r="BY12">
        <f t="shared" si="34"/>
        <v>48.107645282801272</v>
      </c>
      <c r="BZ12">
        <f t="shared" si="35"/>
        <v>1674.4671021056599</v>
      </c>
      <c r="CA12">
        <f t="shared" si="36"/>
        <v>8.0659457970161785E-3</v>
      </c>
      <c r="CB12">
        <f t="shared" si="37"/>
        <v>0</v>
      </c>
      <c r="CC12">
        <f t="shared" si="38"/>
        <v>1488.7991961519924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152</v>
      </c>
      <c r="B13" s="1">
        <v>11</v>
      </c>
      <c r="C13" s="1" t="s">
        <v>95</v>
      </c>
      <c r="D13" s="1">
        <v>3494.0000524464995</v>
      </c>
      <c r="E13" s="1">
        <v>0</v>
      </c>
      <c r="F13">
        <f t="shared" si="0"/>
        <v>29.101535011942094</v>
      </c>
      <c r="G13">
        <f t="shared" si="1"/>
        <v>0.15953162392602374</v>
      </c>
      <c r="H13">
        <f t="shared" si="2"/>
        <v>1464.8591749630705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10.178482055664063</v>
      </c>
      <c r="W13">
        <f t="shared" si="6"/>
        <v>0.87508924102783214</v>
      </c>
      <c r="X13">
        <f t="shared" si="7"/>
        <v>2.0214140255877366E-2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2.8907822338253357</v>
      </c>
      <c r="AF13">
        <f t="shared" si="13"/>
        <v>1.7888620088968439</v>
      </c>
      <c r="AG13">
        <f t="shared" si="14"/>
        <v>26.08964729309082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22.893577575683594</v>
      </c>
      <c r="AM13" s="1">
        <v>26.08964729309082</v>
      </c>
      <c r="AN13" s="1">
        <v>22.043424606323242</v>
      </c>
      <c r="AO13" s="1">
        <v>1832.026123046875</v>
      </c>
      <c r="AP13" s="1">
        <v>1809.18017578125</v>
      </c>
      <c r="AQ13" s="1">
        <v>14.212869644165039</v>
      </c>
      <c r="AR13" s="1">
        <v>16.105564117431641</v>
      </c>
      <c r="AS13" s="1">
        <v>50.507724761962891</v>
      </c>
      <c r="AT13" s="1">
        <v>57.233772277832031</v>
      </c>
      <c r="AU13" s="1">
        <v>300.54766845703125</v>
      </c>
      <c r="AV13" s="1">
        <v>1701.6922607421875</v>
      </c>
      <c r="AW13" s="1">
        <v>0.13822324573993683</v>
      </c>
      <c r="AX13" s="1">
        <v>99.551773071289063</v>
      </c>
      <c r="AY13" s="1">
        <v>-5.4594683647155762</v>
      </c>
      <c r="AZ13" s="1">
        <v>-6.8545468151569366E-2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1.5027383422851561</v>
      </c>
      <c r="BI13">
        <f t="shared" si="18"/>
        <v>2.8907822338253356E-3</v>
      </c>
      <c r="BJ13">
        <f t="shared" si="19"/>
        <v>299.2396472930908</v>
      </c>
      <c r="BK13">
        <f t="shared" si="20"/>
        <v>296.04357757568357</v>
      </c>
      <c r="BL13">
        <f t="shared" si="21"/>
        <v>272.27075563302424</v>
      </c>
      <c r="BM13">
        <f t="shared" si="22"/>
        <v>0.43337538162599759</v>
      </c>
      <c r="BN13">
        <f t="shared" si="23"/>
        <v>3.3921994731004945</v>
      </c>
      <c r="BO13">
        <f t="shared" si="24"/>
        <v>34.074726832553139</v>
      </c>
      <c r="BP13">
        <f t="shared" si="25"/>
        <v>17.969162715121499</v>
      </c>
      <c r="BQ13">
        <f t="shared" si="26"/>
        <v>24.491612434387207</v>
      </c>
      <c r="BR13">
        <f t="shared" si="27"/>
        <v>3.0845696625584118</v>
      </c>
      <c r="BS13">
        <f t="shared" si="28"/>
        <v>0.15683825294043918</v>
      </c>
      <c r="BT13">
        <f t="shared" si="29"/>
        <v>1.6033374642036506</v>
      </c>
      <c r="BU13">
        <f t="shared" si="30"/>
        <v>1.4812321983547612</v>
      </c>
      <c r="BV13">
        <f t="shared" si="31"/>
        <v>9.8262384012401754E-2</v>
      </c>
      <c r="BW13">
        <f t="shared" si="32"/>
        <v>145.82932816731929</v>
      </c>
      <c r="BX13">
        <f t="shared" si="33"/>
        <v>0.80968119956902973</v>
      </c>
      <c r="BY13">
        <f t="shared" si="34"/>
        <v>46.821484701021468</v>
      </c>
      <c r="BZ13">
        <f t="shared" si="35"/>
        <v>1804.9510844808065</v>
      </c>
      <c r="CA13">
        <f t="shared" si="36"/>
        <v>7.5491080509244501E-3</v>
      </c>
      <c r="CB13">
        <f t="shared" si="37"/>
        <v>0</v>
      </c>
      <c r="CC13">
        <f t="shared" si="38"/>
        <v>1489.1325889158168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153</v>
      </c>
      <c r="B14" s="1">
        <v>14</v>
      </c>
      <c r="C14" s="1" t="s">
        <v>98</v>
      </c>
      <c r="D14" s="1">
        <v>4504.0000524464995</v>
      </c>
      <c r="E14" s="1">
        <v>0</v>
      </c>
      <c r="F14">
        <f t="shared" ref="F14:F24" si="42">(AO14-AP14*(1000-AQ14)/(1000-AR14))*BH14</f>
        <v>-2.1288967752016945</v>
      </c>
      <c r="G14">
        <f t="shared" ref="G14:G24" si="43">IF(BS14&lt;&gt;0,1/(1/BS14-1/AK14),0)</f>
        <v>0.19821440528303541</v>
      </c>
      <c r="H14">
        <f t="shared" ref="H14:H24" si="44">((BV14-BI14/2)*AP14-F14)/(BV14+BI14/2)</f>
        <v>67.048915341751169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10.151756286621094</v>
      </c>
      <c r="W14">
        <f t="shared" ref="W14:W24" si="48">(V14*U14+(100-V14)*T14)/100</f>
        <v>0.87507587814331056</v>
      </c>
      <c r="X14">
        <f t="shared" ref="X14:X24" si="49">(F14-S14)/CC14</f>
        <v>-7.5947198304240199E-4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3.4699579251155641</v>
      </c>
      <c r="AF14">
        <f t="shared" ref="AF14:AF24" si="55">(BN14-BT14)</f>
        <v>1.7321834906160771</v>
      </c>
      <c r="AG14">
        <f t="shared" ref="AG14:AG24" si="56">(AM14+BM14*E14)</f>
        <v>26.717157363891602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23.345996856689453</v>
      </c>
      <c r="AM14" s="1">
        <v>26.717157363891602</v>
      </c>
      <c r="AN14" s="1">
        <v>22.036891937255859</v>
      </c>
      <c r="AO14" s="1">
        <v>49.938793182373047</v>
      </c>
      <c r="AP14" s="1">
        <v>51.237205505371094</v>
      </c>
      <c r="AQ14" s="1">
        <v>15.695425033569336</v>
      </c>
      <c r="AR14" s="1">
        <v>17.963115692138672</v>
      </c>
      <c r="AS14" s="1">
        <v>54.252887725830078</v>
      </c>
      <c r="AT14" s="1">
        <v>62.089836120605469</v>
      </c>
      <c r="AU14" s="1">
        <v>300.53717041015625</v>
      </c>
      <c r="AV14" s="1">
        <v>1698.6220703125</v>
      </c>
      <c r="AW14" s="1">
        <v>0.22865696251392365</v>
      </c>
      <c r="AX14" s="1">
        <v>99.534423828125</v>
      </c>
      <c r="AY14" s="1">
        <v>1.1936837807297707E-2</v>
      </c>
      <c r="AZ14" s="1">
        <v>-0.16029159724712372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1.5026858520507811</v>
      </c>
      <c r="BI14">
        <f t="shared" ref="BI14:BI24" si="60">(AR14-AQ14)/(1000-AR14)*BH14</f>
        <v>3.4699579251155641E-3</v>
      </c>
      <c r="BJ14">
        <f t="shared" ref="BJ14:BJ24" si="61">(AM14+273.15)</f>
        <v>299.86715736389158</v>
      </c>
      <c r="BK14">
        <f t="shared" ref="BK14:BK24" si="62">(AL14+273.15)</f>
        <v>296.49599685668943</v>
      </c>
      <c r="BL14">
        <f t="shared" ref="BL14:BL24" si="63">(AV14*BD14+AW14*BE14)*BF14</f>
        <v>271.77952517525409</v>
      </c>
      <c r="BM14">
        <f t="shared" ref="BM14:BM24" si="64">((BL14+0.00000010773*(BK14^4-BJ14^4))-BI14*44100)/(AI14*51.4+0.00000043092*BJ14^3)</f>
        <v>0.32048849398653817</v>
      </c>
      <c r="BN14">
        <f t="shared" ref="BN14:BN24" si="65">0.61365*EXP(17.502*AG14/(240.97+AG14))</f>
        <v>3.5201318611910506</v>
      </c>
      <c r="BO14">
        <f t="shared" ref="BO14:BO24" si="66">BN14*1000/AX14</f>
        <v>35.365974160553513</v>
      </c>
      <c r="BP14">
        <f t="shared" ref="BP14:BP24" si="67">(BO14-AR14)</f>
        <v>17.402858468414841</v>
      </c>
      <c r="BQ14">
        <f t="shared" ref="BQ14:BQ24" si="68">IF(E14,AM14,(AL14+AM14)/2)</f>
        <v>25.031577110290527</v>
      </c>
      <c r="BR14">
        <f t="shared" ref="BR14:BR24" si="69">0.61365*EXP(17.502*BQ14/(240.97+BQ14))</f>
        <v>3.1856685728649858</v>
      </c>
      <c r="BS14">
        <f t="shared" ref="BS14:BS24" si="70">IF(BP14&lt;&gt;0,(1000-(BO14+AR14)/2)/BP14*BI14,0)</f>
        <v>0.19407346685365687</v>
      </c>
      <c r="BT14">
        <f t="shared" ref="BT14:BT24" si="71">AR14*AX14/1000</f>
        <v>1.7879483705749735</v>
      </c>
      <c r="BU14">
        <f t="shared" ref="BU14:BU24" si="72">(BR14-BT14)</f>
        <v>1.3977202022900124</v>
      </c>
      <c r="BV14">
        <f t="shared" ref="BV14:BV24" si="73">1/(1.6/G14+1.37/AK14)</f>
        <v>0.12166127913271742</v>
      </c>
      <c r="BW14">
        <f t="shared" ref="BW14:BW24" si="74">H14*AX14*0.001</f>
        <v>6.6736751568419335</v>
      </c>
      <c r="BX14">
        <f t="shared" ref="BX14:BX24" si="75">H14/AP14</f>
        <v>1.3085982086732377</v>
      </c>
      <c r="BY14">
        <f t="shared" ref="BY14:BY24" si="76">(1-BI14*AX14/BN14/G14)*100</f>
        <v>50.500208485830392</v>
      </c>
      <c r="BZ14">
        <f t="shared" ref="BZ14:BZ24" si="77">(AP14-F14/(AK14/1.35))</f>
        <v>51.54658089838226</v>
      </c>
      <c r="CA14">
        <f t="shared" ref="CA14:CA24" si="78">F14*BY14/100/BZ14</f>
        <v>-2.0856811279964381E-2</v>
      </c>
      <c r="CB14">
        <f t="shared" ref="CB14:CB24" si="79">(L14-K14)</f>
        <v>0</v>
      </c>
      <c r="CC14">
        <f t="shared" ref="CC14:CC24" si="80">AV14*W14</f>
        <v>1486.4231998123191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153</v>
      </c>
      <c r="B15" s="1">
        <v>15</v>
      </c>
      <c r="C15" s="1" t="s">
        <v>99</v>
      </c>
      <c r="D15" s="1">
        <v>4706.0000524464995</v>
      </c>
      <c r="E15" s="1">
        <v>0</v>
      </c>
      <c r="F15">
        <f t="shared" si="42"/>
        <v>2.2249757475468863</v>
      </c>
      <c r="G15">
        <f t="shared" si="43"/>
        <v>0.24622935429253309</v>
      </c>
      <c r="H15">
        <f t="shared" si="44"/>
        <v>81.264646925004655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10.151756286621094</v>
      </c>
      <c r="W15">
        <f t="shared" si="48"/>
        <v>0.87507587814331056</v>
      </c>
      <c r="X15">
        <f t="shared" si="49"/>
        <v>2.1678254154606667E-3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3.9198315503702998</v>
      </c>
      <c r="AF15">
        <f t="shared" si="55"/>
        <v>1.5836706729096022</v>
      </c>
      <c r="AG15">
        <f t="shared" si="56"/>
        <v>26.186672210693359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23.188444137573242</v>
      </c>
      <c r="AM15" s="1">
        <v>26.186672210693359</v>
      </c>
      <c r="AN15" s="1">
        <v>22.027902603149414</v>
      </c>
      <c r="AO15" s="1">
        <v>100.12803649902344</v>
      </c>
      <c r="AP15" s="1">
        <v>98.390617370605469</v>
      </c>
      <c r="AQ15" s="1">
        <v>15.805661201477051</v>
      </c>
      <c r="AR15" s="1">
        <v>18.366443634033203</v>
      </c>
      <c r="AS15" s="1">
        <v>55.158378601074219</v>
      </c>
      <c r="AT15" s="1">
        <v>64.092033386230469</v>
      </c>
      <c r="AU15" s="1">
        <v>300.5205078125</v>
      </c>
      <c r="AV15" s="1">
        <v>1700.0294189453125</v>
      </c>
      <c r="AW15" s="1">
        <v>0.24887704849243164</v>
      </c>
      <c r="AX15" s="1">
        <v>99.531524658203125</v>
      </c>
      <c r="AY15" s="1">
        <v>0.1529230922460556</v>
      </c>
      <c r="AZ15" s="1">
        <v>-0.16582576930522919</v>
      </c>
      <c r="BA15" s="1">
        <v>0.75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1.5026025390624997</v>
      </c>
      <c r="BI15">
        <f t="shared" si="60"/>
        <v>3.9198315503703E-3</v>
      </c>
      <c r="BJ15">
        <f t="shared" si="61"/>
        <v>299.33667221069334</v>
      </c>
      <c r="BK15">
        <f t="shared" si="62"/>
        <v>296.33844413757322</v>
      </c>
      <c r="BL15">
        <f t="shared" si="63"/>
        <v>272.00470095147102</v>
      </c>
      <c r="BM15">
        <f t="shared" si="64"/>
        <v>0.25970171317579693</v>
      </c>
      <c r="BN15">
        <f t="shared" si="65"/>
        <v>3.4117108103538758</v>
      </c>
      <c r="BO15">
        <f t="shared" si="66"/>
        <v>34.277690631886564</v>
      </c>
      <c r="BP15">
        <f t="shared" si="67"/>
        <v>15.911246997853361</v>
      </c>
      <c r="BQ15">
        <f t="shared" si="68"/>
        <v>24.687558174133301</v>
      </c>
      <c r="BR15">
        <f t="shared" si="69"/>
        <v>3.1209280179570325</v>
      </c>
      <c r="BS15">
        <f t="shared" si="70"/>
        <v>0.23987142438719455</v>
      </c>
      <c r="BT15">
        <f t="shared" si="71"/>
        <v>1.8280401374442736</v>
      </c>
      <c r="BU15">
        <f t="shared" si="72"/>
        <v>1.2928878805127588</v>
      </c>
      <c r="BV15">
        <f t="shared" si="73"/>
        <v>0.15047818413098413</v>
      </c>
      <c r="BW15">
        <f t="shared" si="74"/>
        <v>8.0883942092562719</v>
      </c>
      <c r="BX15">
        <f t="shared" si="75"/>
        <v>0.82593898784989983</v>
      </c>
      <c r="BY15">
        <f t="shared" si="76"/>
        <v>53.557453652301035</v>
      </c>
      <c r="BZ15">
        <f t="shared" si="77"/>
        <v>98.067279595680986</v>
      </c>
      <c r="CA15">
        <f t="shared" si="78"/>
        <v>1.2151253299574996E-2</v>
      </c>
      <c r="CB15">
        <f t="shared" si="79"/>
        <v>0</v>
      </c>
      <c r="CC15">
        <f t="shared" si="80"/>
        <v>1487.6547366530313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153</v>
      </c>
      <c r="B16" s="1">
        <v>13</v>
      </c>
      <c r="C16" s="1" t="s">
        <v>97</v>
      </c>
      <c r="D16" s="1">
        <v>4341.0000524464995</v>
      </c>
      <c r="E16" s="1">
        <v>0</v>
      </c>
      <c r="F16">
        <f t="shared" si="42"/>
        <v>6.5240412625636681</v>
      </c>
      <c r="G16">
        <f t="shared" si="43"/>
        <v>0.16908583013937151</v>
      </c>
      <c r="H16">
        <f t="shared" si="44"/>
        <v>127.53389699784604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10.151756286621094</v>
      </c>
      <c r="W16">
        <f t="shared" si="48"/>
        <v>0.87507587814331056</v>
      </c>
      <c r="X16">
        <f t="shared" si="49"/>
        <v>5.0581522791507873E-3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3.0435622612320277</v>
      </c>
      <c r="AF16">
        <f t="shared" si="55"/>
        <v>1.7761836644370337</v>
      </c>
      <c r="AG16">
        <f t="shared" si="56"/>
        <v>26.682668685913086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23.299558639526367</v>
      </c>
      <c r="AM16" s="1">
        <v>26.682668685913086</v>
      </c>
      <c r="AN16" s="1">
        <v>22.044981002807617</v>
      </c>
      <c r="AO16" s="1">
        <v>199.68354797363281</v>
      </c>
      <c r="AP16" s="1">
        <v>194.94686889648438</v>
      </c>
      <c r="AQ16" s="1">
        <v>15.45865535736084</v>
      </c>
      <c r="AR16" s="1">
        <v>17.448831558227539</v>
      </c>
      <c r="AS16" s="1">
        <v>53.588314056396484</v>
      </c>
      <c r="AT16" s="1">
        <v>60.48516845703125</v>
      </c>
      <c r="AU16" s="1">
        <v>300.52169799804688</v>
      </c>
      <c r="AV16" s="1">
        <v>1699.861572265625</v>
      </c>
      <c r="AW16" s="1">
        <v>0.20785063505172729</v>
      </c>
      <c r="AX16" s="1">
        <v>99.537269592285156</v>
      </c>
      <c r="AY16" s="1">
        <v>0.3665631115436554</v>
      </c>
      <c r="AZ16" s="1">
        <v>-0.13990004360675812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1.5026084899902343</v>
      </c>
      <c r="BI16">
        <f t="shared" si="60"/>
        <v>3.0435622612320279E-3</v>
      </c>
      <c r="BJ16">
        <f t="shared" si="61"/>
        <v>299.83266868591306</v>
      </c>
      <c r="BK16">
        <f t="shared" si="62"/>
        <v>296.44955863952634</v>
      </c>
      <c r="BL16">
        <f t="shared" si="63"/>
        <v>271.97784548332129</v>
      </c>
      <c r="BM16">
        <f t="shared" si="64"/>
        <v>0.39591095235763735</v>
      </c>
      <c r="BN16">
        <f t="shared" si="65"/>
        <v>3.5129927153187013</v>
      </c>
      <c r="BO16">
        <f t="shared" si="66"/>
        <v>35.293239705170528</v>
      </c>
      <c r="BP16">
        <f t="shared" si="67"/>
        <v>17.844408146942989</v>
      </c>
      <c r="BQ16">
        <f t="shared" si="68"/>
        <v>24.991113662719727</v>
      </c>
      <c r="BR16">
        <f t="shared" si="69"/>
        <v>3.1779934014783704</v>
      </c>
      <c r="BS16">
        <f t="shared" si="70"/>
        <v>0.1660632478248622</v>
      </c>
      <c r="BT16">
        <f t="shared" si="71"/>
        <v>1.7368090508816676</v>
      </c>
      <c r="BU16">
        <f t="shared" si="72"/>
        <v>1.4411843505967028</v>
      </c>
      <c r="BV16">
        <f t="shared" si="73"/>
        <v>0.10405692271860741</v>
      </c>
      <c r="BW16">
        <f t="shared" si="74"/>
        <v>12.694375887629329</v>
      </c>
      <c r="BX16">
        <f t="shared" si="75"/>
        <v>0.65419823216327611</v>
      </c>
      <c r="BY16">
        <f t="shared" si="76"/>
        <v>48.998441129231665</v>
      </c>
      <c r="BZ16">
        <f t="shared" si="77"/>
        <v>193.99878261389065</v>
      </c>
      <c r="CA16">
        <f t="shared" si="78"/>
        <v>1.6477827717333075E-2</v>
      </c>
      <c r="CB16">
        <f t="shared" si="79"/>
        <v>0</v>
      </c>
      <c r="CC16">
        <f t="shared" si="80"/>
        <v>1487.5078580724103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153</v>
      </c>
      <c r="B17" s="1">
        <v>16</v>
      </c>
      <c r="C17" s="1" t="s">
        <v>100</v>
      </c>
      <c r="D17" s="1">
        <v>4858.0000524464995</v>
      </c>
      <c r="E17" s="1">
        <v>0</v>
      </c>
      <c r="F17">
        <f t="shared" si="42"/>
        <v>14.581403877316895</v>
      </c>
      <c r="G17">
        <f t="shared" si="43"/>
        <v>0.28241290752562431</v>
      </c>
      <c r="H17">
        <f t="shared" si="44"/>
        <v>198.79898202142806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10.151756286621094</v>
      </c>
      <c r="W17">
        <f t="shared" si="48"/>
        <v>0.87507587814331056</v>
      </c>
      <c r="X17">
        <f t="shared" si="49"/>
        <v>1.0476229063167563E-2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4.2699679598111242</v>
      </c>
      <c r="AF17">
        <f t="shared" si="55"/>
        <v>1.5101464231868635</v>
      </c>
      <c r="AG17">
        <f t="shared" si="56"/>
        <v>25.880908966064453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23.17303466796875</v>
      </c>
      <c r="AM17" s="1">
        <v>25.880908966064453</v>
      </c>
      <c r="AN17" s="1">
        <v>22.041925430297852</v>
      </c>
      <c r="AO17" s="1">
        <v>300.14773559570313</v>
      </c>
      <c r="AP17" s="1">
        <v>289.621337890625</v>
      </c>
      <c r="AQ17" s="1">
        <v>15.702228546142578</v>
      </c>
      <c r="AR17" s="1">
        <v>18.491205215454102</v>
      </c>
      <c r="AS17" s="1">
        <v>54.8482666015625</v>
      </c>
      <c r="AT17" s="1">
        <v>64.589126586914063</v>
      </c>
      <c r="AU17" s="1">
        <v>300.5411376953125</v>
      </c>
      <c r="AV17" s="1">
        <v>1699.6358642578125</v>
      </c>
      <c r="AW17" s="1">
        <v>0.19897587597370148</v>
      </c>
      <c r="AX17" s="1">
        <v>99.528755187988281</v>
      </c>
      <c r="AY17" s="1">
        <v>0.49836224317550659</v>
      </c>
      <c r="AZ17" s="1">
        <v>-0.17648012936115265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1.5027056884765624</v>
      </c>
      <c r="BI17">
        <f t="shared" si="60"/>
        <v>4.2699679598111242E-3</v>
      </c>
      <c r="BJ17">
        <f t="shared" si="61"/>
        <v>299.03090896606443</v>
      </c>
      <c r="BK17">
        <f t="shared" si="62"/>
        <v>296.32303466796873</v>
      </c>
      <c r="BL17">
        <f t="shared" si="63"/>
        <v>271.94173220287848</v>
      </c>
      <c r="BM17">
        <f t="shared" si="64"/>
        <v>0.21119761917316984</v>
      </c>
      <c r="BN17">
        <f t="shared" si="65"/>
        <v>3.3505530602066469</v>
      </c>
      <c r="BO17">
        <f t="shared" si="66"/>
        <v>33.664171262648438</v>
      </c>
      <c r="BP17">
        <f t="shared" si="67"/>
        <v>15.172966047194336</v>
      </c>
      <c r="BQ17">
        <f t="shared" si="68"/>
        <v>24.526971817016602</v>
      </c>
      <c r="BR17">
        <f t="shared" si="69"/>
        <v>3.0911031965573295</v>
      </c>
      <c r="BS17">
        <f t="shared" si="70"/>
        <v>0.27408069415230851</v>
      </c>
      <c r="BT17">
        <f t="shared" si="71"/>
        <v>1.8404066370197834</v>
      </c>
      <c r="BU17">
        <f t="shared" si="72"/>
        <v>1.2506965595375461</v>
      </c>
      <c r="BV17">
        <f t="shared" si="73"/>
        <v>0.17203003914907836</v>
      </c>
      <c r="BW17">
        <f t="shared" si="74"/>
        <v>19.786215213231998</v>
      </c>
      <c r="BX17">
        <f t="shared" si="75"/>
        <v>0.68640999820429027</v>
      </c>
      <c r="BY17">
        <f t="shared" si="76"/>
        <v>55.086991562419009</v>
      </c>
      <c r="BZ17">
        <f t="shared" si="77"/>
        <v>287.502340103721</v>
      </c>
      <c r="CA17">
        <f t="shared" si="78"/>
        <v>2.7938752500873423E-2</v>
      </c>
      <c r="CB17">
        <f t="shared" si="79"/>
        <v>0</v>
      </c>
      <c r="CC17">
        <f t="shared" si="80"/>
        <v>1487.3103464392698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153</v>
      </c>
      <c r="B18" s="1">
        <v>12</v>
      </c>
      <c r="C18" s="1" t="s">
        <v>96</v>
      </c>
      <c r="D18" s="1">
        <v>4205.0000524464995</v>
      </c>
      <c r="E18" s="1">
        <v>0</v>
      </c>
      <c r="F18">
        <f t="shared" si="42"/>
        <v>25.072911948491971</v>
      </c>
      <c r="G18">
        <f t="shared" si="43"/>
        <v>0.16199983602393886</v>
      </c>
      <c r="H18">
        <f t="shared" si="44"/>
        <v>123.50136346925517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10.151756286621094</v>
      </c>
      <c r="W18">
        <f t="shared" si="48"/>
        <v>0.87507587814331056</v>
      </c>
      <c r="X18">
        <f t="shared" si="49"/>
        <v>1.7513703511236618E-2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2.9811075820347424</v>
      </c>
      <c r="AF18">
        <f t="shared" si="55"/>
        <v>1.8149046538879539</v>
      </c>
      <c r="AG18">
        <f t="shared" si="56"/>
        <v>26.667812347412109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23.24983024597168</v>
      </c>
      <c r="AM18" s="1">
        <v>26.667812347412109</v>
      </c>
      <c r="AN18" s="1">
        <v>22.039705276489258</v>
      </c>
      <c r="AO18" s="1">
        <v>399.83551025390625</v>
      </c>
      <c r="AP18" s="1">
        <v>382.39166259765625</v>
      </c>
      <c r="AQ18" s="1">
        <v>15.078805923461914</v>
      </c>
      <c r="AR18" s="1">
        <v>17.028858184814453</v>
      </c>
      <c r="AS18" s="1">
        <v>52.427330017089844</v>
      </c>
      <c r="AT18" s="1">
        <v>59.207389831542969</v>
      </c>
      <c r="AU18" s="1">
        <v>300.5399169921875</v>
      </c>
      <c r="AV18" s="1">
        <v>1701.240966796875</v>
      </c>
      <c r="AW18" s="1">
        <v>0.16767692565917969</v>
      </c>
      <c r="AX18" s="1">
        <v>99.537895202636719</v>
      </c>
      <c r="AY18" s="1">
        <v>0.32447785139083862</v>
      </c>
      <c r="AZ18" s="1">
        <v>-0.12466338276863098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1.5026995849609373</v>
      </c>
      <c r="BI18">
        <f t="shared" si="60"/>
        <v>2.9811075820347422E-3</v>
      </c>
      <c r="BJ18">
        <f t="shared" si="61"/>
        <v>299.81781234741209</v>
      </c>
      <c r="BK18">
        <f t="shared" si="62"/>
        <v>296.39983024597166</v>
      </c>
      <c r="BL18">
        <f t="shared" si="63"/>
        <v>272.19854860338819</v>
      </c>
      <c r="BM18">
        <f t="shared" si="64"/>
        <v>0.40625626131764803</v>
      </c>
      <c r="BN18">
        <f t="shared" si="65"/>
        <v>3.5099213553085775</v>
      </c>
      <c r="BO18">
        <f t="shared" si="66"/>
        <v>35.262161693927411</v>
      </c>
      <c r="BP18">
        <f t="shared" si="67"/>
        <v>18.233303509112957</v>
      </c>
      <c r="BQ18">
        <f t="shared" si="68"/>
        <v>24.958821296691895</v>
      </c>
      <c r="BR18">
        <f t="shared" si="69"/>
        <v>3.1718797329150745</v>
      </c>
      <c r="BS18">
        <f t="shared" si="70"/>
        <v>0.15922320399412671</v>
      </c>
      <c r="BT18">
        <f t="shared" si="71"/>
        <v>1.6950167014206237</v>
      </c>
      <c r="BU18">
        <f t="shared" si="72"/>
        <v>1.4768630314944509</v>
      </c>
      <c r="BV18">
        <f t="shared" si="73"/>
        <v>9.9760295396529794E-2</v>
      </c>
      <c r="BW18">
        <f t="shared" si="74"/>
        <v>12.293065774385468</v>
      </c>
      <c r="BX18">
        <f t="shared" si="75"/>
        <v>0.32297085828254701</v>
      </c>
      <c r="BY18">
        <f t="shared" si="76"/>
        <v>47.813984177587528</v>
      </c>
      <c r="BZ18">
        <f t="shared" si="77"/>
        <v>378.74801858524791</v>
      </c>
      <c r="CA18">
        <f t="shared" si="78"/>
        <v>3.165259635335646E-2</v>
      </c>
      <c r="CB18">
        <f t="shared" si="79"/>
        <v>0</v>
      </c>
      <c r="CC18">
        <f t="shared" si="80"/>
        <v>1488.7149329531501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153</v>
      </c>
      <c r="B19" s="1">
        <v>17</v>
      </c>
      <c r="C19" s="1" t="s">
        <v>101</v>
      </c>
      <c r="D19" s="1">
        <v>5036.0000524464995</v>
      </c>
      <c r="E19" s="1">
        <v>0</v>
      </c>
      <c r="F19">
        <f t="shared" si="42"/>
        <v>24.0550865960357</v>
      </c>
      <c r="G19">
        <f t="shared" si="43"/>
        <v>0.31925558701298345</v>
      </c>
      <c r="H19">
        <f t="shared" si="44"/>
        <v>348.52362867822109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10.151756286621094</v>
      </c>
      <c r="W19">
        <f t="shared" si="48"/>
        <v>0.87507587814331056</v>
      </c>
      <c r="X19">
        <f t="shared" si="49"/>
        <v>1.6853129701858621E-2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4.7019498086869218</v>
      </c>
      <c r="AF19">
        <f t="shared" si="55"/>
        <v>1.4765565789894111</v>
      </c>
      <c r="AG19">
        <f t="shared" si="56"/>
        <v>25.82891845703125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23.269813537597656</v>
      </c>
      <c r="AM19" s="1">
        <v>25.82891845703125</v>
      </c>
      <c r="AN19" s="1">
        <v>22.037944793701172</v>
      </c>
      <c r="AO19" s="1">
        <v>500.22772216796875</v>
      </c>
      <c r="AP19" s="1">
        <v>482.70904541015625</v>
      </c>
      <c r="AQ19" s="1">
        <v>15.655022621154785</v>
      </c>
      <c r="AR19" s="1">
        <v>18.725496292114258</v>
      </c>
      <c r="AS19" s="1">
        <v>54.362300872802734</v>
      </c>
      <c r="AT19" s="1">
        <v>65.024444580078125</v>
      </c>
      <c r="AU19" s="1">
        <v>300.53366088867188</v>
      </c>
      <c r="AV19" s="1">
        <v>1698.9071044921875</v>
      </c>
      <c r="AW19" s="1">
        <v>0.23774926364421844</v>
      </c>
      <c r="AX19" s="1">
        <v>99.527046203613281</v>
      </c>
      <c r="AY19" s="1">
        <v>0.68292337656021118</v>
      </c>
      <c r="AZ19" s="1">
        <v>-0.18554937839508057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1.5026683044433593</v>
      </c>
      <c r="BI19">
        <f t="shared" si="60"/>
        <v>4.7019498086869217E-3</v>
      </c>
      <c r="BJ19">
        <f t="shared" si="61"/>
        <v>298.97891845703123</v>
      </c>
      <c r="BK19">
        <f t="shared" si="62"/>
        <v>296.41981353759763</v>
      </c>
      <c r="BL19">
        <f t="shared" si="63"/>
        <v>271.82513064298473</v>
      </c>
      <c r="BM19">
        <f t="shared" si="64"/>
        <v>0.14134613255380207</v>
      </c>
      <c r="BN19">
        <f t="shared" si="65"/>
        <v>3.3402499136402559</v>
      </c>
      <c r="BO19">
        <f t="shared" si="66"/>
        <v>33.561228239475163</v>
      </c>
      <c r="BP19">
        <f t="shared" si="67"/>
        <v>14.835731947360905</v>
      </c>
      <c r="BQ19">
        <f t="shared" si="68"/>
        <v>24.549365997314453</v>
      </c>
      <c r="BR19">
        <f t="shared" si="69"/>
        <v>3.0952473374975922</v>
      </c>
      <c r="BS19">
        <f t="shared" si="70"/>
        <v>0.30864840694950596</v>
      </c>
      <c r="BT19">
        <f t="shared" si="71"/>
        <v>1.8636933346508449</v>
      </c>
      <c r="BU19">
        <f t="shared" si="72"/>
        <v>1.2315540028467473</v>
      </c>
      <c r="BV19">
        <f t="shared" si="73"/>
        <v>0.19383100180287891</v>
      </c>
      <c r="BW19">
        <f t="shared" si="74"/>
        <v>34.687527294508271</v>
      </c>
      <c r="BX19">
        <f t="shared" si="75"/>
        <v>0.72201594727126306</v>
      </c>
      <c r="BY19">
        <f t="shared" si="76"/>
        <v>56.116461781060778</v>
      </c>
      <c r="BZ19">
        <f t="shared" si="77"/>
        <v>479.21331374469719</v>
      </c>
      <c r="CA19">
        <f t="shared" si="78"/>
        <v>2.816879892293022E-2</v>
      </c>
      <c r="CB19">
        <f t="shared" si="79"/>
        <v>0</v>
      </c>
      <c r="CC19">
        <f t="shared" si="80"/>
        <v>1486.67262634741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153</v>
      </c>
      <c r="B20" s="1">
        <v>18</v>
      </c>
      <c r="C20" s="1" t="s">
        <v>102</v>
      </c>
      <c r="D20" s="1">
        <v>5186.0000524464995</v>
      </c>
      <c r="E20" s="1">
        <v>0</v>
      </c>
      <c r="F20">
        <f t="shared" si="42"/>
        <v>30.839254663522414</v>
      </c>
      <c r="G20">
        <f t="shared" si="43"/>
        <v>0.33091233967430395</v>
      </c>
      <c r="H20">
        <f t="shared" si="44"/>
        <v>607.14878382180143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10.151756286621094</v>
      </c>
      <c r="W20">
        <f t="shared" si="48"/>
        <v>0.87507587814331056</v>
      </c>
      <c r="X20">
        <f t="shared" si="49"/>
        <v>2.1416277733945208E-2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4.8327884513412043</v>
      </c>
      <c r="AF20">
        <f t="shared" si="55"/>
        <v>1.4659838640837444</v>
      </c>
      <c r="AG20">
        <f t="shared" si="56"/>
        <v>25.803560256958008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23.307998657226563</v>
      </c>
      <c r="AM20" s="1">
        <v>25.803560256958008</v>
      </c>
      <c r="AN20" s="1">
        <v>22.040302276611328</v>
      </c>
      <c r="AO20" s="1">
        <v>800.5030517578125</v>
      </c>
      <c r="AP20" s="1">
        <v>777.47900390625</v>
      </c>
      <c r="AQ20" s="1">
        <v>15.625164985656738</v>
      </c>
      <c r="AR20" s="1">
        <v>18.780979156494141</v>
      </c>
      <c r="AS20" s="1">
        <v>54.134998321533203</v>
      </c>
      <c r="AT20" s="1">
        <v>65.069526672363281</v>
      </c>
      <c r="AU20" s="1">
        <v>300.52618408203125</v>
      </c>
      <c r="AV20" s="1">
        <v>1698.9210205078125</v>
      </c>
      <c r="AW20" s="1">
        <v>0.16037848591804504</v>
      </c>
      <c r="AX20" s="1">
        <v>99.5289306640625</v>
      </c>
      <c r="AY20" s="1">
        <v>5.2475988864898682E-2</v>
      </c>
      <c r="AZ20" s="1">
        <v>-0.18733914196491241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1.502630920410156</v>
      </c>
      <c r="BI20">
        <f t="shared" si="60"/>
        <v>4.8327884513412042E-3</v>
      </c>
      <c r="BJ20">
        <f t="shared" si="61"/>
        <v>298.95356025695799</v>
      </c>
      <c r="BK20">
        <f t="shared" si="62"/>
        <v>296.45799865722654</v>
      </c>
      <c r="BL20">
        <f t="shared" si="63"/>
        <v>271.82735720543496</v>
      </c>
      <c r="BM20">
        <f t="shared" si="64"/>
        <v>0.12118024649749079</v>
      </c>
      <c r="BN20">
        <f t="shared" si="65"/>
        <v>3.3352346363536527</v>
      </c>
      <c r="BO20">
        <f t="shared" si="66"/>
        <v>33.510202652643642</v>
      </c>
      <c r="BP20">
        <f t="shared" si="67"/>
        <v>14.729223496149501</v>
      </c>
      <c r="BQ20">
        <f t="shared" si="68"/>
        <v>24.555779457092285</v>
      </c>
      <c r="BR20">
        <f t="shared" si="69"/>
        <v>3.0964350704579808</v>
      </c>
      <c r="BS20">
        <f t="shared" si="70"/>
        <v>0.31953024154969634</v>
      </c>
      <c r="BT20">
        <f t="shared" si="71"/>
        <v>1.8692507722699083</v>
      </c>
      <c r="BU20">
        <f t="shared" si="72"/>
        <v>1.2271842981880725</v>
      </c>
      <c r="BV20">
        <f t="shared" si="73"/>
        <v>0.20069874410743327</v>
      </c>
      <c r="BW20">
        <f t="shared" si="74"/>
        <v>60.428869207769949</v>
      </c>
      <c r="BX20">
        <f t="shared" si="75"/>
        <v>0.78091984577246887</v>
      </c>
      <c r="BY20">
        <f t="shared" si="76"/>
        <v>56.417938577489387</v>
      </c>
      <c r="BZ20">
        <f t="shared" si="77"/>
        <v>772.99738382826627</v>
      </c>
      <c r="CA20">
        <f t="shared" si="78"/>
        <v>2.2508319067852167E-2</v>
      </c>
      <c r="CB20">
        <f t="shared" si="79"/>
        <v>0</v>
      </c>
      <c r="CC20">
        <f t="shared" si="80"/>
        <v>1486.6848039170034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153</v>
      </c>
      <c r="B21" s="1">
        <v>19</v>
      </c>
      <c r="C21" s="1" t="s">
        <v>103</v>
      </c>
      <c r="D21" s="1">
        <v>5388.0000524464995</v>
      </c>
      <c r="E21" s="1">
        <v>0</v>
      </c>
      <c r="F21">
        <f t="shared" si="42"/>
        <v>35.467074045857416</v>
      </c>
      <c r="G21">
        <f t="shared" si="43"/>
        <v>0.31571908532742304</v>
      </c>
      <c r="H21">
        <f t="shared" si="44"/>
        <v>961.40270917137764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10.151756286621094</v>
      </c>
      <c r="W21">
        <f t="shared" si="48"/>
        <v>0.87507587814331056</v>
      </c>
      <c r="X21">
        <f t="shared" si="49"/>
        <v>2.449746408589323E-2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4.7619069498785702</v>
      </c>
      <c r="AF21">
        <f t="shared" si="55"/>
        <v>1.5111416534478157</v>
      </c>
      <c r="AG21">
        <f t="shared" si="56"/>
        <v>26.047002792358398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23.384449005126953</v>
      </c>
      <c r="AM21" s="1">
        <v>26.047002792358398</v>
      </c>
      <c r="AN21" s="1">
        <v>22.038995742797852</v>
      </c>
      <c r="AO21" s="1">
        <v>1200.1953125</v>
      </c>
      <c r="AP21" s="1">
        <v>1172.8751220703125</v>
      </c>
      <c r="AQ21" s="1">
        <v>15.705056190490723</v>
      </c>
      <c r="AR21" s="1">
        <v>18.814476013183594</v>
      </c>
      <c r="AS21" s="1">
        <v>54.159843444824219</v>
      </c>
      <c r="AT21" s="1">
        <v>64.8836669921875</v>
      </c>
      <c r="AU21" s="1">
        <v>300.52642822265625</v>
      </c>
      <c r="AV21" s="1">
        <v>1701.1165771484375</v>
      </c>
      <c r="AW21" s="1">
        <v>0.19374977052211761</v>
      </c>
      <c r="AX21" s="1">
        <v>99.525123596191406</v>
      </c>
      <c r="AY21" s="1">
        <v>-1.1173665523529053</v>
      </c>
      <c r="AZ21" s="1">
        <v>-0.18349258601665497</v>
      </c>
      <c r="BA21" s="1">
        <v>0.75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1.5026321411132813</v>
      </c>
      <c r="BI21">
        <f t="shared" si="60"/>
        <v>4.7619069498785705E-3</v>
      </c>
      <c r="BJ21">
        <f t="shared" si="61"/>
        <v>299.19700279235838</v>
      </c>
      <c r="BK21">
        <f t="shared" si="62"/>
        <v>296.53444900512693</v>
      </c>
      <c r="BL21">
        <f t="shared" si="63"/>
        <v>272.17864626008304</v>
      </c>
      <c r="BM21">
        <f t="shared" si="64"/>
        <v>0.12727776491248868</v>
      </c>
      <c r="BN21">
        <f t="shared" si="65"/>
        <v>3.3836547040574914</v>
      </c>
      <c r="BO21">
        <f t="shared" si="66"/>
        <v>33.99799549896742</v>
      </c>
      <c r="BP21">
        <f t="shared" si="67"/>
        <v>15.183519485783826</v>
      </c>
      <c r="BQ21">
        <f t="shared" si="68"/>
        <v>24.715725898742676</v>
      </c>
      <c r="BR21">
        <f t="shared" si="69"/>
        <v>3.1261853004038933</v>
      </c>
      <c r="BS21">
        <f t="shared" si="70"/>
        <v>0.30534178302022624</v>
      </c>
      <c r="BT21">
        <f t="shared" si="71"/>
        <v>1.8725130506096757</v>
      </c>
      <c r="BU21">
        <f t="shared" si="72"/>
        <v>1.2536722497942177</v>
      </c>
      <c r="BV21">
        <f t="shared" si="73"/>
        <v>0.19174458601376476</v>
      </c>
      <c r="BW21">
        <f t="shared" si="74"/>
        <v>95.683723455994624</v>
      </c>
      <c r="BX21">
        <f t="shared" si="75"/>
        <v>0.81969741797775353</v>
      </c>
      <c r="BY21">
        <f t="shared" si="76"/>
        <v>55.636402456588641</v>
      </c>
      <c r="BZ21">
        <f t="shared" si="77"/>
        <v>1167.7209783374142</v>
      </c>
      <c r="CA21">
        <f t="shared" si="78"/>
        <v>1.689838961686254E-2</v>
      </c>
      <c r="CB21">
        <f t="shared" si="79"/>
        <v>0</v>
      </c>
      <c r="CC21">
        <f t="shared" si="80"/>
        <v>1488.6060825723116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153</v>
      </c>
      <c r="B22" s="1">
        <v>20</v>
      </c>
      <c r="C22" s="1" t="s">
        <v>104</v>
      </c>
      <c r="D22" s="1">
        <v>5510.0000524464995</v>
      </c>
      <c r="E22" s="1">
        <v>0</v>
      </c>
      <c r="F22">
        <f t="shared" si="42"/>
        <v>36.845090196475184</v>
      </c>
      <c r="G22">
        <f t="shared" si="43"/>
        <v>0.29640524922048095</v>
      </c>
      <c r="H22">
        <f t="shared" si="44"/>
        <v>1232.9049387052135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10.151756286621094</v>
      </c>
      <c r="W22">
        <f t="shared" si="48"/>
        <v>0.87507587814331056</v>
      </c>
      <c r="X22">
        <f t="shared" si="49"/>
        <v>2.5465222471833537E-2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4.5285567169203542</v>
      </c>
      <c r="AF22">
        <f t="shared" si="55"/>
        <v>1.5274646469372826</v>
      </c>
      <c r="AG22">
        <f t="shared" si="56"/>
        <v>26.11998176574707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23.407241821289063</v>
      </c>
      <c r="AM22" s="1">
        <v>26.11998176574707</v>
      </c>
      <c r="AN22" s="1">
        <v>22.044033050537109</v>
      </c>
      <c r="AO22" s="1">
        <v>1500.1375732421875</v>
      </c>
      <c r="AP22" s="1">
        <v>1471.1829833984375</v>
      </c>
      <c r="AQ22" s="1">
        <v>15.841410636901855</v>
      </c>
      <c r="AR22" s="1">
        <v>18.798551559448242</v>
      </c>
      <c r="AS22" s="1">
        <v>54.548999786376953</v>
      </c>
      <c r="AT22" s="1">
        <v>64.734405517578125</v>
      </c>
      <c r="AU22" s="1">
        <v>300.52178955078125</v>
      </c>
      <c r="AV22" s="1">
        <v>1698.3076171875</v>
      </c>
      <c r="AW22" s="1">
        <v>0.21748696267604828</v>
      </c>
      <c r="AX22" s="1">
        <v>99.519607543945313</v>
      </c>
      <c r="AY22" s="1">
        <v>-2.6780111789703369</v>
      </c>
      <c r="AZ22" s="1">
        <v>-0.18040554225444794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1.5026089477539062</v>
      </c>
      <c r="BI22">
        <f t="shared" si="60"/>
        <v>4.5285567169203542E-3</v>
      </c>
      <c r="BJ22">
        <f t="shared" si="61"/>
        <v>299.26998176574705</v>
      </c>
      <c r="BK22">
        <f t="shared" si="62"/>
        <v>296.55724182128904</v>
      </c>
      <c r="BL22">
        <f t="shared" si="63"/>
        <v>271.72921267637867</v>
      </c>
      <c r="BM22">
        <f t="shared" si="64"/>
        <v>0.16424906649333293</v>
      </c>
      <c r="BN22">
        <f t="shared" si="65"/>
        <v>3.3982891205281929</v>
      </c>
      <c r="BO22">
        <f t="shared" si="66"/>
        <v>34.146930483297929</v>
      </c>
      <c r="BP22">
        <f t="shared" si="67"/>
        <v>15.348378923849687</v>
      </c>
      <c r="BQ22">
        <f t="shared" si="68"/>
        <v>24.763611793518066</v>
      </c>
      <c r="BR22">
        <f t="shared" si="69"/>
        <v>3.1351405886259491</v>
      </c>
      <c r="BS22">
        <f t="shared" si="70"/>
        <v>0.28724032874260946</v>
      </c>
      <c r="BT22">
        <f t="shared" si="71"/>
        <v>1.8708244735909103</v>
      </c>
      <c r="BU22">
        <f t="shared" si="72"/>
        <v>1.2643161150350388</v>
      </c>
      <c r="BV22">
        <f t="shared" si="73"/>
        <v>0.18032671878430068</v>
      </c>
      <c r="BW22">
        <f t="shared" si="74"/>
        <v>122.6982156389348</v>
      </c>
      <c r="BX22">
        <f t="shared" si="75"/>
        <v>0.83803643232550107</v>
      </c>
      <c r="BY22">
        <f t="shared" si="76"/>
        <v>55.257293582244735</v>
      </c>
      <c r="BZ22">
        <f t="shared" si="77"/>
        <v>1465.8285836958091</v>
      </c>
      <c r="CA22">
        <f t="shared" si="78"/>
        <v>1.3889481953733152E-2</v>
      </c>
      <c r="CB22">
        <f t="shared" si="79"/>
        <v>0</v>
      </c>
      <c r="CC22">
        <f t="shared" si="80"/>
        <v>1486.1480294678249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153</v>
      </c>
      <c r="B23" s="1">
        <v>21</v>
      </c>
      <c r="C23" s="1" t="s">
        <v>105</v>
      </c>
      <c r="D23" s="1">
        <v>5639.0000524464995</v>
      </c>
      <c r="E23" s="1">
        <v>0</v>
      </c>
      <c r="F23">
        <f t="shared" si="42"/>
        <v>38.429023946257828</v>
      </c>
      <c r="G23">
        <f t="shared" si="43"/>
        <v>0.27574436059409407</v>
      </c>
      <c r="H23">
        <f t="shared" si="44"/>
        <v>1402.1010757987326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10.151756286621094</v>
      </c>
      <c r="W23">
        <f t="shared" si="48"/>
        <v>0.87507587814331056</v>
      </c>
      <c r="X23">
        <f t="shared" si="49"/>
        <v>2.6483801957389898E-2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4.3043439481206915</v>
      </c>
      <c r="AF23">
        <f t="shared" si="55"/>
        <v>1.5568641841381996</v>
      </c>
      <c r="AG23">
        <f t="shared" si="56"/>
        <v>26.315927505493164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23.445768356323242</v>
      </c>
      <c r="AM23" s="1">
        <v>26.315927505493164</v>
      </c>
      <c r="AN23" s="1">
        <v>22.039525985717773</v>
      </c>
      <c r="AO23" s="1">
        <v>1700.45166015625</v>
      </c>
      <c r="AP23" s="1">
        <v>1670.09228515625</v>
      </c>
      <c r="AQ23" s="1">
        <v>16.090167999267578</v>
      </c>
      <c r="AR23" s="1">
        <v>18.900642395019531</v>
      </c>
      <c r="AS23" s="1">
        <v>55.277660369873047</v>
      </c>
      <c r="AT23" s="1">
        <v>64.935440063476563</v>
      </c>
      <c r="AU23" s="1">
        <v>300.51788330078125</v>
      </c>
      <c r="AV23" s="1">
        <v>1701.3355712890625</v>
      </c>
      <c r="AW23" s="1">
        <v>0.23978038132190704</v>
      </c>
      <c r="AX23" s="1">
        <v>99.519981384277344</v>
      </c>
      <c r="AY23" s="1">
        <v>-3.8401021957397461</v>
      </c>
      <c r="AZ23" s="1">
        <v>-0.17991115152835846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1.5025894165039062</v>
      </c>
      <c r="BI23">
        <f t="shared" si="60"/>
        <v>4.3043439481206917E-3</v>
      </c>
      <c r="BJ23">
        <f t="shared" si="61"/>
        <v>299.46592750549314</v>
      </c>
      <c r="BK23">
        <f t="shared" si="62"/>
        <v>296.59576835632322</v>
      </c>
      <c r="BL23">
        <f t="shared" si="63"/>
        <v>272.21368532179986</v>
      </c>
      <c r="BM23">
        <f t="shared" si="64"/>
        <v>0.19835035555598113</v>
      </c>
      <c r="BN23">
        <f t="shared" si="65"/>
        <v>3.4378557634414264</v>
      </c>
      <c r="BO23">
        <f t="shared" si="66"/>
        <v>34.544377075059984</v>
      </c>
      <c r="BP23">
        <f t="shared" si="67"/>
        <v>15.643734680040453</v>
      </c>
      <c r="BQ23">
        <f t="shared" si="68"/>
        <v>24.880847930908203</v>
      </c>
      <c r="BR23">
        <f t="shared" si="69"/>
        <v>3.1571599799309</v>
      </c>
      <c r="BS23">
        <f t="shared" si="70"/>
        <v>0.26779545682330913</v>
      </c>
      <c r="BT23">
        <f t="shared" si="71"/>
        <v>1.8809915793032268</v>
      </c>
      <c r="BU23">
        <f t="shared" si="72"/>
        <v>1.2761684006276732</v>
      </c>
      <c r="BV23">
        <f t="shared" si="73"/>
        <v>0.16806861876022178</v>
      </c>
      <c r="BW23">
        <f t="shared" si="74"/>
        <v>139.53707296236513</v>
      </c>
      <c r="BX23">
        <f t="shared" si="75"/>
        <v>0.83953508932445331</v>
      </c>
      <c r="BY23">
        <f t="shared" si="76"/>
        <v>54.812016398904838</v>
      </c>
      <c r="BZ23">
        <f t="shared" si="77"/>
        <v>1664.5077051404892</v>
      </c>
      <c r="CA23">
        <f t="shared" si="78"/>
        <v>1.2654626255144952E-2</v>
      </c>
      <c r="CB23">
        <f t="shared" si="79"/>
        <v>0</v>
      </c>
      <c r="CC23">
        <f t="shared" si="80"/>
        <v>1488.7977190622273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153</v>
      </c>
      <c r="B24" s="1">
        <v>22</v>
      </c>
      <c r="C24" s="1" t="s">
        <v>106</v>
      </c>
      <c r="D24" s="1">
        <v>5841.0000524464995</v>
      </c>
      <c r="E24" s="1">
        <v>0</v>
      </c>
      <c r="F24">
        <f t="shared" si="42"/>
        <v>40.96467315460346</v>
      </c>
      <c r="G24">
        <f t="shared" si="43"/>
        <v>0.24437147898328318</v>
      </c>
      <c r="H24">
        <f t="shared" si="44"/>
        <v>1488.084830837777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10.151756286621094</v>
      </c>
      <c r="W24">
        <f t="shared" si="48"/>
        <v>0.87507587814331056</v>
      </c>
      <c r="X24">
        <f t="shared" si="49"/>
        <v>2.8206159927915673E-2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3.9879127405798402</v>
      </c>
      <c r="AF24">
        <f t="shared" si="55"/>
        <v>1.6216559905751882</v>
      </c>
      <c r="AG24">
        <f t="shared" si="56"/>
        <v>26.644149780273438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23.509117126464844</v>
      </c>
      <c r="AM24" s="1">
        <v>26.644149780273438</v>
      </c>
      <c r="AN24" s="1">
        <v>22.041103363037109</v>
      </c>
      <c r="AO24" s="1">
        <v>1838.3736572265625</v>
      </c>
      <c r="AP24" s="1">
        <v>1806.3165283203125</v>
      </c>
      <c r="AQ24" s="1">
        <v>16.320964813232422</v>
      </c>
      <c r="AR24" s="1">
        <v>18.924797058105469</v>
      </c>
      <c r="AS24" s="1">
        <v>55.858180999755859</v>
      </c>
      <c r="AT24" s="1">
        <v>64.771171569824219</v>
      </c>
      <c r="AU24" s="1">
        <v>300.51416015625</v>
      </c>
      <c r="AV24" s="1">
        <v>1700.1771240234375</v>
      </c>
      <c r="AW24" s="1">
        <v>0.21892696619033813</v>
      </c>
      <c r="AX24" s="1">
        <v>99.519073486328125</v>
      </c>
      <c r="AY24" s="1">
        <v>-4.6356039047241211</v>
      </c>
      <c r="AZ24" s="1">
        <v>-0.17301303148269653</v>
      </c>
      <c r="BA24" s="1">
        <v>0.75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1.5025708007812497</v>
      </c>
      <c r="BI24">
        <f t="shared" si="60"/>
        <v>3.9879127405798402E-3</v>
      </c>
      <c r="BJ24">
        <f t="shared" si="61"/>
        <v>299.79414978027341</v>
      </c>
      <c r="BK24">
        <f t="shared" si="62"/>
        <v>296.65911712646482</v>
      </c>
      <c r="BL24">
        <f t="shared" si="63"/>
        <v>272.02833376344279</v>
      </c>
      <c r="BM24">
        <f t="shared" si="64"/>
        <v>0.24096746295072322</v>
      </c>
      <c r="BN24">
        <f t="shared" si="65"/>
        <v>3.5050342597146327</v>
      </c>
      <c r="BO24">
        <f t="shared" si="66"/>
        <v>35.219723585912931</v>
      </c>
      <c r="BP24">
        <f t="shared" si="67"/>
        <v>16.294926527807462</v>
      </c>
      <c r="BQ24">
        <f t="shared" si="68"/>
        <v>25.076633453369141</v>
      </c>
      <c r="BR24">
        <f t="shared" si="69"/>
        <v>3.1942339878157648</v>
      </c>
      <c r="BS24">
        <f t="shared" si="70"/>
        <v>0.23810791181563346</v>
      </c>
      <c r="BT24">
        <f t="shared" si="71"/>
        <v>1.8833782691394445</v>
      </c>
      <c r="BU24">
        <f t="shared" si="72"/>
        <v>1.3108557186763203</v>
      </c>
      <c r="BV24">
        <f t="shared" si="73"/>
        <v>0.14936779116290633</v>
      </c>
      <c r="BW24">
        <f t="shared" si="74"/>
        <v>148.09282363403489</v>
      </c>
      <c r="BX24">
        <f t="shared" si="75"/>
        <v>0.82382285026287272</v>
      </c>
      <c r="BY24">
        <f t="shared" si="76"/>
        <v>53.664997957162683</v>
      </c>
      <c r="BZ24">
        <f t="shared" si="77"/>
        <v>1800.3634628619936</v>
      </c>
      <c r="CA24">
        <f t="shared" si="78"/>
        <v>1.2210696042803146E-2</v>
      </c>
      <c r="CB24">
        <f t="shared" si="79"/>
        <v>0</v>
      </c>
      <c r="CC24">
        <f t="shared" si="80"/>
        <v>1487.7839898039779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154</v>
      </c>
      <c r="B25" s="1">
        <v>25</v>
      </c>
      <c r="C25" s="1" t="s">
        <v>109</v>
      </c>
      <c r="D25" s="1">
        <v>7073.0000524464995</v>
      </c>
      <c r="E25" s="1">
        <v>0</v>
      </c>
      <c r="F25">
        <f t="shared" ref="F25:F35" si="84">(AO25-AP25*(1000-AQ25)/(1000-AR25))*BH25</f>
        <v>-3.0315704739207763</v>
      </c>
      <c r="G25">
        <f t="shared" ref="G25:G35" si="85">IF(BS25&lt;&gt;0,1/(1/BS25-1/AK25),0)</f>
        <v>0.21155427103715821</v>
      </c>
      <c r="H25">
        <f t="shared" ref="H25:H35" si="86">((BV25-BI25/2)*AP25-F25)/(BV25+BI25/2)</f>
        <v>73.547807524701057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10.151756286621094</v>
      </c>
      <c r="W25">
        <f t="shared" ref="W25:W35" si="90">(V25*U25+(100-V25)*T25)/100</f>
        <v>0.87507587814331056</v>
      </c>
      <c r="X25">
        <f t="shared" ref="X25:X35" si="91">(F25-S25)/CC25</f>
        <v>-1.3664139450000657E-3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3.6119561512119627</v>
      </c>
      <c r="AF25">
        <f t="shared" ref="AF25:AF35" si="97">(BN25-BT25)</f>
        <v>1.6894888492153965</v>
      </c>
      <c r="AG25">
        <f t="shared" ref="AG25:AG35" si="98">(AM25+BM25*E25)</f>
        <v>27.14739990234375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24.186935424804688</v>
      </c>
      <c r="AM25" s="1">
        <v>27.14739990234375</v>
      </c>
      <c r="AN25" s="1">
        <v>23.054248809814453</v>
      </c>
      <c r="AO25" s="1">
        <v>50.027057647705078</v>
      </c>
      <c r="AP25" s="1">
        <v>51.919891357421875</v>
      </c>
      <c r="AQ25" s="1">
        <v>16.943534851074219</v>
      </c>
      <c r="AR25" s="1">
        <v>19.301054000854492</v>
      </c>
      <c r="AS25" s="1">
        <v>55.6700439453125</v>
      </c>
      <c r="AT25" s="1">
        <v>63.415802001953125</v>
      </c>
      <c r="AU25" s="1">
        <v>300.505859375</v>
      </c>
      <c r="AV25" s="1">
        <v>1699.0411376953125</v>
      </c>
      <c r="AW25" s="1">
        <v>0.23828645050525665</v>
      </c>
      <c r="AX25" s="1">
        <v>99.516510009765625</v>
      </c>
      <c r="AY25" s="1">
        <v>2.8306389227509499E-2</v>
      </c>
      <c r="AZ25" s="1">
        <v>-0.19696846604347229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1.5025292968749999</v>
      </c>
      <c r="BI25">
        <f t="shared" ref="BI25:BI35" si="102">(AR25-AQ25)/(1000-AR25)*BH25</f>
        <v>3.6119561512119626E-3</v>
      </c>
      <c r="BJ25">
        <f t="shared" ref="BJ25:BJ35" si="103">(AM25+273.15)</f>
        <v>300.29739990234373</v>
      </c>
      <c r="BK25">
        <f t="shared" ref="BK25:BK35" si="104">(AL25+273.15)</f>
        <v>297.33693542480466</v>
      </c>
      <c r="BL25">
        <f t="shared" ref="BL25:BL35" si="105">(AV25*BD25+AW25*BE25)*BF25</f>
        <v>271.84657595500539</v>
      </c>
      <c r="BM25">
        <f t="shared" ref="BM25:BM35" si="106">((BL25+0.00000010773*(BK25^4-BJ25^4))-BI25*44100)/(AI25*51.4+0.00000043092*BJ25^3)</f>
        <v>0.3135581980622128</v>
      </c>
      <c r="BN25">
        <f t="shared" ref="BN25:BN35" si="107">0.61365*EXP(17.502*AG25/(240.97+AG25))</f>
        <v>3.6102623828904594</v>
      </c>
      <c r="BO25">
        <f t="shared" ref="BO25:BO35" si="108">BN25*1000/AX25</f>
        <v>36.278024445754596</v>
      </c>
      <c r="BP25">
        <f t="shared" ref="BP25:BP35" si="109">(BO25-AR25)</f>
        <v>16.976970444900104</v>
      </c>
      <c r="BQ25">
        <f t="shared" ref="BQ25:BQ35" si="110">IF(E25,AM25,(AL25+AM25)/2)</f>
        <v>25.667167663574219</v>
      </c>
      <c r="BR25">
        <f t="shared" ref="BR25:BR35" si="111">0.61365*EXP(17.502*BQ25/(240.97+BQ25))</f>
        <v>3.3083719453555869</v>
      </c>
      <c r="BS25">
        <f t="shared" ref="BS25:BS35" si="112">IF(BP25&lt;&gt;0,(1000-(BO25+AR25)/2)/BP25*BI25,0)</f>
        <v>0.20684382796518819</v>
      </c>
      <c r="BT25">
        <f t="shared" ref="BT25:BT35" si="113">AR25*AX25/1000</f>
        <v>1.9207735336750629</v>
      </c>
      <c r="BU25">
        <f t="shared" ref="BU25:BU35" si="114">(BR25-BT25)</f>
        <v>1.387598411680524</v>
      </c>
      <c r="BV25">
        <f t="shared" ref="BV25:BV35" si="115">1/(1.6/G25+1.37/AK25)</f>
        <v>0.12969250198900692</v>
      </c>
      <c r="BW25">
        <f t="shared" ref="BW25:BW35" si="116">H25*AX25*0.001</f>
        <v>7.3192211237282283</v>
      </c>
      <c r="BX25">
        <f t="shared" ref="BX25:BX35" si="117">H25/AP25</f>
        <v>1.4165632015365821</v>
      </c>
      <c r="BY25">
        <f t="shared" ref="BY25:BY35" si="118">(1-BI25*AX25/BN25/G25)*100</f>
        <v>52.937277952064889</v>
      </c>
      <c r="BZ25">
        <f t="shared" ref="BZ25:BZ35" si="119">(AP25-F25/(AK25/1.35))</f>
        <v>52.360445036555255</v>
      </c>
      <c r="CA25">
        <f t="shared" ref="CA25:CA35" si="120">F25*BY25/100/BZ25</f>
        <v>-3.0649680058520611E-2</v>
      </c>
      <c r="CB25">
        <f t="shared" ref="CB25:CB35" si="121">(L25-K25)</f>
        <v>0</v>
      </c>
      <c r="CC25">
        <f t="shared" ref="CC25:CC35" si="122">AV25*W25</f>
        <v>1486.7899155703351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154</v>
      </c>
      <c r="B26" s="1">
        <v>26</v>
      </c>
      <c r="C26" s="1" t="s">
        <v>110</v>
      </c>
      <c r="D26" s="1">
        <v>7195.0000524464995</v>
      </c>
      <c r="E26" s="1">
        <v>0</v>
      </c>
      <c r="F26">
        <f t="shared" si="84"/>
        <v>1.9897012491421746</v>
      </c>
      <c r="G26">
        <f t="shared" si="85"/>
        <v>0.24384392648727718</v>
      </c>
      <c r="H26">
        <f t="shared" si="86"/>
        <v>82.412445473080652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10.151756286621094</v>
      </c>
      <c r="W26">
        <f t="shared" si="90"/>
        <v>0.87507587814331056</v>
      </c>
      <c r="X26">
        <f t="shared" si="91"/>
        <v>2.0093601799755904E-3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4.1528607875943289</v>
      </c>
      <c r="AF26">
        <f t="shared" si="97"/>
        <v>1.6906447552953767</v>
      </c>
      <c r="AG26">
        <f t="shared" si="98"/>
        <v>27.265520095825195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24.318719863891602</v>
      </c>
      <c r="AM26" s="1">
        <v>27.265520095825195</v>
      </c>
      <c r="AN26" s="1">
        <v>23.051794052124023</v>
      </c>
      <c r="AO26" s="1">
        <v>99.874496459960938</v>
      </c>
      <c r="AP26" s="1">
        <v>98.278633117675781</v>
      </c>
      <c r="AQ26" s="1">
        <v>16.830879211425781</v>
      </c>
      <c r="AR26" s="1">
        <v>19.540775299072266</v>
      </c>
      <c r="AS26" s="1">
        <v>54.869548797607422</v>
      </c>
      <c r="AT26" s="1">
        <v>63.706535339355469</v>
      </c>
      <c r="AU26" s="1">
        <v>300.50677490234375</v>
      </c>
      <c r="AV26" s="1">
        <v>1700.2950439453125</v>
      </c>
      <c r="AW26" s="1">
        <v>0.14979012310504913</v>
      </c>
      <c r="AX26" s="1">
        <v>99.520721435546875</v>
      </c>
      <c r="AY26" s="1">
        <v>0.44622364640235901</v>
      </c>
      <c r="AZ26" s="1">
        <v>-0.19929753243923187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1.5025338745117187</v>
      </c>
      <c r="BI26">
        <f t="shared" si="102"/>
        <v>4.1528607875943287E-3</v>
      </c>
      <c r="BJ26">
        <f t="shared" si="103"/>
        <v>300.41552009582517</v>
      </c>
      <c r="BK26">
        <f t="shared" si="104"/>
        <v>297.46871986389158</v>
      </c>
      <c r="BL26">
        <f t="shared" si="105"/>
        <v>272.04720095052107</v>
      </c>
      <c r="BM26">
        <f t="shared" si="106"/>
        <v>0.21954757421227267</v>
      </c>
      <c r="BN26">
        <f t="shared" si="107"/>
        <v>3.6353568104689629</v>
      </c>
      <c r="BO26">
        <f t="shared" si="108"/>
        <v>36.528642055949604</v>
      </c>
      <c r="BP26">
        <f t="shared" si="109"/>
        <v>16.987866756877338</v>
      </c>
      <c r="BQ26">
        <f t="shared" si="110"/>
        <v>25.792119979858398</v>
      </c>
      <c r="BR26">
        <f t="shared" si="111"/>
        <v>3.3329741627808938</v>
      </c>
      <c r="BS26">
        <f t="shared" si="112"/>
        <v>0.23760702876962225</v>
      </c>
      <c r="BT26">
        <f t="shared" si="113"/>
        <v>1.9447120551735861</v>
      </c>
      <c r="BU26">
        <f t="shared" si="114"/>
        <v>1.3882621076073076</v>
      </c>
      <c r="BV26">
        <f t="shared" si="115"/>
        <v>0.14905242201781344</v>
      </c>
      <c r="BW26">
        <f t="shared" si="116"/>
        <v>8.201746028748655</v>
      </c>
      <c r="BX26">
        <f t="shared" si="117"/>
        <v>0.83855913395134984</v>
      </c>
      <c r="BY26">
        <f t="shared" si="118"/>
        <v>53.37681888246302</v>
      </c>
      <c r="BZ26">
        <f t="shared" si="119"/>
        <v>97.989485887477244</v>
      </c>
      <c r="CA26">
        <f t="shared" si="120"/>
        <v>1.0838297827955522E-2</v>
      </c>
      <c r="CB26">
        <f t="shared" si="121"/>
        <v>0</v>
      </c>
      <c r="CC26">
        <f t="shared" si="122"/>
        <v>1487.8871786831633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154</v>
      </c>
      <c r="B27" s="1">
        <v>24</v>
      </c>
      <c r="C27" s="1" t="s">
        <v>108</v>
      </c>
      <c r="D27" s="1">
        <v>6950.0000524464995</v>
      </c>
      <c r="E27" s="1">
        <v>0</v>
      </c>
      <c r="F27">
        <f t="shared" si="84"/>
        <v>6.964815742963804</v>
      </c>
      <c r="G27">
        <f t="shared" si="85"/>
        <v>0.19801042845825204</v>
      </c>
      <c r="H27">
        <f t="shared" si="86"/>
        <v>132.99864824538389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10.151756286621094</v>
      </c>
      <c r="W27">
        <f t="shared" si="90"/>
        <v>0.87507587814331056</v>
      </c>
      <c r="X27">
        <f t="shared" si="91"/>
        <v>5.3491106963093329E-3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3.3317953890966474</v>
      </c>
      <c r="AF27">
        <f t="shared" si="97"/>
        <v>1.6632766907977468</v>
      </c>
      <c r="AG27">
        <f t="shared" si="98"/>
        <v>26.92808723449707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24.062114715576172</v>
      </c>
      <c r="AM27" s="1">
        <v>26.92808723449707</v>
      </c>
      <c r="AN27" s="1">
        <v>23.054529190063477</v>
      </c>
      <c r="AO27" s="1">
        <v>199.86421203613281</v>
      </c>
      <c r="AP27" s="1">
        <v>194.79718017578125</v>
      </c>
      <c r="AQ27" s="1">
        <v>16.924863815307617</v>
      </c>
      <c r="AR27" s="1">
        <v>19.099832534790039</v>
      </c>
      <c r="AS27" s="1">
        <v>56.028877258300781</v>
      </c>
      <c r="AT27" s="1">
        <v>63.228813171386719</v>
      </c>
      <c r="AU27" s="1">
        <v>300.524658203125</v>
      </c>
      <c r="AV27" s="1">
        <v>1701.5645751953125</v>
      </c>
      <c r="AW27" s="1">
        <v>0.13592192530632019</v>
      </c>
      <c r="AX27" s="1">
        <v>99.518875122070313</v>
      </c>
      <c r="AY27" s="1">
        <v>0.70428943634033203</v>
      </c>
      <c r="AZ27" s="1">
        <v>-0.18181334435939789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1.5026232910156248</v>
      </c>
      <c r="BI27">
        <f t="shared" si="102"/>
        <v>3.3317953890966475E-3</v>
      </c>
      <c r="BJ27">
        <f t="shared" si="103"/>
        <v>300.07808723449705</v>
      </c>
      <c r="BK27">
        <f t="shared" si="104"/>
        <v>297.21211471557615</v>
      </c>
      <c r="BL27">
        <f t="shared" si="105"/>
        <v>272.25032594598088</v>
      </c>
      <c r="BM27">
        <f t="shared" si="106"/>
        <v>0.36911265909494123</v>
      </c>
      <c r="BN27">
        <f t="shared" si="107"/>
        <v>3.5640705396799723</v>
      </c>
      <c r="BO27">
        <f t="shared" si="108"/>
        <v>35.813010700816974</v>
      </c>
      <c r="BP27">
        <f t="shared" si="109"/>
        <v>16.713178166026935</v>
      </c>
      <c r="BQ27">
        <f t="shared" si="110"/>
        <v>25.495100975036621</v>
      </c>
      <c r="BR27">
        <f t="shared" si="111"/>
        <v>3.2747529480476993</v>
      </c>
      <c r="BS27">
        <f t="shared" si="112"/>
        <v>0.19387791944538613</v>
      </c>
      <c r="BT27">
        <f t="shared" si="113"/>
        <v>1.9007938488822256</v>
      </c>
      <c r="BU27">
        <f t="shared" si="114"/>
        <v>1.3739590991654738</v>
      </c>
      <c r="BV27">
        <f t="shared" si="115"/>
        <v>0.12153832499245404</v>
      </c>
      <c r="BW27">
        <f t="shared" si="116"/>
        <v>13.235875866136515</v>
      </c>
      <c r="BX27">
        <f t="shared" si="117"/>
        <v>0.6827544840503772</v>
      </c>
      <c r="BY27">
        <f t="shared" si="118"/>
        <v>53.016060690779398</v>
      </c>
      <c r="BZ27">
        <f t="shared" si="119"/>
        <v>193.78503969399313</v>
      </c>
      <c r="CA27">
        <f t="shared" si="120"/>
        <v>1.9054468534420648E-2</v>
      </c>
      <c r="CB27">
        <f t="shared" si="121"/>
        <v>0</v>
      </c>
      <c r="CC27">
        <f t="shared" si="122"/>
        <v>1488.9981148565873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154</v>
      </c>
      <c r="B28" s="1">
        <v>27</v>
      </c>
      <c r="C28" s="1" t="s">
        <v>111</v>
      </c>
      <c r="D28" s="1">
        <v>7373.0000524464995</v>
      </c>
      <c r="E28" s="1">
        <v>0</v>
      </c>
      <c r="F28">
        <f t="shared" si="84"/>
        <v>15.842141041630072</v>
      </c>
      <c r="G28">
        <f t="shared" si="85"/>
        <v>0.27514474361222169</v>
      </c>
      <c r="H28">
        <f t="shared" si="86"/>
        <v>187.82924608310972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10.151756286621094</v>
      </c>
      <c r="W28">
        <f t="shared" si="90"/>
        <v>0.87507587814331056</v>
      </c>
      <c r="X28">
        <f t="shared" si="91"/>
        <v>1.1313615897220889E-2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4.4219516015990097</v>
      </c>
      <c r="AF28">
        <f t="shared" si="97"/>
        <v>1.60095309677171</v>
      </c>
      <c r="AG28">
        <f t="shared" si="98"/>
        <v>26.99384880065918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24.34550666809082</v>
      </c>
      <c r="AM28" s="1">
        <v>26.99384880065918</v>
      </c>
      <c r="AN28" s="1">
        <v>23.048566818237305</v>
      </c>
      <c r="AO28" s="1">
        <v>299.96273803710938</v>
      </c>
      <c r="AP28" s="1">
        <v>288.56997680664063</v>
      </c>
      <c r="AQ28" s="1">
        <v>16.978561401367188</v>
      </c>
      <c r="AR28" s="1">
        <v>19.863071441650391</v>
      </c>
      <c r="AS28" s="1">
        <v>55.263782501220703</v>
      </c>
      <c r="AT28" s="1">
        <v>64.650650024414063</v>
      </c>
      <c r="AU28" s="1">
        <v>300.50982666015625</v>
      </c>
      <c r="AV28" s="1">
        <v>1701.1795654296875</v>
      </c>
      <c r="AW28" s="1">
        <v>0.21946218609809875</v>
      </c>
      <c r="AX28" s="1">
        <v>99.527091979980469</v>
      </c>
      <c r="AY28" s="1">
        <v>1.1201906204223633</v>
      </c>
      <c r="AZ28" s="1">
        <v>-0.20699559152126312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1.5025491333007812</v>
      </c>
      <c r="BI28">
        <f t="shared" si="102"/>
        <v>4.4219516015990097E-3</v>
      </c>
      <c r="BJ28">
        <f t="shared" si="103"/>
        <v>300.14384880065916</v>
      </c>
      <c r="BK28">
        <f t="shared" si="104"/>
        <v>297.4955066680908</v>
      </c>
      <c r="BL28">
        <f t="shared" si="105"/>
        <v>272.18872438485778</v>
      </c>
      <c r="BM28">
        <f t="shared" si="106"/>
        <v>0.18662051623257778</v>
      </c>
      <c r="BN28">
        <f t="shared" si="107"/>
        <v>3.5778668351497718</v>
      </c>
      <c r="BO28">
        <f t="shared" si="108"/>
        <v>35.94867250687328</v>
      </c>
      <c r="BP28">
        <f t="shared" si="109"/>
        <v>16.085601065222889</v>
      </c>
      <c r="BQ28">
        <f t="shared" si="110"/>
        <v>25.669677734375</v>
      </c>
      <c r="BR28">
        <f t="shared" si="111"/>
        <v>3.3088645946083686</v>
      </c>
      <c r="BS28">
        <f t="shared" si="112"/>
        <v>0.26722987651495905</v>
      </c>
      <c r="BT28">
        <f t="shared" si="113"/>
        <v>1.9769137383780617</v>
      </c>
      <c r="BU28">
        <f t="shared" si="114"/>
        <v>1.3319508562303068</v>
      </c>
      <c r="BV28">
        <f t="shared" si="115"/>
        <v>0.16771218625886522</v>
      </c>
      <c r="BW28">
        <f t="shared" si="116"/>
        <v>18.694098651444047</v>
      </c>
      <c r="BX28">
        <f t="shared" si="117"/>
        <v>0.65089670159611479</v>
      </c>
      <c r="BY28">
        <f t="shared" si="118"/>
        <v>55.293578660155319</v>
      </c>
      <c r="BZ28">
        <f t="shared" si="119"/>
        <v>286.26776625891301</v>
      </c>
      <c r="CA28">
        <f t="shared" si="120"/>
        <v>3.0599626471336037E-2</v>
      </c>
      <c r="CB28">
        <f t="shared" si="121"/>
        <v>0</v>
      </c>
      <c r="CC28">
        <f t="shared" si="122"/>
        <v>1488.6612020978391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154</v>
      </c>
      <c r="B29" s="1">
        <v>23</v>
      </c>
      <c r="C29" s="1" t="s">
        <v>107</v>
      </c>
      <c r="D29" s="1">
        <v>6828.0000524464995</v>
      </c>
      <c r="E29" s="1">
        <v>0</v>
      </c>
      <c r="F29">
        <f t="shared" si="84"/>
        <v>26.68821591703519</v>
      </c>
      <c r="G29">
        <f t="shared" si="85"/>
        <v>0.20248893273995425</v>
      </c>
      <c r="H29">
        <f t="shared" si="86"/>
        <v>159.27581706101986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10.151756286621094</v>
      </c>
      <c r="W29">
        <f t="shared" si="90"/>
        <v>0.87507587814331056</v>
      </c>
      <c r="X29">
        <f t="shared" si="91"/>
        <v>1.8597469551952871E-2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3.4075286694314721</v>
      </c>
      <c r="AF29">
        <f t="shared" si="97"/>
        <v>1.6643963129663777</v>
      </c>
      <c r="AG29">
        <f t="shared" si="98"/>
        <v>26.912185668945313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24.029613494873047</v>
      </c>
      <c r="AM29" s="1">
        <v>26.912185668945313</v>
      </c>
      <c r="AN29" s="1">
        <v>23.052497863769531</v>
      </c>
      <c r="AO29" s="1">
        <v>400.1351318359375</v>
      </c>
      <c r="AP29" s="1">
        <v>381.50927734375</v>
      </c>
      <c r="AQ29" s="1">
        <v>16.829732894897461</v>
      </c>
      <c r="AR29" s="1">
        <v>19.054197311401367</v>
      </c>
      <c r="AS29" s="1">
        <v>55.833480834960938</v>
      </c>
      <c r="AT29" s="1">
        <v>63.212512969970703</v>
      </c>
      <c r="AU29" s="1">
        <v>300.53085327148438</v>
      </c>
      <c r="AV29" s="1">
        <v>1701.3568115234375</v>
      </c>
      <c r="AW29" s="1">
        <v>0.18519286811351776</v>
      </c>
      <c r="AX29" s="1">
        <v>99.523750305175781</v>
      </c>
      <c r="AY29" s="1">
        <v>0.98925721645355225</v>
      </c>
      <c r="AZ29" s="1">
        <v>-0.17839337885379791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1.5026542663574218</v>
      </c>
      <c r="BI29">
        <f t="shared" si="102"/>
        <v>3.407528669431472E-3</v>
      </c>
      <c r="BJ29">
        <f t="shared" si="103"/>
        <v>300.06218566894529</v>
      </c>
      <c r="BK29">
        <f t="shared" si="104"/>
        <v>297.17961349487302</v>
      </c>
      <c r="BL29">
        <f t="shared" si="105"/>
        <v>272.2170837592239</v>
      </c>
      <c r="BM29">
        <f t="shared" si="106"/>
        <v>0.35491510139074989</v>
      </c>
      <c r="BN29">
        <f t="shared" si="107"/>
        <v>3.5607414884518391</v>
      </c>
      <c r="BO29">
        <f t="shared" si="108"/>
        <v>35.777806579166473</v>
      </c>
      <c r="BP29">
        <f t="shared" si="109"/>
        <v>16.723609267765106</v>
      </c>
      <c r="BQ29">
        <f t="shared" si="110"/>
        <v>25.47089958190918</v>
      </c>
      <c r="BR29">
        <f t="shared" si="111"/>
        <v>3.270048418562773</v>
      </c>
      <c r="BS29">
        <f t="shared" si="112"/>
        <v>0.19816941449294073</v>
      </c>
      <c r="BT29">
        <f t="shared" si="113"/>
        <v>1.8963451754854614</v>
      </c>
      <c r="BU29">
        <f t="shared" si="114"/>
        <v>1.3737032430773115</v>
      </c>
      <c r="BV29">
        <f t="shared" si="115"/>
        <v>0.12423685541548253</v>
      </c>
      <c r="BW29">
        <f t="shared" si="116"/>
        <v>15.851726646833798</v>
      </c>
      <c r="BX29">
        <f t="shared" si="117"/>
        <v>0.41748871264671272</v>
      </c>
      <c r="BY29">
        <f t="shared" si="118"/>
        <v>52.964635355371215</v>
      </c>
      <c r="BZ29">
        <f t="shared" si="119"/>
        <v>377.63089423740263</v>
      </c>
      <c r="CA29">
        <f t="shared" si="120"/>
        <v>3.743156732940784E-2</v>
      </c>
      <c r="CB29">
        <f t="shared" si="121"/>
        <v>0</v>
      </c>
      <c r="CC29">
        <f t="shared" si="122"/>
        <v>1488.8163058789751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154</v>
      </c>
      <c r="B30" s="1">
        <v>28</v>
      </c>
      <c r="C30" s="1" t="s">
        <v>112</v>
      </c>
      <c r="D30" s="1">
        <v>7575.0000524464995</v>
      </c>
      <c r="E30" s="1">
        <v>0</v>
      </c>
      <c r="F30">
        <f t="shared" si="84"/>
        <v>26.880241522509159</v>
      </c>
      <c r="G30">
        <f t="shared" si="85"/>
        <v>0.33332519959790974</v>
      </c>
      <c r="H30">
        <f t="shared" si="86"/>
        <v>337.22373918169859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10.151756286621094</v>
      </c>
      <c r="W30">
        <f t="shared" si="90"/>
        <v>0.87507587814331056</v>
      </c>
      <c r="X30">
        <f t="shared" si="91"/>
        <v>1.8730649297757682E-2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5.104350123673103</v>
      </c>
      <c r="AF30">
        <f t="shared" si="97"/>
        <v>1.5354678188407986</v>
      </c>
      <c r="AG30">
        <f t="shared" si="98"/>
        <v>26.633768081665039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24.319782257080078</v>
      </c>
      <c r="AM30" s="1">
        <v>26.633768081665039</v>
      </c>
      <c r="AN30" s="1">
        <v>23.048295974731445</v>
      </c>
      <c r="AO30" s="1">
        <v>500.06402587890625</v>
      </c>
      <c r="AP30" s="1">
        <v>480.542236328125</v>
      </c>
      <c r="AQ30" s="1">
        <v>16.436965942382813</v>
      </c>
      <c r="AR30" s="1">
        <v>19.766868591308594</v>
      </c>
      <c r="AS30" s="1">
        <v>53.587764739990234</v>
      </c>
      <c r="AT30" s="1">
        <v>64.44842529296875</v>
      </c>
      <c r="AU30" s="1">
        <v>300.5164794921875</v>
      </c>
      <c r="AV30" s="1">
        <v>1700.9752197265625</v>
      </c>
      <c r="AW30" s="1">
        <v>0.15654219686985016</v>
      </c>
      <c r="AX30" s="1">
        <v>99.531402587890625</v>
      </c>
      <c r="AY30" s="1">
        <v>1.3077455759048462</v>
      </c>
      <c r="AZ30" s="1">
        <v>-0.19980211555957794</v>
      </c>
      <c r="BA30" s="1">
        <v>0.75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1.5025823974609376</v>
      </c>
      <c r="BI30">
        <f t="shared" si="102"/>
        <v>5.1043501236731027E-3</v>
      </c>
      <c r="BJ30">
        <f t="shared" si="103"/>
        <v>299.78376808166502</v>
      </c>
      <c r="BK30">
        <f t="shared" si="104"/>
        <v>297.46978225708006</v>
      </c>
      <c r="BL30">
        <f t="shared" si="105"/>
        <v>272.15602907308858</v>
      </c>
      <c r="BM30">
        <f t="shared" si="106"/>
        <v>8.1879396807650717E-2</v>
      </c>
      <c r="BN30">
        <f t="shared" si="107"/>
        <v>3.5028919745042648</v>
      </c>
      <c r="BO30">
        <f t="shared" si="108"/>
        <v>35.193837155173782</v>
      </c>
      <c r="BP30">
        <f t="shared" si="109"/>
        <v>15.426968563865188</v>
      </c>
      <c r="BQ30">
        <f t="shared" si="110"/>
        <v>25.476775169372559</v>
      </c>
      <c r="BR30">
        <f t="shared" si="111"/>
        <v>3.2711900359489539</v>
      </c>
      <c r="BS30">
        <f t="shared" si="112"/>
        <v>0.32177940601457061</v>
      </c>
      <c r="BT30">
        <f t="shared" si="113"/>
        <v>1.9674241556634662</v>
      </c>
      <c r="BU30">
        <f t="shared" si="114"/>
        <v>1.3037658802854877</v>
      </c>
      <c r="BV30">
        <f t="shared" si="115"/>
        <v>0.2021185264176214</v>
      </c>
      <c r="BW30">
        <f t="shared" si="116"/>
        <v>33.564351746687471</v>
      </c>
      <c r="BX30">
        <f t="shared" si="117"/>
        <v>0.70175671083245772</v>
      </c>
      <c r="BY30">
        <f t="shared" si="118"/>
        <v>56.488336382534101</v>
      </c>
      <c r="BZ30">
        <f t="shared" si="119"/>
        <v>476.63594768974161</v>
      </c>
      <c r="CA30">
        <f t="shared" si="120"/>
        <v>3.1857020699488842E-2</v>
      </c>
      <c r="CB30">
        <f t="shared" si="121"/>
        <v>0</v>
      </c>
      <c r="CC30">
        <f t="shared" si="122"/>
        <v>1488.4823841022323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154</v>
      </c>
      <c r="B31" s="1">
        <v>29</v>
      </c>
      <c r="C31" s="1" t="s">
        <v>113</v>
      </c>
      <c r="D31" s="1">
        <v>7755.0000524464995</v>
      </c>
      <c r="E31" s="1">
        <v>0</v>
      </c>
      <c r="F31">
        <f t="shared" si="84"/>
        <v>35.21353937323196</v>
      </c>
      <c r="G31">
        <f t="shared" si="85"/>
        <v>0.34872598827728229</v>
      </c>
      <c r="H31">
        <f t="shared" si="86"/>
        <v>590.44734518088751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10.151756286621094</v>
      </c>
      <c r="W31">
        <f t="shared" si="90"/>
        <v>0.87507587814331056</v>
      </c>
      <c r="X31">
        <f t="shared" si="91"/>
        <v>2.4362988374414318E-2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5.1373855590378295</v>
      </c>
      <c r="AF31">
        <f t="shared" si="97"/>
        <v>1.4799276606420204</v>
      </c>
      <c r="AG31">
        <f t="shared" si="98"/>
        <v>26.36713981628418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24.278676986694336</v>
      </c>
      <c r="AM31" s="1">
        <v>26.36713981628418</v>
      </c>
      <c r="AN31" s="1">
        <v>23.051841735839844</v>
      </c>
      <c r="AO31" s="1">
        <v>799.88287353515625</v>
      </c>
      <c r="AP31" s="1">
        <v>773.79986572265625</v>
      </c>
      <c r="AQ31" s="1">
        <v>16.424375534057617</v>
      </c>
      <c r="AR31" s="1">
        <v>19.776056289672852</v>
      </c>
      <c r="AS31" s="1">
        <v>53.678531646728516</v>
      </c>
      <c r="AT31" s="1">
        <v>64.631401062011719</v>
      </c>
      <c r="AU31" s="1">
        <v>300.49331665039063</v>
      </c>
      <c r="AV31" s="1">
        <v>1698.614013671875</v>
      </c>
      <c r="AW31" s="1">
        <v>0.20450614392757416</v>
      </c>
      <c r="AX31" s="1">
        <v>99.531234741210938</v>
      </c>
      <c r="AY31" s="1">
        <v>0.90784931182861328</v>
      </c>
      <c r="AZ31" s="1">
        <v>-0.19932232797145844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1.502466583251953</v>
      </c>
      <c r="BI31">
        <f t="shared" si="102"/>
        <v>5.1373855590378294E-3</v>
      </c>
      <c r="BJ31">
        <f t="shared" si="103"/>
        <v>299.51713981628416</v>
      </c>
      <c r="BK31">
        <f t="shared" si="104"/>
        <v>297.42867698669431</v>
      </c>
      <c r="BL31">
        <f t="shared" si="105"/>
        <v>271.77823611278291</v>
      </c>
      <c r="BM31">
        <f t="shared" si="106"/>
        <v>8.5047555364977878E-2</v>
      </c>
      <c r="BN31">
        <f t="shared" si="107"/>
        <v>3.4482629614648501</v>
      </c>
      <c r="BO31">
        <f t="shared" si="108"/>
        <v>34.645033495571575</v>
      </c>
      <c r="BP31">
        <f t="shared" si="109"/>
        <v>14.868977205898723</v>
      </c>
      <c r="BQ31">
        <f t="shared" si="110"/>
        <v>25.322908401489258</v>
      </c>
      <c r="BR31">
        <f t="shared" si="111"/>
        <v>3.241408526548704</v>
      </c>
      <c r="BS31">
        <f t="shared" si="112"/>
        <v>0.33610882775920248</v>
      </c>
      <c r="BT31">
        <f t="shared" si="113"/>
        <v>1.9683353008228297</v>
      </c>
      <c r="BU31">
        <f t="shared" si="114"/>
        <v>1.2730732257258743</v>
      </c>
      <c r="BV31">
        <f t="shared" si="115"/>
        <v>0.2111662889550435</v>
      </c>
      <c r="BW31">
        <f t="shared" si="116"/>
        <v>58.767953315523719</v>
      </c>
      <c r="BX31">
        <f t="shared" si="117"/>
        <v>0.76304916986443938</v>
      </c>
      <c r="BY31">
        <f t="shared" si="118"/>
        <v>57.47768882174897</v>
      </c>
      <c r="BZ31">
        <f t="shared" si="119"/>
        <v>768.68256613828544</v>
      </c>
      <c r="CA31">
        <f t="shared" si="120"/>
        <v>2.6330672081912643E-2</v>
      </c>
      <c r="CB31">
        <f t="shared" si="121"/>
        <v>0</v>
      </c>
      <c r="CC31">
        <f t="shared" si="122"/>
        <v>1486.4161496404492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154</v>
      </c>
      <c r="B32" s="1">
        <v>30</v>
      </c>
      <c r="C32" s="1" t="s">
        <v>114</v>
      </c>
      <c r="D32" s="1">
        <v>7918.0000524464995</v>
      </c>
      <c r="E32" s="1">
        <v>0</v>
      </c>
      <c r="F32">
        <f t="shared" si="84"/>
        <v>39.000694750255668</v>
      </c>
      <c r="G32">
        <f t="shared" si="85"/>
        <v>0.35851095103194003</v>
      </c>
      <c r="H32">
        <f t="shared" si="86"/>
        <v>964.46783764606892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10.151756286621094</v>
      </c>
      <c r="W32">
        <f t="shared" si="90"/>
        <v>0.87507587814331056</v>
      </c>
      <c r="X32">
        <f t="shared" si="91"/>
        <v>2.6913003627496424E-2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5.2575761744943357</v>
      </c>
      <c r="AF32">
        <f t="shared" si="97"/>
        <v>1.4747235733803623</v>
      </c>
      <c r="AG32">
        <f t="shared" si="98"/>
        <v>26.33367919921875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24.281110763549805</v>
      </c>
      <c r="AM32" s="1">
        <v>26.33367919921875</v>
      </c>
      <c r="AN32" s="1">
        <v>23.04399299621582</v>
      </c>
      <c r="AO32" s="1">
        <v>1200.198486328125</v>
      </c>
      <c r="AP32" s="1">
        <v>1170.146728515625</v>
      </c>
      <c r="AQ32" s="1">
        <v>16.330575942993164</v>
      </c>
      <c r="AR32" s="1">
        <v>19.760643005371094</v>
      </c>
      <c r="AS32" s="1">
        <v>53.360794067382813</v>
      </c>
      <c r="AT32" s="1">
        <v>64.56842041015625</v>
      </c>
      <c r="AU32" s="1">
        <v>300.50042724609375</v>
      </c>
      <c r="AV32" s="1">
        <v>1698.4769287109375</v>
      </c>
      <c r="AW32" s="1">
        <v>0.16496431827545166</v>
      </c>
      <c r="AX32" s="1">
        <v>99.527961730957031</v>
      </c>
      <c r="AY32" s="1">
        <v>-0.18573589622974396</v>
      </c>
      <c r="AZ32" s="1">
        <v>-0.19804373383522034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1.5025021362304687</v>
      </c>
      <c r="BI32">
        <f t="shared" si="102"/>
        <v>5.2575761744943356E-3</v>
      </c>
      <c r="BJ32">
        <f t="shared" si="103"/>
        <v>299.48367919921873</v>
      </c>
      <c r="BK32">
        <f t="shared" si="104"/>
        <v>297.43111076354978</v>
      </c>
      <c r="BL32">
        <f t="shared" si="105"/>
        <v>271.75630251952316</v>
      </c>
      <c r="BM32">
        <f t="shared" si="106"/>
        <v>6.5444509405950008E-2</v>
      </c>
      <c r="BN32">
        <f t="shared" si="107"/>
        <v>3.4414600941980402</v>
      </c>
      <c r="BO32">
        <f t="shared" si="108"/>
        <v>34.577821492024121</v>
      </c>
      <c r="BP32">
        <f t="shared" si="109"/>
        <v>14.817178486653027</v>
      </c>
      <c r="BQ32">
        <f t="shared" si="110"/>
        <v>25.307394981384277</v>
      </c>
      <c r="BR32">
        <f t="shared" si="111"/>
        <v>3.2384190322320174</v>
      </c>
      <c r="BS32">
        <f t="shared" si="112"/>
        <v>0.34518932676362862</v>
      </c>
      <c r="BT32">
        <f t="shared" si="113"/>
        <v>1.9667365208176779</v>
      </c>
      <c r="BU32">
        <f t="shared" si="114"/>
        <v>1.2716825114143395</v>
      </c>
      <c r="BV32">
        <f t="shared" si="115"/>
        <v>0.21690190910714002</v>
      </c>
      <c r="BW32">
        <f t="shared" si="116"/>
        <v>95.991518035976824</v>
      </c>
      <c r="BX32">
        <f t="shared" si="117"/>
        <v>0.82422811955346187</v>
      </c>
      <c r="BY32">
        <f t="shared" si="118"/>
        <v>57.588315733077565</v>
      </c>
      <c r="BZ32">
        <f t="shared" si="119"/>
        <v>1164.4790721939953</v>
      </c>
      <c r="CA32">
        <f t="shared" si="120"/>
        <v>1.9287459746747056E-2</v>
      </c>
      <c r="CB32">
        <f t="shared" si="121"/>
        <v>0</v>
      </c>
      <c r="CC32">
        <f t="shared" si="122"/>
        <v>1486.2961898978767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154</v>
      </c>
      <c r="B33" s="1">
        <v>31</v>
      </c>
      <c r="C33" s="1" t="s">
        <v>115</v>
      </c>
      <c r="D33" s="1">
        <v>8044.0000524464995</v>
      </c>
      <c r="E33" s="1">
        <v>0</v>
      </c>
      <c r="F33">
        <f t="shared" si="84"/>
        <v>40.129415173475515</v>
      </c>
      <c r="G33">
        <f t="shared" si="85"/>
        <v>0.36275261837541106</v>
      </c>
      <c r="H33">
        <f t="shared" si="86"/>
        <v>1252.9190814967144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10.151756286621094</v>
      </c>
      <c r="W33">
        <f t="shared" si="90"/>
        <v>0.87507587814331056</v>
      </c>
      <c r="X33">
        <f t="shared" si="91"/>
        <v>2.7654273765089648E-2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5.2697460731045194</v>
      </c>
      <c r="AF33">
        <f t="shared" si="97"/>
        <v>1.4616470106166441</v>
      </c>
      <c r="AG33">
        <f t="shared" si="98"/>
        <v>26.242904663085938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24.248775482177734</v>
      </c>
      <c r="AM33" s="1">
        <v>26.242904663085938</v>
      </c>
      <c r="AN33" s="1">
        <v>23.042964935302734</v>
      </c>
      <c r="AO33" s="1">
        <v>1500.3798828125</v>
      </c>
      <c r="AP33" s="1">
        <v>1468.52197265625</v>
      </c>
      <c r="AQ33" s="1">
        <v>16.269474029541016</v>
      </c>
      <c r="AR33" s="1">
        <v>19.707553863525391</v>
      </c>
      <c r="AS33" s="1">
        <v>53.264430999755859</v>
      </c>
      <c r="AT33" s="1">
        <v>64.519950866699219</v>
      </c>
      <c r="AU33" s="1">
        <v>300.51031494140625</v>
      </c>
      <c r="AV33" s="1">
        <v>1699.591552734375</v>
      </c>
      <c r="AW33" s="1">
        <v>0.20504631102085114</v>
      </c>
      <c r="AX33" s="1">
        <v>99.526138305664063</v>
      </c>
      <c r="AY33" s="1">
        <v>-1.7066587209701538</v>
      </c>
      <c r="AZ33" s="1">
        <v>-0.19435892999172211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1.502551574707031</v>
      </c>
      <c r="BI33">
        <f t="shared" si="102"/>
        <v>5.2697460731045195E-3</v>
      </c>
      <c r="BJ33">
        <f t="shared" si="103"/>
        <v>299.39290466308591</v>
      </c>
      <c r="BK33">
        <f t="shared" si="104"/>
        <v>297.39877548217771</v>
      </c>
      <c r="BL33">
        <f t="shared" si="105"/>
        <v>271.93464235928695</v>
      </c>
      <c r="BM33">
        <f t="shared" si="106"/>
        <v>6.6746844915073281E-2</v>
      </c>
      <c r="BN33">
        <f t="shared" si="107"/>
        <v>3.4230637421041963</v>
      </c>
      <c r="BO33">
        <f t="shared" si="108"/>
        <v>34.393615590623078</v>
      </c>
      <c r="BP33">
        <f t="shared" si="109"/>
        <v>14.686061727097687</v>
      </c>
      <c r="BQ33">
        <f t="shared" si="110"/>
        <v>25.245840072631836</v>
      </c>
      <c r="BR33">
        <f t="shared" si="111"/>
        <v>3.2265808996317595</v>
      </c>
      <c r="BS33">
        <f t="shared" si="112"/>
        <v>0.34911989720181397</v>
      </c>
      <c r="BT33">
        <f t="shared" si="113"/>
        <v>1.9614167314875521</v>
      </c>
      <c r="BU33">
        <f t="shared" si="114"/>
        <v>1.2651641681442074</v>
      </c>
      <c r="BV33">
        <f t="shared" si="115"/>
        <v>0.21938512314582026</v>
      </c>
      <c r="BW33">
        <f t="shared" si="116"/>
        <v>124.69819779084759</v>
      </c>
      <c r="BX33">
        <f t="shared" si="117"/>
        <v>0.85318374857574997</v>
      </c>
      <c r="BY33">
        <f t="shared" si="118"/>
        <v>57.762198966907064</v>
      </c>
      <c r="BZ33">
        <f t="shared" si="119"/>
        <v>1462.6902885017066</v>
      </c>
      <c r="CA33">
        <f t="shared" si="120"/>
        <v>1.5847259545630103E-2</v>
      </c>
      <c r="CB33">
        <f t="shared" si="121"/>
        <v>0</v>
      </c>
      <c r="CC33">
        <f t="shared" si="122"/>
        <v>1487.271570493986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154</v>
      </c>
      <c r="B34" s="1">
        <v>32</v>
      </c>
      <c r="C34" s="1" t="s">
        <v>116</v>
      </c>
      <c r="D34" s="1">
        <v>8202.0000524464995</v>
      </c>
      <c r="E34" s="1">
        <v>0</v>
      </c>
      <c r="F34">
        <f t="shared" si="84"/>
        <v>41.164833788361534</v>
      </c>
      <c r="G34">
        <f t="shared" si="85"/>
        <v>0.35753978862482672</v>
      </c>
      <c r="H34">
        <f t="shared" si="86"/>
        <v>1439.068571953319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10.151756286621094</v>
      </c>
      <c r="W34">
        <f t="shared" si="90"/>
        <v>0.87507587814331056</v>
      </c>
      <c r="X34">
        <f t="shared" si="91"/>
        <v>2.8356531701259156E-2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5.2086263046001982</v>
      </c>
      <c r="AF34">
        <f t="shared" si="97"/>
        <v>1.4651255327131252</v>
      </c>
      <c r="AG34">
        <f t="shared" si="98"/>
        <v>26.179292678833008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24.219385147094727</v>
      </c>
      <c r="AM34" s="1">
        <v>26.179292678833008</v>
      </c>
      <c r="AN34" s="1">
        <v>23.045524597167969</v>
      </c>
      <c r="AO34" s="1">
        <v>1699.9178466796875</v>
      </c>
      <c r="AP34" s="1">
        <v>1666.7421875</v>
      </c>
      <c r="AQ34" s="1">
        <v>16.145484924316406</v>
      </c>
      <c r="AR34" s="1">
        <v>19.544382095336914</v>
      </c>
      <c r="AS34" s="1">
        <v>52.949722290039063</v>
      </c>
      <c r="AT34" s="1">
        <v>64.096656799316406</v>
      </c>
      <c r="AU34" s="1">
        <v>300.49905395507813</v>
      </c>
      <c r="AV34" s="1">
        <v>1699.2276611328125</v>
      </c>
      <c r="AW34" s="1">
        <v>0.19450584053993225</v>
      </c>
      <c r="AX34" s="1">
        <v>99.5220947265625</v>
      </c>
      <c r="AY34" s="1">
        <v>-2.8440060615539551</v>
      </c>
      <c r="AZ34" s="1">
        <v>-0.1903538852930069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1.5024952697753906</v>
      </c>
      <c r="BI34">
        <f t="shared" si="102"/>
        <v>5.2086263046001984E-3</v>
      </c>
      <c r="BJ34">
        <f t="shared" si="103"/>
        <v>299.32929267883299</v>
      </c>
      <c r="BK34">
        <f t="shared" si="104"/>
        <v>297.3693851470947</v>
      </c>
      <c r="BL34">
        <f t="shared" si="105"/>
        <v>271.87641970433833</v>
      </c>
      <c r="BM34">
        <f t="shared" si="106"/>
        <v>7.8891989393885267E-2</v>
      </c>
      <c r="BN34">
        <f t="shared" si="107"/>
        <v>3.4102233789773777</v>
      </c>
      <c r="BO34">
        <f t="shared" si="108"/>
        <v>34.265992776247174</v>
      </c>
      <c r="BP34">
        <f t="shared" si="109"/>
        <v>14.72161068091026</v>
      </c>
      <c r="BQ34">
        <f t="shared" si="110"/>
        <v>25.199338912963867</v>
      </c>
      <c r="BR34">
        <f t="shared" si="111"/>
        <v>3.2176629664095411</v>
      </c>
      <c r="BS34">
        <f t="shared" si="112"/>
        <v>0.34428890611570917</v>
      </c>
      <c r="BT34">
        <f t="shared" si="113"/>
        <v>1.9450978462642525</v>
      </c>
      <c r="BU34">
        <f t="shared" si="114"/>
        <v>1.2725651201452886</v>
      </c>
      <c r="BV34">
        <f t="shared" si="115"/>
        <v>0.2163330936678621</v>
      </c>
      <c r="BW34">
        <f t="shared" si="116"/>
        <v>143.21911873595724</v>
      </c>
      <c r="BX34">
        <f t="shared" si="117"/>
        <v>0.86340202026794799</v>
      </c>
      <c r="BY34">
        <f t="shared" si="118"/>
        <v>57.485654084092829</v>
      </c>
      <c r="BZ34">
        <f t="shared" si="119"/>
        <v>1660.7600343116158</v>
      </c>
      <c r="CA34">
        <f t="shared" si="120"/>
        <v>1.424882190501287E-2</v>
      </c>
      <c r="CB34">
        <f t="shared" si="121"/>
        <v>0</v>
      </c>
      <c r="CC34">
        <f t="shared" si="122"/>
        <v>1486.9531377311996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154</v>
      </c>
      <c r="B35" s="1">
        <v>33</v>
      </c>
      <c r="C35" s="1" t="s">
        <v>117</v>
      </c>
      <c r="D35" s="1">
        <v>8404.0000524464995</v>
      </c>
      <c r="E35" s="1">
        <v>0</v>
      </c>
      <c r="F35">
        <f t="shared" si="84"/>
        <v>42.238967573982649</v>
      </c>
      <c r="G35">
        <f t="shared" si="85"/>
        <v>0.34893539311028687</v>
      </c>
      <c r="H35">
        <f t="shared" si="86"/>
        <v>1564.7919349385604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10.151756286621094</v>
      </c>
      <c r="W35">
        <f t="shared" si="90"/>
        <v>0.87507587814331056</v>
      </c>
      <c r="X35">
        <f t="shared" si="91"/>
        <v>2.9084791987730594E-2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5.1778616040138106</v>
      </c>
      <c r="AF35">
        <f t="shared" si="97"/>
        <v>1.4911035706473112</v>
      </c>
      <c r="AG35">
        <f t="shared" si="98"/>
        <v>26.228757858276367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24.233474731445313</v>
      </c>
      <c r="AM35" s="1">
        <v>26.228757858276367</v>
      </c>
      <c r="AN35" s="1">
        <v>23.044536590576172</v>
      </c>
      <c r="AO35" s="1">
        <v>1840.3404541015625</v>
      </c>
      <c r="AP35" s="1">
        <v>1806.005126953125</v>
      </c>
      <c r="AQ35" s="1">
        <v>16.004352569580078</v>
      </c>
      <c r="AR35" s="1">
        <v>19.383626937866211</v>
      </c>
      <c r="AS35" s="1">
        <v>52.442867279052734</v>
      </c>
      <c r="AT35" s="1">
        <v>63.51556396484375</v>
      </c>
      <c r="AU35" s="1">
        <v>300.508056640625</v>
      </c>
      <c r="AV35" s="1">
        <v>1698.8836669921875</v>
      </c>
      <c r="AW35" s="1">
        <v>0.19148789346218109</v>
      </c>
      <c r="AX35" s="1">
        <v>99.522186279296875</v>
      </c>
      <c r="AY35" s="1">
        <v>-3.3875546455383301</v>
      </c>
      <c r="AZ35" s="1">
        <v>-0.18738299608230591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1.5025402832031247</v>
      </c>
      <c r="BI35">
        <f t="shared" si="102"/>
        <v>5.1778616040138109E-3</v>
      </c>
      <c r="BJ35">
        <f t="shared" si="103"/>
        <v>299.37875785827634</v>
      </c>
      <c r="BK35">
        <f t="shared" si="104"/>
        <v>297.38347473144529</v>
      </c>
      <c r="BL35">
        <f t="shared" si="105"/>
        <v>271.82138064306855</v>
      </c>
      <c r="BM35">
        <f t="shared" si="106"/>
        <v>8.2443962823311623E-2</v>
      </c>
      <c r="BN35">
        <f t="shared" si="107"/>
        <v>3.4202045015260292</v>
      </c>
      <c r="BO35">
        <f t="shared" si="108"/>
        <v>34.366251681083881</v>
      </c>
      <c r="BP35">
        <f t="shared" si="109"/>
        <v>14.98262474321767</v>
      </c>
      <c r="BQ35">
        <f t="shared" si="110"/>
        <v>25.23111629486084</v>
      </c>
      <c r="BR35">
        <f t="shared" si="111"/>
        <v>3.2237548587246421</v>
      </c>
      <c r="BS35">
        <f t="shared" si="112"/>
        <v>0.33630334964733061</v>
      </c>
      <c r="BT35">
        <f t="shared" si="113"/>
        <v>1.9291009308787179</v>
      </c>
      <c r="BU35">
        <f t="shared" si="114"/>
        <v>1.2946539278459241</v>
      </c>
      <c r="BV35">
        <f t="shared" si="115"/>
        <v>0.21128914007220226</v>
      </c>
      <c r="BW35">
        <f t="shared" si="116"/>
        <v>155.73151443729682</v>
      </c>
      <c r="BX35">
        <f t="shared" si="117"/>
        <v>0.86643825733678259</v>
      </c>
      <c r="BY35">
        <f t="shared" si="118"/>
        <v>56.820933494882574</v>
      </c>
      <c r="BZ35">
        <f t="shared" si="119"/>
        <v>1799.8668785674799</v>
      </c>
      <c r="CA35">
        <f t="shared" si="120"/>
        <v>1.3334639333571064E-2</v>
      </c>
      <c r="CB35">
        <f t="shared" si="121"/>
        <v>0</v>
      </c>
      <c r="CC35">
        <f t="shared" si="122"/>
        <v>1486.6521167565161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155</v>
      </c>
      <c r="B36" s="1">
        <v>36</v>
      </c>
      <c r="C36" s="1" t="s">
        <v>120</v>
      </c>
      <c r="D36" s="1">
        <v>9159.0000524464995</v>
      </c>
      <c r="E36" s="1">
        <v>0</v>
      </c>
      <c r="F36">
        <f t="shared" ref="F36:F46" si="126">(AO36-AP36*(1000-AQ36)/(1000-AR36))*BH36</f>
        <v>-3.7847538591923167</v>
      </c>
      <c r="G36">
        <f t="shared" ref="G36:G46" si="127">IF(BS36&lt;&gt;0,1/(1/BS36-1/AK36),0)</f>
        <v>0.32340752038249593</v>
      </c>
      <c r="H36">
        <f t="shared" ref="H36:H46" si="128">((BV36-BI36/2)*AP36-F36)/(BV36+BI36/2)</f>
        <v>69.581303807862085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10.125171661376953</v>
      </c>
      <c r="W36">
        <f t="shared" ref="W36:W46" si="132">(V36*U36+(100-V36)*T36)/100</f>
        <v>0.87506258583068852</v>
      </c>
      <c r="X36">
        <f t="shared" ref="X36:X46" si="133">(F36-S36)/CC36</f>
        <v>-1.8737167303543481E-3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5.4856154253034708</v>
      </c>
      <c r="AF36">
        <f t="shared" ref="AF36:AF46" si="139">(BN36-BT36)</f>
        <v>1.7010729353636584</v>
      </c>
      <c r="AG36">
        <f t="shared" ref="AG36:AG46" si="140">(AM36+BM36*E36)</f>
        <v>26.382675170898438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24.27644157409668</v>
      </c>
      <c r="AM36" s="1">
        <v>26.382675170898438</v>
      </c>
      <c r="AN36" s="1">
        <v>23.053506851196289</v>
      </c>
      <c r="AO36" s="1">
        <v>49.668685913085938</v>
      </c>
      <c r="AP36" s="1">
        <v>51.997714996337891</v>
      </c>
      <c r="AQ36" s="1">
        <v>14.002263069152832</v>
      </c>
      <c r="AR36" s="1">
        <v>17.588886260986328</v>
      </c>
      <c r="AS36" s="1">
        <v>45.770145416259766</v>
      </c>
      <c r="AT36" s="1">
        <v>57.487983703613281</v>
      </c>
      <c r="AU36" s="1">
        <v>300.51272583007813</v>
      </c>
      <c r="AV36" s="1">
        <v>1698.414794921875</v>
      </c>
      <c r="AW36" s="1">
        <v>0.20441402494907379</v>
      </c>
      <c r="AX36" s="1">
        <v>99.514686584472656</v>
      </c>
      <c r="AY36" s="1">
        <v>0.14879554510116577</v>
      </c>
      <c r="AZ36" s="1">
        <v>-0.12013579159975052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1.5025636291503905</v>
      </c>
      <c r="BI36">
        <f t="shared" ref="BI36:BI46" si="144">(AR36-AQ36)/(1000-AR36)*BH36</f>
        <v>5.4856154253034705E-3</v>
      </c>
      <c r="BJ36">
        <f t="shared" ref="BJ36:BJ46" si="145">(AM36+273.15)</f>
        <v>299.53267517089841</v>
      </c>
      <c r="BK36">
        <f t="shared" ref="BK36:BK46" si="146">(AL36+273.15)</f>
        <v>297.42644157409666</v>
      </c>
      <c r="BL36">
        <f t="shared" ref="BL36:BL46" si="147">(AV36*BD36+AW36*BE36)*BF36</f>
        <v>271.74636111349537</v>
      </c>
      <c r="BM36">
        <f t="shared" ref="BM36:BM46" si="148">((BL36+0.00000010773*(BK36^4-BJ36^4))-BI36*44100)/(AI36*51.4+0.00000043092*BJ36^3)</f>
        <v>2.275205612841099E-2</v>
      </c>
      <c r="BN36">
        <f t="shared" ref="BN36:BN46" si="149">0.61365*EXP(17.502*AG36/(240.97+AG36))</f>
        <v>3.45142543899565</v>
      </c>
      <c r="BO36">
        <f t="shared" ref="BO36:BO46" si="150">BN36*1000/AX36</f>
        <v>34.68257357235327</v>
      </c>
      <c r="BP36">
        <f t="shared" ref="BP36:BP46" si="151">(BO36-AR36)</f>
        <v>17.093687311366942</v>
      </c>
      <c r="BQ36">
        <f t="shared" ref="BQ36:BQ46" si="152">IF(E36,AM36,(AL36+AM36)/2)</f>
        <v>25.329558372497559</v>
      </c>
      <c r="BR36">
        <f t="shared" ref="BR36:BR46" si="153">0.61365*EXP(17.502*BQ36/(240.97+BQ36))</f>
        <v>3.2426907390754134</v>
      </c>
      <c r="BS36">
        <f t="shared" ref="BS36:BS46" si="154">IF(BP36&lt;&gt;0,(1000-(BO36+AR36)/2)/BP36*BI36,0)</f>
        <v>0.31252735380087016</v>
      </c>
      <c r="BT36">
        <f t="shared" ref="BT36:BT46" si="155">AR36*AX36/1000</f>
        <v>1.7503525036319916</v>
      </c>
      <c r="BU36">
        <f t="shared" ref="BU36:BU46" si="156">(BR36-BT36)</f>
        <v>1.4923382354434218</v>
      </c>
      <c r="BV36">
        <f t="shared" ref="BV36:BV46" si="157">1/(1.6/G36+1.37/AK36)</f>
        <v>0.1962788157590202</v>
      </c>
      <c r="BW36">
        <f t="shared" ref="BW36:BW46" si="158">H36*AX36*0.001</f>
        <v>6.9243616405783701</v>
      </c>
      <c r="BX36">
        <f t="shared" ref="BX36:BX46" si="159">H36/AP36</f>
        <v>1.3381607982728199</v>
      </c>
      <c r="BY36">
        <f t="shared" ref="BY36:BY46" si="160">(1-BI36*AX36/BN36/G36)*100</f>
        <v>51.093799176741683</v>
      </c>
      <c r="BZ36">
        <f t="shared" ref="BZ36:BZ46" si="161">(AP36-F36/(AK36/1.35))</f>
        <v>52.547722740385147</v>
      </c>
      <c r="CA36">
        <f t="shared" ref="CA36:CA46" si="162">F36*BY36/100/BZ36</f>
        <v>-3.6800349002822065E-2</v>
      </c>
      <c r="CB36">
        <f t="shared" ref="CB36:CB46" si="163">(L36-K36)</f>
        <v>0</v>
      </c>
      <c r="CC36">
        <f t="shared" ref="CC36:CC46" si="164">AV36*W36</f>
        <v>1486.2192422574344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155</v>
      </c>
      <c r="B37" s="1">
        <v>37</v>
      </c>
      <c r="C37" s="1" t="s">
        <v>121</v>
      </c>
      <c r="D37" s="1">
        <v>9281.0000524464995</v>
      </c>
      <c r="E37" s="1">
        <v>0</v>
      </c>
      <c r="F37">
        <f t="shared" si="126"/>
        <v>2.3081425957802462</v>
      </c>
      <c r="G37">
        <f t="shared" si="127"/>
        <v>0.32838655603660377</v>
      </c>
      <c r="H37">
        <f t="shared" si="128"/>
        <v>83.804082123165287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10.125171661376953</v>
      </c>
      <c r="W37">
        <f t="shared" si="132"/>
        <v>0.87506258583068852</v>
      </c>
      <c r="X37">
        <f t="shared" si="133"/>
        <v>2.2257621000969998E-3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5.614691207684686</v>
      </c>
      <c r="AF37">
        <f t="shared" si="139"/>
        <v>1.7159350732695062</v>
      </c>
      <c r="AG37">
        <f t="shared" si="140"/>
        <v>26.324275970458984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24.311271667480469</v>
      </c>
      <c r="AM37" s="1">
        <v>26.324275970458984</v>
      </c>
      <c r="AN37" s="1">
        <v>23.046995162963867</v>
      </c>
      <c r="AO37" s="1">
        <v>99.85400390625</v>
      </c>
      <c r="AP37" s="1">
        <v>97.951805114746094</v>
      </c>
      <c r="AQ37" s="1">
        <v>13.64806079864502</v>
      </c>
      <c r="AR37" s="1">
        <v>17.320161819458008</v>
      </c>
      <c r="AS37" s="1">
        <v>44.508888244628906</v>
      </c>
      <c r="AT37" s="1">
        <v>56.484466552734375</v>
      </c>
      <c r="AU37" s="1">
        <v>300.506103515625</v>
      </c>
      <c r="AV37" s="1">
        <v>1698.503173828125</v>
      </c>
      <c r="AW37" s="1">
        <v>0.22211636602878571</v>
      </c>
      <c r="AX37" s="1">
        <v>99.514968872070313</v>
      </c>
      <c r="AY37" s="1">
        <v>0.45626166462898254</v>
      </c>
      <c r="AZ37" s="1">
        <v>-0.11723919957876205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1.5025305175781247</v>
      </c>
      <c r="BI37">
        <f t="shared" si="144"/>
        <v>5.6146912076846861E-3</v>
      </c>
      <c r="BJ37">
        <f t="shared" si="145"/>
        <v>299.47427597045896</v>
      </c>
      <c r="BK37">
        <f t="shared" si="146"/>
        <v>297.46127166748045</v>
      </c>
      <c r="BL37">
        <f t="shared" si="147"/>
        <v>271.7605017381793</v>
      </c>
      <c r="BM37">
        <f t="shared" si="148"/>
        <v>4.3480695141606789E-3</v>
      </c>
      <c r="BN37">
        <f t="shared" si="149"/>
        <v>3.4395504375920907</v>
      </c>
      <c r="BO37">
        <f t="shared" si="150"/>
        <v>34.563146394727241</v>
      </c>
      <c r="BP37">
        <f t="shared" si="151"/>
        <v>17.242984575269233</v>
      </c>
      <c r="BQ37">
        <f t="shared" si="152"/>
        <v>25.317773818969727</v>
      </c>
      <c r="BR37">
        <f t="shared" si="153"/>
        <v>3.2404188063675234</v>
      </c>
      <c r="BS37">
        <f t="shared" si="154"/>
        <v>0.31717460550888432</v>
      </c>
      <c r="BT37">
        <f t="shared" si="155"/>
        <v>1.7236153643225844</v>
      </c>
      <c r="BU37">
        <f t="shared" si="156"/>
        <v>1.516803442044939</v>
      </c>
      <c r="BV37">
        <f t="shared" si="157"/>
        <v>0.19921185822391824</v>
      </c>
      <c r="BW37">
        <f t="shared" si="158"/>
        <v>8.3397606238392186</v>
      </c>
      <c r="BX37">
        <f t="shared" si="159"/>
        <v>0.85556444850600366</v>
      </c>
      <c r="BY37">
        <f t="shared" si="160"/>
        <v>50.531671466462569</v>
      </c>
      <c r="BZ37">
        <f t="shared" si="161"/>
        <v>97.616381372734139</v>
      </c>
      <c r="CA37">
        <f t="shared" si="162"/>
        <v>1.1948230584615114E-2</v>
      </c>
      <c r="CB37">
        <f t="shared" si="163"/>
        <v>0</v>
      </c>
      <c r="CC37">
        <f t="shared" si="164"/>
        <v>1486.2965793316705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155</v>
      </c>
      <c r="B38" s="1">
        <v>35</v>
      </c>
      <c r="C38" s="1" t="s">
        <v>119</v>
      </c>
      <c r="D38" s="1">
        <v>9030.0000524464995</v>
      </c>
      <c r="E38" s="1">
        <v>0</v>
      </c>
      <c r="F38">
        <f t="shared" si="126"/>
        <v>7.7999117371788973</v>
      </c>
      <c r="G38">
        <f t="shared" si="127"/>
        <v>0.31723754650434299</v>
      </c>
      <c r="H38">
        <f t="shared" si="128"/>
        <v>148.8476333594796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10.125171661376953</v>
      </c>
      <c r="W38">
        <f t="shared" si="132"/>
        <v>0.87506258583068852</v>
      </c>
      <c r="X38">
        <f t="shared" si="133"/>
        <v>5.9179231069216775E-3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5.2029891095933438</v>
      </c>
      <c r="AF38">
        <f t="shared" si="139"/>
        <v>1.6435750886759406</v>
      </c>
      <c r="AG38">
        <f t="shared" si="140"/>
        <v>26.303890228271484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24.224575042724609</v>
      </c>
      <c r="AM38" s="1">
        <v>26.303890228271484</v>
      </c>
      <c r="AN38" s="1">
        <v>23.047100067138672</v>
      </c>
      <c r="AO38" s="1">
        <v>199.82965087890625</v>
      </c>
      <c r="AP38" s="1">
        <v>193.96658325195313</v>
      </c>
      <c r="AQ38" s="1">
        <v>14.604796409606934</v>
      </c>
      <c r="AR38" s="1">
        <v>18.005388259887695</v>
      </c>
      <c r="AS38" s="1">
        <v>47.888298034667969</v>
      </c>
      <c r="AT38" s="1">
        <v>59.034152984619141</v>
      </c>
      <c r="AU38" s="1">
        <v>300.49517822265625</v>
      </c>
      <c r="AV38" s="1">
        <v>1699.29931640625</v>
      </c>
      <c r="AW38" s="1">
        <v>0.2106705904006958</v>
      </c>
      <c r="AX38" s="1">
        <v>99.516792297363281</v>
      </c>
      <c r="AY38" s="1">
        <v>0.9203142523765564</v>
      </c>
      <c r="AZ38" s="1">
        <v>-0.12729492783546448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1.5024758911132809</v>
      </c>
      <c r="BI38">
        <f t="shared" si="144"/>
        <v>5.2029891095933438E-3</v>
      </c>
      <c r="BJ38">
        <f t="shared" si="145"/>
        <v>299.45389022827146</v>
      </c>
      <c r="BK38">
        <f t="shared" si="146"/>
        <v>297.37457504272459</v>
      </c>
      <c r="BL38">
        <f t="shared" si="147"/>
        <v>271.88788454783207</v>
      </c>
      <c r="BM38">
        <f t="shared" si="148"/>
        <v>7.4405146943857428E-2</v>
      </c>
      <c r="BN38">
        <f t="shared" si="149"/>
        <v>3.4354135723685677</v>
      </c>
      <c r="BO38">
        <f t="shared" si="150"/>
        <v>34.520943582097246</v>
      </c>
      <c r="BP38">
        <f t="shared" si="151"/>
        <v>16.515555322209551</v>
      </c>
      <c r="BQ38">
        <f t="shared" si="152"/>
        <v>25.264232635498047</v>
      </c>
      <c r="BR38">
        <f t="shared" si="153"/>
        <v>3.23011415765176</v>
      </c>
      <c r="BS38">
        <f t="shared" si="154"/>
        <v>0.30676184024583991</v>
      </c>
      <c r="BT38">
        <f t="shared" si="155"/>
        <v>1.7918384836926271</v>
      </c>
      <c r="BU38">
        <f t="shared" si="156"/>
        <v>1.4382756739591329</v>
      </c>
      <c r="BV38">
        <f t="shared" si="157"/>
        <v>0.19264058839388742</v>
      </c>
      <c r="BW38">
        <f t="shared" si="158"/>
        <v>14.812839012989414</v>
      </c>
      <c r="BX38">
        <f t="shared" si="159"/>
        <v>0.76738802562776387</v>
      </c>
      <c r="BY38">
        <f t="shared" si="160"/>
        <v>52.489929330341923</v>
      </c>
      <c r="BZ38">
        <f t="shared" si="161"/>
        <v>192.83308500664083</v>
      </c>
      <c r="CA38">
        <f t="shared" si="162"/>
        <v>2.123166861398941E-2</v>
      </c>
      <c r="CB38">
        <f t="shared" si="163"/>
        <v>0</v>
      </c>
      <c r="CC38">
        <f t="shared" si="164"/>
        <v>1486.9932539147744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155</v>
      </c>
      <c r="B39" s="1">
        <v>38</v>
      </c>
      <c r="C39" s="1" t="s">
        <v>122</v>
      </c>
      <c r="D39" s="1">
        <v>9439.0000524464995</v>
      </c>
      <c r="E39" s="1">
        <v>0</v>
      </c>
      <c r="F39">
        <f t="shared" si="126"/>
        <v>16.696967024198308</v>
      </c>
      <c r="G39">
        <f t="shared" si="127"/>
        <v>0.34879475551768385</v>
      </c>
      <c r="H39">
        <f t="shared" si="128"/>
        <v>201.90164686131067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10.125171661376953</v>
      </c>
      <c r="W39">
        <f t="shared" si="132"/>
        <v>0.87506258583068852</v>
      </c>
      <c r="X39">
        <f t="shared" si="133"/>
        <v>1.1904623985128338E-2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5.9408548129936758</v>
      </c>
      <c r="AF39">
        <f t="shared" si="139"/>
        <v>1.7135242761679716</v>
      </c>
      <c r="AG39">
        <f t="shared" si="140"/>
        <v>26.173225402832031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24.343767166137695</v>
      </c>
      <c r="AM39" s="1">
        <v>26.173225402832031</v>
      </c>
      <c r="AN39" s="1">
        <v>23.045206069946289</v>
      </c>
      <c r="AO39" s="1">
        <v>300.09506225585938</v>
      </c>
      <c r="AP39" s="1">
        <v>287.8446044921875</v>
      </c>
      <c r="AQ39" s="1">
        <v>13.150976181030273</v>
      </c>
      <c r="AR39" s="1">
        <v>17.037443161010742</v>
      </c>
      <c r="AS39" s="1">
        <v>42.805347442626953</v>
      </c>
      <c r="AT39" s="1">
        <v>55.455970764160156</v>
      </c>
      <c r="AU39" s="1">
        <v>300.51138305664063</v>
      </c>
      <c r="AV39" s="1">
        <v>1698.8070068359375</v>
      </c>
      <c r="AW39" s="1">
        <v>0.2284221351146698</v>
      </c>
      <c r="AX39" s="1">
        <v>99.514732360839844</v>
      </c>
      <c r="AY39" s="1">
        <v>1.1959497928619385</v>
      </c>
      <c r="AZ39" s="1">
        <v>-0.10632000863552094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1.502556915283203</v>
      </c>
      <c r="BI39">
        <f t="shared" si="144"/>
        <v>5.9408548129936756E-3</v>
      </c>
      <c r="BJ39">
        <f t="shared" si="145"/>
        <v>299.32322540283201</v>
      </c>
      <c r="BK39">
        <f t="shared" si="146"/>
        <v>297.49376716613767</v>
      </c>
      <c r="BL39">
        <f t="shared" si="147"/>
        <v>271.80911501834271</v>
      </c>
      <c r="BM39">
        <f t="shared" si="148"/>
        <v>-4.4471338724344361E-2</v>
      </c>
      <c r="BN39">
        <f t="shared" si="149"/>
        <v>3.4090008724489769</v>
      </c>
      <c r="BO39">
        <f t="shared" si="150"/>
        <v>34.25624318706862</v>
      </c>
      <c r="BP39">
        <f t="shared" si="151"/>
        <v>17.218800026057878</v>
      </c>
      <c r="BQ39">
        <f t="shared" si="152"/>
        <v>25.258496284484863</v>
      </c>
      <c r="BR39">
        <f t="shared" si="153"/>
        <v>3.229011827478165</v>
      </c>
      <c r="BS39">
        <f t="shared" si="154"/>
        <v>0.33617270846546454</v>
      </c>
      <c r="BT39">
        <f t="shared" si="155"/>
        <v>1.6954765962810052</v>
      </c>
      <c r="BU39">
        <f t="shared" si="156"/>
        <v>1.5335352311971597</v>
      </c>
      <c r="BV39">
        <f t="shared" si="157"/>
        <v>0.21120663300196263</v>
      </c>
      <c r="BW39">
        <f t="shared" si="158"/>
        <v>20.092188350616134</v>
      </c>
      <c r="BX39">
        <f t="shared" si="159"/>
        <v>0.70142585169349791</v>
      </c>
      <c r="BY39">
        <f t="shared" si="160"/>
        <v>50.279068129395213</v>
      </c>
      <c r="BZ39">
        <f t="shared" si="161"/>
        <v>285.41816898090423</v>
      </c>
      <c r="CA39">
        <f t="shared" si="162"/>
        <v>2.9413262146604932E-2</v>
      </c>
      <c r="CB39">
        <f t="shared" si="163"/>
        <v>0</v>
      </c>
      <c r="CC39">
        <f t="shared" si="164"/>
        <v>1486.5624522291475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155</v>
      </c>
      <c r="B40" s="1">
        <v>34</v>
      </c>
      <c r="C40" s="1" t="s">
        <v>118</v>
      </c>
      <c r="D40" s="1">
        <v>8902.0000524464995</v>
      </c>
      <c r="E40" s="1">
        <v>0</v>
      </c>
      <c r="F40">
        <f t="shared" si="126"/>
        <v>28.041113173803268</v>
      </c>
      <c r="G40">
        <f t="shared" si="127"/>
        <v>0.31321339245646274</v>
      </c>
      <c r="H40">
        <f t="shared" si="128"/>
        <v>224.98502386157148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10.125171661376953</v>
      </c>
      <c r="W40">
        <f t="shared" si="132"/>
        <v>0.87506258583068852</v>
      </c>
      <c r="X40">
        <f t="shared" si="133"/>
        <v>1.9505024045874782E-2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4.9111781762427267</v>
      </c>
      <c r="AF40">
        <f t="shared" si="139"/>
        <v>1.5703399225590842</v>
      </c>
      <c r="AG40">
        <f t="shared" si="140"/>
        <v>26.230220794677734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24.157787322998047</v>
      </c>
      <c r="AM40" s="1">
        <v>26.230220794677734</v>
      </c>
      <c r="AN40" s="1">
        <v>23.041641235351563</v>
      </c>
      <c r="AO40" s="1">
        <v>400.08026123046875</v>
      </c>
      <c r="AP40" s="1">
        <v>380.17413330078125</v>
      </c>
      <c r="AQ40" s="1">
        <v>15.383191108703613</v>
      </c>
      <c r="AR40" s="1">
        <v>18.59117317199707</v>
      </c>
      <c r="AS40" s="1">
        <v>50.648075103759766</v>
      </c>
      <c r="AT40" s="1">
        <v>61.203292846679688</v>
      </c>
      <c r="AU40" s="1">
        <v>300.4925537109375</v>
      </c>
      <c r="AV40" s="1">
        <v>1701.483154296875</v>
      </c>
      <c r="AW40" s="1">
        <v>0.14393328130245209</v>
      </c>
      <c r="AX40" s="1">
        <v>99.518203735351563</v>
      </c>
      <c r="AY40" s="1">
        <v>1.3508379459381104</v>
      </c>
      <c r="AZ40" s="1">
        <v>-0.14842711389064789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1.5024627685546874</v>
      </c>
      <c r="BI40">
        <f t="shared" si="144"/>
        <v>4.9111781762427266E-3</v>
      </c>
      <c r="BJ40">
        <f t="shared" si="145"/>
        <v>299.38022079467771</v>
      </c>
      <c r="BK40">
        <f t="shared" si="146"/>
        <v>297.30778732299802</v>
      </c>
      <c r="BL40">
        <f t="shared" si="147"/>
        <v>272.23729860252206</v>
      </c>
      <c r="BM40">
        <f t="shared" si="148"/>
        <v>0.12759735279747933</v>
      </c>
      <c r="BN40">
        <f t="shared" si="149"/>
        <v>3.4205000819690907</v>
      </c>
      <c r="BO40">
        <f t="shared" si="150"/>
        <v>34.370597072523694</v>
      </c>
      <c r="BP40">
        <f t="shared" si="151"/>
        <v>15.779423900526623</v>
      </c>
      <c r="BQ40">
        <f t="shared" si="152"/>
        <v>25.194004058837891</v>
      </c>
      <c r="BR40">
        <f t="shared" si="153"/>
        <v>3.2166412333425614</v>
      </c>
      <c r="BS40">
        <f t="shared" si="154"/>
        <v>0.30299748972350793</v>
      </c>
      <c r="BT40">
        <f t="shared" si="155"/>
        <v>1.8501601594100066</v>
      </c>
      <c r="BU40">
        <f t="shared" si="156"/>
        <v>1.3664810739325548</v>
      </c>
      <c r="BV40">
        <f t="shared" si="157"/>
        <v>0.19026551220898744</v>
      </c>
      <c r="BW40">
        <f t="shared" si="158"/>
        <v>22.390105442058804</v>
      </c>
      <c r="BX40">
        <f t="shared" si="159"/>
        <v>0.5917946650083391</v>
      </c>
      <c r="BY40">
        <f t="shared" si="160"/>
        <v>54.379683867657647</v>
      </c>
      <c r="BZ40">
        <f t="shared" si="161"/>
        <v>376.09914455089501</v>
      </c>
      <c r="CA40">
        <f t="shared" si="162"/>
        <v>4.054427912909761E-2</v>
      </c>
      <c r="CB40">
        <f t="shared" si="163"/>
        <v>0</v>
      </c>
      <c r="CC40">
        <f t="shared" si="164"/>
        <v>1488.9042487463798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155</v>
      </c>
      <c r="B41" s="1">
        <v>39</v>
      </c>
      <c r="C41" s="1" t="s">
        <v>123</v>
      </c>
      <c r="D41" s="1">
        <v>9637.0000524464995</v>
      </c>
      <c r="E41" s="1">
        <v>0</v>
      </c>
      <c r="F41">
        <f t="shared" si="126"/>
        <v>27.045059613130853</v>
      </c>
      <c r="G41">
        <f t="shared" si="127"/>
        <v>0.3692485603220379</v>
      </c>
      <c r="H41">
        <f t="shared" si="128"/>
        <v>347.63569700197479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10.125171661376953</v>
      </c>
      <c r="W41">
        <f t="shared" si="132"/>
        <v>0.87506258583068852</v>
      </c>
      <c r="X41">
        <f t="shared" si="133"/>
        <v>1.8861390255122023E-2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6.1271877090345619</v>
      </c>
      <c r="AF41">
        <f t="shared" si="139"/>
        <v>1.6733013383913582</v>
      </c>
      <c r="AG41">
        <f t="shared" si="140"/>
        <v>25.954917907714844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24.310903549194336</v>
      </c>
      <c r="AM41" s="1">
        <v>25.954917907714844</v>
      </c>
      <c r="AN41" s="1">
        <v>23.047582626342773</v>
      </c>
      <c r="AO41" s="1">
        <v>500.13510131835938</v>
      </c>
      <c r="AP41" s="1">
        <v>480.17694091796875</v>
      </c>
      <c r="AQ41" s="1">
        <v>12.993741989135742</v>
      </c>
      <c r="AR41" s="1">
        <v>17.00239372253418</v>
      </c>
      <c r="AS41" s="1">
        <v>42.374671936035156</v>
      </c>
      <c r="AT41" s="1">
        <v>55.451858520507813</v>
      </c>
      <c r="AU41" s="1">
        <v>300.50057983398438</v>
      </c>
      <c r="AV41" s="1">
        <v>1699.1962890625</v>
      </c>
      <c r="AW41" s="1">
        <v>0.20756900310516357</v>
      </c>
      <c r="AX41" s="1">
        <v>99.513412475585938</v>
      </c>
      <c r="AY41" s="1">
        <v>1.2339121103286743</v>
      </c>
      <c r="AZ41" s="1">
        <v>-0.10135146230459213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1.5025028991699216</v>
      </c>
      <c r="BI41">
        <f t="shared" si="144"/>
        <v>6.1271877090345621E-3</v>
      </c>
      <c r="BJ41">
        <f t="shared" si="145"/>
        <v>299.10491790771482</v>
      </c>
      <c r="BK41">
        <f t="shared" si="146"/>
        <v>297.46090354919431</v>
      </c>
      <c r="BL41">
        <f t="shared" si="147"/>
        <v>271.87140017320053</v>
      </c>
      <c r="BM41">
        <f t="shared" si="148"/>
        <v>-6.8480173072808126E-2</v>
      </c>
      <c r="BN41">
        <f t="shared" si="149"/>
        <v>3.3652675579742151</v>
      </c>
      <c r="BO41">
        <f t="shared" si="150"/>
        <v>33.81722598247579</v>
      </c>
      <c r="BP41">
        <f t="shared" si="151"/>
        <v>16.81483225994161</v>
      </c>
      <c r="BQ41">
        <f t="shared" si="152"/>
        <v>25.13291072845459</v>
      </c>
      <c r="BR41">
        <f t="shared" si="153"/>
        <v>3.204960814258726</v>
      </c>
      <c r="BS41">
        <f t="shared" si="154"/>
        <v>0.35513271509959887</v>
      </c>
      <c r="BT41">
        <f t="shared" si="155"/>
        <v>1.6919662195828569</v>
      </c>
      <c r="BU41">
        <f t="shared" si="156"/>
        <v>1.5129945946758692</v>
      </c>
      <c r="BV41">
        <f t="shared" si="157"/>
        <v>0.22318442508433814</v>
      </c>
      <c r="BW41">
        <f t="shared" si="158"/>
        <v>34.594414506995328</v>
      </c>
      <c r="BX41">
        <f t="shared" si="159"/>
        <v>0.72397415906184315</v>
      </c>
      <c r="BY41">
        <f t="shared" si="160"/>
        <v>50.931317761253446</v>
      </c>
      <c r="BZ41">
        <f t="shared" si="161"/>
        <v>476.2467005961804</v>
      </c>
      <c r="CA41">
        <f t="shared" si="162"/>
        <v>2.8922836070131026E-2</v>
      </c>
      <c r="CB41">
        <f t="shared" si="163"/>
        <v>0</v>
      </c>
      <c r="CC41">
        <f t="shared" si="164"/>
        <v>1486.9030985409413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155</v>
      </c>
      <c r="B42" s="1">
        <v>40</v>
      </c>
      <c r="C42" s="1" t="s">
        <v>124</v>
      </c>
      <c r="D42" s="1">
        <v>9839.0000524464995</v>
      </c>
      <c r="E42" s="1">
        <v>0</v>
      </c>
      <c r="F42">
        <f t="shared" si="126"/>
        <v>34.878570698010151</v>
      </c>
      <c r="G42">
        <f t="shared" si="127"/>
        <v>0.38163296536183389</v>
      </c>
      <c r="H42">
        <f t="shared" si="128"/>
        <v>603.00213840955564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10.125171661376953</v>
      </c>
      <c r="W42">
        <f t="shared" si="132"/>
        <v>0.87506258583068852</v>
      </c>
      <c r="X42">
        <f t="shared" si="133"/>
        <v>2.4141532369855872E-2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6.367594504244674</v>
      </c>
      <c r="AF42">
        <f t="shared" si="139"/>
        <v>1.6841599717278564</v>
      </c>
      <c r="AG42">
        <f t="shared" si="140"/>
        <v>26.089082717895508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24.401302337646484</v>
      </c>
      <c r="AM42" s="1">
        <v>26.089082717895508</v>
      </c>
      <c r="AN42" s="1">
        <v>23.046651840209961</v>
      </c>
      <c r="AO42" s="1">
        <v>799.883056640625</v>
      </c>
      <c r="AP42" s="1">
        <v>773.39312744140625</v>
      </c>
      <c r="AQ42" s="1">
        <v>12.999225616455078</v>
      </c>
      <c r="AR42" s="1">
        <v>17.164262771606445</v>
      </c>
      <c r="AS42" s="1">
        <v>42.165355682373047</v>
      </c>
      <c r="AT42" s="1">
        <v>55.674175262451172</v>
      </c>
      <c r="AU42" s="1">
        <v>300.51589965820313</v>
      </c>
      <c r="AV42" s="1">
        <v>1698.3656005859375</v>
      </c>
      <c r="AW42" s="1">
        <v>0.16230660676956177</v>
      </c>
      <c r="AX42" s="1">
        <v>99.504783630371094</v>
      </c>
      <c r="AY42" s="1">
        <v>1.0976237058639526</v>
      </c>
      <c r="AZ42" s="1">
        <v>-0.10289526730775833</v>
      </c>
      <c r="BA42" s="1">
        <v>0.75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1.5025794982910157</v>
      </c>
      <c r="BI42">
        <f t="shared" si="144"/>
        <v>6.3675945042446737E-3</v>
      </c>
      <c r="BJ42">
        <f t="shared" si="145"/>
        <v>299.23908271789549</v>
      </c>
      <c r="BK42">
        <f t="shared" si="146"/>
        <v>297.55130233764646</v>
      </c>
      <c r="BL42">
        <f t="shared" si="147"/>
        <v>271.7384900199213</v>
      </c>
      <c r="BM42">
        <f t="shared" si="148"/>
        <v>-0.11345207080545189</v>
      </c>
      <c r="BN42">
        <f t="shared" si="149"/>
        <v>3.3920862249913895</v>
      </c>
      <c r="BO42">
        <f t="shared" si="150"/>
        <v>34.089679925257869</v>
      </c>
      <c r="BP42">
        <f t="shared" si="151"/>
        <v>16.925417153651424</v>
      </c>
      <c r="BQ42">
        <f t="shared" si="152"/>
        <v>25.245192527770996</v>
      </c>
      <c r="BR42">
        <f t="shared" si="153"/>
        <v>3.2264565661831317</v>
      </c>
      <c r="BS42">
        <f t="shared" si="154"/>
        <v>0.36657367354679621</v>
      </c>
      <c r="BT42">
        <f t="shared" si="155"/>
        <v>1.7079262532635331</v>
      </c>
      <c r="BU42">
        <f t="shared" si="156"/>
        <v>1.5185303129195986</v>
      </c>
      <c r="BV42">
        <f t="shared" si="157"/>
        <v>0.23041555416948595</v>
      </c>
      <c r="BW42">
        <f t="shared" si="158"/>
        <v>60.001597311093917</v>
      </c>
      <c r="BX42">
        <f t="shared" si="159"/>
        <v>0.77968385936457685</v>
      </c>
      <c r="BY42">
        <f t="shared" si="160"/>
        <v>51.055195994064185</v>
      </c>
      <c r="BZ42">
        <f t="shared" si="161"/>
        <v>768.32450615217419</v>
      </c>
      <c r="CA42">
        <f t="shared" si="162"/>
        <v>2.317682500975754E-2</v>
      </c>
      <c r="CB42">
        <f t="shared" si="163"/>
        <v>0</v>
      </c>
      <c r="CC42">
        <f t="shared" si="164"/>
        <v>1486.1761941346208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155</v>
      </c>
      <c r="B43" s="1">
        <v>41</v>
      </c>
      <c r="C43" s="1" t="s">
        <v>125</v>
      </c>
      <c r="D43" s="1">
        <v>9977.0000524464995</v>
      </c>
      <c r="E43" s="1">
        <v>0</v>
      </c>
      <c r="F43">
        <f t="shared" si="126"/>
        <v>37.516495917894545</v>
      </c>
      <c r="G43">
        <f t="shared" si="127"/>
        <v>0.3739559601302182</v>
      </c>
      <c r="H43">
        <f t="shared" si="128"/>
        <v>974.68902063643804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10.125171661376953</v>
      </c>
      <c r="W43">
        <f t="shared" si="132"/>
        <v>0.87506258583068852</v>
      </c>
      <c r="X43">
        <f t="shared" si="133"/>
        <v>2.5917643450025781E-2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6.2588310240538165</v>
      </c>
      <c r="AF43">
        <f t="shared" si="139"/>
        <v>1.6880698724080319</v>
      </c>
      <c r="AG43">
        <f t="shared" si="140"/>
        <v>26.062461853027344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24.399890899658203</v>
      </c>
      <c r="AM43" s="1">
        <v>26.062461853027344</v>
      </c>
      <c r="AN43" s="1">
        <v>23.04766845703125</v>
      </c>
      <c r="AO43" s="1">
        <v>1200.295166015625</v>
      </c>
      <c r="AP43" s="1">
        <v>1170.4512939453125</v>
      </c>
      <c r="AQ43" s="1">
        <v>12.977923393249512</v>
      </c>
      <c r="AR43" s="1">
        <v>17.072259902954102</v>
      </c>
      <c r="AS43" s="1">
        <v>42.092998504638672</v>
      </c>
      <c r="AT43" s="1">
        <v>55.373367309570313</v>
      </c>
      <c r="AU43" s="1">
        <v>300.51162719726563</v>
      </c>
      <c r="AV43" s="1">
        <v>1698.2911376953125</v>
      </c>
      <c r="AW43" s="1">
        <v>0.24521642923355103</v>
      </c>
      <c r="AX43" s="1">
        <v>99.499435424804688</v>
      </c>
      <c r="AY43" s="1">
        <v>-7.1681715548038483E-2</v>
      </c>
      <c r="AZ43" s="1">
        <v>-9.8213106393814087E-2</v>
      </c>
      <c r="BA43" s="1">
        <v>1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1.502558135986328</v>
      </c>
      <c r="BI43">
        <f t="shared" si="144"/>
        <v>6.2588310240538165E-3</v>
      </c>
      <c r="BJ43">
        <f t="shared" si="145"/>
        <v>299.21246185302732</v>
      </c>
      <c r="BK43">
        <f t="shared" si="146"/>
        <v>297.54989089965818</v>
      </c>
      <c r="BL43">
        <f t="shared" si="147"/>
        <v>271.7265759576876</v>
      </c>
      <c r="BM43">
        <f t="shared" si="148"/>
        <v>-9.3173450289739543E-2</v>
      </c>
      <c r="BN43">
        <f t="shared" si="149"/>
        <v>3.3867500941774957</v>
      </c>
      <c r="BO43">
        <f t="shared" si="150"/>
        <v>34.037882523835876</v>
      </c>
      <c r="BP43">
        <f t="shared" si="151"/>
        <v>16.965622620881774</v>
      </c>
      <c r="BQ43">
        <f t="shared" si="152"/>
        <v>25.231176376342773</v>
      </c>
      <c r="BR43">
        <f t="shared" si="153"/>
        <v>3.2237663862009116</v>
      </c>
      <c r="BS43">
        <f t="shared" si="154"/>
        <v>0.35948495895546045</v>
      </c>
      <c r="BT43">
        <f t="shared" si="155"/>
        <v>1.6986802217694639</v>
      </c>
      <c r="BU43">
        <f t="shared" si="156"/>
        <v>1.5250861644314477</v>
      </c>
      <c r="BV43">
        <f t="shared" si="157"/>
        <v>0.22593490842862979</v>
      </c>
      <c r="BW43">
        <f t="shared" si="158"/>
        <v>96.981007268081399</v>
      </c>
      <c r="BX43">
        <f t="shared" si="159"/>
        <v>0.83274633099083817</v>
      </c>
      <c r="BY43">
        <f t="shared" si="160"/>
        <v>50.828865104552115</v>
      </c>
      <c r="BZ43">
        <f t="shared" si="161"/>
        <v>1164.9993242658991</v>
      </c>
      <c r="CA43">
        <f t="shared" si="162"/>
        <v>1.6368429324263772E-2</v>
      </c>
      <c r="CB43">
        <f t="shared" si="163"/>
        <v>0</v>
      </c>
      <c r="CC43">
        <f t="shared" si="164"/>
        <v>1486.1110344450021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155</v>
      </c>
      <c r="B44" s="1">
        <v>42</v>
      </c>
      <c r="C44" s="1" t="s">
        <v>126</v>
      </c>
      <c r="D44" s="1">
        <v>10141.000052446499</v>
      </c>
      <c r="E44" s="1">
        <v>0</v>
      </c>
      <c r="F44">
        <f t="shared" si="126"/>
        <v>40.151136105441871</v>
      </c>
      <c r="G44">
        <f t="shared" si="127"/>
        <v>0.36850353484186993</v>
      </c>
      <c r="H44">
        <f t="shared" si="128"/>
        <v>1249.1740735483113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10.125171661376953</v>
      </c>
      <c r="W44">
        <f t="shared" si="132"/>
        <v>0.87506258583068852</v>
      </c>
      <c r="X44">
        <f t="shared" si="133"/>
        <v>2.7639967363156614E-2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6.239533391050764</v>
      </c>
      <c r="AF44">
        <f t="shared" si="139"/>
        <v>1.7066624454468917</v>
      </c>
      <c r="AG44">
        <f t="shared" si="140"/>
        <v>26.128787994384766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24.439638137817383</v>
      </c>
      <c r="AM44" s="1">
        <v>26.128787994384766</v>
      </c>
      <c r="AN44" s="1">
        <v>23.049741744995117</v>
      </c>
      <c r="AO44" s="1">
        <v>1500.292236328125</v>
      </c>
      <c r="AP44" s="1">
        <v>1467.4757080078125</v>
      </c>
      <c r="AQ44" s="1">
        <v>12.937786102294922</v>
      </c>
      <c r="AR44" s="1">
        <v>17.019819259643555</v>
      </c>
      <c r="AS44" s="1">
        <v>41.861270904541016</v>
      </c>
      <c r="AT44" s="1">
        <v>55.070892333984375</v>
      </c>
      <c r="AU44" s="1">
        <v>300.50405883789063</v>
      </c>
      <c r="AV44" s="1">
        <v>1701.3951416015625</v>
      </c>
      <c r="AW44" s="1">
        <v>0.22531256079673767</v>
      </c>
      <c r="AX44" s="1">
        <v>99.495552062988281</v>
      </c>
      <c r="AY44" s="1">
        <v>-0.91073811054229736</v>
      </c>
      <c r="AZ44" s="1">
        <v>-9.2148974537849426E-2</v>
      </c>
      <c r="BA44" s="1">
        <v>1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1.5025202941894529</v>
      </c>
      <c r="BI44">
        <f t="shared" si="144"/>
        <v>6.2395333910507641E-3</v>
      </c>
      <c r="BJ44">
        <f t="shared" si="145"/>
        <v>299.27878799438474</v>
      </c>
      <c r="BK44">
        <f t="shared" si="146"/>
        <v>297.58963813781736</v>
      </c>
      <c r="BL44">
        <f t="shared" si="147"/>
        <v>272.22321657158682</v>
      </c>
      <c r="BM44">
        <f t="shared" si="148"/>
        <v>-8.9043158663390173E-2</v>
      </c>
      <c r="BN44">
        <f t="shared" si="149"/>
        <v>3.4000587586974076</v>
      </c>
      <c r="BO44">
        <f t="shared" si="150"/>
        <v>34.172972441470655</v>
      </c>
      <c r="BP44">
        <f t="shared" si="151"/>
        <v>17.153153181827101</v>
      </c>
      <c r="BQ44">
        <f t="shared" si="152"/>
        <v>25.284213066101074</v>
      </c>
      <c r="BR44">
        <f t="shared" si="153"/>
        <v>3.233956279632678</v>
      </c>
      <c r="BS44">
        <f t="shared" si="154"/>
        <v>0.35444351018166886</v>
      </c>
      <c r="BT44">
        <f t="shared" si="155"/>
        <v>1.6933963132505159</v>
      </c>
      <c r="BU44">
        <f t="shared" si="156"/>
        <v>1.5405599663821621</v>
      </c>
      <c r="BV44">
        <f t="shared" si="157"/>
        <v>0.22274890308422321</v>
      </c>
      <c r="BW44">
        <f t="shared" si="158"/>
        <v>124.28726407046116</v>
      </c>
      <c r="BX44">
        <f t="shared" si="159"/>
        <v>0.85124003534214621</v>
      </c>
      <c r="BY44">
        <f t="shared" si="160"/>
        <v>50.451820906156541</v>
      </c>
      <c r="BZ44">
        <f t="shared" si="161"/>
        <v>1461.6408673254646</v>
      </c>
      <c r="CA44">
        <f t="shared" si="162"/>
        <v>1.3859067389632624E-2</v>
      </c>
      <c r="CB44">
        <f t="shared" si="163"/>
        <v>0</v>
      </c>
      <c r="CC44">
        <f t="shared" si="164"/>
        <v>1488.8272321296338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ht="16" customHeight="1" x14ac:dyDescent="0.35">
      <c r="A45" t="s">
        <v>155</v>
      </c>
      <c r="B45" s="1">
        <v>43</v>
      </c>
      <c r="C45" s="1" t="s">
        <v>127</v>
      </c>
      <c r="D45" s="1">
        <v>10270.000052446499</v>
      </c>
      <c r="E45" s="1">
        <v>0</v>
      </c>
      <c r="F45">
        <f t="shared" si="126"/>
        <v>39.623622946434352</v>
      </c>
      <c r="G45">
        <f t="shared" si="127"/>
        <v>0.35893363351218177</v>
      </c>
      <c r="H45">
        <f t="shared" si="128"/>
        <v>1440.6213938248065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10.125171661376953</v>
      </c>
      <c r="W45">
        <f t="shared" si="132"/>
        <v>0.87506258583068852</v>
      </c>
      <c r="X45">
        <f t="shared" si="133"/>
        <v>2.7286917520285173E-2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6.1432322696960728</v>
      </c>
      <c r="AF45">
        <f t="shared" si="139"/>
        <v>1.7232433720024025</v>
      </c>
      <c r="AG45">
        <f t="shared" si="140"/>
        <v>26.192150115966797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24.461828231811523</v>
      </c>
      <c r="AM45" s="1">
        <v>26.192150115966797</v>
      </c>
      <c r="AN45" s="1">
        <v>23.047279357910156</v>
      </c>
      <c r="AO45" s="1">
        <v>1700.2384033203125</v>
      </c>
      <c r="AP45" s="1">
        <v>1667.0516357421875</v>
      </c>
      <c r="AQ45" s="1">
        <v>12.963139533996582</v>
      </c>
      <c r="AR45" s="1">
        <v>16.982250213623047</v>
      </c>
      <c r="AS45" s="1">
        <v>41.884414672851563</v>
      </c>
      <c r="AT45" s="1">
        <v>54.871997833251953</v>
      </c>
      <c r="AU45" s="1">
        <v>300.50958251953125</v>
      </c>
      <c r="AV45" s="1">
        <v>1701.3162841796875</v>
      </c>
      <c r="AW45" s="1">
        <v>0.20594902336597443</v>
      </c>
      <c r="AX45" s="1">
        <v>99.490463256835938</v>
      </c>
      <c r="AY45" s="1">
        <v>-1.8410115242004395</v>
      </c>
      <c r="AZ45" s="1">
        <v>-8.9428335428237915E-2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1.502547912597656</v>
      </c>
      <c r="BI45">
        <f t="shared" si="144"/>
        <v>6.143232269696073E-3</v>
      </c>
      <c r="BJ45">
        <f t="shared" si="145"/>
        <v>299.34215011596677</v>
      </c>
      <c r="BK45">
        <f t="shared" si="146"/>
        <v>297.6118282318115</v>
      </c>
      <c r="BL45">
        <f t="shared" si="147"/>
        <v>272.21059938436883</v>
      </c>
      <c r="BM45">
        <f t="shared" si="148"/>
        <v>-7.4042166140781393E-2</v>
      </c>
      <c r="BN45">
        <f t="shared" si="149"/>
        <v>3.4128153128992604</v>
      </c>
      <c r="BO45">
        <f t="shared" si="150"/>
        <v>34.302939208243835</v>
      </c>
      <c r="BP45">
        <f t="shared" si="151"/>
        <v>17.320688994620788</v>
      </c>
      <c r="BQ45">
        <f t="shared" si="152"/>
        <v>25.32698917388916</v>
      </c>
      <c r="BR45">
        <f t="shared" si="153"/>
        <v>3.2421953071540934</v>
      </c>
      <c r="BS45">
        <f t="shared" si="154"/>
        <v>0.3455811634426369</v>
      </c>
      <c r="BT45">
        <f t="shared" si="155"/>
        <v>1.6895719408968579</v>
      </c>
      <c r="BU45">
        <f t="shared" si="156"/>
        <v>1.5526233662572355</v>
      </c>
      <c r="BV45">
        <f t="shared" si="157"/>
        <v>0.21714944589347371</v>
      </c>
      <c r="BW45">
        <f t="shared" si="158"/>
        <v>143.32808984933868</v>
      </c>
      <c r="BX45">
        <f t="shared" si="159"/>
        <v>0.86417322831360766</v>
      </c>
      <c r="BY45">
        <f t="shared" si="160"/>
        <v>50.105641080053644</v>
      </c>
      <c r="BZ45">
        <f t="shared" si="161"/>
        <v>1661.2934542914134</v>
      </c>
      <c r="CA45">
        <f t="shared" si="162"/>
        <v>1.1950730465571057E-2</v>
      </c>
      <c r="CB45">
        <f t="shared" si="163"/>
        <v>0</v>
      </c>
      <c r="CC45">
        <f t="shared" si="164"/>
        <v>1488.7582269501358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155</v>
      </c>
      <c r="B46" s="1">
        <v>44</v>
      </c>
      <c r="C46" s="1" t="s">
        <v>128</v>
      </c>
      <c r="D46" s="1">
        <v>10472.000052446499</v>
      </c>
      <c r="E46" s="1">
        <v>0</v>
      </c>
      <c r="F46">
        <f t="shared" si="126"/>
        <v>41.544508469538656</v>
      </c>
      <c r="G46">
        <f t="shared" si="127"/>
        <v>0.34266216189733661</v>
      </c>
      <c r="H46">
        <f t="shared" si="128"/>
        <v>1563.2740380549037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10.125171661376953</v>
      </c>
      <c r="W46">
        <f t="shared" si="132"/>
        <v>0.87506258583068852</v>
      </c>
      <c r="X46">
        <f t="shared" si="133"/>
        <v>2.8572856097414685E-2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5.991579016654569</v>
      </c>
      <c r="AF46">
        <f t="shared" si="139"/>
        <v>1.757251032863143</v>
      </c>
      <c r="AG46">
        <f t="shared" si="140"/>
        <v>26.324968338012695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24.474391937255859</v>
      </c>
      <c r="AM46" s="1">
        <v>26.324968338012695</v>
      </c>
      <c r="AN46" s="1">
        <v>23.038848876953125</v>
      </c>
      <c r="AO46" s="1">
        <v>1846.967041015625</v>
      </c>
      <c r="AP46" s="1">
        <v>1812.0924072265625</v>
      </c>
      <c r="AQ46" s="1">
        <v>12.991523742675781</v>
      </c>
      <c r="AR46" s="1">
        <v>16.911624908447266</v>
      </c>
      <c r="AS46" s="1">
        <v>41.943042755126953</v>
      </c>
      <c r="AT46" s="1">
        <v>54.600898742675781</v>
      </c>
      <c r="AU46" s="1">
        <v>300.51528930664063</v>
      </c>
      <c r="AV46" s="1">
        <v>1701.5736083984375</v>
      </c>
      <c r="AW46" s="1">
        <v>0.16230648756027222</v>
      </c>
      <c r="AX46" s="1">
        <v>99.484230041503906</v>
      </c>
      <c r="AY46" s="1">
        <v>-2.6073200702667236</v>
      </c>
      <c r="AZ46" s="1">
        <v>-7.9660043120384216E-2</v>
      </c>
      <c r="BA46" s="1">
        <v>0.5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1.502576446533203</v>
      </c>
      <c r="BI46">
        <f t="shared" si="144"/>
        <v>5.9915790166545687E-3</v>
      </c>
      <c r="BJ46">
        <f t="shared" si="145"/>
        <v>299.47496833801267</v>
      </c>
      <c r="BK46">
        <f t="shared" si="146"/>
        <v>297.62439193725584</v>
      </c>
      <c r="BL46">
        <f t="shared" si="147"/>
        <v>272.25177125844857</v>
      </c>
      <c r="BM46">
        <f t="shared" si="148"/>
        <v>-5.272244455734585E-2</v>
      </c>
      <c r="BN46">
        <f t="shared" si="149"/>
        <v>3.4396910156307383</v>
      </c>
      <c r="BO46">
        <f t="shared" si="150"/>
        <v>34.575238851381073</v>
      </c>
      <c r="BP46">
        <f t="shared" si="151"/>
        <v>17.663613942933807</v>
      </c>
      <c r="BQ46">
        <f t="shared" si="152"/>
        <v>25.399680137634277</v>
      </c>
      <c r="BR46">
        <f t="shared" si="153"/>
        <v>3.2562382474550695</v>
      </c>
      <c r="BS46">
        <f t="shared" si="154"/>
        <v>0.33047230477551165</v>
      </c>
      <c r="BT46">
        <f t="shared" si="155"/>
        <v>1.6824399827675953</v>
      </c>
      <c r="BU46">
        <f t="shared" si="156"/>
        <v>1.5737982646874742</v>
      </c>
      <c r="BV46">
        <f t="shared" si="157"/>
        <v>0.2076068419909759</v>
      </c>
      <c r="BW46">
        <f t="shared" si="158"/>
        <v>155.52111401976475</v>
      </c>
      <c r="BX46">
        <f t="shared" si="159"/>
        <v>0.8626900216681116</v>
      </c>
      <c r="BY46">
        <f t="shared" si="160"/>
        <v>49.428020688216264</v>
      </c>
      <c r="BZ46">
        <f t="shared" si="161"/>
        <v>1806.0550789798692</v>
      </c>
      <c r="CA46">
        <f t="shared" si="162"/>
        <v>1.1369879291134404E-2</v>
      </c>
      <c r="CB46">
        <f t="shared" si="163"/>
        <v>0</v>
      </c>
      <c r="CC46">
        <f t="shared" si="164"/>
        <v>1488.983401746392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156</v>
      </c>
      <c r="B47" s="1">
        <v>47</v>
      </c>
      <c r="C47" s="1" t="s">
        <v>131</v>
      </c>
      <c r="D47" s="1">
        <v>12533.000052446499</v>
      </c>
      <c r="E47" s="1">
        <v>0</v>
      </c>
      <c r="F47">
        <f t="shared" ref="F47:F57" si="168">(AO47-AP47*(1000-AQ47)/(1000-AR47))*BH47</f>
        <v>-3.9925875191135174</v>
      </c>
      <c r="G47">
        <f t="shared" ref="G47:G57" si="169">IF(BS47&lt;&gt;0,1/(1/BS47-1/AK47),0)</f>
        <v>0.15798135711601682</v>
      </c>
      <c r="H47">
        <f t="shared" ref="H47:H57" si="170">((BV47-BI47/2)*AP47-F47)/(BV47+BI47/2)</f>
        <v>91.132360426184675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ref="P47:P57" si="171">CB47/L47</f>
        <v>#DIV/0!</v>
      </c>
      <c r="Q47" t="e">
        <f t="shared" ref="Q47:Q57" si="172">CD47/N47</f>
        <v>#DIV/0!</v>
      </c>
      <c r="R47" t="e">
        <f t="shared" ref="R47:R57" si="173">(N47-O47)/N47</f>
        <v>#DIV/0!</v>
      </c>
      <c r="S47" s="1">
        <v>-1</v>
      </c>
      <c r="T47" s="1">
        <v>0.87</v>
      </c>
      <c r="U47" s="1">
        <v>0.92</v>
      </c>
      <c r="V47" s="1">
        <v>10.125171661376953</v>
      </c>
      <c r="W47">
        <f t="shared" ref="W47:W57" si="174">(V47*U47+(100-V47)*T47)/100</f>
        <v>0.87506258583068852</v>
      </c>
      <c r="X47">
        <f t="shared" ref="X47:X57" si="175">(F47-S47)/CC47</f>
        <v>-2.0120888214056848E-3</v>
      </c>
      <c r="Y47" t="e">
        <f t="shared" ref="Y47:Y57" si="176">(N47-O47)/(N47-M47)</f>
        <v>#DIV/0!</v>
      </c>
      <c r="Z47" t="e">
        <f t="shared" ref="Z47:Z57" si="177">(L47-N47)/(L47-M47)</f>
        <v>#DIV/0!</v>
      </c>
      <c r="AA47" t="e">
        <f t="shared" ref="AA47:AA57" si="178">(L47-N47)/N47</f>
        <v>#DIV/0!</v>
      </c>
      <c r="AB47" s="1">
        <v>0</v>
      </c>
      <c r="AC47" s="1">
        <v>0.5</v>
      </c>
      <c r="AD47" t="e">
        <f t="shared" ref="AD47:AD57" si="179">R47*AC47*W47*AB47</f>
        <v>#DIV/0!</v>
      </c>
      <c r="AE47">
        <f t="shared" ref="AE47:AE57" si="180">BI47*1000</f>
        <v>3.2679822581128644</v>
      </c>
      <c r="AF47">
        <f t="shared" ref="AF47:AF57" si="181">(BN47-BT47)</f>
        <v>2.0288336317320494</v>
      </c>
      <c r="AG47">
        <f t="shared" ref="AG47:AG57" si="182">(AM47+BM47*E47)</f>
        <v>29.096225738525391</v>
      </c>
      <c r="AH47" s="1">
        <v>2</v>
      </c>
      <c r="AI47">
        <f t="shared" ref="AI47:AI57" si="183">(AH47*BB47+BC47)</f>
        <v>4.644859790802002</v>
      </c>
      <c r="AJ47" s="1">
        <v>1</v>
      </c>
      <c r="AK47">
        <f t="shared" ref="AK47:AK57" si="184">AI47*(AJ47+1)*(AJ47+1)/(AJ47*AJ47+1)</f>
        <v>9.2897195816040039</v>
      </c>
      <c r="AL47" s="1">
        <v>27.708463668823242</v>
      </c>
      <c r="AM47" s="1">
        <v>29.096225738525391</v>
      </c>
      <c r="AN47" s="1">
        <v>27.034385681152344</v>
      </c>
      <c r="AO47" s="1">
        <v>49.976490020751953</v>
      </c>
      <c r="AP47" s="1">
        <v>52.519382476806641</v>
      </c>
      <c r="AQ47" s="1">
        <v>18.130851745605469</v>
      </c>
      <c r="AR47" s="1">
        <v>20.261667251586914</v>
      </c>
      <c r="AS47" s="1">
        <v>48.338520050048828</v>
      </c>
      <c r="AT47" s="1">
        <v>54.017002105712891</v>
      </c>
      <c r="AU47" s="1">
        <v>300.5203857421875</v>
      </c>
      <c r="AV47" s="1">
        <v>1699.654296875</v>
      </c>
      <c r="AW47" s="1">
        <v>0.16676345467567444</v>
      </c>
      <c r="AX47" s="1">
        <v>99.467994689941406</v>
      </c>
      <c r="AY47" s="1">
        <v>0.64081072807312012</v>
      </c>
      <c r="AZ47" s="1">
        <v>-0.2193482518196106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ref="BH47:BH57" si="185">AU47*0.000001/(AH47*0.0001)</f>
        <v>1.5026019287109373</v>
      </c>
      <c r="BI47">
        <f t="shared" ref="BI47:BI57" si="186">(AR47-AQ47)/(1000-AR47)*BH47</f>
        <v>3.2679822581128644E-3</v>
      </c>
      <c r="BJ47">
        <f t="shared" ref="BJ47:BJ57" si="187">(AM47+273.15)</f>
        <v>302.24622573852537</v>
      </c>
      <c r="BK47">
        <f t="shared" ref="BK47:BK57" si="188">(AL47+273.15)</f>
        <v>300.85846366882322</v>
      </c>
      <c r="BL47">
        <f t="shared" ref="BL47:BL57" si="189">(AV47*BD47+AW47*BE47)*BF47</f>
        <v>271.94468142156256</v>
      </c>
      <c r="BM47">
        <f t="shared" ref="BM47:BM57" si="190">((BL47+0.00000010773*(BK47^4-BJ47^4))-BI47*44100)/(AI47*51.4+0.00000043092*BJ47^3)</f>
        <v>0.44456786258314013</v>
      </c>
      <c r="BN47">
        <f t="shared" ref="BN47:BN57" si="191">0.61365*EXP(17.502*AG47/(240.97+AG47))</f>
        <v>4.0442210423222562</v>
      </c>
      <c r="BO47">
        <f t="shared" ref="BO47:BO57" si="192">BN47*1000/AX47</f>
        <v>40.658515886730989</v>
      </c>
      <c r="BP47">
        <f t="shared" ref="BP47:BP57" si="193">(BO47-AR47)</f>
        <v>20.396848635144075</v>
      </c>
      <c r="BQ47">
        <f t="shared" ref="BQ47:BQ57" si="194">IF(E47,AM47,(AL47+AM47)/2)</f>
        <v>28.402344703674316</v>
      </c>
      <c r="BR47">
        <f t="shared" ref="BR47:BR57" si="195">0.61365*EXP(17.502*BQ47/(240.97+BQ47))</f>
        <v>3.8847648157495103</v>
      </c>
      <c r="BS47">
        <f t="shared" ref="BS47:BS57" si="196">IF(BP47&lt;&gt;0,(1000-(BO47+AR47)/2)/BP47*BI47,0)</f>
        <v>0.15533964466574957</v>
      </c>
      <c r="BT47">
        <f t="shared" ref="BT47:BT57" si="197">AR47*AX47/1000</f>
        <v>2.0153874105902068</v>
      </c>
      <c r="BU47">
        <f t="shared" ref="BU47:BU57" si="198">(BR47-BT47)</f>
        <v>1.8693774051593035</v>
      </c>
      <c r="BV47">
        <f t="shared" ref="BV47:BV57" si="199">1/(1.6/G47+1.37/AK47)</f>
        <v>9.7321212843596905E-2</v>
      </c>
      <c r="BW47">
        <f t="shared" ref="BW47:BW57" si="200">H47*AX47*0.001</f>
        <v>9.0647531429535633</v>
      </c>
      <c r="BX47">
        <f t="shared" ref="BX47:BX57" si="201">H47/AP47</f>
        <v>1.735213860643356</v>
      </c>
      <c r="BY47">
        <f t="shared" ref="BY47:BY57" si="202">(1-BI47*AX47/BN47/G47)*100</f>
        <v>49.122902424971848</v>
      </c>
      <c r="BZ47">
        <f t="shared" ref="BZ47:BZ57" si="203">(AP47-F47/(AK47/1.35))</f>
        <v>53.099593009907856</v>
      </c>
      <c r="CA47">
        <f t="shared" ref="CA47:CA57" si="204">F47*BY47/100/BZ47</f>
        <v>-3.693577973149028E-2</v>
      </c>
      <c r="CB47">
        <f t="shared" ref="CB47:CB57" si="205">(L47-K47)</f>
        <v>0</v>
      </c>
      <c r="CC47">
        <f t="shared" ref="CC47:CC57" si="206">AV47*W47</f>
        <v>1487.3038840416782</v>
      </c>
      <c r="CD47">
        <f t="shared" ref="CD47:CD57" si="207">(N47-M47)</f>
        <v>0</v>
      </c>
      <c r="CE47" t="e">
        <f t="shared" ref="CE47:CE57" si="208">(N47-O47)/(N47-K47)</f>
        <v>#DIV/0!</v>
      </c>
      <c r="CF47" t="e">
        <f t="shared" ref="CF47:CF57" si="209">(L47-N47)/(L47-K47)</f>
        <v>#DIV/0!</v>
      </c>
    </row>
    <row r="48" spans="1:84" x14ac:dyDescent="0.35">
      <c r="A48" t="s">
        <v>156</v>
      </c>
      <c r="B48" s="1">
        <v>48</v>
      </c>
      <c r="C48" s="1" t="s">
        <v>132</v>
      </c>
      <c r="D48" s="1">
        <v>12655.000052446499</v>
      </c>
      <c r="E48" s="1">
        <v>0</v>
      </c>
      <c r="F48">
        <f t="shared" si="168"/>
        <v>0.31924911344975226</v>
      </c>
      <c r="G48">
        <f t="shared" si="169"/>
        <v>0.17929568553607314</v>
      </c>
      <c r="H48">
        <f t="shared" si="170"/>
        <v>93.552218394681475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10.125171661376953</v>
      </c>
      <c r="W48">
        <f t="shared" si="174"/>
        <v>0.87506258583068852</v>
      </c>
      <c r="X48">
        <f t="shared" si="175"/>
        <v>8.8685487579470723E-4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3.6073289256512293</v>
      </c>
      <c r="AF48">
        <f t="shared" si="181"/>
        <v>1.9778129676958294</v>
      </c>
      <c r="AG48">
        <f t="shared" si="182"/>
        <v>28.990795135498047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27.709930419921875</v>
      </c>
      <c r="AM48" s="1">
        <v>28.990795135498047</v>
      </c>
      <c r="AN48" s="1">
        <v>27.035446166992188</v>
      </c>
      <c r="AO48" s="1">
        <v>100.06022644042969</v>
      </c>
      <c r="AP48" s="1">
        <v>99.608627319335938</v>
      </c>
      <c r="AQ48" s="1">
        <v>18.174915313720703</v>
      </c>
      <c r="AR48" s="1">
        <v>20.526371002197266</v>
      </c>
      <c r="AS48" s="1">
        <v>48.453647613525391</v>
      </c>
      <c r="AT48" s="1">
        <v>54.720455169677734</v>
      </c>
      <c r="AU48" s="1">
        <v>300.51882934570313</v>
      </c>
      <c r="AV48" s="1">
        <v>1699.946044921875</v>
      </c>
      <c r="AW48" s="1">
        <v>0.19950534403324127</v>
      </c>
      <c r="AX48" s="1">
        <v>99.472923278808594</v>
      </c>
      <c r="AY48" s="1">
        <v>0.90726655721664429</v>
      </c>
      <c r="AZ48" s="1">
        <v>-0.23194724321365356</v>
      </c>
      <c r="BA48" s="1">
        <v>1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1.5025941467285155</v>
      </c>
      <c r="BI48">
        <f t="shared" si="186"/>
        <v>3.6073289256512292E-3</v>
      </c>
      <c r="BJ48">
        <f t="shared" si="187"/>
        <v>302.14079513549802</v>
      </c>
      <c r="BK48">
        <f t="shared" si="188"/>
        <v>300.85993041992185</v>
      </c>
      <c r="BL48">
        <f t="shared" si="189"/>
        <v>271.99136110801919</v>
      </c>
      <c r="BM48">
        <f t="shared" si="190"/>
        <v>0.39013739268528197</v>
      </c>
      <c r="BN48">
        <f t="shared" si="191"/>
        <v>4.0196310955897596</v>
      </c>
      <c r="BO48">
        <f t="shared" si="192"/>
        <v>40.409298963933132</v>
      </c>
      <c r="BP48">
        <f t="shared" si="193"/>
        <v>19.882927961735867</v>
      </c>
      <c r="BQ48">
        <f t="shared" si="194"/>
        <v>28.350362777709961</v>
      </c>
      <c r="BR48">
        <f t="shared" si="195"/>
        <v>3.8730431448258824</v>
      </c>
      <c r="BS48">
        <f t="shared" si="196"/>
        <v>0.17590072397513778</v>
      </c>
      <c r="BT48">
        <f t="shared" si="197"/>
        <v>2.0418181278939302</v>
      </c>
      <c r="BU48">
        <f t="shared" si="198"/>
        <v>1.8312250169319522</v>
      </c>
      <c r="BV48">
        <f t="shared" si="199"/>
        <v>0.11023800981396857</v>
      </c>
      <c r="BW48">
        <f t="shared" si="200"/>
        <v>9.305912642936498</v>
      </c>
      <c r="BX48">
        <f t="shared" si="201"/>
        <v>0.93919794813316537</v>
      </c>
      <c r="BY48">
        <f t="shared" si="202"/>
        <v>50.210864115642437</v>
      </c>
      <c r="BZ48">
        <f t="shared" si="203"/>
        <v>99.56223342128861</v>
      </c>
      <c r="CA48">
        <f t="shared" si="204"/>
        <v>1.610025539165668E-3</v>
      </c>
      <c r="CB48">
        <f t="shared" si="205"/>
        <v>0</v>
      </c>
      <c r="CC48">
        <f t="shared" si="206"/>
        <v>1487.5591818419878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156</v>
      </c>
      <c r="B49" s="1">
        <v>46</v>
      </c>
      <c r="C49" s="1" t="s">
        <v>130</v>
      </c>
      <c r="D49" s="1">
        <v>12362.000052446499</v>
      </c>
      <c r="E49" s="1">
        <v>0</v>
      </c>
      <c r="F49">
        <f t="shared" si="168"/>
        <v>2.8961565834895659</v>
      </c>
      <c r="G49">
        <f t="shared" si="169"/>
        <v>0.12865706581466185</v>
      </c>
      <c r="H49">
        <f t="shared" si="170"/>
        <v>154.98752130525776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10.125171661376953</v>
      </c>
      <c r="W49">
        <f t="shared" si="174"/>
        <v>0.87506258583068852</v>
      </c>
      <c r="X49">
        <f t="shared" si="175"/>
        <v>2.6200015124564911E-3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2.7440179115113543</v>
      </c>
      <c r="AF49">
        <f t="shared" si="181"/>
        <v>2.085654765944482</v>
      </c>
      <c r="AG49">
        <f t="shared" si="182"/>
        <v>29.148475646972656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27.671550750732422</v>
      </c>
      <c r="AM49" s="1">
        <v>29.148475646972656</v>
      </c>
      <c r="AN49" s="1">
        <v>27.036943435668945</v>
      </c>
      <c r="AO49" s="1">
        <v>199.80589294433594</v>
      </c>
      <c r="AP49" s="1">
        <v>197.51765441894531</v>
      </c>
      <c r="AQ49" s="1">
        <v>18.023616790771484</v>
      </c>
      <c r="AR49" s="1">
        <v>19.813695907592773</v>
      </c>
      <c r="AS49" s="1">
        <v>48.155559539794922</v>
      </c>
      <c r="AT49" s="1">
        <v>52.935199737548828</v>
      </c>
      <c r="AU49" s="1">
        <v>300.50613403320313</v>
      </c>
      <c r="AV49" s="1">
        <v>1699.4005126953125</v>
      </c>
      <c r="AW49" s="1">
        <v>0.14545916020870209</v>
      </c>
      <c r="AX49" s="1">
        <v>99.46661376953125</v>
      </c>
      <c r="AY49" s="1">
        <v>1.4385402202606201</v>
      </c>
      <c r="AZ49" s="1">
        <v>-0.20677739381790161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1.5025306701660155</v>
      </c>
      <c r="BI49">
        <f t="shared" si="186"/>
        <v>2.7440179115113543E-3</v>
      </c>
      <c r="BJ49">
        <f t="shared" si="187"/>
        <v>302.29847564697263</v>
      </c>
      <c r="BK49">
        <f t="shared" si="188"/>
        <v>300.8215507507324</v>
      </c>
      <c r="BL49">
        <f t="shared" si="189"/>
        <v>271.90407595372017</v>
      </c>
      <c r="BM49">
        <f t="shared" si="190"/>
        <v>0.53237371459316629</v>
      </c>
      <c r="BN49">
        <f t="shared" si="191"/>
        <v>4.0564560041319542</v>
      </c>
      <c r="BO49">
        <f t="shared" si="192"/>
        <v>40.782086072930468</v>
      </c>
      <c r="BP49">
        <f t="shared" si="193"/>
        <v>20.968390165337695</v>
      </c>
      <c r="BQ49">
        <f t="shared" si="194"/>
        <v>28.410013198852539</v>
      </c>
      <c r="BR49">
        <f t="shared" si="195"/>
        <v>3.88649664052096</v>
      </c>
      <c r="BS49">
        <f t="shared" si="196"/>
        <v>0.12689958241771415</v>
      </c>
      <c r="BT49">
        <f t="shared" si="197"/>
        <v>1.9708012381874724</v>
      </c>
      <c r="BU49">
        <f t="shared" si="198"/>
        <v>1.9156954023334876</v>
      </c>
      <c r="BV49">
        <f t="shared" si="199"/>
        <v>7.9468287402224849E-2</v>
      </c>
      <c r="BW49">
        <f t="shared" si="200"/>
        <v>15.416083920767068</v>
      </c>
      <c r="BX49">
        <f t="shared" si="201"/>
        <v>0.78467680147983676</v>
      </c>
      <c r="BY49">
        <f t="shared" si="202"/>
        <v>47.702146707954249</v>
      </c>
      <c r="BZ49">
        <f t="shared" si="203"/>
        <v>197.09677934802784</v>
      </c>
      <c r="CA49">
        <f t="shared" si="204"/>
        <v>7.0093933899792651E-3</v>
      </c>
      <c r="CB49">
        <f t="shared" si="205"/>
        <v>0</v>
      </c>
      <c r="CC49">
        <f t="shared" si="206"/>
        <v>1487.081807001158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156</v>
      </c>
      <c r="B50" s="1">
        <v>49</v>
      </c>
      <c r="C50" s="1" t="s">
        <v>133</v>
      </c>
      <c r="D50" s="1">
        <v>12807.000052446499</v>
      </c>
      <c r="E50" s="1">
        <v>0</v>
      </c>
      <c r="F50">
        <f t="shared" si="168"/>
        <v>10.294878622026239</v>
      </c>
      <c r="G50">
        <f t="shared" si="169"/>
        <v>0.20614241105407016</v>
      </c>
      <c r="H50">
        <f t="shared" si="170"/>
        <v>203.30979858070722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10.125171661376953</v>
      </c>
      <c r="W50">
        <f t="shared" si="174"/>
        <v>0.87506258583068852</v>
      </c>
      <c r="X50">
        <f t="shared" si="175"/>
        <v>7.5973698957371872E-3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3.9860478718974668</v>
      </c>
      <c r="AF50">
        <f t="shared" si="181"/>
        <v>1.9062242969592518</v>
      </c>
      <c r="AG50">
        <f t="shared" si="182"/>
        <v>28.848491668701172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27.714834213256836</v>
      </c>
      <c r="AM50" s="1">
        <v>28.848491668701172</v>
      </c>
      <c r="AN50" s="1">
        <v>27.037454605102539</v>
      </c>
      <c r="AO50" s="1">
        <v>300.17645263671875</v>
      </c>
      <c r="AP50" s="1">
        <v>292.54925537109375</v>
      </c>
      <c r="AQ50" s="1">
        <v>18.316679000854492</v>
      </c>
      <c r="AR50" s="1">
        <v>20.913883209228516</v>
      </c>
      <c r="AS50" s="1">
        <v>48.819076538085938</v>
      </c>
      <c r="AT50" s="1">
        <v>55.73870849609375</v>
      </c>
      <c r="AU50" s="1">
        <v>300.52963256835938</v>
      </c>
      <c r="AV50" s="1">
        <v>1698.9444580078125</v>
      </c>
      <c r="AW50" s="1">
        <v>0.18847009539604187</v>
      </c>
      <c r="AX50" s="1">
        <v>99.475723266601563</v>
      </c>
      <c r="AY50" s="1">
        <v>1.6212725639343262</v>
      </c>
      <c r="AZ50" s="1">
        <v>-0.24909593164920807</v>
      </c>
      <c r="BA50" s="1">
        <v>1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1.5026481628417967</v>
      </c>
      <c r="BI50">
        <f t="shared" si="186"/>
        <v>3.9860478718974669E-3</v>
      </c>
      <c r="BJ50">
        <f t="shared" si="187"/>
        <v>301.99849166870115</v>
      </c>
      <c r="BK50">
        <f t="shared" si="188"/>
        <v>300.86483421325681</v>
      </c>
      <c r="BL50">
        <f t="shared" si="189"/>
        <v>271.83110720535115</v>
      </c>
      <c r="BM50">
        <f t="shared" si="190"/>
        <v>0.32985569282017213</v>
      </c>
      <c r="BN50">
        <f t="shared" si="191"/>
        <v>3.9866479555104926</v>
      </c>
      <c r="BO50">
        <f t="shared" si="192"/>
        <v>40.076591801459038</v>
      </c>
      <c r="BP50">
        <f t="shared" si="193"/>
        <v>19.162708592230523</v>
      </c>
      <c r="BQ50">
        <f t="shared" si="194"/>
        <v>28.281662940979004</v>
      </c>
      <c r="BR50">
        <f t="shared" si="195"/>
        <v>3.8575990032608551</v>
      </c>
      <c r="BS50">
        <f t="shared" si="196"/>
        <v>0.20166733615638938</v>
      </c>
      <c r="BT50">
        <f t="shared" si="197"/>
        <v>2.0804236585512408</v>
      </c>
      <c r="BU50">
        <f t="shared" si="198"/>
        <v>1.7771753447096144</v>
      </c>
      <c r="BV50">
        <f t="shared" si="199"/>
        <v>0.12643664575314367</v>
      </c>
      <c r="BW50">
        <f t="shared" si="200"/>
        <v>20.224389261002937</v>
      </c>
      <c r="BX50">
        <f t="shared" si="201"/>
        <v>0.69495920720362869</v>
      </c>
      <c r="BY50">
        <f t="shared" si="202"/>
        <v>51.751437591744875</v>
      </c>
      <c r="BZ50">
        <f t="shared" si="203"/>
        <v>291.05318371708415</v>
      </c>
      <c r="CA50">
        <f t="shared" si="204"/>
        <v>1.8305065820556656E-2</v>
      </c>
      <c r="CB50">
        <f t="shared" si="205"/>
        <v>0</v>
      </c>
      <c r="CC50">
        <f t="shared" si="206"/>
        <v>1486.682730607034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156</v>
      </c>
      <c r="B51" s="1">
        <v>45</v>
      </c>
      <c r="C51" s="1" t="s">
        <v>129</v>
      </c>
      <c r="D51" s="1">
        <v>12238.000052446499</v>
      </c>
      <c r="E51" s="1">
        <v>0</v>
      </c>
      <c r="F51">
        <f t="shared" si="168"/>
        <v>16.444479840445204</v>
      </c>
      <c r="G51">
        <f t="shared" si="169"/>
        <v>0.11845651804088755</v>
      </c>
      <c r="H51">
        <f t="shared" si="170"/>
        <v>154.54096748350588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10.125171661376953</v>
      </c>
      <c r="W51">
        <f t="shared" si="174"/>
        <v>0.87506258583068852</v>
      </c>
      <c r="X51">
        <f t="shared" si="175"/>
        <v>1.1722652041574223E-2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2.5607721797408041</v>
      </c>
      <c r="AF51">
        <f t="shared" si="181"/>
        <v>2.1121678039651446</v>
      </c>
      <c r="AG51">
        <f t="shared" si="182"/>
        <v>29.122018814086914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27.625423431396484</v>
      </c>
      <c r="AM51" s="1">
        <v>29.122018814086914</v>
      </c>
      <c r="AN51" s="1">
        <v>27.039299011230469</v>
      </c>
      <c r="AO51" s="1">
        <v>400.18453979492188</v>
      </c>
      <c r="AP51" s="1">
        <v>388.57818603515625</v>
      </c>
      <c r="AQ51" s="1">
        <v>17.813331604003906</v>
      </c>
      <c r="AR51" s="1">
        <v>19.484369277954102</v>
      </c>
      <c r="AS51" s="1">
        <v>47.720977783203125</v>
      </c>
      <c r="AT51" s="1">
        <v>52.196308135986328</v>
      </c>
      <c r="AU51" s="1">
        <v>300.51712036132813</v>
      </c>
      <c r="AV51" s="1">
        <v>1700.564208984375</v>
      </c>
      <c r="AW51" s="1">
        <v>0.21292001008987427</v>
      </c>
      <c r="AX51" s="1">
        <v>99.468910217285156</v>
      </c>
      <c r="AY51" s="1">
        <v>1.7809886932373047</v>
      </c>
      <c r="AZ51" s="1">
        <v>-0.18849411606788635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1.5025856018066404</v>
      </c>
      <c r="BI51">
        <f t="shared" si="186"/>
        <v>2.5607721797408041E-3</v>
      </c>
      <c r="BJ51">
        <f t="shared" si="187"/>
        <v>302.27201881408689</v>
      </c>
      <c r="BK51">
        <f t="shared" si="188"/>
        <v>300.77542343139646</v>
      </c>
      <c r="BL51">
        <f t="shared" si="189"/>
        <v>272.09026735580846</v>
      </c>
      <c r="BM51">
        <f t="shared" si="190"/>
        <v>0.56446235279481438</v>
      </c>
      <c r="BN51">
        <f t="shared" si="191"/>
        <v>4.0502567823143902</v>
      </c>
      <c r="BO51">
        <f t="shared" si="192"/>
        <v>40.718821322831374</v>
      </c>
      <c r="BP51">
        <f t="shared" si="193"/>
        <v>21.234452044877273</v>
      </c>
      <c r="BQ51">
        <f t="shared" si="194"/>
        <v>28.373721122741699</v>
      </c>
      <c r="BR51">
        <f t="shared" si="195"/>
        <v>3.8783065153682923</v>
      </c>
      <c r="BS51">
        <f t="shared" si="196"/>
        <v>0.11696505502852954</v>
      </c>
      <c r="BT51">
        <f t="shared" si="197"/>
        <v>1.9380889783492457</v>
      </c>
      <c r="BU51">
        <f t="shared" si="198"/>
        <v>1.9402175370190466</v>
      </c>
      <c r="BV51">
        <f t="shared" si="199"/>
        <v>7.3235710780633942E-2</v>
      </c>
      <c r="BW51">
        <f t="shared" si="200"/>
        <v>15.372021619509232</v>
      </c>
      <c r="BX51">
        <f t="shared" si="201"/>
        <v>0.39770880877374815</v>
      </c>
      <c r="BY51">
        <f t="shared" si="202"/>
        <v>46.909504067999841</v>
      </c>
      <c r="BZ51">
        <f t="shared" si="203"/>
        <v>386.18844244929358</v>
      </c>
      <c r="CA51">
        <f t="shared" si="204"/>
        <v>1.9974766439904285E-2</v>
      </c>
      <c r="CB51">
        <f t="shared" si="205"/>
        <v>0</v>
      </c>
      <c r="CC51">
        <f t="shared" si="206"/>
        <v>1488.1001140849867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156</v>
      </c>
      <c r="B52" s="1">
        <v>50</v>
      </c>
      <c r="C52" s="1" t="s">
        <v>134</v>
      </c>
      <c r="D52" s="1">
        <v>12982.000052446499</v>
      </c>
      <c r="E52" s="1">
        <v>0</v>
      </c>
      <c r="F52">
        <f t="shared" si="168"/>
        <v>19.253420659444373</v>
      </c>
      <c r="G52">
        <f t="shared" si="169"/>
        <v>0.23105757191003212</v>
      </c>
      <c r="H52">
        <f t="shared" si="170"/>
        <v>336.95262535275782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10.125171661376953</v>
      </c>
      <c r="W52">
        <f t="shared" si="174"/>
        <v>0.87506258583068852</v>
      </c>
      <c r="X52">
        <f t="shared" si="175"/>
        <v>1.3610063579529362E-2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4.3343004856819105</v>
      </c>
      <c r="AF52">
        <f t="shared" si="181"/>
        <v>1.8537956230222137</v>
      </c>
      <c r="AG52">
        <f t="shared" si="182"/>
        <v>28.801198959350586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27.758930206298828</v>
      </c>
      <c r="AM52" s="1">
        <v>28.801198959350586</v>
      </c>
      <c r="AN52" s="1">
        <v>27.030340194702148</v>
      </c>
      <c r="AO52" s="1">
        <v>499.93939208984375</v>
      </c>
      <c r="AP52" s="1">
        <v>485.72451782226563</v>
      </c>
      <c r="AQ52" s="1">
        <v>18.508420944213867</v>
      </c>
      <c r="AR52" s="1">
        <v>21.331499099731445</v>
      </c>
      <c r="AS52" s="1">
        <v>49.202972412109375</v>
      </c>
      <c r="AT52" s="1">
        <v>56.706863403320313</v>
      </c>
      <c r="AU52" s="1">
        <v>300.51193237304688</v>
      </c>
      <c r="AV52" s="1">
        <v>1700.5880126953125</v>
      </c>
      <c r="AW52" s="1">
        <v>0.15865664184093475</v>
      </c>
      <c r="AX52" s="1">
        <v>99.474639892578125</v>
      </c>
      <c r="AY52" s="1">
        <v>1.7448168992996216</v>
      </c>
      <c r="AZ52" s="1">
        <v>-0.26204320788383484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1.5025596618652344</v>
      </c>
      <c r="BI52">
        <f t="shared" si="186"/>
        <v>4.3343004856819106E-3</v>
      </c>
      <c r="BJ52">
        <f t="shared" si="187"/>
        <v>301.95119895935056</v>
      </c>
      <c r="BK52">
        <f t="shared" si="188"/>
        <v>300.90893020629881</v>
      </c>
      <c r="BL52">
        <f t="shared" si="189"/>
        <v>272.09407594947334</v>
      </c>
      <c r="BM52">
        <f t="shared" si="190"/>
        <v>0.27393459469547421</v>
      </c>
      <c r="BN52">
        <f t="shared" si="191"/>
        <v>3.9757388143368537</v>
      </c>
      <c r="BO52">
        <f t="shared" si="192"/>
        <v>39.967360712541634</v>
      </c>
      <c r="BP52">
        <f t="shared" si="193"/>
        <v>18.635861612810189</v>
      </c>
      <c r="BQ52">
        <f t="shared" si="194"/>
        <v>28.280064582824707</v>
      </c>
      <c r="BR52">
        <f t="shared" si="195"/>
        <v>3.8572403230326224</v>
      </c>
      <c r="BS52">
        <f t="shared" si="196"/>
        <v>0.22545008833215477</v>
      </c>
      <c r="BT52">
        <f t="shared" si="197"/>
        <v>2.12194319131464</v>
      </c>
      <c r="BU52">
        <f t="shared" si="198"/>
        <v>1.7352971317179824</v>
      </c>
      <c r="BV52">
        <f t="shared" si="199"/>
        <v>0.14139959693238024</v>
      </c>
      <c r="BW52">
        <f t="shared" si="200"/>
        <v>33.518241067824377</v>
      </c>
      <c r="BX52">
        <f t="shared" si="201"/>
        <v>0.69371137957679574</v>
      </c>
      <c r="BY52">
        <f t="shared" si="202"/>
        <v>53.065376195410153</v>
      </c>
      <c r="BZ52">
        <f t="shared" si="203"/>
        <v>482.92657352890711</v>
      </c>
      <c r="CA52">
        <f t="shared" si="204"/>
        <v>2.1156218488373183E-2</v>
      </c>
      <c r="CB52">
        <f t="shared" si="205"/>
        <v>0</v>
      </c>
      <c r="CC52">
        <f t="shared" si="206"/>
        <v>1488.1209438218318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156</v>
      </c>
      <c r="B53" s="1">
        <v>51</v>
      </c>
      <c r="C53" s="1" t="s">
        <v>135</v>
      </c>
      <c r="D53" s="1">
        <v>13181.000052446499</v>
      </c>
      <c r="E53" s="1">
        <v>0</v>
      </c>
      <c r="F53">
        <f t="shared" si="168"/>
        <v>29.684411308984103</v>
      </c>
      <c r="G53">
        <f t="shared" si="169"/>
        <v>0.22957992648630215</v>
      </c>
      <c r="H53">
        <f t="shared" si="170"/>
        <v>546.23486399225214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10.125171661376953</v>
      </c>
      <c r="W53">
        <f t="shared" si="174"/>
        <v>0.87506258583068852</v>
      </c>
      <c r="X53">
        <f t="shared" si="175"/>
        <v>2.0644738366373528E-2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4.3210635806246822</v>
      </c>
      <c r="AF53">
        <f t="shared" si="181"/>
        <v>1.8594928440483147</v>
      </c>
      <c r="AG53">
        <f t="shared" si="182"/>
        <v>28.868875503540039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27.762413024902344</v>
      </c>
      <c r="AM53" s="1">
        <v>28.868875503540039</v>
      </c>
      <c r="AN53" s="1">
        <v>27.039009094238281</v>
      </c>
      <c r="AO53" s="1">
        <v>799.84197998046875</v>
      </c>
      <c r="AP53" s="1">
        <v>777.84967041015625</v>
      </c>
      <c r="AQ53" s="1">
        <v>18.617156982421875</v>
      </c>
      <c r="AR53" s="1">
        <v>21.431259155273438</v>
      </c>
      <c r="AS53" s="1">
        <v>49.483818054199219</v>
      </c>
      <c r="AT53" s="1">
        <v>56.963878631591797</v>
      </c>
      <c r="AU53" s="1">
        <v>300.51913452148438</v>
      </c>
      <c r="AV53" s="1">
        <v>1698.5146484375</v>
      </c>
      <c r="AW53" s="1">
        <v>0.23318599164485931</v>
      </c>
      <c r="AX53" s="1">
        <v>99.474563598632813</v>
      </c>
      <c r="AY53" s="1">
        <v>1.7305163145065308</v>
      </c>
      <c r="AZ53" s="1">
        <v>-0.25613328814506531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1.5025956726074217</v>
      </c>
      <c r="BI53">
        <f t="shared" si="186"/>
        <v>4.321063580624682E-3</v>
      </c>
      <c r="BJ53">
        <f t="shared" si="187"/>
        <v>302.01887550354002</v>
      </c>
      <c r="BK53">
        <f t="shared" si="188"/>
        <v>300.91241302490232</v>
      </c>
      <c r="BL53">
        <f t="shared" si="189"/>
        <v>271.76233767563826</v>
      </c>
      <c r="BM53">
        <f t="shared" si="190"/>
        <v>0.27188994612389755</v>
      </c>
      <c r="BN53">
        <f t="shared" si="191"/>
        <v>3.9913579958883441</v>
      </c>
      <c r="BO53">
        <f t="shared" si="192"/>
        <v>40.124408205427926</v>
      </c>
      <c r="BP53">
        <f t="shared" si="193"/>
        <v>18.693149050154489</v>
      </c>
      <c r="BQ53">
        <f t="shared" si="194"/>
        <v>28.315644264221191</v>
      </c>
      <c r="BR53">
        <f t="shared" si="195"/>
        <v>3.8652314839299362</v>
      </c>
      <c r="BS53">
        <f t="shared" si="196"/>
        <v>0.22404307552361719</v>
      </c>
      <c r="BT53">
        <f t="shared" si="197"/>
        <v>2.1318651518400293</v>
      </c>
      <c r="BU53">
        <f t="shared" si="198"/>
        <v>1.7333663320899069</v>
      </c>
      <c r="BV53">
        <f t="shared" si="199"/>
        <v>0.14051406532231794</v>
      </c>
      <c r="BW53">
        <f t="shared" si="200"/>
        <v>54.336474717987834</v>
      </c>
      <c r="BX53">
        <f t="shared" si="201"/>
        <v>0.70223705784207024</v>
      </c>
      <c r="BY53">
        <f t="shared" si="202"/>
        <v>53.091871727589712</v>
      </c>
      <c r="BZ53">
        <f t="shared" si="203"/>
        <v>773.53587439994249</v>
      </c>
      <c r="CA53">
        <f t="shared" si="204"/>
        <v>2.0373986646038282E-2</v>
      </c>
      <c r="CB53">
        <f t="shared" si="205"/>
        <v>0</v>
      </c>
      <c r="CC53">
        <f t="shared" si="206"/>
        <v>1486.3066203330216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156</v>
      </c>
      <c r="B54" s="1">
        <v>52</v>
      </c>
      <c r="C54" s="1" t="s">
        <v>136</v>
      </c>
      <c r="D54" s="1">
        <v>13330.000052446499</v>
      </c>
      <c r="E54" s="1">
        <v>0</v>
      </c>
      <c r="F54">
        <f t="shared" si="168"/>
        <v>35.44816769535511</v>
      </c>
      <c r="G54">
        <f t="shared" si="169"/>
        <v>0.21054276084415444</v>
      </c>
      <c r="H54">
        <f t="shared" si="170"/>
        <v>867.42886370676683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10.125171661376953</v>
      </c>
      <c r="W54">
        <f t="shared" si="174"/>
        <v>0.87506258583068852</v>
      </c>
      <c r="X54">
        <f t="shared" si="175"/>
        <v>2.4519628590366549E-2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4.0056758156763959</v>
      </c>
      <c r="AF54">
        <f t="shared" si="181"/>
        <v>1.8757984474931062</v>
      </c>
      <c r="AG54">
        <f t="shared" si="182"/>
        <v>28.911672592163086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27.750829696655273</v>
      </c>
      <c r="AM54" s="1">
        <v>28.911672592163086</v>
      </c>
      <c r="AN54" s="1">
        <v>27.038021087646484</v>
      </c>
      <c r="AO54" s="1">
        <v>1200.4315185546875</v>
      </c>
      <c r="AP54" s="1">
        <v>1173.71142578125</v>
      </c>
      <c r="AQ54" s="1">
        <v>18.758516311645508</v>
      </c>
      <c r="AR54" s="1">
        <v>21.367380142211914</v>
      </c>
      <c r="AS54" s="1">
        <v>49.889472961425781</v>
      </c>
      <c r="AT54" s="1">
        <v>56.8287353515625</v>
      </c>
      <c r="AU54" s="1">
        <v>300.52047729492188</v>
      </c>
      <c r="AV54" s="1">
        <v>1698.7235107421875</v>
      </c>
      <c r="AW54" s="1">
        <v>0.11434174329042435</v>
      </c>
      <c r="AX54" s="1">
        <v>99.472389221191406</v>
      </c>
      <c r="AY54" s="1">
        <v>0.80189085006713867</v>
      </c>
      <c r="AZ54" s="1">
        <v>-0.24845755100250244</v>
      </c>
      <c r="BA54" s="1">
        <v>1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1.5026023864746094</v>
      </c>
      <c r="BI54">
        <f t="shared" si="186"/>
        <v>4.0056758156763956E-3</v>
      </c>
      <c r="BJ54">
        <f t="shared" si="187"/>
        <v>302.06167259216306</v>
      </c>
      <c r="BK54">
        <f t="shared" si="188"/>
        <v>300.90082969665525</v>
      </c>
      <c r="BL54">
        <f t="shared" si="189"/>
        <v>271.79575564364131</v>
      </c>
      <c r="BM54">
        <f t="shared" si="190"/>
        <v>0.32494385270229048</v>
      </c>
      <c r="BN54">
        <f t="shared" si="191"/>
        <v>4.0012628016363658</v>
      </c>
      <c r="BO54">
        <f t="shared" si="192"/>
        <v>40.224858706660527</v>
      </c>
      <c r="BP54">
        <f t="shared" si="193"/>
        <v>18.857478564448613</v>
      </c>
      <c r="BQ54">
        <f t="shared" si="194"/>
        <v>28.33125114440918</v>
      </c>
      <c r="BR54">
        <f t="shared" si="195"/>
        <v>3.8687413277868239</v>
      </c>
      <c r="BS54">
        <f t="shared" si="196"/>
        <v>0.20587675768066119</v>
      </c>
      <c r="BT54">
        <f t="shared" si="197"/>
        <v>2.1254643541432596</v>
      </c>
      <c r="BU54">
        <f t="shared" si="198"/>
        <v>1.7432769736435643</v>
      </c>
      <c r="BV54">
        <f t="shared" si="199"/>
        <v>0.12908420438491358</v>
      </c>
      <c r="BW54">
        <f t="shared" si="200"/>
        <v>86.285221552335315</v>
      </c>
      <c r="BX54">
        <f t="shared" si="201"/>
        <v>0.73904781418429644</v>
      </c>
      <c r="BY54">
        <f t="shared" si="202"/>
        <v>52.70219814282693</v>
      </c>
      <c r="BZ54">
        <f t="shared" si="203"/>
        <v>1168.5600295557392</v>
      </c>
      <c r="CA54">
        <f t="shared" si="204"/>
        <v>1.5987166345155658E-2</v>
      </c>
      <c r="CB54">
        <f t="shared" si="205"/>
        <v>0</v>
      </c>
      <c r="CC54">
        <f t="shared" si="206"/>
        <v>1486.4893879214439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156</v>
      </c>
      <c r="B55" s="1">
        <v>53</v>
      </c>
      <c r="C55" s="1" t="s">
        <v>137</v>
      </c>
      <c r="D55" s="1">
        <v>13532.000052446499</v>
      </c>
      <c r="E55" s="1">
        <v>0</v>
      </c>
      <c r="F55">
        <f t="shared" si="168"/>
        <v>38.947077005004942</v>
      </c>
      <c r="G55">
        <f t="shared" si="169"/>
        <v>0.17418497265948824</v>
      </c>
      <c r="H55">
        <f t="shared" si="170"/>
        <v>1066.9640184703583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10.125171661376953</v>
      </c>
      <c r="W55">
        <f t="shared" si="174"/>
        <v>0.87506258583068852</v>
      </c>
      <c r="X55">
        <f t="shared" si="175"/>
        <v>2.6884971414915568E-2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3.4275119324070822</v>
      </c>
      <c r="AF55">
        <f t="shared" si="181"/>
        <v>1.9320622690568814</v>
      </c>
      <c r="AG55">
        <f t="shared" si="182"/>
        <v>29.147890090942383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27.777313232421875</v>
      </c>
      <c r="AM55" s="1">
        <v>29.147890090942383</v>
      </c>
      <c r="AN55" s="1">
        <v>27.034538269042969</v>
      </c>
      <c r="AO55" s="1">
        <v>1500.3326416015625</v>
      </c>
      <c r="AP55" s="1">
        <v>1471.0562744140625</v>
      </c>
      <c r="AQ55" s="1">
        <v>19.123357772827148</v>
      </c>
      <c r="AR55" s="1">
        <v>21.355775833129883</v>
      </c>
      <c r="AS55" s="1">
        <v>50.777748107910156</v>
      </c>
      <c r="AT55" s="1">
        <v>56.708843231201172</v>
      </c>
      <c r="AU55" s="1">
        <v>300.50955200195313</v>
      </c>
      <c r="AV55" s="1">
        <v>1697.99462890625</v>
      </c>
      <c r="AW55" s="1">
        <v>0.20535191893577576</v>
      </c>
      <c r="AX55" s="1">
        <v>99.469879150390625</v>
      </c>
      <c r="AY55" s="1">
        <v>-0.14607056975364685</v>
      </c>
      <c r="AZ55" s="1">
        <v>-0.24497731029987335</v>
      </c>
      <c r="BA55" s="1">
        <v>0.5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1.5025477600097654</v>
      </c>
      <c r="BI55">
        <f t="shared" si="186"/>
        <v>3.4275119324070824E-3</v>
      </c>
      <c r="BJ55">
        <f t="shared" si="187"/>
        <v>302.29789009094236</v>
      </c>
      <c r="BK55">
        <f t="shared" si="188"/>
        <v>300.92731323242185</v>
      </c>
      <c r="BL55">
        <f t="shared" si="189"/>
        <v>271.679134552498</v>
      </c>
      <c r="BM55">
        <f t="shared" si="190"/>
        <v>0.41620098671117001</v>
      </c>
      <c r="BN55">
        <f t="shared" si="191"/>
        <v>4.0563187103411433</v>
      </c>
      <c r="BO55">
        <f t="shared" si="192"/>
        <v>40.779367030378197</v>
      </c>
      <c r="BP55">
        <f t="shared" si="193"/>
        <v>19.423591197248314</v>
      </c>
      <c r="BQ55">
        <f t="shared" si="194"/>
        <v>28.462601661682129</v>
      </c>
      <c r="BR55">
        <f t="shared" si="195"/>
        <v>3.898391180333542</v>
      </c>
      <c r="BS55">
        <f t="shared" si="196"/>
        <v>0.17097906493647358</v>
      </c>
      <c r="BT55">
        <f t="shared" si="197"/>
        <v>2.1242564412842619</v>
      </c>
      <c r="BU55">
        <f t="shared" si="198"/>
        <v>1.7741347390492801</v>
      </c>
      <c r="BV55">
        <f t="shared" si="199"/>
        <v>0.10714539511074699</v>
      </c>
      <c r="BW55">
        <f t="shared" si="200"/>
        <v>106.13078197506169</v>
      </c>
      <c r="BX55">
        <f t="shared" si="201"/>
        <v>0.7253046923003279</v>
      </c>
      <c r="BY55">
        <f t="shared" si="202"/>
        <v>51.746612165363892</v>
      </c>
      <c r="BZ55">
        <f t="shared" si="203"/>
        <v>1465.3964099267776</v>
      </c>
      <c r="CA55">
        <f t="shared" si="204"/>
        <v>1.3753133794378933E-2</v>
      </c>
      <c r="CB55">
        <f t="shared" si="205"/>
        <v>0</v>
      </c>
      <c r="CC55">
        <f t="shared" si="206"/>
        <v>1485.8515706973235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156</v>
      </c>
      <c r="B56" s="1">
        <v>54</v>
      </c>
      <c r="C56" s="1" t="s">
        <v>138</v>
      </c>
      <c r="D56" s="1">
        <v>13689.000052446499</v>
      </c>
      <c r="E56" s="1">
        <v>0</v>
      </c>
      <c r="F56">
        <f t="shared" si="168"/>
        <v>40.177891706176219</v>
      </c>
      <c r="G56">
        <f t="shared" si="169"/>
        <v>0.1497892063625387</v>
      </c>
      <c r="H56">
        <f t="shared" si="170"/>
        <v>1188.4397402428997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10.125171661376953</v>
      </c>
      <c r="W56">
        <f t="shared" si="174"/>
        <v>0.87506258583068852</v>
      </c>
      <c r="X56">
        <f t="shared" si="175"/>
        <v>2.7659535804494675E-2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3.0312948630302992</v>
      </c>
      <c r="AF56">
        <f t="shared" si="181"/>
        <v>1.981323481815767</v>
      </c>
      <c r="AG56">
        <f t="shared" si="182"/>
        <v>29.353710174560547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27.800981521606445</v>
      </c>
      <c r="AM56" s="1">
        <v>29.353710174560547</v>
      </c>
      <c r="AN56" s="1">
        <v>27.03626823425293</v>
      </c>
      <c r="AO56" s="1">
        <v>1700.5638427734375</v>
      </c>
      <c r="AP56" s="1">
        <v>1670.455810546875</v>
      </c>
      <c r="AQ56" s="1">
        <v>19.374750137329102</v>
      </c>
      <c r="AR56" s="1">
        <v>21.348995208740234</v>
      </c>
      <c r="AS56" s="1">
        <v>51.377838134765625</v>
      </c>
      <c r="AT56" s="1">
        <v>56.612586975097656</v>
      </c>
      <c r="AU56" s="1">
        <v>300.52801513671875</v>
      </c>
      <c r="AV56" s="1">
        <v>1701.296875</v>
      </c>
      <c r="AW56" s="1">
        <v>0.11938368529081345</v>
      </c>
      <c r="AX56" s="1">
        <v>99.466209411621094</v>
      </c>
      <c r="AY56" s="1">
        <v>-1.0918347835540771</v>
      </c>
      <c r="AZ56" s="1">
        <v>-0.23339617252349854</v>
      </c>
      <c r="BA56" s="1">
        <v>1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1.5026400756835936</v>
      </c>
      <c r="BI56">
        <f t="shared" si="186"/>
        <v>3.0312948630302991E-3</v>
      </c>
      <c r="BJ56">
        <f t="shared" si="187"/>
        <v>302.50371017456052</v>
      </c>
      <c r="BK56">
        <f t="shared" si="188"/>
        <v>300.95098152160642</v>
      </c>
      <c r="BL56">
        <f t="shared" si="189"/>
        <v>272.20749391568825</v>
      </c>
      <c r="BM56">
        <f t="shared" si="190"/>
        <v>0.47929774116973273</v>
      </c>
      <c r="BN56">
        <f t="shared" si="191"/>
        <v>4.1048271099760187</v>
      </c>
      <c r="BO56">
        <f t="shared" si="192"/>
        <v>41.26855878250079</v>
      </c>
      <c r="BP56">
        <f t="shared" si="193"/>
        <v>19.919563573760556</v>
      </c>
      <c r="BQ56">
        <f t="shared" si="194"/>
        <v>28.577345848083496</v>
      </c>
      <c r="BR56">
        <f t="shared" si="195"/>
        <v>3.9244544743117529</v>
      </c>
      <c r="BS56">
        <f t="shared" si="196"/>
        <v>0.14741230234701178</v>
      </c>
      <c r="BT56">
        <f t="shared" si="197"/>
        <v>2.1235036281602517</v>
      </c>
      <c r="BU56">
        <f t="shared" si="198"/>
        <v>1.8009508461515011</v>
      </c>
      <c r="BV56">
        <f t="shared" si="199"/>
        <v>9.2343330745447386E-2</v>
      </c>
      <c r="BW56">
        <f t="shared" si="200"/>
        <v>118.20959607609285</v>
      </c>
      <c r="BX56">
        <f t="shared" si="201"/>
        <v>0.71144638052641895</v>
      </c>
      <c r="BY56">
        <f t="shared" si="202"/>
        <v>50.962495444870768</v>
      </c>
      <c r="BZ56">
        <f t="shared" si="203"/>
        <v>1664.6170816889289</v>
      </c>
      <c r="CA56">
        <f t="shared" si="204"/>
        <v>1.230052031535713E-2</v>
      </c>
      <c r="CB56">
        <f t="shared" si="205"/>
        <v>0</v>
      </c>
      <c r="CC56">
        <f t="shared" si="206"/>
        <v>1488.7412427031697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156</v>
      </c>
      <c r="B57" s="1">
        <v>55</v>
      </c>
      <c r="C57" s="1" t="s">
        <v>139</v>
      </c>
      <c r="D57" s="1">
        <v>13891.000052446499</v>
      </c>
      <c r="E57" s="1">
        <v>0</v>
      </c>
      <c r="F57">
        <f t="shared" si="168"/>
        <v>41.585068137688452</v>
      </c>
      <c r="G57">
        <f t="shared" si="169"/>
        <v>0.12103481194114053</v>
      </c>
      <c r="H57">
        <f t="shared" si="170"/>
        <v>1213.8335441829527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10.125171661376953</v>
      </c>
      <c r="W57">
        <f t="shared" si="174"/>
        <v>0.87506258583068852</v>
      </c>
      <c r="X57">
        <f t="shared" si="175"/>
        <v>2.8612167436809745E-2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2.5273419691452181</v>
      </c>
      <c r="AF57">
        <f t="shared" si="181"/>
        <v>2.0378197244830125</v>
      </c>
      <c r="AG57">
        <f t="shared" si="182"/>
        <v>29.514808654785156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27.799558639526367</v>
      </c>
      <c r="AM57" s="1">
        <v>29.514808654785156</v>
      </c>
      <c r="AN57" s="1">
        <v>27.036920547485352</v>
      </c>
      <c r="AO57" s="1">
        <v>1851.6947021484375</v>
      </c>
      <c r="AP57" s="1">
        <v>1820.9547119140625</v>
      </c>
      <c r="AQ57" s="1">
        <v>19.520984649658203</v>
      </c>
      <c r="AR57" s="1">
        <v>21.167455673217773</v>
      </c>
      <c r="AS57" s="1">
        <v>51.762969970703125</v>
      </c>
      <c r="AT57" s="1">
        <v>56.131492614746094</v>
      </c>
      <c r="AU57" s="1">
        <v>300.50265502929688</v>
      </c>
      <c r="AV57" s="1">
        <v>1700.855712890625</v>
      </c>
      <c r="AW57" s="1">
        <v>0.15221185982227325</v>
      </c>
      <c r="AX57" s="1">
        <v>99.460594177246094</v>
      </c>
      <c r="AY57" s="1">
        <v>-1.9069958925247192</v>
      </c>
      <c r="AZ57" s="1">
        <v>-0.23011191189289093</v>
      </c>
      <c r="BA57" s="1">
        <v>0.75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1.5025132751464843</v>
      </c>
      <c r="BI57">
        <f t="shared" si="186"/>
        <v>2.5273419691452183E-3</v>
      </c>
      <c r="BJ57">
        <f t="shared" si="187"/>
        <v>302.66480865478513</v>
      </c>
      <c r="BK57">
        <f t="shared" si="188"/>
        <v>300.94955863952634</v>
      </c>
      <c r="BL57">
        <f t="shared" si="189"/>
        <v>272.13690797976597</v>
      </c>
      <c r="BM57">
        <f t="shared" si="190"/>
        <v>0.55989288045897279</v>
      </c>
      <c r="BN57">
        <f t="shared" si="191"/>
        <v>4.1431474429617712</v>
      </c>
      <c r="BO57">
        <f t="shared" si="192"/>
        <v>41.656170237414607</v>
      </c>
      <c r="BP57">
        <f t="shared" si="193"/>
        <v>20.488714564196833</v>
      </c>
      <c r="BQ57">
        <f t="shared" si="194"/>
        <v>28.657183647155762</v>
      </c>
      <c r="BR57">
        <f t="shared" si="195"/>
        <v>3.9426785789676839</v>
      </c>
      <c r="BS57">
        <f t="shared" si="196"/>
        <v>0.11947814335868605</v>
      </c>
      <c r="BT57">
        <f t="shared" si="197"/>
        <v>2.1053277184787587</v>
      </c>
      <c r="BU57">
        <f t="shared" si="198"/>
        <v>1.8373508604889253</v>
      </c>
      <c r="BV57">
        <f t="shared" si="199"/>
        <v>7.4812153512914953E-2</v>
      </c>
      <c r="BW57">
        <f t="shared" si="200"/>
        <v>120.72860553670897</v>
      </c>
      <c r="BX57">
        <f t="shared" si="201"/>
        <v>0.66659183572284131</v>
      </c>
      <c r="BY57">
        <f t="shared" si="202"/>
        <v>49.872693398847126</v>
      </c>
      <c r="BZ57">
        <f t="shared" si="203"/>
        <v>1814.9114894580209</v>
      </c>
      <c r="CA57">
        <f t="shared" si="204"/>
        <v>1.1427330562662536E-2</v>
      </c>
      <c r="CB57">
        <f t="shared" si="205"/>
        <v>0</v>
      </c>
      <c r="CC57">
        <f t="shared" si="206"/>
        <v>1488.3551982469694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157</v>
      </c>
      <c r="B58" s="1">
        <v>58</v>
      </c>
      <c r="C58" s="1" t="s">
        <v>142</v>
      </c>
      <c r="D58" s="1">
        <v>15518.500052549876</v>
      </c>
      <c r="E58" s="1">
        <v>0</v>
      </c>
      <c r="F58">
        <f t="shared" ref="F58:F68" si="210">(AO58-AP58*(1000-AQ58)/(1000-AR58))*BH58</f>
        <v>-4.3612398400585999</v>
      </c>
      <c r="G58">
        <f t="shared" ref="G58:G68" si="211">IF(BS58&lt;&gt;0,1/(1/BS58-1/AK58),0)</f>
        <v>1.0773402365943327E-2</v>
      </c>
      <c r="H58">
        <f t="shared" ref="H58:H68" si="212">((BV58-BI58/2)*AP58-F58)/(BV58+BI58/2)</f>
        <v>683.27062257553871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ref="P58:P68" si="213">CB58/L58</f>
        <v>#DIV/0!</v>
      </c>
      <c r="Q58" t="e">
        <f t="shared" ref="Q58:Q68" si="214">CD58/N58</f>
        <v>#DIV/0!</v>
      </c>
      <c r="R58" t="e">
        <f t="shared" ref="R58:R68" si="215">(N58-O58)/N58</f>
        <v>#DIV/0!</v>
      </c>
      <c r="S58" s="1">
        <v>-1</v>
      </c>
      <c r="T58" s="1">
        <v>0.87</v>
      </c>
      <c r="U58" s="1">
        <v>0.92</v>
      </c>
      <c r="V58" s="1">
        <v>10.098725318908691</v>
      </c>
      <c r="W58">
        <f t="shared" ref="W58:W68" si="216">(V58*U58+(100-V58)*T58)/100</f>
        <v>0.87504936265945432</v>
      </c>
      <c r="X58">
        <f t="shared" ref="X58:X68" si="217">(F58-S58)/CC58</f>
        <v>-2.2590046528464225E-3</v>
      </c>
      <c r="Y58" t="e">
        <f t="shared" ref="Y58:Y68" si="218">(N58-O58)/(N58-M58)</f>
        <v>#DIV/0!</v>
      </c>
      <c r="Z58" t="e">
        <f t="shared" ref="Z58:Z68" si="219">(L58-N58)/(L58-M58)</f>
        <v>#DIV/0!</v>
      </c>
      <c r="AA58" t="e">
        <f t="shared" ref="AA58:AA68" si="220">(L58-N58)/N58</f>
        <v>#DIV/0!</v>
      </c>
      <c r="AB58" s="1">
        <v>0</v>
      </c>
      <c r="AC58" s="1">
        <v>0.5</v>
      </c>
      <c r="AD58" t="e">
        <f t="shared" ref="AD58:AD68" si="221">R58*AC58*W58*AB58</f>
        <v>#DIV/0!</v>
      </c>
      <c r="AE58">
        <f t="shared" ref="AE58:AE68" si="222">BI58*1000</f>
        <v>0.32696136458866598</v>
      </c>
      <c r="AF58">
        <f t="shared" ref="AF58:AF68" si="223">(BN58-BT58)</f>
        <v>2.9163560608650192</v>
      </c>
      <c r="AG58">
        <f t="shared" ref="AG58:AG68" si="224">(AM58+BM58*E58)</f>
        <v>32.494785308837891</v>
      </c>
      <c r="AH58" s="1">
        <v>2</v>
      </c>
      <c r="AI58">
        <f t="shared" ref="AI58:AI68" si="225">(AH58*BB58+BC58)</f>
        <v>4.644859790802002</v>
      </c>
      <c r="AJ58" s="1">
        <v>1</v>
      </c>
      <c r="AK58">
        <f t="shared" ref="AK58:AK68" si="226">AI58*(AJ58+1)*(AJ58+1)/(AJ58*AJ58+1)</f>
        <v>9.2897195816040039</v>
      </c>
      <c r="AL58" s="1">
        <v>28.059934616088867</v>
      </c>
      <c r="AM58" s="1">
        <v>32.494785308837891</v>
      </c>
      <c r="AN58" s="1">
        <v>27.033485412597656</v>
      </c>
      <c r="AO58" s="1">
        <v>49.920967102050781</v>
      </c>
      <c r="AP58" s="1">
        <v>52.811920166015625</v>
      </c>
      <c r="AQ58" s="1">
        <v>19.84100341796875</v>
      </c>
      <c r="AR58" s="1">
        <v>20.054235458374023</v>
      </c>
      <c r="AS58" s="1">
        <v>51.804664611816406</v>
      </c>
      <c r="AT58" s="1">
        <v>52.359031677246094</v>
      </c>
      <c r="AU58" s="1">
        <v>300.52182006835938</v>
      </c>
      <c r="AV58" s="1">
        <v>1700.39501953125</v>
      </c>
      <c r="AW58" s="1">
        <v>0.10051289945840836</v>
      </c>
      <c r="AX58" s="1">
        <v>99.43511962890625</v>
      </c>
      <c r="AY58" s="1">
        <v>0.59679293632507324</v>
      </c>
      <c r="AZ58" s="1">
        <v>-0.19140961766242981</v>
      </c>
      <c r="BA58" s="1">
        <v>1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ref="BH58:BH68" si="227">AU58*0.000001/(AH58*0.0001)</f>
        <v>1.5026091003417967</v>
      </c>
      <c r="BI58">
        <f t="shared" ref="BI58:BI68" si="228">(AR58-AQ58)/(1000-AR58)*BH58</f>
        <v>3.2696136458866597E-4</v>
      </c>
      <c r="BJ58">
        <f t="shared" ref="BJ58:BJ68" si="229">(AM58+273.15)</f>
        <v>305.64478530883787</v>
      </c>
      <c r="BK58">
        <f t="shared" ref="BK58:BK68" si="230">(AL58+273.15)</f>
        <v>301.20993461608884</v>
      </c>
      <c r="BL58">
        <f t="shared" ref="BL58:BL68" si="231">(AV58*BD58+AW58*BE58)*BF58</f>
        <v>272.06319704391353</v>
      </c>
      <c r="BM58">
        <f t="shared" ref="BM58:BM68" si="232">((BL58+0.00000010773*(BK58^4-BJ58^4))-BI58*44100)/(AI58*51.4+0.00000043092*BJ58^3)</f>
        <v>0.81359869686355157</v>
      </c>
      <c r="BN58">
        <f t="shared" ref="BN58:BN68" si="233">0.61365*EXP(17.502*AG58/(240.97+AG58))</f>
        <v>4.910451362734694</v>
      </c>
      <c r="BO58">
        <f t="shared" ref="BO58:BO68" si="234">BN58*1000/AX58</f>
        <v>49.383471162508698</v>
      </c>
      <c r="BP58">
        <f t="shared" ref="BP58:BP68" si="235">(BO58-AR58)</f>
        <v>29.329235704134675</v>
      </c>
      <c r="BQ58">
        <f t="shared" ref="BQ58:BQ68" si="236">IF(E58,AM58,(AL58+AM58)/2)</f>
        <v>30.277359962463379</v>
      </c>
      <c r="BR58">
        <f t="shared" ref="BR58:BR68" si="237">0.61365*EXP(17.502*BQ58/(240.97+BQ58))</f>
        <v>4.3287974300971568</v>
      </c>
      <c r="BS58">
        <f t="shared" ref="BS58:BS68" si="238">IF(BP58&lt;&gt;0,(1000-(BO58+AR58)/2)/BP58*BI58,0)</f>
        <v>1.0760922791071484E-2</v>
      </c>
      <c r="BT58">
        <f t="shared" ref="BT58:BT68" si="239">AR58*AX58/1000</f>
        <v>1.9940953018696745</v>
      </c>
      <c r="BU58">
        <f t="shared" ref="BU58:BU68" si="240">(BR58-BT58)</f>
        <v>2.334702128227482</v>
      </c>
      <c r="BV58">
        <f t="shared" ref="BV58:BV68" si="241">1/(1.6/G58+1.37/AK58)</f>
        <v>6.7266968439615975E-3</v>
      </c>
      <c r="BW58">
        <f t="shared" ref="BW58:BW68" si="242">H58*AX58*0.001</f>
        <v>67.941096094715945</v>
      </c>
      <c r="BX58">
        <f t="shared" ref="BX58:BX68" si="243">H58/AP58</f>
        <v>12.93781063872815</v>
      </c>
      <c r="BY58">
        <f t="shared" ref="BY58:BY68" si="244">(1-BI58*AX58/BN58/G58)*100</f>
        <v>38.544331975271909</v>
      </c>
      <c r="BZ58">
        <f t="shared" ref="BZ58:BZ68" si="245">(AP58-F58/(AK58/1.35))</f>
        <v>53.445703966738542</v>
      </c>
      <c r="CA58">
        <f t="shared" ref="CA58:CA68" si="246">F58*BY58/100/BZ58</f>
        <v>-3.1452682581113847E-2</v>
      </c>
      <c r="CB58">
        <f t="shared" ref="CB58:CB68" si="247">(L58-K58)</f>
        <v>0</v>
      </c>
      <c r="CC58">
        <f t="shared" ref="CC58:CC68" si="248">AV58*W58</f>
        <v>1487.9295781101307</v>
      </c>
      <c r="CD58">
        <f t="shared" ref="CD58:CD68" si="249">(N58-M58)</f>
        <v>0</v>
      </c>
      <c r="CE58" t="e">
        <f t="shared" ref="CE58:CE68" si="250">(N58-O58)/(N58-K58)</f>
        <v>#DIV/0!</v>
      </c>
      <c r="CF58" t="e">
        <f t="shared" ref="CF58:CF68" si="251">(L58-N58)/(L58-K58)</f>
        <v>#DIV/0!</v>
      </c>
    </row>
    <row r="59" spans="1:84" x14ac:dyDescent="0.35">
      <c r="A59" t="s">
        <v>157</v>
      </c>
      <c r="B59" s="1">
        <v>59</v>
      </c>
      <c r="C59" s="1" t="s">
        <v>143</v>
      </c>
      <c r="D59" s="1">
        <v>15639.500052549876</v>
      </c>
      <c r="E59" s="1">
        <v>0</v>
      </c>
      <c r="F59">
        <f t="shared" si="210"/>
        <v>-1.0382428452549914</v>
      </c>
      <c r="G59">
        <f t="shared" si="211"/>
        <v>1.9738622663243242E-2</v>
      </c>
      <c r="H59">
        <f t="shared" si="212"/>
        <v>178.26813670541225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10.098725318908691</v>
      </c>
      <c r="W59">
        <f t="shared" si="216"/>
        <v>0.87504936265945432</v>
      </c>
      <c r="X59">
        <f t="shared" si="217"/>
        <v>-2.5695071316852984E-5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0.59633039232622576</v>
      </c>
      <c r="AF59">
        <f t="shared" si="223"/>
        <v>2.9048330369891153</v>
      </c>
      <c r="AG59">
        <f t="shared" si="224"/>
        <v>32.584259033203125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28.0963134765625</v>
      </c>
      <c r="AM59" s="1">
        <v>32.584259033203125</v>
      </c>
      <c r="AN59" s="1">
        <v>27.027826309204102</v>
      </c>
      <c r="AO59" s="1">
        <v>100.05968475341797</v>
      </c>
      <c r="AP59" s="1">
        <v>100.71065521240234</v>
      </c>
      <c r="AQ59" s="1">
        <v>20.032283782958984</v>
      </c>
      <c r="AR59" s="1">
        <v>20.421030044555664</v>
      </c>
      <c r="AS59" s="1">
        <v>52.191627502441406</v>
      </c>
      <c r="AT59" s="1">
        <v>53.205020904541016</v>
      </c>
      <c r="AU59" s="1">
        <v>300.5316162109375</v>
      </c>
      <c r="AV59" s="1">
        <v>1700.8570556640625</v>
      </c>
      <c r="AW59" s="1">
        <v>0.20206263661384583</v>
      </c>
      <c r="AX59" s="1">
        <v>99.429397583007813</v>
      </c>
      <c r="AY59" s="1">
        <v>1.0558822154998779</v>
      </c>
      <c r="AZ59" s="1">
        <v>-0.19309304654598236</v>
      </c>
      <c r="BA59" s="1">
        <v>1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1.5026580810546872</v>
      </c>
      <c r="BI59">
        <f t="shared" si="228"/>
        <v>5.9633039232622571E-4</v>
      </c>
      <c r="BJ59">
        <f t="shared" si="229"/>
        <v>305.7342590332031</v>
      </c>
      <c r="BK59">
        <f t="shared" si="230"/>
        <v>301.24631347656248</v>
      </c>
      <c r="BL59">
        <f t="shared" si="231"/>
        <v>272.13712282351116</v>
      </c>
      <c r="BM59">
        <f t="shared" si="232"/>
        <v>0.76386197925642296</v>
      </c>
      <c r="BN59">
        <f t="shared" si="233"/>
        <v>4.9352837523437882</v>
      </c>
      <c r="BO59">
        <f t="shared" si="234"/>
        <v>49.63606209344281</v>
      </c>
      <c r="BP59">
        <f t="shared" si="235"/>
        <v>29.215032048887146</v>
      </c>
      <c r="BQ59">
        <f t="shared" si="236"/>
        <v>30.340286254882813</v>
      </c>
      <c r="BR59">
        <f t="shared" si="237"/>
        <v>4.3444361643132927</v>
      </c>
      <c r="BS59">
        <f t="shared" si="238"/>
        <v>1.9696771331394167E-2</v>
      </c>
      <c r="BT59">
        <f t="shared" si="239"/>
        <v>2.0304507153546729</v>
      </c>
      <c r="BU59">
        <f t="shared" si="240"/>
        <v>2.3139854489586198</v>
      </c>
      <c r="BV59">
        <f t="shared" si="241"/>
        <v>1.231423533426038E-2</v>
      </c>
      <c r="BW59">
        <f t="shared" si="242"/>
        <v>17.725093440864423</v>
      </c>
      <c r="BX59">
        <f t="shared" si="243"/>
        <v>1.7701020446092663</v>
      </c>
      <c r="BY59">
        <f t="shared" si="244"/>
        <v>39.1342777364735</v>
      </c>
      <c r="BZ59">
        <f t="shared" si="245"/>
        <v>100.8615346688576</v>
      </c>
      <c r="CA59">
        <f t="shared" si="246"/>
        <v>-4.0283824747969713E-3</v>
      </c>
      <c r="CB59">
        <f t="shared" si="247"/>
        <v>0</v>
      </c>
      <c r="CC59">
        <f t="shared" si="248"/>
        <v>1488.3338825336739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157</v>
      </c>
      <c r="B60" s="1">
        <v>57</v>
      </c>
      <c r="C60" s="1" t="s">
        <v>141</v>
      </c>
      <c r="D60" s="1">
        <v>15284.000052446499</v>
      </c>
      <c r="E60" s="1">
        <v>0</v>
      </c>
      <c r="F60">
        <f t="shared" si="210"/>
        <v>3.8909311969760041</v>
      </c>
      <c r="G60">
        <f t="shared" si="211"/>
        <v>0.1860911802678149</v>
      </c>
      <c r="H60">
        <f t="shared" si="212"/>
        <v>156.69419966398223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10.098725318908691</v>
      </c>
      <c r="W60">
        <f t="shared" si="216"/>
        <v>0.87504936265945432</v>
      </c>
      <c r="X60">
        <f t="shared" si="217"/>
        <v>3.2869065172283908E-3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3.918004661330456</v>
      </c>
      <c r="AF60">
        <f t="shared" si="223"/>
        <v>2.0663549220749582</v>
      </c>
      <c r="AG60">
        <f t="shared" si="224"/>
        <v>30.000350952148438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28.009189605712891</v>
      </c>
      <c r="AM60" s="1">
        <v>30.000350952148438</v>
      </c>
      <c r="AN60" s="1">
        <v>27.036197662353516</v>
      </c>
      <c r="AO60" s="1">
        <v>199.88032531738281</v>
      </c>
      <c r="AP60" s="1">
        <v>196.77777099609375</v>
      </c>
      <c r="AQ60" s="1">
        <v>19.51445198059082</v>
      </c>
      <c r="AR60" s="1">
        <v>22.064397811889648</v>
      </c>
      <c r="AS60" s="1">
        <v>51.110252380371094</v>
      </c>
      <c r="AT60" s="1">
        <v>57.787235260009766</v>
      </c>
      <c r="AU60" s="1">
        <v>300.52059936523438</v>
      </c>
      <c r="AV60" s="1">
        <v>1700.48046875</v>
      </c>
      <c r="AW60" s="1">
        <v>0.16180193424224854</v>
      </c>
      <c r="AX60" s="1">
        <v>99.44439697265625</v>
      </c>
      <c r="AY60" s="1">
        <v>1.4551249742507935</v>
      </c>
      <c r="AZ60" s="1">
        <v>-0.28069555759429932</v>
      </c>
      <c r="BA60" s="1">
        <v>1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1.5026029968261716</v>
      </c>
      <c r="BI60">
        <f t="shared" si="228"/>
        <v>3.9180046613304558E-3</v>
      </c>
      <c r="BJ60">
        <f t="shared" si="229"/>
        <v>303.15035095214841</v>
      </c>
      <c r="BK60">
        <f t="shared" si="230"/>
        <v>301.15918960571287</v>
      </c>
      <c r="BL60">
        <f t="shared" si="231"/>
        <v>272.07686891860794</v>
      </c>
      <c r="BM60">
        <f t="shared" si="232"/>
        <v>0.30158590032023547</v>
      </c>
      <c r="BN60">
        <f t="shared" si="233"/>
        <v>4.2605356570431203</v>
      </c>
      <c r="BO60">
        <f t="shared" si="234"/>
        <v>42.843395774370471</v>
      </c>
      <c r="BP60">
        <f t="shared" si="235"/>
        <v>20.778997962480823</v>
      </c>
      <c r="BQ60">
        <f t="shared" si="236"/>
        <v>29.004770278930664</v>
      </c>
      <c r="BR60">
        <f t="shared" si="237"/>
        <v>4.0228830531292772</v>
      </c>
      <c r="BS60">
        <f t="shared" si="238"/>
        <v>0.18243661938181555</v>
      </c>
      <c r="BT60">
        <f t="shared" si="239"/>
        <v>2.1941807349681621</v>
      </c>
      <c r="BU60">
        <f t="shared" si="240"/>
        <v>1.8287023181611151</v>
      </c>
      <c r="BV60">
        <f t="shared" si="241"/>
        <v>0.1143456897427729</v>
      </c>
      <c r="BW60">
        <f t="shared" si="242"/>
        <v>15.582360194697708</v>
      </c>
      <c r="BX60">
        <f t="shared" si="243"/>
        <v>0.79630030806219865</v>
      </c>
      <c r="BY60">
        <f t="shared" si="244"/>
        <v>50.857723381936594</v>
      </c>
      <c r="BZ60">
        <f t="shared" si="245"/>
        <v>196.21233335615472</v>
      </c>
      <c r="CA60">
        <f t="shared" si="246"/>
        <v>1.0085191849523761E-2</v>
      </c>
      <c r="CB60">
        <f t="shared" si="247"/>
        <v>0</v>
      </c>
      <c r="CC60">
        <f t="shared" si="248"/>
        <v>1488.0043503945376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157</v>
      </c>
      <c r="B61" s="1">
        <v>60</v>
      </c>
      <c r="C61" s="1" t="s">
        <v>144</v>
      </c>
      <c r="D61" s="1">
        <v>15798.500052549876</v>
      </c>
      <c r="E61" s="1">
        <v>0</v>
      </c>
      <c r="F61">
        <f t="shared" si="210"/>
        <v>1.9989665233721869</v>
      </c>
      <c r="G61">
        <f t="shared" si="211"/>
        <v>2.8214901617867084E-2</v>
      </c>
      <c r="H61">
        <f t="shared" si="212"/>
        <v>173.67442221995969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10.098725318908691</v>
      </c>
      <c r="W61">
        <f t="shared" si="216"/>
        <v>0.87504936265945432</v>
      </c>
      <c r="X61">
        <f t="shared" si="217"/>
        <v>2.0144967180000918E-3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0.8302238346775509</v>
      </c>
      <c r="AF61">
        <f t="shared" si="223"/>
        <v>2.8326581430775977</v>
      </c>
      <c r="AG61">
        <f t="shared" si="224"/>
        <v>32.330600738525391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28.036003112792969</v>
      </c>
      <c r="AM61" s="1">
        <v>32.330600738525391</v>
      </c>
      <c r="AN61" s="1">
        <v>27.027915954589844</v>
      </c>
      <c r="AO61" s="1">
        <v>299.96429443359375</v>
      </c>
      <c r="AP61" s="1">
        <v>298.46902465820313</v>
      </c>
      <c r="AQ61" s="1">
        <v>19.901525497436523</v>
      </c>
      <c r="AR61" s="1">
        <v>20.44276237487793</v>
      </c>
      <c r="AS61" s="1">
        <v>52.032466888427734</v>
      </c>
      <c r="AT61" s="1">
        <v>53.446426391601563</v>
      </c>
      <c r="AU61" s="1">
        <v>300.51602172851563</v>
      </c>
      <c r="AV61" s="1">
        <v>1701.26708984375</v>
      </c>
      <c r="AW61" s="1">
        <v>0.10384500771760941</v>
      </c>
      <c r="AX61" s="1">
        <v>99.424354553222656</v>
      </c>
      <c r="AY61" s="1">
        <v>1.6856307983398438</v>
      </c>
      <c r="AZ61" s="1">
        <v>-0.19768203794956207</v>
      </c>
      <c r="BA61" s="1">
        <v>1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1.5025801086425778</v>
      </c>
      <c r="BI61">
        <f t="shared" si="228"/>
        <v>8.3022383467755087E-4</v>
      </c>
      <c r="BJ61">
        <f t="shared" si="229"/>
        <v>305.48060073852537</v>
      </c>
      <c r="BK61">
        <f t="shared" si="230"/>
        <v>301.18600311279295</v>
      </c>
      <c r="BL61">
        <f t="shared" si="231"/>
        <v>272.20272829079477</v>
      </c>
      <c r="BM61">
        <f t="shared" si="232"/>
        <v>0.73272588711575914</v>
      </c>
      <c r="BN61">
        <f t="shared" si="233"/>
        <v>4.8651665974847411</v>
      </c>
      <c r="BO61">
        <f t="shared" si="234"/>
        <v>48.933348567833832</v>
      </c>
      <c r="BP61">
        <f t="shared" si="235"/>
        <v>28.490586192955902</v>
      </c>
      <c r="BQ61">
        <f t="shared" si="236"/>
        <v>30.18330192565918</v>
      </c>
      <c r="BR61">
        <f t="shared" si="237"/>
        <v>4.3055131525292776</v>
      </c>
      <c r="BS61">
        <f t="shared" si="238"/>
        <v>2.812946630226797E-2</v>
      </c>
      <c r="BT61">
        <f t="shared" si="239"/>
        <v>2.0325084544071435</v>
      </c>
      <c r="BU61">
        <f t="shared" si="240"/>
        <v>2.2730046981221341</v>
      </c>
      <c r="BV61">
        <f t="shared" si="241"/>
        <v>1.7588572357934554E-2</v>
      </c>
      <c r="BW61">
        <f t="shared" si="242"/>
        <v>17.267467331623365</v>
      </c>
      <c r="BX61">
        <f t="shared" si="243"/>
        <v>0.58188424215493018</v>
      </c>
      <c r="BY61">
        <f t="shared" si="244"/>
        <v>39.867159252268515</v>
      </c>
      <c r="BZ61">
        <f t="shared" si="245"/>
        <v>298.17853098045032</v>
      </c>
      <c r="CA61">
        <f t="shared" si="246"/>
        <v>2.6726644760503393E-3</v>
      </c>
      <c r="CB61">
        <f t="shared" si="247"/>
        <v>0</v>
      </c>
      <c r="CC61">
        <f t="shared" si="248"/>
        <v>1488.692682681278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157</v>
      </c>
      <c r="B62" s="1">
        <v>56</v>
      </c>
      <c r="C62" s="1" t="s">
        <v>140</v>
      </c>
      <c r="D62" s="1">
        <v>15162.000052446499</v>
      </c>
      <c r="E62" s="1">
        <v>0</v>
      </c>
      <c r="F62">
        <f t="shared" si="210"/>
        <v>17.755941366340096</v>
      </c>
      <c r="G62">
        <f t="shared" si="211"/>
        <v>0.17761483569466527</v>
      </c>
      <c r="H62">
        <f t="shared" si="212"/>
        <v>214.22542706715032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10.098725318908691</v>
      </c>
      <c r="W62">
        <f t="shared" si="216"/>
        <v>0.87504936265945432</v>
      </c>
      <c r="X62">
        <f t="shared" si="217"/>
        <v>1.2601369302198535E-2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3.7612452352270083</v>
      </c>
      <c r="AF62">
        <f t="shared" si="223"/>
        <v>2.0768025335498614</v>
      </c>
      <c r="AG62">
        <f t="shared" si="224"/>
        <v>29.975954055786133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27.957138061523438</v>
      </c>
      <c r="AM62" s="1">
        <v>29.975954055786133</v>
      </c>
      <c r="AN62" s="1">
        <v>27.039573669433594</v>
      </c>
      <c r="AO62" s="1">
        <v>399.934814453125</v>
      </c>
      <c r="AP62" s="1">
        <v>387.1488037109375</v>
      </c>
      <c r="AQ62" s="1">
        <v>19.450233459472656</v>
      </c>
      <c r="AR62" s="1">
        <v>21.898595809936523</v>
      </c>
      <c r="AS62" s="1">
        <v>51.099178314208984</v>
      </c>
      <c r="AT62" s="1">
        <v>57.530292510986328</v>
      </c>
      <c r="AU62" s="1">
        <v>300.51754760742188</v>
      </c>
      <c r="AV62" s="1">
        <v>1700.9383544921875</v>
      </c>
      <c r="AW62" s="1">
        <v>0.14748372137546539</v>
      </c>
      <c r="AX62" s="1">
        <v>99.447761535644531</v>
      </c>
      <c r="AY62" s="1">
        <v>1.8072375059127808</v>
      </c>
      <c r="AZ62" s="1">
        <v>-0.2720826268196106</v>
      </c>
      <c r="BA62" s="1">
        <v>1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1.5025877380371091</v>
      </c>
      <c r="BI62">
        <f t="shared" si="228"/>
        <v>3.7612452352270083E-3</v>
      </c>
      <c r="BJ62">
        <f t="shared" si="229"/>
        <v>303.12595405578611</v>
      </c>
      <c r="BK62">
        <f t="shared" si="230"/>
        <v>301.10713806152341</v>
      </c>
      <c r="BL62">
        <f t="shared" si="231"/>
        <v>272.15013063572042</v>
      </c>
      <c r="BM62">
        <f t="shared" si="232"/>
        <v>0.32817665361951692</v>
      </c>
      <c r="BN62">
        <f t="shared" si="233"/>
        <v>4.2545688676218933</v>
      </c>
      <c r="BO62">
        <f t="shared" si="234"/>
        <v>42.781947043593846</v>
      </c>
      <c r="BP62">
        <f t="shared" si="235"/>
        <v>20.883351233657322</v>
      </c>
      <c r="BQ62">
        <f t="shared" si="236"/>
        <v>28.966546058654785</v>
      </c>
      <c r="BR62">
        <f t="shared" si="237"/>
        <v>4.0139938757892279</v>
      </c>
      <c r="BS62">
        <f t="shared" si="238"/>
        <v>0.17428263800645427</v>
      </c>
      <c r="BT62">
        <f t="shared" si="239"/>
        <v>2.1777663340720319</v>
      </c>
      <c r="BU62">
        <f t="shared" si="240"/>
        <v>1.836227541717196</v>
      </c>
      <c r="BV62">
        <f t="shared" si="241"/>
        <v>0.10922120370860719</v>
      </c>
      <c r="BW62">
        <f t="shared" si="242"/>
        <v>21.304239185845574</v>
      </c>
      <c r="BX62">
        <f t="shared" si="243"/>
        <v>0.55334131221312144</v>
      </c>
      <c r="BY62">
        <f t="shared" si="244"/>
        <v>50.501519596675372</v>
      </c>
      <c r="BZ62">
        <f t="shared" si="245"/>
        <v>384.56847600201218</v>
      </c>
      <c r="CA62">
        <f t="shared" si="246"/>
        <v>2.3317096351520801E-2</v>
      </c>
      <c r="CB62">
        <f t="shared" si="247"/>
        <v>0</v>
      </c>
      <c r="CC62">
        <f t="shared" si="248"/>
        <v>1488.4050230214098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157</v>
      </c>
      <c r="B63" s="1">
        <v>61</v>
      </c>
      <c r="C63" s="1" t="s">
        <v>145</v>
      </c>
      <c r="D63" s="1">
        <v>15955.500052480958</v>
      </c>
      <c r="E63" s="1">
        <v>0</v>
      </c>
      <c r="F63">
        <f t="shared" si="210"/>
        <v>6.7147785863676521</v>
      </c>
      <c r="G63">
        <f t="shared" si="211"/>
        <v>4.229024215279354E-2</v>
      </c>
      <c r="H63">
        <f t="shared" si="212"/>
        <v>223.97046071191934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10.098725318908691</v>
      </c>
      <c r="W63">
        <f t="shared" si="216"/>
        <v>0.87504936265945432</v>
      </c>
      <c r="X63">
        <f t="shared" si="217"/>
        <v>5.191064064566691E-3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1.1833978918719836</v>
      </c>
      <c r="AF63">
        <f t="shared" si="223"/>
        <v>2.6989524045061173</v>
      </c>
      <c r="AG63">
        <f t="shared" si="224"/>
        <v>31.922885894775391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27.971050262451172</v>
      </c>
      <c r="AM63" s="1">
        <v>31.922885894775391</v>
      </c>
      <c r="AN63" s="1">
        <v>27.034263610839844</v>
      </c>
      <c r="AO63" s="1">
        <v>500.02642822265625</v>
      </c>
      <c r="AP63" s="1">
        <v>495.16775512695313</v>
      </c>
      <c r="AQ63" s="1">
        <v>19.90228271484375</v>
      </c>
      <c r="AR63" s="1">
        <v>20.673555374145508</v>
      </c>
      <c r="AS63" s="1">
        <v>52.2266845703125</v>
      </c>
      <c r="AT63" s="1">
        <v>54.247898101806641</v>
      </c>
      <c r="AU63" s="1">
        <v>300.52481079101563</v>
      </c>
      <c r="AV63" s="1">
        <v>1698.378662109375</v>
      </c>
      <c r="AW63" s="1">
        <v>0.16216360032558441</v>
      </c>
      <c r="AX63" s="1">
        <v>99.418243408203125</v>
      </c>
      <c r="AY63" s="1">
        <v>1.7148040533065796</v>
      </c>
      <c r="AZ63" s="1">
        <v>-0.21037314832210541</v>
      </c>
      <c r="BA63" s="1">
        <v>1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1.5026240539550781</v>
      </c>
      <c r="BI63">
        <f t="shared" si="228"/>
        <v>1.1833978918719837E-3</v>
      </c>
      <c r="BJ63">
        <f t="shared" si="229"/>
        <v>305.07288589477537</v>
      </c>
      <c r="BK63">
        <f t="shared" si="230"/>
        <v>301.12105026245115</v>
      </c>
      <c r="BL63">
        <f t="shared" si="231"/>
        <v>271.74057986362459</v>
      </c>
      <c r="BM63">
        <f t="shared" si="232"/>
        <v>0.68584120628230472</v>
      </c>
      <c r="BN63">
        <f t="shared" si="233"/>
        <v>4.754280964805881</v>
      </c>
      <c r="BO63">
        <f t="shared" si="234"/>
        <v>47.821011534927194</v>
      </c>
      <c r="BP63">
        <f t="shared" si="235"/>
        <v>27.147456160781687</v>
      </c>
      <c r="BQ63">
        <f t="shared" si="236"/>
        <v>29.946968078613281</v>
      </c>
      <c r="BR63">
        <f t="shared" si="237"/>
        <v>4.2474891865115607</v>
      </c>
      <c r="BS63">
        <f t="shared" si="238"/>
        <v>4.2098593771028127E-2</v>
      </c>
      <c r="BT63">
        <f t="shared" si="239"/>
        <v>2.0553285602997637</v>
      </c>
      <c r="BU63">
        <f t="shared" si="240"/>
        <v>2.192160626211797</v>
      </c>
      <c r="BV63">
        <f t="shared" si="241"/>
        <v>2.6328772660004756E-2</v>
      </c>
      <c r="BW63">
        <f t="shared" si="242"/>
        <v>22.266749779304991</v>
      </c>
      <c r="BX63">
        <f t="shared" si="243"/>
        <v>0.4523122889019639</v>
      </c>
      <c r="BY63">
        <f t="shared" si="244"/>
        <v>41.484373246124306</v>
      </c>
      <c r="BZ63">
        <f t="shared" si="245"/>
        <v>494.19195052790502</v>
      </c>
      <c r="CA63">
        <f t="shared" si="246"/>
        <v>5.6366434306426355E-3</v>
      </c>
      <c r="CB63">
        <f t="shared" si="247"/>
        <v>0</v>
      </c>
      <c r="CC63">
        <f t="shared" si="248"/>
        <v>1486.1651658332253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157</v>
      </c>
      <c r="B64" s="1">
        <v>62</v>
      </c>
      <c r="C64" s="1" t="s">
        <v>146</v>
      </c>
      <c r="D64" s="1">
        <v>16097.500052480958</v>
      </c>
      <c r="E64" s="1">
        <v>0</v>
      </c>
      <c r="F64">
        <f t="shared" si="210"/>
        <v>17.981344843507856</v>
      </c>
      <c r="G64">
        <f t="shared" si="211"/>
        <v>6.5191243008628191E-2</v>
      </c>
      <c r="H64">
        <f t="shared" si="212"/>
        <v>320.12020541301877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10.098725318908691</v>
      </c>
      <c r="W64">
        <f t="shared" si="216"/>
        <v>0.87504936265945432</v>
      </c>
      <c r="X64">
        <f t="shared" si="217"/>
        <v>1.2767210647018412E-2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1.7304234988136822</v>
      </c>
      <c r="AF64">
        <f t="shared" si="223"/>
        <v>2.5672049289908032</v>
      </c>
      <c r="AG64">
        <f t="shared" si="224"/>
        <v>31.558507919311523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27.950042724609375</v>
      </c>
      <c r="AM64" s="1">
        <v>31.558507919311523</v>
      </c>
      <c r="AN64" s="1">
        <v>27.025323867797852</v>
      </c>
      <c r="AO64" s="1">
        <v>800.6319580078125</v>
      </c>
      <c r="AP64" s="1">
        <v>787.75848388671875</v>
      </c>
      <c r="AQ64" s="1">
        <v>19.894008636474609</v>
      </c>
      <c r="AR64" s="1">
        <v>21.021371841430664</v>
      </c>
      <c r="AS64" s="1">
        <v>52.267604827880859</v>
      </c>
      <c r="AT64" s="1">
        <v>55.226821899414063</v>
      </c>
      <c r="AU64" s="1">
        <v>300.53271484375</v>
      </c>
      <c r="AV64" s="1">
        <v>1699.0196533203125</v>
      </c>
      <c r="AW64" s="1">
        <v>0.11825492233037949</v>
      </c>
      <c r="AX64" s="1">
        <v>99.415260314941406</v>
      </c>
      <c r="AY64" s="1">
        <v>1.6442077159881592</v>
      </c>
      <c r="AZ64" s="1">
        <v>-0.22349990904331207</v>
      </c>
      <c r="BA64" s="1">
        <v>1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1.50266357421875</v>
      </c>
      <c r="BI64">
        <f t="shared" si="228"/>
        <v>1.7304234988136822E-3</v>
      </c>
      <c r="BJ64">
        <f t="shared" si="229"/>
        <v>304.7085079193115</v>
      </c>
      <c r="BK64">
        <f t="shared" si="230"/>
        <v>301.10004272460935</v>
      </c>
      <c r="BL64">
        <f t="shared" si="231"/>
        <v>271.84313845508223</v>
      </c>
      <c r="BM64">
        <f t="shared" si="232"/>
        <v>0.60698414325254568</v>
      </c>
      <c r="BN64">
        <f t="shared" si="233"/>
        <v>4.6570500827838117</v>
      </c>
      <c r="BO64">
        <f t="shared" si="234"/>
        <v>46.844418734413253</v>
      </c>
      <c r="BP64">
        <f t="shared" si="235"/>
        <v>25.823046892982589</v>
      </c>
      <c r="BQ64">
        <f t="shared" si="236"/>
        <v>29.754275321960449</v>
      </c>
      <c r="BR64">
        <f t="shared" si="237"/>
        <v>4.2006853901389514</v>
      </c>
      <c r="BS64">
        <f t="shared" si="238"/>
        <v>6.4736947051703783E-2</v>
      </c>
      <c r="BT64">
        <f t="shared" si="239"/>
        <v>2.0898451537930085</v>
      </c>
      <c r="BU64">
        <f t="shared" si="240"/>
        <v>2.1108402363459429</v>
      </c>
      <c r="BV64">
        <f t="shared" si="241"/>
        <v>4.050116377176044E-2</v>
      </c>
      <c r="BW64">
        <f t="shared" si="242"/>
        <v>31.824833553207778</v>
      </c>
      <c r="BX64">
        <f t="shared" si="243"/>
        <v>0.40636846439733515</v>
      </c>
      <c r="BY64">
        <f t="shared" si="244"/>
        <v>43.336253242645704</v>
      </c>
      <c r="BZ64">
        <f t="shared" si="245"/>
        <v>785.14540010894723</v>
      </c>
      <c r="CA64">
        <f t="shared" si="246"/>
        <v>9.9248382996763342E-3</v>
      </c>
      <c r="CB64">
        <f t="shared" si="247"/>
        <v>0</v>
      </c>
      <c r="CC64">
        <f t="shared" si="248"/>
        <v>1486.7260647838266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157</v>
      </c>
      <c r="B65" s="1">
        <v>63</v>
      </c>
      <c r="C65" s="1" t="s">
        <v>147</v>
      </c>
      <c r="D65" s="1">
        <v>16250.500052480958</v>
      </c>
      <c r="E65" s="1">
        <v>0</v>
      </c>
      <c r="F65">
        <f t="shared" si="210"/>
        <v>26.904989856920398</v>
      </c>
      <c r="G65">
        <f t="shared" si="211"/>
        <v>8.8566506147810226E-2</v>
      </c>
      <c r="H65">
        <f t="shared" si="212"/>
        <v>654.29225329400526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10.098725318908691</v>
      </c>
      <c r="W65">
        <f t="shared" si="216"/>
        <v>0.87504936265945432</v>
      </c>
      <c r="X65">
        <f t="shared" si="217"/>
        <v>1.8767816669005316E-2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2.1756301153601232</v>
      </c>
      <c r="AF65">
        <f t="shared" si="223"/>
        <v>2.382973340257359</v>
      </c>
      <c r="AG65">
        <f t="shared" si="224"/>
        <v>30.993627548217773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27.856229782104492</v>
      </c>
      <c r="AM65" s="1">
        <v>30.993627548217773</v>
      </c>
      <c r="AN65" s="1">
        <v>27.029747009277344</v>
      </c>
      <c r="AO65" s="1">
        <v>1200.2833251953125</v>
      </c>
      <c r="AP65" s="1">
        <v>1180.6676025390625</v>
      </c>
      <c r="AQ65" s="1">
        <v>19.977066040039063</v>
      </c>
      <c r="AR65" s="1">
        <v>21.39404296875</v>
      </c>
      <c r="AS65" s="1">
        <v>52.771873474121094</v>
      </c>
      <c r="AT65" s="1">
        <v>56.512290954589844</v>
      </c>
      <c r="AU65" s="1">
        <v>300.51083374023438</v>
      </c>
      <c r="AV65" s="1">
        <v>1699.1650390625</v>
      </c>
      <c r="AW65" s="1">
        <v>0.21341028809547424</v>
      </c>
      <c r="AX65" s="1">
        <v>99.409263610839844</v>
      </c>
      <c r="AY65" s="1">
        <v>0.43865352869033813</v>
      </c>
      <c r="AZ65" s="1">
        <v>-0.23838828504085541</v>
      </c>
      <c r="BA65" s="1">
        <v>1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1.5025541687011719</v>
      </c>
      <c r="BI65">
        <f t="shared" si="228"/>
        <v>2.1756301153601234E-3</v>
      </c>
      <c r="BJ65">
        <f t="shared" si="229"/>
        <v>304.14362754821775</v>
      </c>
      <c r="BK65">
        <f t="shared" si="230"/>
        <v>301.00622978210447</v>
      </c>
      <c r="BL65">
        <f t="shared" si="231"/>
        <v>271.86640017331229</v>
      </c>
      <c r="BM65">
        <f t="shared" si="232"/>
        <v>0.55195631464152406</v>
      </c>
      <c r="BN65">
        <f t="shared" si="233"/>
        <v>4.5097393974394624</v>
      </c>
      <c r="BO65">
        <f t="shared" si="234"/>
        <v>45.36538380461063</v>
      </c>
      <c r="BP65">
        <f t="shared" si="235"/>
        <v>23.97134083586063</v>
      </c>
      <c r="BQ65">
        <f t="shared" si="236"/>
        <v>29.424928665161133</v>
      </c>
      <c r="BR65">
        <f t="shared" si="237"/>
        <v>4.1217295041199735</v>
      </c>
      <c r="BS65">
        <f t="shared" si="238"/>
        <v>8.7730103212579388E-2</v>
      </c>
      <c r="BT65">
        <f t="shared" si="239"/>
        <v>2.1267660571821034</v>
      </c>
      <c r="BU65">
        <f t="shared" si="240"/>
        <v>1.9949634469378701</v>
      </c>
      <c r="BV65">
        <f t="shared" si="241"/>
        <v>5.490585161289338E-2</v>
      </c>
      <c r="BW65">
        <f t="shared" si="242"/>
        <v>65.042711086234164</v>
      </c>
      <c r="BX65">
        <f t="shared" si="243"/>
        <v>0.55417142969530908</v>
      </c>
      <c r="BY65">
        <f t="shared" si="244"/>
        <v>45.850935288319327</v>
      </c>
      <c r="BZ65">
        <f t="shared" si="245"/>
        <v>1176.7577174249016</v>
      </c>
      <c r="CA65">
        <f t="shared" si="246"/>
        <v>1.0483202536900058E-2</v>
      </c>
      <c r="CB65">
        <f t="shared" si="247"/>
        <v>0</v>
      </c>
      <c r="CC65">
        <f t="shared" si="248"/>
        <v>1486.8532844848673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157</v>
      </c>
      <c r="B66" s="1">
        <v>64</v>
      </c>
      <c r="C66" s="1" t="s">
        <v>148</v>
      </c>
      <c r="D66" s="1">
        <v>16386.500052480958</v>
      </c>
      <c r="E66" s="1">
        <v>0</v>
      </c>
      <c r="F66">
        <f t="shared" si="210"/>
        <v>32.519160612924466</v>
      </c>
      <c r="G66">
        <f t="shared" si="211"/>
        <v>0.10241926083078697</v>
      </c>
      <c r="H66">
        <f t="shared" si="212"/>
        <v>917.61160254608637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10.098725318908691</v>
      </c>
      <c r="W66">
        <f t="shared" si="216"/>
        <v>0.87504936265945432</v>
      </c>
      <c r="X66">
        <f t="shared" si="217"/>
        <v>2.2527170287372139E-2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2.419567781892582</v>
      </c>
      <c r="AF66">
        <f t="shared" si="223"/>
        <v>2.2956961594773491</v>
      </c>
      <c r="AG66">
        <f t="shared" si="224"/>
        <v>30.72248649597168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27.835826873779297</v>
      </c>
      <c r="AM66" s="1">
        <v>30.72248649597168</v>
      </c>
      <c r="AN66" s="1">
        <v>27.02642822265625</v>
      </c>
      <c r="AO66" s="1">
        <v>1500.1090087890625</v>
      </c>
      <c r="AP66" s="1">
        <v>1476.090087890625</v>
      </c>
      <c r="AQ66" s="1">
        <v>19.999917984008789</v>
      </c>
      <c r="AR66" s="1">
        <v>21.575437545776367</v>
      </c>
      <c r="AS66" s="1">
        <v>52.893333435058594</v>
      </c>
      <c r="AT66" s="1">
        <v>57.059829711914063</v>
      </c>
      <c r="AU66" s="1">
        <v>300.51858520507813</v>
      </c>
      <c r="AV66" s="1">
        <v>1700.4111328125</v>
      </c>
      <c r="AW66" s="1">
        <v>0.12420053780078888</v>
      </c>
      <c r="AX66" s="1">
        <v>99.408782958984375</v>
      </c>
      <c r="AY66" s="1">
        <v>-0.60662847757339478</v>
      </c>
      <c r="AZ66" s="1">
        <v>-0.24171812832355499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1.5025929260253905</v>
      </c>
      <c r="BI66">
        <f t="shared" si="228"/>
        <v>2.419567781892582E-3</v>
      </c>
      <c r="BJ66">
        <f t="shared" si="229"/>
        <v>303.87248649597166</v>
      </c>
      <c r="BK66">
        <f t="shared" si="230"/>
        <v>300.98582687377927</v>
      </c>
      <c r="BL66">
        <f t="shared" si="231"/>
        <v>272.06577516885591</v>
      </c>
      <c r="BM66">
        <f t="shared" si="232"/>
        <v>0.52206706605265973</v>
      </c>
      <c r="BN66">
        <f t="shared" si="233"/>
        <v>4.4404841477105546</v>
      </c>
      <c r="BO66">
        <f t="shared" si="234"/>
        <v>44.66893181402974</v>
      </c>
      <c r="BP66">
        <f t="shared" si="235"/>
        <v>23.093494268253373</v>
      </c>
      <c r="BQ66">
        <f t="shared" si="236"/>
        <v>29.279156684875488</v>
      </c>
      <c r="BR66">
        <f t="shared" si="237"/>
        <v>4.0871979850689151</v>
      </c>
      <c r="BS66">
        <f t="shared" si="238"/>
        <v>0.10130240074544293</v>
      </c>
      <c r="BT66">
        <f t="shared" si="239"/>
        <v>2.1447879882332055</v>
      </c>
      <c r="BU66">
        <f t="shared" si="240"/>
        <v>1.9424099968357096</v>
      </c>
      <c r="BV66">
        <f t="shared" si="241"/>
        <v>6.3413404969212633E-2</v>
      </c>
      <c r="BW66">
        <f t="shared" si="242"/>
        <v>91.218652638149734</v>
      </c>
      <c r="BX66">
        <f t="shared" si="243"/>
        <v>0.62165013509262135</v>
      </c>
      <c r="BY66">
        <f t="shared" si="244"/>
        <v>47.112798316517456</v>
      </c>
      <c r="BZ66">
        <f t="shared" si="245"/>
        <v>1471.3643406340143</v>
      </c>
      <c r="CA66">
        <f t="shared" si="246"/>
        <v>1.0412571604929454E-2</v>
      </c>
      <c r="CB66">
        <f t="shared" si="247"/>
        <v>0</v>
      </c>
      <c r="CC66">
        <f t="shared" si="248"/>
        <v>1487.943678026619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157</v>
      </c>
      <c r="B67" s="1">
        <v>65</v>
      </c>
      <c r="C67" s="1" t="s">
        <v>149</v>
      </c>
      <c r="D67" s="1">
        <v>16548.000052446499</v>
      </c>
      <c r="E67" s="1">
        <v>0</v>
      </c>
      <c r="F67">
        <f t="shared" si="210"/>
        <v>35.542711644655476</v>
      </c>
      <c r="G67">
        <f t="shared" si="211"/>
        <v>0.11260042804593288</v>
      </c>
      <c r="H67">
        <f t="shared" si="212"/>
        <v>1110.7129272271848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10.098725318908691</v>
      </c>
      <c r="W67">
        <f t="shared" si="216"/>
        <v>0.87504936265945432</v>
      </c>
      <c r="X67">
        <f t="shared" si="217"/>
        <v>2.4549783527155464E-2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2.6270702686921923</v>
      </c>
      <c r="AF67">
        <f t="shared" si="223"/>
        <v>2.2694266877145122</v>
      </c>
      <c r="AG67">
        <f t="shared" si="224"/>
        <v>30.691621780395508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27.861034393310547</v>
      </c>
      <c r="AM67" s="1">
        <v>30.691621780395508</v>
      </c>
      <c r="AN67" s="1">
        <v>27.03631591796875</v>
      </c>
      <c r="AO67" s="1">
        <v>1700.087158203125</v>
      </c>
      <c r="AP67" s="1">
        <v>1673.506103515625</v>
      </c>
      <c r="AQ67" s="1">
        <v>20.051597595214844</v>
      </c>
      <c r="AR67" s="1">
        <v>21.761966705322266</v>
      </c>
      <c r="AS67" s="1">
        <v>52.952568054199219</v>
      </c>
      <c r="AT67" s="1">
        <v>57.467708587646484</v>
      </c>
      <c r="AU67" s="1">
        <v>300.50823974609375</v>
      </c>
      <c r="AV67" s="1">
        <v>1701.0635986328125</v>
      </c>
      <c r="AW67" s="1">
        <v>0.12280291318893433</v>
      </c>
      <c r="AX67" s="1">
        <v>99.404296875</v>
      </c>
      <c r="AY67" s="1">
        <v>-1.417144775390625</v>
      </c>
      <c r="AZ67" s="1">
        <v>-0.25289776921272278</v>
      </c>
      <c r="BA67" s="1">
        <v>1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1.5025411987304687</v>
      </c>
      <c r="BI67">
        <f t="shared" si="228"/>
        <v>2.6270702686921922E-3</v>
      </c>
      <c r="BJ67">
        <f t="shared" si="229"/>
        <v>303.84162178039549</v>
      </c>
      <c r="BK67">
        <f t="shared" si="230"/>
        <v>301.01103439331052</v>
      </c>
      <c r="BL67">
        <f t="shared" si="231"/>
        <v>272.17016969777251</v>
      </c>
      <c r="BM67">
        <f t="shared" si="232"/>
        <v>0.48867763569722883</v>
      </c>
      <c r="BN67">
        <f t="shared" si="233"/>
        <v>4.4326596866742323</v>
      </c>
      <c r="BO67">
        <f t="shared" si="234"/>
        <v>44.592234199375319</v>
      </c>
      <c r="BP67">
        <f t="shared" si="235"/>
        <v>22.830267494053054</v>
      </c>
      <c r="BQ67">
        <f t="shared" si="236"/>
        <v>29.276328086853027</v>
      </c>
      <c r="BR67">
        <f t="shared" si="237"/>
        <v>4.0865304286931163</v>
      </c>
      <c r="BS67">
        <f t="shared" si="238"/>
        <v>0.11125194635384897</v>
      </c>
      <c r="BT67">
        <f t="shared" si="239"/>
        <v>2.1632329989597201</v>
      </c>
      <c r="BU67">
        <f t="shared" si="240"/>
        <v>1.9232974297333962</v>
      </c>
      <c r="BV67">
        <f t="shared" si="241"/>
        <v>6.9652374646349019E-2</v>
      </c>
      <c r="BW67">
        <f t="shared" si="242"/>
        <v>110.40963756099136</v>
      </c>
      <c r="BX67">
        <f t="shared" si="243"/>
        <v>0.66370413881004076</v>
      </c>
      <c r="BY67">
        <f t="shared" si="244"/>
        <v>47.679436151349876</v>
      </c>
      <c r="BZ67">
        <f t="shared" si="245"/>
        <v>1668.3409679807157</v>
      </c>
      <c r="CA67">
        <f t="shared" si="246"/>
        <v>1.0157734438172587E-2</v>
      </c>
      <c r="CB67">
        <f t="shared" si="247"/>
        <v>0</v>
      </c>
      <c r="CC67">
        <f t="shared" si="248"/>
        <v>1488.5146178268403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157</v>
      </c>
      <c r="B68" s="1">
        <v>66</v>
      </c>
      <c r="C68" s="1" t="s">
        <v>150</v>
      </c>
      <c r="D68" s="1">
        <v>16750.000052446499</v>
      </c>
      <c r="E68" s="1">
        <v>0</v>
      </c>
      <c r="F68">
        <f t="shared" si="210"/>
        <v>37.992999511695665</v>
      </c>
      <c r="G68">
        <f t="shared" si="211"/>
        <v>0.11744948260957874</v>
      </c>
      <c r="H68">
        <f t="shared" si="212"/>
        <v>1242.1174882012285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10.098725318908691</v>
      </c>
      <c r="W68">
        <f t="shared" si="216"/>
        <v>0.87504936265945432</v>
      </c>
      <c r="X68">
        <f t="shared" si="217"/>
        <v>2.6205091816015064E-2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2.7588290017513035</v>
      </c>
      <c r="AF68">
        <f t="shared" si="223"/>
        <v>2.2850024548754879</v>
      </c>
      <c r="AG68">
        <f t="shared" si="224"/>
        <v>30.903055191040039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27.958866119384766</v>
      </c>
      <c r="AM68" s="1">
        <v>30.903055191040039</v>
      </c>
      <c r="AN68" s="1">
        <v>27.02623176574707</v>
      </c>
      <c r="AO68" s="1">
        <v>1852.1602783203125</v>
      </c>
      <c r="AP68" s="1">
        <v>1823.5264892578125</v>
      </c>
      <c r="AQ68" s="1">
        <v>20.350860595703125</v>
      </c>
      <c r="AR68" s="1">
        <v>22.146291732788086</v>
      </c>
      <c r="AS68" s="1">
        <v>53.436756134033203</v>
      </c>
      <c r="AT68" s="1">
        <v>58.149875640869141</v>
      </c>
      <c r="AU68" s="1">
        <v>300.51068115234375</v>
      </c>
      <c r="AV68" s="1">
        <v>1700.4677734375</v>
      </c>
      <c r="AW68" s="1">
        <v>0.11068969219923019</v>
      </c>
      <c r="AX68" s="1">
        <v>99.407112121582031</v>
      </c>
      <c r="AY68" s="1">
        <v>-2.1567504405975342</v>
      </c>
      <c r="AZ68" s="1">
        <v>-0.26301920413970947</v>
      </c>
      <c r="BA68" s="1">
        <v>1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1.5025534057617185</v>
      </c>
      <c r="BI68">
        <f t="shared" si="228"/>
        <v>2.7588290017513035E-3</v>
      </c>
      <c r="BJ68">
        <f t="shared" si="229"/>
        <v>304.05305519104002</v>
      </c>
      <c r="BK68">
        <f t="shared" si="230"/>
        <v>301.10886611938474</v>
      </c>
      <c r="BL68">
        <f t="shared" si="231"/>
        <v>272.07483766865334</v>
      </c>
      <c r="BM68">
        <f t="shared" si="232"/>
        <v>0.45947293755568108</v>
      </c>
      <c r="BN68">
        <f t="shared" si="233"/>
        <v>4.4865013602340182</v>
      </c>
      <c r="BO68">
        <f t="shared" si="234"/>
        <v>45.132599312881212</v>
      </c>
      <c r="BP68">
        <f t="shared" si="235"/>
        <v>22.986307580093126</v>
      </c>
      <c r="BQ68">
        <f t="shared" si="236"/>
        <v>29.430960655212402</v>
      </c>
      <c r="BR68">
        <f t="shared" si="237"/>
        <v>4.1231638686758023</v>
      </c>
      <c r="BS68">
        <f t="shared" si="238"/>
        <v>0.11598311362321347</v>
      </c>
      <c r="BT68">
        <f t="shared" si="239"/>
        <v>2.2014989053585303</v>
      </c>
      <c r="BU68">
        <f t="shared" si="240"/>
        <v>1.921664963317272</v>
      </c>
      <c r="BV68">
        <f t="shared" si="241"/>
        <v>7.2619779177817839E-2</v>
      </c>
      <c r="BW68">
        <f t="shared" si="242"/>
        <v>123.47531241779737</v>
      </c>
      <c r="BX68">
        <f t="shared" si="243"/>
        <v>0.68116229488214275</v>
      </c>
      <c r="BY68">
        <f t="shared" si="244"/>
        <v>47.954482837915926</v>
      </c>
      <c r="BZ68">
        <f t="shared" si="245"/>
        <v>1818.0052731554065</v>
      </c>
      <c r="CA68">
        <f t="shared" si="246"/>
        <v>1.0021613633069014E-2</v>
      </c>
      <c r="CB68">
        <f t="shared" si="247"/>
        <v>0</v>
      </c>
      <c r="CC68">
        <f t="shared" si="248"/>
        <v>1487.9932413694257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</sheetData>
  <sortState xmlns:xlrd2="http://schemas.microsoft.com/office/spreadsheetml/2017/richdata2" ref="B58:CF68">
    <sortCondition ref="AO58:AO68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2017-06-27-bern1-katripe_.xls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2017-07-11T16:53:45Z</dcterms:created>
  <dcterms:modified xsi:type="dcterms:W3CDTF">2022-10-21T21:53:04Z</dcterms:modified>
</cp:coreProperties>
</file>