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5DF03F48-AACA-48EE-BF67-7F4F9821FCD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7-bern2-katripe2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  <c r="BL47" i="1"/>
  <c r="J47" i="1"/>
  <c r="BP47" i="1"/>
  <c r="BO47" i="1"/>
  <c r="BN47" i="1"/>
  <c r="BM47" i="1"/>
  <c r="AM47" i="1"/>
  <c r="BQ47" i="1"/>
  <c r="AK47" i="1"/>
  <c r="BR47" i="1"/>
  <c r="BS47" i="1"/>
  <c r="BT47" i="1"/>
  <c r="BW47" i="1"/>
  <c r="AO47" i="1"/>
  <c r="K47" i="1"/>
  <c r="BZ47" i="1"/>
  <c r="L47" i="1"/>
  <c r="CF47" i="1"/>
  <c r="T47" i="1"/>
  <c r="CH47" i="1"/>
  <c r="U47" i="1"/>
  <c r="V47" i="1"/>
  <c r="AA47" i="1"/>
  <c r="CG47" i="1"/>
  <c r="AB47" i="1"/>
  <c r="AC47" i="1"/>
  <c r="AD47" i="1"/>
  <c r="AE47" i="1"/>
  <c r="AH47" i="1"/>
  <c r="AI47" i="1"/>
  <c r="BX47" i="1"/>
  <c r="AJ47" i="1"/>
  <c r="BU47" i="1"/>
  <c r="BV47" i="1"/>
  <c r="BY47" i="1"/>
  <c r="CA47" i="1"/>
  <c r="CB47" i="1"/>
  <c r="CC47" i="1"/>
  <c r="CD47" i="1"/>
  <c r="CE47" i="1"/>
  <c r="CI47" i="1"/>
  <c r="CJ47" i="1"/>
  <c r="BL50" i="1"/>
  <c r="J50" i="1"/>
  <c r="BP50" i="1"/>
  <c r="BO50" i="1"/>
  <c r="BN50" i="1"/>
  <c r="BM50" i="1"/>
  <c r="AM50" i="1"/>
  <c r="BQ50" i="1"/>
  <c r="AK50" i="1"/>
  <c r="BR50" i="1"/>
  <c r="BS50" i="1"/>
  <c r="BT50" i="1"/>
  <c r="BW50" i="1"/>
  <c r="AO50" i="1"/>
  <c r="K50" i="1"/>
  <c r="BZ50" i="1"/>
  <c r="L50" i="1"/>
  <c r="CF50" i="1"/>
  <c r="T50" i="1"/>
  <c r="CH50" i="1"/>
  <c r="U50" i="1"/>
  <c r="V50" i="1"/>
  <c r="AA50" i="1"/>
  <c r="CG50" i="1"/>
  <c r="AB50" i="1"/>
  <c r="AC50" i="1"/>
  <c r="AD50" i="1"/>
  <c r="AE50" i="1"/>
  <c r="AH50" i="1"/>
  <c r="AI50" i="1"/>
  <c r="BX50" i="1"/>
  <c r="AJ50" i="1"/>
  <c r="BU50" i="1"/>
  <c r="BV50" i="1"/>
  <c r="BY50" i="1"/>
  <c r="CA50" i="1"/>
  <c r="CB50" i="1"/>
  <c r="CC50" i="1"/>
  <c r="CD50" i="1"/>
  <c r="CE50" i="1"/>
  <c r="CI50" i="1"/>
  <c r="CJ50" i="1"/>
  <c r="BL48" i="1"/>
  <c r="J48" i="1"/>
  <c r="BP48" i="1"/>
  <c r="BO48" i="1"/>
  <c r="BN48" i="1"/>
  <c r="BM48" i="1"/>
  <c r="AM48" i="1"/>
  <c r="BQ48" i="1"/>
  <c r="AK48" i="1"/>
  <c r="BR48" i="1"/>
  <c r="BS48" i="1"/>
  <c r="BT48" i="1"/>
  <c r="BW48" i="1"/>
  <c r="AO48" i="1"/>
  <c r="K48" i="1"/>
  <c r="BZ48" i="1"/>
  <c r="L48" i="1"/>
  <c r="CF48" i="1"/>
  <c r="T48" i="1"/>
  <c r="CH48" i="1"/>
  <c r="U48" i="1"/>
  <c r="V48" i="1"/>
  <c r="AA48" i="1"/>
  <c r="CG48" i="1"/>
  <c r="AB48" i="1"/>
  <c r="AC48" i="1"/>
  <c r="AD48" i="1"/>
  <c r="AE48" i="1"/>
  <c r="AH48" i="1"/>
  <c r="AI48" i="1"/>
  <c r="BX48" i="1"/>
  <c r="AJ48" i="1"/>
  <c r="BU48" i="1"/>
  <c r="BV48" i="1"/>
  <c r="BY48" i="1"/>
  <c r="CA48" i="1"/>
  <c r="CB48" i="1"/>
  <c r="CC48" i="1"/>
  <c r="CD48" i="1"/>
  <c r="CE48" i="1"/>
  <c r="CI48" i="1"/>
  <c r="CJ48" i="1"/>
  <c r="BL49" i="1"/>
  <c r="J49" i="1"/>
  <c r="BP49" i="1"/>
  <c r="BO49" i="1"/>
  <c r="BN49" i="1"/>
  <c r="BM49" i="1"/>
  <c r="AM49" i="1"/>
  <c r="BQ49" i="1"/>
  <c r="AK49" i="1"/>
  <c r="BR49" i="1"/>
  <c r="BS49" i="1"/>
  <c r="BT49" i="1"/>
  <c r="BW49" i="1"/>
  <c r="AO49" i="1"/>
  <c r="K49" i="1"/>
  <c r="BZ49" i="1"/>
  <c r="L49" i="1"/>
  <c r="CF49" i="1"/>
  <c r="T49" i="1"/>
  <c r="CH49" i="1"/>
  <c r="U49" i="1"/>
  <c r="V49" i="1"/>
  <c r="AA49" i="1"/>
  <c r="CG49" i="1"/>
  <c r="AB49" i="1"/>
  <c r="AC49" i="1"/>
  <c r="AD49" i="1"/>
  <c r="AE49" i="1"/>
  <c r="AH49" i="1"/>
  <c r="AI49" i="1"/>
  <c r="BX49" i="1"/>
  <c r="AJ49" i="1"/>
  <c r="BU49" i="1"/>
  <c r="BV49" i="1"/>
  <c r="BY49" i="1"/>
  <c r="CA49" i="1"/>
  <c r="CB49" i="1"/>
  <c r="CC49" i="1"/>
  <c r="CD49" i="1"/>
  <c r="CE49" i="1"/>
  <c r="CI49" i="1"/>
  <c r="CJ49" i="1"/>
  <c r="BL51" i="1"/>
  <c r="J51" i="1"/>
  <c r="BP51" i="1"/>
  <c r="BO51" i="1"/>
  <c r="BN51" i="1"/>
  <c r="BM51" i="1"/>
  <c r="AM51" i="1"/>
  <c r="BQ51" i="1"/>
  <c r="AK51" i="1"/>
  <c r="BR51" i="1"/>
  <c r="BS51" i="1"/>
  <c r="BT51" i="1"/>
  <c r="BW51" i="1"/>
  <c r="AO51" i="1"/>
  <c r="K51" i="1"/>
  <c r="BZ51" i="1"/>
  <c r="L51" i="1"/>
  <c r="CF51" i="1"/>
  <c r="T51" i="1"/>
  <c r="CH51" i="1"/>
  <c r="U51" i="1"/>
  <c r="V51" i="1"/>
  <c r="AA51" i="1"/>
  <c r="CG51" i="1"/>
  <c r="AB51" i="1"/>
  <c r="AC51" i="1"/>
  <c r="AD51" i="1"/>
  <c r="AE51" i="1"/>
  <c r="AH51" i="1"/>
  <c r="AI51" i="1"/>
  <c r="BX51" i="1"/>
  <c r="AJ51" i="1"/>
  <c r="BU51" i="1"/>
  <c r="BV51" i="1"/>
  <c r="BY51" i="1"/>
  <c r="CA51" i="1"/>
  <c r="CB51" i="1"/>
  <c r="CC51" i="1"/>
  <c r="CD51" i="1"/>
  <c r="CE51" i="1"/>
  <c r="CI51" i="1"/>
  <c r="CJ51" i="1"/>
  <c r="BL52" i="1"/>
  <c r="J52" i="1"/>
  <c r="BP52" i="1"/>
  <c r="BO52" i="1"/>
  <c r="BN52" i="1"/>
  <c r="BM52" i="1"/>
  <c r="AM52" i="1"/>
  <c r="BQ52" i="1"/>
  <c r="AK52" i="1"/>
  <c r="BR52" i="1"/>
  <c r="BS52" i="1"/>
  <c r="BT52" i="1"/>
  <c r="BW52" i="1"/>
  <c r="AO52" i="1"/>
  <c r="K52" i="1"/>
  <c r="BZ52" i="1"/>
  <c r="L52" i="1"/>
  <c r="CF52" i="1"/>
  <c r="T52" i="1"/>
  <c r="CH52" i="1"/>
  <c r="U52" i="1"/>
  <c r="V52" i="1"/>
  <c r="AA52" i="1"/>
  <c r="CG52" i="1"/>
  <c r="AB52" i="1"/>
  <c r="AC52" i="1"/>
  <c r="AD52" i="1"/>
  <c r="AE52" i="1"/>
  <c r="AH52" i="1"/>
  <c r="AI52" i="1"/>
  <c r="BX52" i="1"/>
  <c r="AJ52" i="1"/>
  <c r="BU52" i="1"/>
  <c r="BV52" i="1"/>
  <c r="BY52" i="1"/>
  <c r="CA52" i="1"/>
  <c r="CB52" i="1"/>
  <c r="CC52" i="1"/>
  <c r="CD52" i="1"/>
  <c r="CE52" i="1"/>
  <c r="CI52" i="1"/>
  <c r="CJ52" i="1"/>
  <c r="BL53" i="1"/>
  <c r="J53" i="1"/>
  <c r="BP53" i="1"/>
  <c r="BO53" i="1"/>
  <c r="BN53" i="1"/>
  <c r="BM53" i="1"/>
  <c r="AM53" i="1"/>
  <c r="BQ53" i="1"/>
  <c r="AK53" i="1"/>
  <c r="BR53" i="1"/>
  <c r="BS53" i="1"/>
  <c r="BT53" i="1"/>
  <c r="BW53" i="1"/>
  <c r="AO53" i="1"/>
  <c r="K53" i="1"/>
  <c r="BZ53" i="1"/>
  <c r="L53" i="1"/>
  <c r="CF53" i="1"/>
  <c r="T53" i="1"/>
  <c r="CH53" i="1"/>
  <c r="U53" i="1"/>
  <c r="V53" i="1"/>
  <c r="AA53" i="1"/>
  <c r="CG53" i="1"/>
  <c r="AB53" i="1"/>
  <c r="AC53" i="1"/>
  <c r="AD53" i="1"/>
  <c r="AE53" i="1"/>
  <c r="AH53" i="1"/>
  <c r="AI53" i="1"/>
  <c r="BX53" i="1"/>
  <c r="AJ53" i="1"/>
  <c r="BU53" i="1"/>
  <c r="BV53" i="1"/>
  <c r="BY53" i="1"/>
  <c r="CA53" i="1"/>
  <c r="CB53" i="1"/>
  <c r="CC53" i="1"/>
  <c r="CD53" i="1"/>
  <c r="CE53" i="1"/>
  <c r="CI53" i="1"/>
  <c r="CJ53" i="1"/>
  <c r="BL54" i="1"/>
  <c r="J54" i="1"/>
  <c r="BP54" i="1"/>
  <c r="BO54" i="1"/>
  <c r="BN54" i="1"/>
  <c r="BM54" i="1"/>
  <c r="AM54" i="1"/>
  <c r="BQ54" i="1"/>
  <c r="AK54" i="1"/>
  <c r="BR54" i="1"/>
  <c r="BS54" i="1"/>
  <c r="BT54" i="1"/>
  <c r="BW54" i="1"/>
  <c r="AO54" i="1"/>
  <c r="K54" i="1"/>
  <c r="BZ54" i="1"/>
  <c r="L54" i="1"/>
  <c r="CF54" i="1"/>
  <c r="T54" i="1"/>
  <c r="CH54" i="1"/>
  <c r="U54" i="1"/>
  <c r="V54" i="1"/>
  <c r="AA54" i="1"/>
  <c r="CG54" i="1"/>
  <c r="AB54" i="1"/>
  <c r="AC54" i="1"/>
  <c r="AD54" i="1"/>
  <c r="AE54" i="1"/>
  <c r="AH54" i="1"/>
  <c r="AI54" i="1"/>
  <c r="BX54" i="1"/>
  <c r="AJ54" i="1"/>
  <c r="BU54" i="1"/>
  <c r="BV54" i="1"/>
  <c r="BY54" i="1"/>
  <c r="CA54" i="1"/>
  <c r="CB54" i="1"/>
  <c r="CC54" i="1"/>
  <c r="CD54" i="1"/>
  <c r="CE54" i="1"/>
  <c r="CI54" i="1"/>
  <c r="CJ54" i="1"/>
  <c r="BL55" i="1"/>
  <c r="J55" i="1"/>
  <c r="BP55" i="1"/>
  <c r="BO55" i="1"/>
  <c r="BN55" i="1"/>
  <c r="BM55" i="1"/>
  <c r="AM55" i="1"/>
  <c r="BQ55" i="1"/>
  <c r="AK55" i="1"/>
  <c r="BR55" i="1"/>
  <c r="BS55" i="1"/>
  <c r="BT55" i="1"/>
  <c r="BW55" i="1"/>
  <c r="AO55" i="1"/>
  <c r="K55" i="1"/>
  <c r="BZ55" i="1"/>
  <c r="L55" i="1"/>
  <c r="CF55" i="1"/>
  <c r="T55" i="1"/>
  <c r="CH55" i="1"/>
  <c r="U55" i="1"/>
  <c r="V55" i="1"/>
  <c r="AA55" i="1"/>
  <c r="CG55" i="1"/>
  <c r="AB55" i="1"/>
  <c r="AC55" i="1"/>
  <c r="AD55" i="1"/>
  <c r="AE55" i="1"/>
  <c r="AH55" i="1"/>
  <c r="AI55" i="1"/>
  <c r="BX55" i="1"/>
  <c r="AJ55" i="1"/>
  <c r="BU55" i="1"/>
  <c r="BV55" i="1"/>
  <c r="BY55" i="1"/>
  <c r="CA55" i="1"/>
  <c r="CB55" i="1"/>
  <c r="CC55" i="1"/>
  <c r="CD55" i="1"/>
  <c r="CE55" i="1"/>
  <c r="CI55" i="1"/>
  <c r="CJ55" i="1"/>
  <c r="BL56" i="1"/>
  <c r="J56" i="1"/>
  <c r="BP56" i="1"/>
  <c r="BO56" i="1"/>
  <c r="BN56" i="1"/>
  <c r="BM56" i="1"/>
  <c r="AM56" i="1"/>
  <c r="BQ56" i="1"/>
  <c r="AK56" i="1"/>
  <c r="BR56" i="1"/>
  <c r="BS56" i="1"/>
  <c r="BT56" i="1"/>
  <c r="BW56" i="1"/>
  <c r="AO56" i="1"/>
  <c r="K56" i="1"/>
  <c r="BZ56" i="1"/>
  <c r="L56" i="1"/>
  <c r="CF56" i="1"/>
  <c r="T56" i="1"/>
  <c r="CH56" i="1"/>
  <c r="U56" i="1"/>
  <c r="V56" i="1"/>
  <c r="AA56" i="1"/>
  <c r="CG56" i="1"/>
  <c r="AB56" i="1"/>
  <c r="AC56" i="1"/>
  <c r="AD56" i="1"/>
  <c r="AE56" i="1"/>
  <c r="AH56" i="1"/>
  <c r="AI56" i="1"/>
  <c r="BX56" i="1"/>
  <c r="AJ56" i="1"/>
  <c r="BU56" i="1"/>
  <c r="BV56" i="1"/>
  <c r="BY56" i="1"/>
  <c r="CA56" i="1"/>
  <c r="CB56" i="1"/>
  <c r="CC56" i="1"/>
  <c r="CD56" i="1"/>
  <c r="CE56" i="1"/>
  <c r="CI56" i="1"/>
  <c r="CJ56" i="1"/>
  <c r="BL57" i="1"/>
  <c r="J57" i="1"/>
  <c r="BP57" i="1"/>
  <c r="BO57" i="1"/>
  <c r="BN57" i="1"/>
  <c r="BM57" i="1"/>
  <c r="AM57" i="1"/>
  <c r="BQ57" i="1"/>
  <c r="AK57" i="1"/>
  <c r="BR57" i="1"/>
  <c r="BS57" i="1"/>
  <c r="BT57" i="1"/>
  <c r="BW57" i="1"/>
  <c r="AO57" i="1"/>
  <c r="K57" i="1"/>
  <c r="BZ57" i="1"/>
  <c r="L57" i="1"/>
  <c r="CF57" i="1"/>
  <c r="T57" i="1"/>
  <c r="CH57" i="1"/>
  <c r="U57" i="1"/>
  <c r="V57" i="1"/>
  <c r="AA57" i="1"/>
  <c r="CG57" i="1"/>
  <c r="AB57" i="1"/>
  <c r="AC57" i="1"/>
  <c r="AD57" i="1"/>
  <c r="AE57" i="1"/>
  <c r="AH57" i="1"/>
  <c r="AI57" i="1"/>
  <c r="BX57" i="1"/>
  <c r="AJ57" i="1"/>
  <c r="BU57" i="1"/>
  <c r="BV57" i="1"/>
  <c r="BY57" i="1"/>
  <c r="CA57" i="1"/>
  <c r="CB57" i="1"/>
  <c r="CC57" i="1"/>
  <c r="CD57" i="1"/>
  <c r="CE57" i="1"/>
  <c r="CI57" i="1"/>
  <c r="CJ57" i="1"/>
  <c r="BL58" i="1"/>
  <c r="J58" i="1"/>
  <c r="BP58" i="1"/>
  <c r="BO58" i="1"/>
  <c r="BN58" i="1"/>
  <c r="BM58" i="1"/>
  <c r="AM58" i="1"/>
  <c r="BQ58" i="1"/>
  <c r="AK58" i="1"/>
  <c r="BR58" i="1"/>
  <c r="BS58" i="1"/>
  <c r="BT58" i="1"/>
  <c r="BW58" i="1"/>
  <c r="AO58" i="1"/>
  <c r="K58" i="1"/>
  <c r="BZ58" i="1"/>
  <c r="L58" i="1"/>
  <c r="CF58" i="1"/>
  <c r="T58" i="1"/>
  <c r="CH58" i="1"/>
  <c r="U58" i="1"/>
  <c r="V58" i="1"/>
  <c r="AA58" i="1"/>
  <c r="CG58" i="1"/>
  <c r="AB58" i="1"/>
  <c r="AC58" i="1"/>
  <c r="AD58" i="1"/>
  <c r="AE58" i="1"/>
  <c r="AH58" i="1"/>
  <c r="AI58" i="1"/>
  <c r="BX58" i="1"/>
  <c r="AJ58" i="1"/>
  <c r="BU58" i="1"/>
  <c r="BV58" i="1"/>
  <c r="BY58" i="1"/>
  <c r="CA58" i="1"/>
  <c r="CB58" i="1"/>
  <c r="CC58" i="1"/>
  <c r="CD58" i="1"/>
  <c r="CE58" i="1"/>
  <c r="CI58" i="1"/>
  <c r="CJ58" i="1"/>
  <c r="BL61" i="1"/>
  <c r="J61" i="1"/>
  <c r="BP61" i="1"/>
  <c r="BO61" i="1"/>
  <c r="BN61" i="1"/>
  <c r="BM61" i="1"/>
  <c r="AM61" i="1"/>
  <c r="BQ61" i="1"/>
  <c r="AK61" i="1"/>
  <c r="BR61" i="1"/>
  <c r="BS61" i="1"/>
  <c r="BT61" i="1"/>
  <c r="BW61" i="1"/>
  <c r="AO61" i="1"/>
  <c r="K61" i="1"/>
  <c r="BZ61" i="1"/>
  <c r="L61" i="1"/>
  <c r="CF61" i="1"/>
  <c r="T61" i="1"/>
  <c r="CH61" i="1"/>
  <c r="U61" i="1"/>
  <c r="V61" i="1"/>
  <c r="AA61" i="1"/>
  <c r="CG61" i="1"/>
  <c r="AB61" i="1"/>
  <c r="AC61" i="1"/>
  <c r="AD61" i="1"/>
  <c r="AE61" i="1"/>
  <c r="AH61" i="1"/>
  <c r="AI61" i="1"/>
  <c r="BX61" i="1"/>
  <c r="AJ61" i="1"/>
  <c r="BU61" i="1"/>
  <c r="BV61" i="1"/>
  <c r="BY61" i="1"/>
  <c r="CA61" i="1"/>
  <c r="CB61" i="1"/>
  <c r="CC61" i="1"/>
  <c r="CD61" i="1"/>
  <c r="CE61" i="1"/>
  <c r="CI61" i="1"/>
  <c r="CJ61" i="1"/>
  <c r="BL59" i="1"/>
  <c r="J59" i="1"/>
  <c r="BP59" i="1"/>
  <c r="BO59" i="1"/>
  <c r="BN59" i="1"/>
  <c r="BM59" i="1"/>
  <c r="AM59" i="1"/>
  <c r="BQ59" i="1"/>
  <c r="AK59" i="1"/>
  <c r="BR59" i="1"/>
  <c r="BS59" i="1"/>
  <c r="BT59" i="1"/>
  <c r="BW59" i="1"/>
  <c r="AO59" i="1"/>
  <c r="K59" i="1"/>
  <c r="BZ59" i="1"/>
  <c r="L59" i="1"/>
  <c r="CF59" i="1"/>
  <c r="T59" i="1"/>
  <c r="CH59" i="1"/>
  <c r="U59" i="1"/>
  <c r="V59" i="1"/>
  <c r="AA59" i="1"/>
  <c r="CG59" i="1"/>
  <c r="AB59" i="1"/>
  <c r="AC59" i="1"/>
  <c r="AD59" i="1"/>
  <c r="AE59" i="1"/>
  <c r="AH59" i="1"/>
  <c r="AI59" i="1"/>
  <c r="BX59" i="1"/>
  <c r="AJ59" i="1"/>
  <c r="BU59" i="1"/>
  <c r="BV59" i="1"/>
  <c r="BY59" i="1"/>
  <c r="CA59" i="1"/>
  <c r="CB59" i="1"/>
  <c r="CC59" i="1"/>
  <c r="CD59" i="1"/>
  <c r="CE59" i="1"/>
  <c r="CI59" i="1"/>
  <c r="CJ59" i="1"/>
  <c r="BL60" i="1"/>
  <c r="J60" i="1"/>
  <c r="BP60" i="1"/>
  <c r="BO60" i="1"/>
  <c r="BN60" i="1"/>
  <c r="BM60" i="1"/>
  <c r="AM60" i="1"/>
  <c r="BQ60" i="1"/>
  <c r="AK60" i="1"/>
  <c r="BR60" i="1"/>
  <c r="BS60" i="1"/>
  <c r="BT60" i="1"/>
  <c r="BW60" i="1"/>
  <c r="AO60" i="1"/>
  <c r="K60" i="1"/>
  <c r="BZ60" i="1"/>
  <c r="L60" i="1"/>
  <c r="CF60" i="1"/>
  <c r="T60" i="1"/>
  <c r="CH60" i="1"/>
  <c r="U60" i="1"/>
  <c r="V60" i="1"/>
  <c r="AA60" i="1"/>
  <c r="CG60" i="1"/>
  <c r="AB60" i="1"/>
  <c r="AC60" i="1"/>
  <c r="AD60" i="1"/>
  <c r="AE60" i="1"/>
  <c r="AH60" i="1"/>
  <c r="AI60" i="1"/>
  <c r="BX60" i="1"/>
  <c r="AJ60" i="1"/>
  <c r="BU60" i="1"/>
  <c r="BV60" i="1"/>
  <c r="BY60" i="1"/>
  <c r="CA60" i="1"/>
  <c r="CB60" i="1"/>
  <c r="CC60" i="1"/>
  <c r="CD60" i="1"/>
  <c r="CE60" i="1"/>
  <c r="CI60" i="1"/>
  <c r="CJ60" i="1"/>
  <c r="BL62" i="1"/>
  <c r="J62" i="1"/>
  <c r="BP62" i="1"/>
  <c r="BO62" i="1"/>
  <c r="BN62" i="1"/>
  <c r="BM62" i="1"/>
  <c r="AM62" i="1"/>
  <c r="BQ62" i="1"/>
  <c r="AK62" i="1"/>
  <c r="BR62" i="1"/>
  <c r="BS62" i="1"/>
  <c r="BT62" i="1"/>
  <c r="BW62" i="1"/>
  <c r="AO62" i="1"/>
  <c r="K62" i="1"/>
  <c r="BZ62" i="1"/>
  <c r="L62" i="1"/>
  <c r="CF62" i="1"/>
  <c r="T62" i="1"/>
  <c r="CH62" i="1"/>
  <c r="U62" i="1"/>
  <c r="V62" i="1"/>
  <c r="AA62" i="1"/>
  <c r="CG62" i="1"/>
  <c r="AB62" i="1"/>
  <c r="AC62" i="1"/>
  <c r="AD62" i="1"/>
  <c r="AE62" i="1"/>
  <c r="AH62" i="1"/>
  <c r="AI62" i="1"/>
  <c r="BX62" i="1"/>
  <c r="AJ62" i="1"/>
  <c r="BU62" i="1"/>
  <c r="BV62" i="1"/>
  <c r="BY62" i="1"/>
  <c r="CA62" i="1"/>
  <c r="CB62" i="1"/>
  <c r="CC62" i="1"/>
  <c r="CD62" i="1"/>
  <c r="CE62" i="1"/>
  <c r="CI62" i="1"/>
  <c r="CJ62" i="1"/>
  <c r="BL63" i="1"/>
  <c r="J63" i="1"/>
  <c r="BP63" i="1"/>
  <c r="BO63" i="1"/>
  <c r="BN63" i="1"/>
  <c r="BM63" i="1"/>
  <c r="AM63" i="1"/>
  <c r="BQ63" i="1"/>
  <c r="AK63" i="1"/>
  <c r="BR63" i="1"/>
  <c r="BS63" i="1"/>
  <c r="BT63" i="1"/>
  <c r="BW63" i="1"/>
  <c r="AO63" i="1"/>
  <c r="K63" i="1"/>
  <c r="BZ63" i="1"/>
  <c r="L63" i="1"/>
  <c r="CF63" i="1"/>
  <c r="T63" i="1"/>
  <c r="CH63" i="1"/>
  <c r="U63" i="1"/>
  <c r="V63" i="1"/>
  <c r="AA63" i="1"/>
  <c r="CG63" i="1"/>
  <c r="AB63" i="1"/>
  <c r="AC63" i="1"/>
  <c r="AD63" i="1"/>
  <c r="AE63" i="1"/>
  <c r="AH63" i="1"/>
  <c r="AI63" i="1"/>
  <c r="BX63" i="1"/>
  <c r="AJ63" i="1"/>
  <c r="BU63" i="1"/>
  <c r="BV63" i="1"/>
  <c r="BY63" i="1"/>
  <c r="CA63" i="1"/>
  <c r="CB63" i="1"/>
  <c r="CC63" i="1"/>
  <c r="CD63" i="1"/>
  <c r="CE63" i="1"/>
  <c r="CI63" i="1"/>
  <c r="CJ63" i="1"/>
  <c r="BL64" i="1"/>
  <c r="J64" i="1"/>
  <c r="BP64" i="1"/>
  <c r="BO64" i="1"/>
  <c r="BN64" i="1"/>
  <c r="BM64" i="1"/>
  <c r="AM64" i="1"/>
  <c r="BQ64" i="1"/>
  <c r="AK64" i="1"/>
  <c r="BR64" i="1"/>
  <c r="BS64" i="1"/>
  <c r="BT64" i="1"/>
  <c r="BW64" i="1"/>
  <c r="AO64" i="1"/>
  <c r="K64" i="1"/>
  <c r="BZ64" i="1"/>
  <c r="L64" i="1"/>
  <c r="CF64" i="1"/>
  <c r="T64" i="1"/>
  <c r="CH64" i="1"/>
  <c r="U64" i="1"/>
  <c r="V64" i="1"/>
  <c r="AA64" i="1"/>
  <c r="CG64" i="1"/>
  <c r="AB64" i="1"/>
  <c r="AC64" i="1"/>
  <c r="AD64" i="1"/>
  <c r="AE64" i="1"/>
  <c r="AH64" i="1"/>
  <c r="AI64" i="1"/>
  <c r="BX64" i="1"/>
  <c r="AJ64" i="1"/>
  <c r="BU64" i="1"/>
  <c r="BV64" i="1"/>
  <c r="BY64" i="1"/>
  <c r="CA64" i="1"/>
  <c r="CB64" i="1"/>
  <c r="CC64" i="1"/>
  <c r="CD64" i="1"/>
  <c r="CE64" i="1"/>
  <c r="CI64" i="1"/>
  <c r="CJ64" i="1"/>
  <c r="BL65" i="1"/>
  <c r="J65" i="1"/>
  <c r="BP65" i="1"/>
  <c r="BO65" i="1"/>
  <c r="BN65" i="1"/>
  <c r="BM65" i="1"/>
  <c r="AM65" i="1"/>
  <c r="BQ65" i="1"/>
  <c r="AK65" i="1"/>
  <c r="BR65" i="1"/>
  <c r="BS65" i="1"/>
  <c r="BT65" i="1"/>
  <c r="BW65" i="1"/>
  <c r="AO65" i="1"/>
  <c r="K65" i="1"/>
  <c r="BZ65" i="1"/>
  <c r="L65" i="1"/>
  <c r="CF65" i="1"/>
  <c r="T65" i="1"/>
  <c r="CH65" i="1"/>
  <c r="U65" i="1"/>
  <c r="V65" i="1"/>
  <c r="AA65" i="1"/>
  <c r="CG65" i="1"/>
  <c r="AB65" i="1"/>
  <c r="AC65" i="1"/>
  <c r="AD65" i="1"/>
  <c r="AE65" i="1"/>
  <c r="AH65" i="1"/>
  <c r="AI65" i="1"/>
  <c r="BX65" i="1"/>
  <c r="AJ65" i="1"/>
  <c r="BU65" i="1"/>
  <c r="BV65" i="1"/>
  <c r="BY65" i="1"/>
  <c r="CA65" i="1"/>
  <c r="CB65" i="1"/>
  <c r="CC65" i="1"/>
  <c r="CD65" i="1"/>
  <c r="CE65" i="1"/>
  <c r="CI65" i="1"/>
  <c r="CJ65" i="1"/>
  <c r="BL66" i="1"/>
  <c r="J66" i="1"/>
  <c r="BP66" i="1"/>
  <c r="BO66" i="1"/>
  <c r="BN66" i="1"/>
  <c r="BM66" i="1"/>
  <c r="AM66" i="1"/>
  <c r="BQ66" i="1"/>
  <c r="AK66" i="1"/>
  <c r="BR66" i="1"/>
  <c r="BS66" i="1"/>
  <c r="BT66" i="1"/>
  <c r="BW66" i="1"/>
  <c r="AO66" i="1"/>
  <c r="K66" i="1"/>
  <c r="BZ66" i="1"/>
  <c r="L66" i="1"/>
  <c r="CF66" i="1"/>
  <c r="T66" i="1"/>
  <c r="CH66" i="1"/>
  <c r="U66" i="1"/>
  <c r="V66" i="1"/>
  <c r="AA66" i="1"/>
  <c r="CG66" i="1"/>
  <c r="AB66" i="1"/>
  <c r="AC66" i="1"/>
  <c r="AD66" i="1"/>
  <c r="AE66" i="1"/>
  <c r="AH66" i="1"/>
  <c r="AI66" i="1"/>
  <c r="BX66" i="1"/>
  <c r="AJ66" i="1"/>
  <c r="BU66" i="1"/>
  <c r="BV66" i="1"/>
  <c r="BY66" i="1"/>
  <c r="CA66" i="1"/>
  <c r="CB66" i="1"/>
  <c r="CC66" i="1"/>
  <c r="CD66" i="1"/>
  <c r="CE66" i="1"/>
  <c r="CI66" i="1"/>
  <c r="CJ66" i="1"/>
  <c r="BL67" i="1"/>
  <c r="J67" i="1"/>
  <c r="BP67" i="1"/>
  <c r="BO67" i="1"/>
  <c r="BN67" i="1"/>
  <c r="BM67" i="1"/>
  <c r="AM67" i="1"/>
  <c r="BQ67" i="1"/>
  <c r="AK67" i="1"/>
  <c r="BR67" i="1"/>
  <c r="BS67" i="1"/>
  <c r="BT67" i="1"/>
  <c r="BW67" i="1"/>
  <c r="AO67" i="1"/>
  <c r="K67" i="1"/>
  <c r="BZ67" i="1"/>
  <c r="L67" i="1"/>
  <c r="CF67" i="1"/>
  <c r="T67" i="1"/>
  <c r="CH67" i="1"/>
  <c r="U67" i="1"/>
  <c r="V67" i="1"/>
  <c r="AA67" i="1"/>
  <c r="CG67" i="1"/>
  <c r="AB67" i="1"/>
  <c r="AC67" i="1"/>
  <c r="AD67" i="1"/>
  <c r="AE67" i="1"/>
  <c r="AH67" i="1"/>
  <c r="AI67" i="1"/>
  <c r="BX67" i="1"/>
  <c r="AJ67" i="1"/>
  <c r="BU67" i="1"/>
  <c r="BV67" i="1"/>
  <c r="BY67" i="1"/>
  <c r="CA67" i="1"/>
  <c r="CB67" i="1"/>
  <c r="CC67" i="1"/>
  <c r="CD67" i="1"/>
  <c r="CE67" i="1"/>
  <c r="CI67" i="1"/>
  <c r="CJ67" i="1"/>
  <c r="BL68" i="1"/>
  <c r="J68" i="1"/>
  <c r="BP68" i="1"/>
  <c r="BO68" i="1"/>
  <c r="BN68" i="1"/>
  <c r="BM68" i="1"/>
  <c r="AM68" i="1"/>
  <c r="BQ68" i="1"/>
  <c r="AK68" i="1"/>
  <c r="BR68" i="1"/>
  <c r="BS68" i="1"/>
  <c r="BT68" i="1"/>
  <c r="BW68" i="1"/>
  <c r="AO68" i="1"/>
  <c r="K68" i="1"/>
  <c r="BZ68" i="1"/>
  <c r="L68" i="1"/>
  <c r="CF68" i="1"/>
  <c r="T68" i="1"/>
  <c r="CH68" i="1"/>
  <c r="U68" i="1"/>
  <c r="V68" i="1"/>
  <c r="AA68" i="1"/>
  <c r="CG68" i="1"/>
  <c r="AB68" i="1"/>
  <c r="AC68" i="1"/>
  <c r="AD68" i="1"/>
  <c r="AE68" i="1"/>
  <c r="AH68" i="1"/>
  <c r="AI68" i="1"/>
  <c r="BX68" i="1"/>
  <c r="AJ68" i="1"/>
  <c r="BU68" i="1"/>
  <c r="BV68" i="1"/>
  <c r="BY68" i="1"/>
  <c r="CA68" i="1"/>
  <c r="CB68" i="1"/>
  <c r="CC68" i="1"/>
  <c r="CD68" i="1"/>
  <c r="CE68" i="1"/>
  <c r="CI68" i="1"/>
  <c r="CJ68" i="1"/>
  <c r="BL69" i="1"/>
  <c r="J69" i="1"/>
  <c r="BP69" i="1"/>
  <c r="BO69" i="1"/>
  <c r="BN69" i="1"/>
  <c r="BM69" i="1"/>
  <c r="AM69" i="1"/>
  <c r="BQ69" i="1"/>
  <c r="AK69" i="1"/>
  <c r="BR69" i="1"/>
  <c r="BS69" i="1"/>
  <c r="BT69" i="1"/>
  <c r="BW69" i="1"/>
  <c r="AO69" i="1"/>
  <c r="K69" i="1"/>
  <c r="BZ69" i="1"/>
  <c r="L69" i="1"/>
  <c r="CF69" i="1"/>
  <c r="T69" i="1"/>
  <c r="CH69" i="1"/>
  <c r="U69" i="1"/>
  <c r="V69" i="1"/>
  <c r="AA69" i="1"/>
  <c r="CG69" i="1"/>
  <c r="AB69" i="1"/>
  <c r="AC69" i="1"/>
  <c r="AD69" i="1"/>
  <c r="AE69" i="1"/>
  <c r="AH69" i="1"/>
  <c r="AI69" i="1"/>
  <c r="BX69" i="1"/>
  <c r="AJ69" i="1"/>
  <c r="BU69" i="1"/>
  <c r="BV69" i="1"/>
  <c r="BY69" i="1"/>
  <c r="CA69" i="1"/>
  <c r="CB69" i="1"/>
  <c r="CC69" i="1"/>
  <c r="CD69" i="1"/>
  <c r="CE69" i="1"/>
  <c r="CI69" i="1"/>
  <c r="CJ69" i="1"/>
  <c r="BL72" i="1"/>
  <c r="J72" i="1"/>
  <c r="BP72" i="1"/>
  <c r="BO72" i="1"/>
  <c r="BN72" i="1"/>
  <c r="BM72" i="1"/>
  <c r="AM72" i="1"/>
  <c r="BQ72" i="1"/>
  <c r="AK72" i="1"/>
  <c r="BR72" i="1"/>
  <c r="BS72" i="1"/>
  <c r="BT72" i="1"/>
  <c r="BW72" i="1"/>
  <c r="AO72" i="1"/>
  <c r="K72" i="1"/>
  <c r="BZ72" i="1"/>
  <c r="L72" i="1"/>
  <c r="CF72" i="1"/>
  <c r="T72" i="1"/>
  <c r="CH72" i="1"/>
  <c r="U72" i="1"/>
  <c r="V72" i="1"/>
  <c r="AA72" i="1"/>
  <c r="CG72" i="1"/>
  <c r="AB72" i="1"/>
  <c r="AC72" i="1"/>
  <c r="AD72" i="1"/>
  <c r="AE72" i="1"/>
  <c r="AH72" i="1"/>
  <c r="AI72" i="1"/>
  <c r="BX72" i="1"/>
  <c r="AJ72" i="1"/>
  <c r="BU72" i="1"/>
  <c r="BV72" i="1"/>
  <c r="BY72" i="1"/>
  <c r="CA72" i="1"/>
  <c r="CB72" i="1"/>
  <c r="CC72" i="1"/>
  <c r="CD72" i="1"/>
  <c r="CE72" i="1"/>
  <c r="CI72" i="1"/>
  <c r="CJ72" i="1"/>
  <c r="BL70" i="1"/>
  <c r="J70" i="1"/>
  <c r="BP70" i="1"/>
  <c r="BO70" i="1"/>
  <c r="BN70" i="1"/>
  <c r="BM70" i="1"/>
  <c r="AM70" i="1"/>
  <c r="BQ70" i="1"/>
  <c r="AK70" i="1"/>
  <c r="BR70" i="1"/>
  <c r="BS70" i="1"/>
  <c r="BT70" i="1"/>
  <c r="BW70" i="1"/>
  <c r="AO70" i="1"/>
  <c r="K70" i="1"/>
  <c r="BZ70" i="1"/>
  <c r="L70" i="1"/>
  <c r="CF70" i="1"/>
  <c r="T70" i="1"/>
  <c r="CH70" i="1"/>
  <c r="U70" i="1"/>
  <c r="V70" i="1"/>
  <c r="AA70" i="1"/>
  <c r="CG70" i="1"/>
  <c r="AB70" i="1"/>
  <c r="AC70" i="1"/>
  <c r="AD70" i="1"/>
  <c r="AE70" i="1"/>
  <c r="AH70" i="1"/>
  <c r="AI70" i="1"/>
  <c r="BX70" i="1"/>
  <c r="AJ70" i="1"/>
  <c r="BU70" i="1"/>
  <c r="BV70" i="1"/>
  <c r="BY70" i="1"/>
  <c r="CA70" i="1"/>
  <c r="CB70" i="1"/>
  <c r="CC70" i="1"/>
  <c r="CD70" i="1"/>
  <c r="CE70" i="1"/>
  <c r="CI70" i="1"/>
  <c r="CJ70" i="1"/>
  <c r="BL71" i="1"/>
  <c r="J71" i="1"/>
  <c r="BP71" i="1"/>
  <c r="BO71" i="1"/>
  <c r="BN71" i="1"/>
  <c r="BM71" i="1"/>
  <c r="AM71" i="1"/>
  <c r="BQ71" i="1"/>
  <c r="AK71" i="1"/>
  <c r="BR71" i="1"/>
  <c r="BS71" i="1"/>
  <c r="BT71" i="1"/>
  <c r="BW71" i="1"/>
  <c r="AO71" i="1"/>
  <c r="K71" i="1"/>
  <c r="BZ71" i="1"/>
  <c r="L71" i="1"/>
  <c r="CF71" i="1"/>
  <c r="T71" i="1"/>
  <c r="CH71" i="1"/>
  <c r="U71" i="1"/>
  <c r="V71" i="1"/>
  <c r="AA71" i="1"/>
  <c r="CG71" i="1"/>
  <c r="AB71" i="1"/>
  <c r="AC71" i="1"/>
  <c r="AD71" i="1"/>
  <c r="AE71" i="1"/>
  <c r="AH71" i="1"/>
  <c r="AI71" i="1"/>
  <c r="BX71" i="1"/>
  <c r="AJ71" i="1"/>
  <c r="BU71" i="1"/>
  <c r="BV71" i="1"/>
  <c r="BY71" i="1"/>
  <c r="CA71" i="1"/>
  <c r="CB71" i="1"/>
  <c r="CC71" i="1"/>
  <c r="CD71" i="1"/>
  <c r="CE71" i="1"/>
  <c r="CI71" i="1"/>
  <c r="CJ71" i="1"/>
  <c r="BL73" i="1"/>
  <c r="J73" i="1"/>
  <c r="BP73" i="1"/>
  <c r="BO73" i="1"/>
  <c r="BN73" i="1"/>
  <c r="BM73" i="1"/>
  <c r="AM73" i="1"/>
  <c r="BQ73" i="1"/>
  <c r="AK73" i="1"/>
  <c r="BR73" i="1"/>
  <c r="BS73" i="1"/>
  <c r="BT73" i="1"/>
  <c r="BW73" i="1"/>
  <c r="AO73" i="1"/>
  <c r="K73" i="1"/>
  <c r="BZ73" i="1"/>
  <c r="L73" i="1"/>
  <c r="CF73" i="1"/>
  <c r="T73" i="1"/>
  <c r="CH73" i="1"/>
  <c r="U73" i="1"/>
  <c r="V73" i="1"/>
  <c r="AA73" i="1"/>
  <c r="CG73" i="1"/>
  <c r="AB73" i="1"/>
  <c r="AC73" i="1"/>
  <c r="AD73" i="1"/>
  <c r="AE73" i="1"/>
  <c r="AH73" i="1"/>
  <c r="AI73" i="1"/>
  <c r="BX73" i="1"/>
  <c r="AJ73" i="1"/>
  <c r="BU73" i="1"/>
  <c r="BV73" i="1"/>
  <c r="BY73" i="1"/>
  <c r="CA73" i="1"/>
  <c r="CB73" i="1"/>
  <c r="CC73" i="1"/>
  <c r="CD73" i="1"/>
  <c r="CE73" i="1"/>
  <c r="CI73" i="1"/>
  <c r="CJ73" i="1"/>
  <c r="BL74" i="1"/>
  <c r="J74" i="1"/>
  <c r="BP74" i="1"/>
  <c r="BO74" i="1"/>
  <c r="BN74" i="1"/>
  <c r="BM74" i="1"/>
  <c r="AM74" i="1"/>
  <c r="BQ74" i="1"/>
  <c r="AK74" i="1"/>
  <c r="BR74" i="1"/>
  <c r="BS74" i="1"/>
  <c r="BT74" i="1"/>
  <c r="BW74" i="1"/>
  <c r="AO74" i="1"/>
  <c r="K74" i="1"/>
  <c r="BZ74" i="1"/>
  <c r="L74" i="1"/>
  <c r="CF74" i="1"/>
  <c r="T74" i="1"/>
  <c r="CH74" i="1"/>
  <c r="U74" i="1"/>
  <c r="V74" i="1"/>
  <c r="AA74" i="1"/>
  <c r="CG74" i="1"/>
  <c r="AB74" i="1"/>
  <c r="AC74" i="1"/>
  <c r="AD74" i="1"/>
  <c r="AE74" i="1"/>
  <c r="AH74" i="1"/>
  <c r="AI74" i="1"/>
  <c r="BX74" i="1"/>
  <c r="AJ74" i="1"/>
  <c r="BU74" i="1"/>
  <c r="BV74" i="1"/>
  <c r="BY74" i="1"/>
  <c r="CA74" i="1"/>
  <c r="CB74" i="1"/>
  <c r="CC74" i="1"/>
  <c r="CD74" i="1"/>
  <c r="CE74" i="1"/>
  <c r="CI74" i="1"/>
  <c r="CJ74" i="1"/>
  <c r="BL75" i="1"/>
  <c r="J75" i="1"/>
  <c r="BP75" i="1"/>
  <c r="BO75" i="1"/>
  <c r="BN75" i="1"/>
  <c r="BM75" i="1"/>
  <c r="AM75" i="1"/>
  <c r="BQ75" i="1"/>
  <c r="AK75" i="1"/>
  <c r="BR75" i="1"/>
  <c r="BS75" i="1"/>
  <c r="BT75" i="1"/>
  <c r="BW75" i="1"/>
  <c r="AO75" i="1"/>
  <c r="K75" i="1"/>
  <c r="BZ75" i="1"/>
  <c r="L75" i="1"/>
  <c r="CF75" i="1"/>
  <c r="T75" i="1"/>
  <c r="CH75" i="1"/>
  <c r="U75" i="1"/>
  <c r="V75" i="1"/>
  <c r="AA75" i="1"/>
  <c r="CG75" i="1"/>
  <c r="AB75" i="1"/>
  <c r="AC75" i="1"/>
  <c r="AD75" i="1"/>
  <c r="AE75" i="1"/>
  <c r="AH75" i="1"/>
  <c r="AI75" i="1"/>
  <c r="BX75" i="1"/>
  <c r="AJ75" i="1"/>
  <c r="BU75" i="1"/>
  <c r="BV75" i="1"/>
  <c r="BY75" i="1"/>
  <c r="CA75" i="1"/>
  <c r="CB75" i="1"/>
  <c r="CC75" i="1"/>
  <c r="CD75" i="1"/>
  <c r="CE75" i="1"/>
  <c r="CI75" i="1"/>
  <c r="CJ75" i="1"/>
  <c r="BL76" i="1"/>
  <c r="J76" i="1"/>
  <c r="BP76" i="1"/>
  <c r="BO76" i="1"/>
  <c r="BN76" i="1"/>
  <c r="BM76" i="1"/>
  <c r="AM76" i="1"/>
  <c r="BQ76" i="1"/>
  <c r="AK76" i="1"/>
  <c r="BR76" i="1"/>
  <c r="BS76" i="1"/>
  <c r="BT76" i="1"/>
  <c r="BW76" i="1"/>
  <c r="AO76" i="1"/>
  <c r="K76" i="1"/>
  <c r="BZ76" i="1"/>
  <c r="L76" i="1"/>
  <c r="CF76" i="1"/>
  <c r="T76" i="1"/>
  <c r="CH76" i="1"/>
  <c r="U76" i="1"/>
  <c r="V76" i="1"/>
  <c r="AA76" i="1"/>
  <c r="CG76" i="1"/>
  <c r="AB76" i="1"/>
  <c r="AC76" i="1"/>
  <c r="AD76" i="1"/>
  <c r="AE76" i="1"/>
  <c r="AH76" i="1"/>
  <c r="AI76" i="1"/>
  <c r="BX76" i="1"/>
  <c r="AJ76" i="1"/>
  <c r="BU76" i="1"/>
  <c r="BV76" i="1"/>
  <c r="BY76" i="1"/>
  <c r="CA76" i="1"/>
  <c r="CB76" i="1"/>
  <c r="CC76" i="1"/>
  <c r="CD76" i="1"/>
  <c r="CE76" i="1"/>
  <c r="CI76" i="1"/>
  <c r="CJ76" i="1"/>
  <c r="BL77" i="1"/>
  <c r="J77" i="1"/>
  <c r="BP77" i="1"/>
  <c r="BO77" i="1"/>
  <c r="BN77" i="1"/>
  <c r="BM77" i="1"/>
  <c r="AM77" i="1"/>
  <c r="BQ77" i="1"/>
  <c r="AK77" i="1"/>
  <c r="BR77" i="1"/>
  <c r="BS77" i="1"/>
  <c r="BT77" i="1"/>
  <c r="BW77" i="1"/>
  <c r="AO77" i="1"/>
  <c r="K77" i="1"/>
  <c r="BZ77" i="1"/>
  <c r="L77" i="1"/>
  <c r="CF77" i="1"/>
  <c r="T77" i="1"/>
  <c r="CH77" i="1"/>
  <c r="U77" i="1"/>
  <c r="V77" i="1"/>
  <c r="AA77" i="1"/>
  <c r="CG77" i="1"/>
  <c r="AB77" i="1"/>
  <c r="AC77" i="1"/>
  <c r="AD77" i="1"/>
  <c r="AE77" i="1"/>
  <c r="AH77" i="1"/>
  <c r="AI77" i="1"/>
  <c r="BX77" i="1"/>
  <c r="AJ77" i="1"/>
  <c r="BU77" i="1"/>
  <c r="BV77" i="1"/>
  <c r="BY77" i="1"/>
  <c r="CA77" i="1"/>
  <c r="CB77" i="1"/>
  <c r="CC77" i="1"/>
  <c r="CD77" i="1"/>
  <c r="CE77" i="1"/>
  <c r="CI77" i="1"/>
  <c r="CJ77" i="1"/>
  <c r="BL78" i="1"/>
  <c r="J78" i="1"/>
  <c r="BP78" i="1"/>
  <c r="BO78" i="1"/>
  <c r="BN78" i="1"/>
  <c r="BM78" i="1"/>
  <c r="AM78" i="1"/>
  <c r="BQ78" i="1"/>
  <c r="AK78" i="1"/>
  <c r="BR78" i="1"/>
  <c r="BS78" i="1"/>
  <c r="BT78" i="1"/>
  <c r="BW78" i="1"/>
  <c r="AO78" i="1"/>
  <c r="K78" i="1"/>
  <c r="BZ78" i="1"/>
  <c r="L78" i="1"/>
  <c r="CF78" i="1"/>
  <c r="T78" i="1"/>
  <c r="CH78" i="1"/>
  <c r="U78" i="1"/>
  <c r="V78" i="1"/>
  <c r="AA78" i="1"/>
  <c r="CG78" i="1"/>
  <c r="AB78" i="1"/>
  <c r="AC78" i="1"/>
  <c r="AD78" i="1"/>
  <c r="AE78" i="1"/>
  <c r="AH78" i="1"/>
  <c r="AI78" i="1"/>
  <c r="BX78" i="1"/>
  <c r="AJ78" i="1"/>
  <c r="BU78" i="1"/>
  <c r="BV78" i="1"/>
  <c r="BY78" i="1"/>
  <c r="CA78" i="1"/>
  <c r="CB78" i="1"/>
  <c r="CC78" i="1"/>
  <c r="CD78" i="1"/>
  <c r="CE78" i="1"/>
  <c r="CI78" i="1"/>
  <c r="CJ78" i="1"/>
  <c r="BL79" i="1"/>
  <c r="J79" i="1"/>
  <c r="BP79" i="1"/>
  <c r="BO79" i="1"/>
  <c r="BN79" i="1"/>
  <c r="BM79" i="1"/>
  <c r="AM79" i="1"/>
  <c r="BQ79" i="1"/>
  <c r="AK79" i="1"/>
  <c r="BR79" i="1"/>
  <c r="BS79" i="1"/>
  <c r="BT79" i="1"/>
  <c r="BW79" i="1"/>
  <c r="AO79" i="1"/>
  <c r="K79" i="1"/>
  <c r="BZ79" i="1"/>
  <c r="L79" i="1"/>
  <c r="CF79" i="1"/>
  <c r="T79" i="1"/>
  <c r="CH79" i="1"/>
  <c r="U79" i="1"/>
  <c r="V79" i="1"/>
  <c r="AA79" i="1"/>
  <c r="CG79" i="1"/>
  <c r="AB79" i="1"/>
  <c r="AC79" i="1"/>
  <c r="AD79" i="1"/>
  <c r="AE79" i="1"/>
  <c r="AH79" i="1"/>
  <c r="AI79" i="1"/>
  <c r="BX79" i="1"/>
  <c r="AJ79" i="1"/>
  <c r="BU79" i="1"/>
  <c r="BV79" i="1"/>
  <c r="BY79" i="1"/>
  <c r="CA79" i="1"/>
  <c r="CB79" i="1"/>
  <c r="CC79" i="1"/>
  <c r="CD79" i="1"/>
  <c r="CE79" i="1"/>
  <c r="CI79" i="1"/>
  <c r="CJ79" i="1"/>
</calcChain>
</file>

<file path=xl/sharedStrings.xml><?xml version="1.0" encoding="utf-8"?>
<sst xmlns="http://schemas.openxmlformats.org/spreadsheetml/2006/main" count="560" uniqueCount="176">
  <si>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</si>
  <si>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</si>
  <si>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</si>
  <si>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</si>
  <si>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</si>
  <si>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</si>
  <si>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</si>
  <si>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</si>
  <si>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</si>
  <si>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</si>
  <si>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</si>
  <si>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</si>
  <si>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</si>
  <si>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</si>
  <si>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</si>
  <si>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</si>
  <si>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</si>
  <si>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</si>
  <si>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</si>
  <si>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</si>
  <si>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</si>
  <si>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</si>
  <si>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</si>
  <si>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</si>
  <si>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</si>
  <si>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</si>
  <si>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</si>
  <si>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</si>
  <si>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</si>
  <si>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</si>
  <si>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</si>
  <si>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</si>
  <si>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</si>
  <si>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</si>
  <si>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</si>
  <si>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</si>
  <si>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</si>
  <si>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</si>
  <si>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</si>
  <si>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</si>
  <si>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</si>
  <si>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</si>
  <si>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</si>
  <si>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</si>
  <si>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</si>
  <si>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</si>
  <si>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</si>
  <si>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</si>
  <si>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</si>
  <si>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</si>
  <si>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</si>
  <si>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</si>
  <si>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</si>
  <si>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</si>
  <si>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</si>
  <si>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</si>
  <si>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</si>
  <si>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</si>
  <si>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</si>
  <si>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</si>
  <si>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</si>
  <si>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</si>
  <si>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</si>
  <si>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</si>
  <si>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</si>
  <si>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</si>
  <si>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</si>
  <si>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</si>
  <si>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</si>
  <si>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</si>
  <si>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</si>
  <si>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</si>
  <si>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</si>
  <si>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</si>
  <si>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</si>
  <si>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</si>
  <si>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</si>
  <si>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</si>
  <si>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</si>
  <si>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</si>
  <si>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</si>
  <si>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</si>
  <si>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</si>
  <si>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</si>
  <si>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</si>
  <si>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</si>
  <si>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</si>
  <si>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</si>
  <si>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</si>
  <si>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</si>
  <si>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09:38:09</t>
  </si>
  <si>
    <t>0</t>
  </si>
  <si>
    <t>09:40:35</t>
  </si>
  <si>
    <t>09:43:00</t>
  </si>
  <si>
    <t>09:45:26</t>
  </si>
  <si>
    <t>09:47:51</t>
  </si>
  <si>
    <t>09:50:13</t>
  </si>
  <si>
    <t>09:52:46</t>
  </si>
  <si>
    <t>09:55:26</t>
  </si>
  <si>
    <t>09:58:09</t>
  </si>
  <si>
    <t>10:00:53</t>
  </si>
  <si>
    <t>10:03:41</t>
  </si>
  <si>
    <t>10:13:04</t>
  </si>
  <si>
    <t>10:15:26</t>
  </si>
  <si>
    <t>10:17:52</t>
  </si>
  <si>
    <t>10:20:19</t>
  </si>
  <si>
    <t>10:23:02</t>
  </si>
  <si>
    <t>10:25:24</t>
  </si>
  <si>
    <t>10:27:47</t>
  </si>
  <si>
    <t>10:30:29</t>
  </si>
  <si>
    <t>10:32:51</t>
  </si>
  <si>
    <t>10:35:30</t>
  </si>
  <si>
    <t>10:37:52</t>
  </si>
  <si>
    <t>10:50:40</t>
  </si>
  <si>
    <t>10:53:02</t>
  </si>
  <si>
    <t>10:55:28</t>
  </si>
  <si>
    <t>10:57:50</t>
  </si>
  <si>
    <t>11:00:42</t>
  </si>
  <si>
    <t>11:03:04</t>
  </si>
  <si>
    <t>11:05:40</t>
  </si>
  <si>
    <t>11:08:02</t>
  </si>
  <si>
    <t>11:10:24</t>
  </si>
  <si>
    <t>11:12:50</t>
  </si>
  <si>
    <t>11:15:41</t>
  </si>
  <si>
    <t>11:32:03</t>
  </si>
  <si>
    <t>11:34:25</t>
  </si>
  <si>
    <t>11:36:51</t>
  </si>
  <si>
    <t>11:39:28</t>
  </si>
  <si>
    <t>11:42:12</t>
  </si>
  <si>
    <t>11:44:34</t>
  </si>
  <si>
    <t>11:46:57</t>
  </si>
  <si>
    <t>11:49:31</t>
  </si>
  <si>
    <t>11:51:53</t>
  </si>
  <si>
    <t>11:55:12</t>
  </si>
  <si>
    <t>11:58:54</t>
  </si>
  <si>
    <t>12:11:50</t>
  </si>
  <si>
    <t>12:14:24</t>
  </si>
  <si>
    <t>12:16:46</t>
  </si>
  <si>
    <t>12:19:10</t>
  </si>
  <si>
    <t>12:22:05</t>
  </si>
  <si>
    <t>12:24:29</t>
  </si>
  <si>
    <t>12:27:07</t>
  </si>
  <si>
    <t>12:29:33</t>
  </si>
  <si>
    <t>12:32:06</t>
  </si>
  <si>
    <t>12:35:01</t>
  </si>
  <si>
    <t>12:37:26</t>
  </si>
  <si>
    <t>13:01:49</t>
  </si>
  <si>
    <t>13:04:33</t>
  </si>
  <si>
    <t>13:08:15</t>
  </si>
  <si>
    <t>13:11:57</t>
  </si>
  <si>
    <t>13:14:29</t>
  </si>
  <si>
    <t>13:17:03</t>
  </si>
  <si>
    <t>13:19:27</t>
  </si>
  <si>
    <t>13:22:01</t>
  </si>
  <si>
    <t>13:25:43</t>
  </si>
  <si>
    <t>13:28:15</t>
  </si>
  <si>
    <t>13:30:42</t>
  </si>
  <si>
    <t>13:51:13</t>
  </si>
  <si>
    <t>13:53:44</t>
  </si>
  <si>
    <t>13:56:14</t>
  </si>
  <si>
    <t>13:58:36</t>
  </si>
  <si>
    <t>14:01:08</t>
  </si>
  <si>
    <t>14:04:21</t>
  </si>
  <si>
    <t>14:07:28</t>
  </si>
  <si>
    <t>14:11:10</t>
  </si>
  <si>
    <t>14:14:52</t>
  </si>
  <si>
    <t>14:17:19</t>
  </si>
  <si>
    <t>14:19:47</t>
  </si>
  <si>
    <t>ID</t>
  </si>
  <si>
    <t>T1 200-8 Plot3 Leaf3</t>
  </si>
  <si>
    <t>T1 200-8 Plot3 Leaf4</t>
  </si>
  <si>
    <t>T1 43-oe Plot3 Leaf3</t>
  </si>
  <si>
    <t>T1 4-ko Plot2 Leaf2</t>
  </si>
  <si>
    <t>T1 43-oe Plot3 Leaf4</t>
  </si>
  <si>
    <t>T1 4-ko Plot4 Leaf2</t>
  </si>
  <si>
    <t>T1 4-ko Plot3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</si>
</sst>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9"/>
  <sheetViews>
    <sheetView tabSelected="1" zoomScale="115" zoomScaleNormal="115" workbookViewId="0">
      <selection activeCell="A2" sqref="A2"/>
    </sheetView>
  </sheetViews>
  <sheetFormatPr defaultColWidth="11" defaultRowHeight="15.5" x14ac:dyDescent="0.35"/>
  <cols>
    <col min="1" max="1" width="18.1640625" customWidth="1"/>
  </cols>
  <sheetData>
    <row r="1" spans="1:88" x14ac:dyDescent="0.35">
      <c r="A1" t="s">
        <v>168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ht="17.25" customHeight="1" x14ac:dyDescent="0.35">
      <c r="A3" t="s">
        <v>169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238.50005165394396</v>
      </c>
      <c r="I3" s="1">
        <v>0</v>
      </c>
      <c r="J3">
        <f t="shared" ref="J3" si="0">(AS3-AT3*(1000-AU3)/(1000-AV3))*BL3</f>
        <v>21.073480683076628</v>
      </c>
      <c r="K3">
        <f t="shared" ref="K3" si="1">IF(BW3&lt;&gt;0,1/(1/BW3-1/AO3),0)</f>
        <v>0.18431243883769485</v>
      </c>
      <c r="L3">
        <f t="shared" ref="L3" si="2">((BZ3-BM3/2)*AT3-J3)/(BZ3+BM3/2)</f>
        <v>191.56955673682674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" si="3">CF3/P3</f>
        <v>#DIV/0!</v>
      </c>
      <c r="U3" t="e">
        <f t="shared" ref="U3" si="4">CH3/R3</f>
        <v>#DIV/0!</v>
      </c>
      <c r="V3" t="e">
        <f t="shared" ref="V3" si="5">(R3-S3)/R3</f>
        <v>#DIV/0!</v>
      </c>
      <c r="W3" s="1">
        <v>-1</v>
      </c>
      <c r="X3" s="1">
        <v>0.87</v>
      </c>
      <c r="Y3" s="1">
        <v>0.92</v>
      </c>
      <c r="Z3" s="1">
        <v>10.106160163879395</v>
      </c>
      <c r="AA3">
        <f t="shared" ref="AA3" si="6">(Z3*Y3+(100-Z3)*X3)/100</f>
        <v>0.87505308008193983</v>
      </c>
      <c r="AB3">
        <f t="shared" ref="AB3" si="7">(J3-W3)/CG3</f>
        <v>1.4837254377007558E-2</v>
      </c>
      <c r="AC3" t="e">
        <f t="shared" ref="AC3" si="8">(R3-S3)/(R3-Q3)</f>
        <v>#DIV/0!</v>
      </c>
      <c r="AD3" t="e">
        <f t="shared" ref="AD3" si="9">(P3-R3)/(P3-Q3)</f>
        <v>#DIV/0!</v>
      </c>
      <c r="AE3" t="e">
        <f t="shared" ref="AE3" si="10">(P3-R3)/R3</f>
        <v>#DIV/0!</v>
      </c>
      <c r="AF3" s="1">
        <v>0</v>
      </c>
      <c r="AG3" s="1">
        <v>0.5</v>
      </c>
      <c r="AH3" t="e">
        <f t="shared" ref="AH3" si="11">V3*AG3*AA3*AF3</f>
        <v>#DIV/0!</v>
      </c>
      <c r="AI3">
        <f t="shared" ref="AI3" si="12">BM3*1000</f>
        <v>2.9031490033419285</v>
      </c>
      <c r="AJ3">
        <f t="shared" ref="AJ3" si="13">(BR3-BX3)</f>
        <v>1.5594332196564646</v>
      </c>
      <c r="AK3">
        <f t="shared" ref="AK3" si="14">(AQ3+BQ3*I3)</f>
        <v>25.647241592407227</v>
      </c>
      <c r="AL3" s="1">
        <v>2</v>
      </c>
      <c r="AM3">
        <f t="shared" ref="AM3" si="15">(AL3*BF3+BG3)</f>
        <v>4.644859790802002</v>
      </c>
      <c r="AN3" s="1">
        <v>1</v>
      </c>
      <c r="AO3">
        <f t="shared" ref="AO3" si="16">AM3*(AN3+1)*(AN3+1)/(AN3*AN3+1)</f>
        <v>9.2897195816040039</v>
      </c>
      <c r="AP3" s="1">
        <v>22.69282341003418</v>
      </c>
      <c r="AQ3" s="1">
        <v>25.647241592407227</v>
      </c>
      <c r="AR3" s="1">
        <v>21.961986541748047</v>
      </c>
      <c r="AS3" s="1">
        <v>399.74777221679688</v>
      </c>
      <c r="AT3" s="1">
        <v>385.00320434570313</v>
      </c>
      <c r="AU3" s="1">
        <v>15.624784469604492</v>
      </c>
      <c r="AV3" s="1">
        <v>17.519937515258789</v>
      </c>
      <c r="AW3" s="1">
        <v>56.233062744140625</v>
      </c>
      <c r="AX3" s="1">
        <v>63.049266815185547</v>
      </c>
      <c r="AY3" s="1">
        <v>301.00851440429688</v>
      </c>
      <c r="AZ3" s="1">
        <v>1700.1329345703125</v>
      </c>
      <c r="BA3" s="1">
        <v>0.14822857081890106</v>
      </c>
      <c r="BB3" s="1">
        <v>99.602531433105469</v>
      </c>
      <c r="BC3" s="1">
        <v>1.9375710487365723</v>
      </c>
      <c r="BD3" s="1">
        <v>-1.6060128808021545E-2</v>
      </c>
      <c r="BE3" s="1">
        <v>1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" si="17">AY3*0.000001/(AL3*0.0001)</f>
        <v>1.5050425720214842</v>
      </c>
      <c r="BM3">
        <f t="shared" ref="BM3" si="18">(AV3-AU3)/(1000-AV3)*BL3</f>
        <v>2.9031490033419286E-3</v>
      </c>
      <c r="BN3">
        <f t="shared" ref="BN3" si="19">(AQ3+273.15)</f>
        <v>298.7972415924072</v>
      </c>
      <c r="BO3">
        <f t="shared" ref="BO3" si="20">(AP3+273.15)</f>
        <v>295.84282341003416</v>
      </c>
      <c r="BP3">
        <f t="shared" ref="BP3" si="21">(AZ3*BH3+BA3*BI3)*BJ3</f>
        <v>272.02126345110082</v>
      </c>
      <c r="BQ3">
        <f t="shared" ref="BQ3" si="22">((BP3+0.00000010773*(BO3^4-BN3^4))-BM3*44100)/(AM3*51.4+0.00000043092*BN3^3)</f>
        <v>0.44169533824701535</v>
      </c>
      <c r="BR3">
        <f t="shared" ref="BR3" si="23">0.61365*EXP(17.502*AK3/(240.97+AK3))</f>
        <v>3.304463346726072</v>
      </c>
      <c r="BS3">
        <f t="shared" ref="BS3" si="24">BR3*1000/BB3</f>
        <v>33.176499624865443</v>
      </c>
      <c r="BT3">
        <f t="shared" ref="BT3" si="25">(BS3-AV3)</f>
        <v>15.656562109606654</v>
      </c>
      <c r="BU3">
        <f t="shared" ref="BU3" si="26">IF(I3,AQ3,(AP3+AQ3)/2)</f>
        <v>24.170032501220703</v>
      </c>
      <c r="BV3">
        <f t="shared" ref="BV3" si="27">0.61365*EXP(17.502*BU3/(240.97+BU3))</f>
        <v>3.0257016161567765</v>
      </c>
      <c r="BW3">
        <f t="shared" ref="BW3" si="28">IF(BT3&lt;&gt;0,(1000-(BS3+AV3)/2)/BT3*BM3,0)</f>
        <v>0.180726734774525</v>
      </c>
      <c r="BX3">
        <f t="shared" ref="BX3" si="29">AV3*BB3/1000</f>
        <v>1.7450301270696074</v>
      </c>
      <c r="BY3">
        <f t="shared" ref="BY3" si="30">(BV3-BX3)</f>
        <v>1.2806714890871691</v>
      </c>
      <c r="BZ3">
        <f t="shared" ref="BZ3" si="31">1/(1.6/K3+1.37/AO3)</f>
        <v>0.11327098088810801</v>
      </c>
      <c r="CA3">
        <f t="shared" ref="CA3" si="32">L3*BB3*0.001</f>
        <v>19.080812796505867</v>
      </c>
      <c r="CB3">
        <f t="shared" ref="CB3" si="33">L3/AT3</f>
        <v>0.49757912291247341</v>
      </c>
      <c r="CC3">
        <f t="shared" ref="CC3" si="34">(1-BM3*BB3/BR3/K3)*100</f>
        <v>52.522907162422506</v>
      </c>
      <c r="CD3">
        <f t="shared" ref="CD3" si="35">(AT3-J3/(AO3/1.35))</f>
        <v>381.94076541283266</v>
      </c>
      <c r="CE3">
        <f t="shared" ref="CE3" si="36">J3*CC3/100/CD3</f>
        <v>2.8979375069062722E-2</v>
      </c>
      <c r="CF3">
        <f t="shared" ref="CF3" si="37">(P3-O3)</f>
        <v>0</v>
      </c>
      <c r="CG3">
        <f t="shared" ref="CG3" si="38">AZ3*AA3</f>
        <v>1487.706560944499</v>
      </c>
      <c r="CH3">
        <f t="shared" ref="CH3" si="39">(R3-Q3)</f>
        <v>0</v>
      </c>
      <c r="CI3" t="e">
        <f t="shared" ref="CI3" si="40">(R3-S3)/(R3-O3)</f>
        <v>#DIV/0!</v>
      </c>
      <c r="CJ3" t="e">
        <f t="shared" ref="CJ3" si="41">(P3-R3)/(P3-O3)</f>
        <v>#DIV/0!</v>
      </c>
    </row>
    <row r="4" spans="1:88" x14ac:dyDescent="0.35">
      <c r="A4" t="s">
        <v>169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529.50005165394396</v>
      </c>
      <c r="I4" s="1">
        <v>0</v>
      </c>
      <c r="J4">
        <f t="shared" ref="J4:J13" si="42">(AS4-AT4*(1000-AU4)/(1000-AV4))*BL4</f>
        <v>-2.378063046551</v>
      </c>
      <c r="K4">
        <f t="shared" ref="K4:K13" si="43">IF(BW4&lt;&gt;0,1/(1/BW4-1/AO4),0)</f>
        <v>0.21492170841805028</v>
      </c>
      <c r="L4">
        <f t="shared" ref="L4:L13" si="44">((BZ4-BM4/2)*AT4-J4)/(BZ4+BM4/2)</f>
        <v>68.144713477190564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ref="T4:T13" si="45">CF4/P4</f>
        <v>#DIV/0!</v>
      </c>
      <c r="U4" t="e">
        <f t="shared" ref="U4:U13" si="46">CH4/R4</f>
        <v>#DIV/0!</v>
      </c>
      <c r="V4" t="e">
        <f t="shared" ref="V4:V13" si="47">(R4-S4)/R4</f>
        <v>#DIV/0!</v>
      </c>
      <c r="W4" s="1">
        <v>-1</v>
      </c>
      <c r="X4" s="1">
        <v>0.87</v>
      </c>
      <c r="Y4" s="1">
        <v>0.92</v>
      </c>
      <c r="Z4" s="1">
        <v>10.106160163879395</v>
      </c>
      <c r="AA4">
        <f t="shared" ref="AA4:AA13" si="48">(Z4*Y4+(100-Z4)*X4)/100</f>
        <v>0.87505308008193983</v>
      </c>
      <c r="AB4">
        <f t="shared" ref="AB4:AB13" si="49">(J4-W4)/CG4</f>
        <v>-9.2737267256191348E-4</v>
      </c>
      <c r="AC4" t="e">
        <f t="shared" ref="AC4:AC13" si="50">(R4-S4)/(R4-Q4)</f>
        <v>#DIV/0!</v>
      </c>
      <c r="AD4" t="e">
        <f t="shared" ref="AD4:AD13" si="51">(P4-R4)/(P4-Q4)</f>
        <v>#DIV/0!</v>
      </c>
      <c r="AE4" t="e">
        <f t="shared" ref="AE4:AE13" si="52">(P4-R4)/R4</f>
        <v>#DIV/0!</v>
      </c>
      <c r="AF4" s="1">
        <v>0</v>
      </c>
      <c r="AG4" s="1">
        <v>0.5</v>
      </c>
      <c r="AH4" t="e">
        <f t="shared" ref="AH4:AH13" si="53">V4*AG4*AA4*AF4</f>
        <v>#DIV/0!</v>
      </c>
      <c r="AI4">
        <f t="shared" ref="AI4:AI13" si="54">BM4*1000</f>
        <v>3.3968843552065429</v>
      </c>
      <c r="AJ4">
        <f t="shared" ref="AJ4:AJ13" si="55">(BR4-BX4)</f>
        <v>1.569721144902974</v>
      </c>
      <c r="AK4">
        <f t="shared" ref="AK4:AK13" si="56">(AQ4+BQ4*I4)</f>
        <v>25.697650909423828</v>
      </c>
      <c r="AL4" s="1">
        <v>2</v>
      </c>
      <c r="AM4">
        <f t="shared" ref="AM4:AM13" si="57">(AL4*BF4+BG4)</f>
        <v>4.644859790802002</v>
      </c>
      <c r="AN4" s="1">
        <v>1</v>
      </c>
      <c r="AO4">
        <f t="shared" ref="AO4:AO13" si="58">AM4*(AN4+1)*(AN4+1)/(AN4*AN4+1)</f>
        <v>9.2897195816040039</v>
      </c>
      <c r="AP4" s="1">
        <v>22.784494400024414</v>
      </c>
      <c r="AQ4" s="1">
        <v>25.697650909423828</v>
      </c>
      <c r="AR4" s="1">
        <v>21.960353851318359</v>
      </c>
      <c r="AS4" s="1">
        <v>50.17138671875</v>
      </c>
      <c r="AT4" s="1">
        <v>51.634864807128906</v>
      </c>
      <c r="AU4" s="1">
        <v>15.298983573913574</v>
      </c>
      <c r="AV4" s="1">
        <v>17.516382217407227</v>
      </c>
      <c r="AW4" s="1">
        <v>54.752490997314453</v>
      </c>
      <c r="AX4" s="1">
        <v>62.685630798339844</v>
      </c>
      <c r="AY4" s="1">
        <v>301.01788330078125</v>
      </c>
      <c r="AZ4" s="1">
        <v>1698.1669921875</v>
      </c>
      <c r="BA4" s="1">
        <v>6.0017094016075134E-2</v>
      </c>
      <c r="BB4" s="1">
        <v>99.600364685058594</v>
      </c>
      <c r="BC4" s="1">
        <v>1.1738607883453369</v>
      </c>
      <c r="BD4" s="1">
        <v>1.4669927768409252E-2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ref="BL4:BL13" si="59">AY4*0.000001/(AL4*0.0001)</f>
        <v>1.5050894165039062</v>
      </c>
      <c r="BM4">
        <f t="shared" ref="BM4:BM13" si="60">(AV4-AU4)/(1000-AV4)*BL4</f>
        <v>3.3968843552065428E-3</v>
      </c>
      <c r="BN4">
        <f t="shared" ref="BN4:BN13" si="61">(AQ4+273.15)</f>
        <v>298.84765090942381</v>
      </c>
      <c r="BO4">
        <f t="shared" ref="BO4:BO13" si="62">(AP4+273.15)</f>
        <v>295.93449440002439</v>
      </c>
      <c r="BP4">
        <f t="shared" ref="BP4:BP13" si="63">(AZ4*BH4+BA4*BI4)*BJ4</f>
        <v>271.70671267688158</v>
      </c>
      <c r="BQ4">
        <f t="shared" ref="BQ4:BQ13" si="64">((BP4+0.00000010773*(BO4^4-BN4^4))-BM4*44100)/(AM4*51.4+0.00000043092*BN4^3)</f>
        <v>0.35519222811443829</v>
      </c>
      <c r="BR4">
        <f t="shared" ref="BR4:BR13" si="65">0.61365*EXP(17.502*AK4/(240.97+AK4))</f>
        <v>3.3143592017196091</v>
      </c>
      <c r="BS4">
        <f t="shared" ref="BS4:BS13" si="66">BR4*1000/BB4</f>
        <v>33.276576970373362</v>
      </c>
      <c r="BT4">
        <f t="shared" ref="BT4:BT13" si="67">(BS4-AV4)</f>
        <v>15.760194752966136</v>
      </c>
      <c r="BU4">
        <f t="shared" ref="BU4:BU13" si="68">IF(I4,AQ4,(AP4+AQ4)/2)</f>
        <v>24.241072654724121</v>
      </c>
      <c r="BV4">
        <f t="shared" ref="BV4:BV13" si="69">0.61365*EXP(17.502*BU4/(240.97+BU4))</f>
        <v>3.0386209235077422</v>
      </c>
      <c r="BW4">
        <f t="shared" ref="BW4:BW13" si="70">IF(BT4&lt;&gt;0,(1000-(BS4+AV4)/2)/BT4*BM4,0)</f>
        <v>0.21006183634714684</v>
      </c>
      <c r="BX4">
        <f t="shared" ref="BX4:BX13" si="71">AV4*BB4/1000</f>
        <v>1.7446380568166351</v>
      </c>
      <c r="BY4">
        <f t="shared" ref="BY4:BY13" si="72">(BV4-BX4)</f>
        <v>1.2939828666911071</v>
      </c>
      <c r="BZ4">
        <f t="shared" ref="BZ4:BZ13" si="73">1/(1.6/K4+1.37/AO4)</f>
        <v>0.13171679536474268</v>
      </c>
      <c r="CA4">
        <f t="shared" ref="CA4:CA13" si="74">L4*BB4*0.001</f>
        <v>6.7872383136870074</v>
      </c>
      <c r="CB4">
        <f t="shared" ref="CB4:CB13" si="75">L4/AT4</f>
        <v>1.3197422658455813</v>
      </c>
      <c r="CC4">
        <f t="shared" ref="CC4:CC13" si="76">(1-BM4*BB4/BR4/K4)*100</f>
        <v>52.503475486172405</v>
      </c>
      <c r="CD4">
        <f t="shared" ref="CD4:CD13" si="77">(AT4-J4/(AO4/1.35))</f>
        <v>51.980449524153222</v>
      </c>
      <c r="CE4">
        <f t="shared" ref="CE4:CE13" si="78">J4*CC4/100/CD4</f>
        <v>-2.4019910564864792E-2</v>
      </c>
      <c r="CF4">
        <f t="shared" ref="CF4:CF13" si="79">(P4-O4)</f>
        <v>0</v>
      </c>
      <c r="CG4">
        <f t="shared" ref="CG4:CG13" si="80">AZ4*AA4</f>
        <v>1485.9862570071552</v>
      </c>
      <c r="CH4">
        <f t="shared" ref="CH4:CH13" si="81">(R4-Q4)</f>
        <v>0</v>
      </c>
      <c r="CI4" t="e">
        <f t="shared" ref="CI4:CI13" si="82">(R4-S4)/(R4-O4)</f>
        <v>#DIV/0!</v>
      </c>
      <c r="CJ4" t="e">
        <f t="shared" ref="CJ4:CJ13" si="83">(P4-R4)/(P4-O4)</f>
        <v>#DIV/0!</v>
      </c>
    </row>
    <row r="5" spans="1:88" x14ac:dyDescent="0.35">
      <c r="A5" t="s">
        <v>169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675.50005165394396</v>
      </c>
      <c r="I5" s="1">
        <v>0</v>
      </c>
      <c r="J5">
        <f t="shared" si="42"/>
        <v>1.8696228588330595</v>
      </c>
      <c r="K5">
        <f t="shared" si="43"/>
        <v>0.23556418437113646</v>
      </c>
      <c r="L5">
        <f t="shared" si="44"/>
        <v>83.126070722858103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45"/>
        <v>#DIV/0!</v>
      </c>
      <c r="U5" t="e">
        <f t="shared" si="46"/>
        <v>#DIV/0!</v>
      </c>
      <c r="V5" t="e">
        <f t="shared" si="47"/>
        <v>#DIV/0!</v>
      </c>
      <c r="W5" s="1">
        <v>-1</v>
      </c>
      <c r="X5" s="1">
        <v>0.87</v>
      </c>
      <c r="Y5" s="1">
        <v>0.92</v>
      </c>
      <c r="Z5" s="1">
        <v>10.106160163879395</v>
      </c>
      <c r="AA5">
        <f t="shared" si="48"/>
        <v>0.87505308008193983</v>
      </c>
      <c r="AB5">
        <f t="shared" si="49"/>
        <v>1.9312232312954469E-3</v>
      </c>
      <c r="AC5" t="e">
        <f t="shared" si="50"/>
        <v>#DIV/0!</v>
      </c>
      <c r="AD5" t="e">
        <f t="shared" si="51"/>
        <v>#DIV/0!</v>
      </c>
      <c r="AE5" t="e">
        <f t="shared" si="52"/>
        <v>#DIV/0!</v>
      </c>
      <c r="AF5" s="1">
        <v>0</v>
      </c>
      <c r="AG5" s="1">
        <v>0.5</v>
      </c>
      <c r="AH5" t="e">
        <f t="shared" si="53"/>
        <v>#DIV/0!</v>
      </c>
      <c r="AI5">
        <f t="shared" si="54"/>
        <v>3.6570518621177408</v>
      </c>
      <c r="AJ5">
        <f t="shared" si="55"/>
        <v>1.5453279236671524</v>
      </c>
      <c r="AK5">
        <f t="shared" si="56"/>
        <v>25.580488204956055</v>
      </c>
      <c r="AL5" s="1">
        <v>2</v>
      </c>
      <c r="AM5">
        <f t="shared" si="57"/>
        <v>4.644859790802002</v>
      </c>
      <c r="AN5" s="1">
        <v>1</v>
      </c>
      <c r="AO5">
        <f t="shared" si="58"/>
        <v>9.2897195816040039</v>
      </c>
      <c r="AP5" s="1">
        <v>22.78032112121582</v>
      </c>
      <c r="AQ5" s="1">
        <v>25.580488204956055</v>
      </c>
      <c r="AR5" s="1">
        <v>21.958087921142578</v>
      </c>
      <c r="AS5" s="1">
        <v>99.885498046875</v>
      </c>
      <c r="AT5" s="1">
        <v>98.404159545898438</v>
      </c>
      <c r="AU5" s="1">
        <v>15.144049644470215</v>
      </c>
      <c r="AV5" s="1">
        <v>17.531301498413086</v>
      </c>
      <c r="AW5" s="1">
        <v>54.210071563720703</v>
      </c>
      <c r="AX5" s="1">
        <v>62.752647399902344</v>
      </c>
      <c r="AY5" s="1">
        <v>301.01046752929688</v>
      </c>
      <c r="AZ5" s="1">
        <v>1698.0792236328125</v>
      </c>
      <c r="BA5" s="1">
        <v>0.10374408215284348</v>
      </c>
      <c r="BB5" s="1">
        <v>99.597328186035156</v>
      </c>
      <c r="BC5" s="1">
        <v>1.2781374454498291</v>
      </c>
      <c r="BD5" s="1">
        <v>1.2862809933722019E-2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59"/>
        <v>1.5050523376464842</v>
      </c>
      <c r="BM5">
        <f t="shared" si="60"/>
        <v>3.6570518621177406E-3</v>
      </c>
      <c r="BN5">
        <f t="shared" si="61"/>
        <v>298.73048820495603</v>
      </c>
      <c r="BO5">
        <f t="shared" si="62"/>
        <v>295.9303211212158</v>
      </c>
      <c r="BP5">
        <f t="shared" si="63"/>
        <v>271.69266970844546</v>
      </c>
      <c r="BQ5">
        <f t="shared" si="64"/>
        <v>0.3145002215400482</v>
      </c>
      <c r="BR5">
        <f t="shared" si="65"/>
        <v>3.2913987125329305</v>
      </c>
      <c r="BS5">
        <f t="shared" si="66"/>
        <v>33.047058314506344</v>
      </c>
      <c r="BT5">
        <f t="shared" si="67"/>
        <v>15.515756816093258</v>
      </c>
      <c r="BU5">
        <f t="shared" si="68"/>
        <v>24.180404663085938</v>
      </c>
      <c r="BV5">
        <f t="shared" si="69"/>
        <v>3.0275848903860489</v>
      </c>
      <c r="BW5">
        <f t="shared" si="70"/>
        <v>0.22973858522660973</v>
      </c>
      <c r="BX5">
        <f t="shared" si="71"/>
        <v>1.746070788865778</v>
      </c>
      <c r="BY5">
        <f t="shared" si="72"/>
        <v>1.2815141015202709</v>
      </c>
      <c r="BZ5">
        <f t="shared" si="73"/>
        <v>0.14409888682087518</v>
      </c>
      <c r="CA5">
        <f t="shared" si="74"/>
        <v>8.2791345466000674</v>
      </c>
      <c r="CB5">
        <f t="shared" si="75"/>
        <v>0.844741432744881</v>
      </c>
      <c r="CC5">
        <f t="shared" si="76"/>
        <v>53.022591825729705</v>
      </c>
      <c r="CD5">
        <f t="shared" si="77"/>
        <v>98.132462339405492</v>
      </c>
      <c r="CE5">
        <f t="shared" si="78"/>
        <v>1.0101881410974461E-2</v>
      </c>
      <c r="CF5">
        <f t="shared" si="79"/>
        <v>0</v>
      </c>
      <c r="CG5">
        <f t="shared" si="80"/>
        <v>1485.9094548630417</v>
      </c>
      <c r="CH5">
        <f t="shared" si="81"/>
        <v>0</v>
      </c>
      <c r="CI5" t="e">
        <f t="shared" si="82"/>
        <v>#DIV/0!</v>
      </c>
      <c r="CJ5" t="e">
        <f t="shared" si="83"/>
        <v>#DIV/0!</v>
      </c>
    </row>
    <row r="6" spans="1:88" x14ac:dyDescent="0.35">
      <c r="A6" t="s">
        <v>169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384.50005165394396</v>
      </c>
      <c r="I6" s="1">
        <v>0</v>
      </c>
      <c r="J6">
        <f t="shared" si="42"/>
        <v>6.4786228167724103</v>
      </c>
      <c r="K6">
        <f t="shared" si="43"/>
        <v>0.19655569664735983</v>
      </c>
      <c r="L6">
        <f t="shared" si="44"/>
        <v>137.38628779268342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45"/>
        <v>#DIV/0!</v>
      </c>
      <c r="U6" t="e">
        <f t="shared" si="46"/>
        <v>#DIV/0!</v>
      </c>
      <c r="V6" t="e">
        <f t="shared" si="47"/>
        <v>#DIV/0!</v>
      </c>
      <c r="W6" s="1">
        <v>-1</v>
      </c>
      <c r="X6" s="1">
        <v>0.87</v>
      </c>
      <c r="Y6" s="1">
        <v>0.92</v>
      </c>
      <c r="Z6" s="1">
        <v>10.106160163879395</v>
      </c>
      <c r="AA6">
        <f t="shared" si="48"/>
        <v>0.87505308008193983</v>
      </c>
      <c r="AB6">
        <f t="shared" si="49"/>
        <v>5.0314889659863393E-3</v>
      </c>
      <c r="AC6" t="e">
        <f t="shared" si="50"/>
        <v>#DIV/0!</v>
      </c>
      <c r="AD6" t="e">
        <f t="shared" si="51"/>
        <v>#DIV/0!</v>
      </c>
      <c r="AE6" t="e">
        <f t="shared" si="52"/>
        <v>#DIV/0!</v>
      </c>
      <c r="AF6" s="1">
        <v>0</v>
      </c>
      <c r="AG6" s="1">
        <v>0.5</v>
      </c>
      <c r="AH6" t="e">
        <f t="shared" si="53"/>
        <v>#DIV/0!</v>
      </c>
      <c r="AI6">
        <f t="shared" si="54"/>
        <v>3.1016545828998461</v>
      </c>
      <c r="AJ6">
        <f t="shared" si="55"/>
        <v>1.5643106211049542</v>
      </c>
      <c r="AK6">
        <f t="shared" si="56"/>
        <v>25.656988143920898</v>
      </c>
      <c r="AL6" s="1">
        <v>2</v>
      </c>
      <c r="AM6">
        <f t="shared" si="57"/>
        <v>4.644859790802002</v>
      </c>
      <c r="AN6" s="1">
        <v>1</v>
      </c>
      <c r="AO6">
        <f t="shared" si="58"/>
        <v>9.2897195816040039</v>
      </c>
      <c r="AP6" s="1">
        <v>22.74171257019043</v>
      </c>
      <c r="AQ6" s="1">
        <v>25.656988143920898</v>
      </c>
      <c r="AR6" s="1">
        <v>21.964315414428711</v>
      </c>
      <c r="AS6" s="1">
        <v>200.06248474121094</v>
      </c>
      <c r="AT6" s="1">
        <v>195.35556030273438</v>
      </c>
      <c r="AU6" s="1">
        <v>15.465488433837891</v>
      </c>
      <c r="AV6" s="1">
        <v>17.490163803100586</v>
      </c>
      <c r="AW6" s="1">
        <v>55.493801116943359</v>
      </c>
      <c r="AX6" s="1">
        <v>62.755214691162109</v>
      </c>
      <c r="AY6" s="1">
        <v>301.02664184570313</v>
      </c>
      <c r="AZ6" s="1">
        <v>1698.598388671875</v>
      </c>
      <c r="BA6" s="1">
        <v>0.10576880723237991</v>
      </c>
      <c r="BB6" s="1">
        <v>99.602500915527344</v>
      </c>
      <c r="BC6" s="1">
        <v>1.5826485157012939</v>
      </c>
      <c r="BD6" s="1">
        <v>5.3784698247909546E-3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59"/>
        <v>1.5051332092285157</v>
      </c>
      <c r="BM6">
        <f t="shared" si="60"/>
        <v>3.1016545828998461E-3</v>
      </c>
      <c r="BN6">
        <f t="shared" si="61"/>
        <v>298.80698814392088</v>
      </c>
      <c r="BO6">
        <f t="shared" si="62"/>
        <v>295.89171257019041</v>
      </c>
      <c r="BP6">
        <f t="shared" si="63"/>
        <v>271.77573611283879</v>
      </c>
      <c r="BQ6">
        <f t="shared" si="64"/>
        <v>0.407462389030535</v>
      </c>
      <c r="BR6">
        <f t="shared" si="65"/>
        <v>3.3063746773160037</v>
      </c>
      <c r="BS6">
        <f t="shared" si="66"/>
        <v>33.195699374257003</v>
      </c>
      <c r="BT6">
        <f t="shared" si="67"/>
        <v>15.705535571156418</v>
      </c>
      <c r="BU6">
        <f t="shared" si="68"/>
        <v>24.199350357055664</v>
      </c>
      <c r="BV6">
        <f t="shared" si="69"/>
        <v>3.0310275071792101</v>
      </c>
      <c r="BW6">
        <f t="shared" si="70"/>
        <v>0.1924830611027111</v>
      </c>
      <c r="BX6">
        <f t="shared" si="71"/>
        <v>1.7420640562110494</v>
      </c>
      <c r="BY6">
        <f t="shared" si="72"/>
        <v>1.2889634509681607</v>
      </c>
      <c r="BZ6">
        <f t="shared" si="73"/>
        <v>0.12066130301348027</v>
      </c>
      <c r="CA6">
        <f t="shared" si="74"/>
        <v>13.684017855651653</v>
      </c>
      <c r="CB6">
        <f t="shared" si="75"/>
        <v>0.70326274603999805</v>
      </c>
      <c r="CC6">
        <f t="shared" si="76"/>
        <v>52.463634612318408</v>
      </c>
      <c r="CD6">
        <f t="shared" si="77"/>
        <v>194.4140743164445</v>
      </c>
      <c r="CE6">
        <f t="shared" si="78"/>
        <v>1.7482895795750887E-2</v>
      </c>
      <c r="CF6">
        <f t="shared" si="79"/>
        <v>0</v>
      </c>
      <c r="CG6">
        <f t="shared" si="80"/>
        <v>1486.3637518295443</v>
      </c>
      <c r="CH6">
        <f t="shared" si="81"/>
        <v>0</v>
      </c>
      <c r="CI6" t="e">
        <f t="shared" si="82"/>
        <v>#DIV/0!</v>
      </c>
      <c r="CJ6" t="e">
        <f t="shared" si="83"/>
        <v>#DIV/0!</v>
      </c>
    </row>
    <row r="7" spans="1:88" x14ac:dyDescent="0.35">
      <c r="A7" t="s">
        <v>169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820.50005165394396</v>
      </c>
      <c r="I7" s="1">
        <v>0</v>
      </c>
      <c r="J7">
        <f t="shared" si="42"/>
        <v>13.711899184009553</v>
      </c>
      <c r="K7">
        <f t="shared" si="43"/>
        <v>0.25677483337366974</v>
      </c>
      <c r="L7">
        <f t="shared" si="44"/>
        <v>196.6479500911806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45"/>
        <v>#DIV/0!</v>
      </c>
      <c r="U7" t="e">
        <f t="shared" si="46"/>
        <v>#DIV/0!</v>
      </c>
      <c r="V7" t="e">
        <f t="shared" si="47"/>
        <v>#DIV/0!</v>
      </c>
      <c r="W7" s="1">
        <v>-1</v>
      </c>
      <c r="X7" s="1">
        <v>0.87</v>
      </c>
      <c r="Y7" s="1">
        <v>0.92</v>
      </c>
      <c r="Z7" s="1">
        <v>10.081511497497559</v>
      </c>
      <c r="AA7">
        <f t="shared" si="48"/>
        <v>0.87504075574874873</v>
      </c>
      <c r="AB7">
        <f t="shared" si="49"/>
        <v>9.8809334558467212E-3</v>
      </c>
      <c r="AC7" t="e">
        <f t="shared" si="50"/>
        <v>#DIV/0!</v>
      </c>
      <c r="AD7" t="e">
        <f t="shared" si="51"/>
        <v>#DIV/0!</v>
      </c>
      <c r="AE7" t="e">
        <f t="shared" si="52"/>
        <v>#DIV/0!</v>
      </c>
      <c r="AF7" s="1">
        <v>0</v>
      </c>
      <c r="AG7" s="1">
        <v>0.5</v>
      </c>
      <c r="AH7" t="e">
        <f t="shared" si="53"/>
        <v>#DIV/0!</v>
      </c>
      <c r="AI7">
        <f t="shared" si="54"/>
        <v>3.9305506724299986</v>
      </c>
      <c r="AJ7">
        <f t="shared" si="55"/>
        <v>1.5269861849618098</v>
      </c>
      <c r="AK7">
        <f t="shared" si="56"/>
        <v>25.553146362304688</v>
      </c>
      <c r="AL7" s="1">
        <v>2</v>
      </c>
      <c r="AM7">
        <f t="shared" si="57"/>
        <v>4.644859790802002</v>
      </c>
      <c r="AN7" s="1">
        <v>1</v>
      </c>
      <c r="AO7">
        <f t="shared" si="58"/>
        <v>9.2897195816040039</v>
      </c>
      <c r="AP7" s="1">
        <v>22.844720840454102</v>
      </c>
      <c r="AQ7" s="1">
        <v>25.553146362304688</v>
      </c>
      <c r="AR7" s="1">
        <v>21.958459854125977</v>
      </c>
      <c r="AS7" s="1">
        <v>300.0819091796875</v>
      </c>
      <c r="AT7" s="1">
        <v>290.21405029296875</v>
      </c>
      <c r="AU7" s="1">
        <v>15.097118377685547</v>
      </c>
      <c r="AV7" s="1">
        <v>17.662397384643555</v>
      </c>
      <c r="AW7" s="1">
        <v>53.829322814941406</v>
      </c>
      <c r="AX7" s="1">
        <v>62.972824096679688</v>
      </c>
      <c r="AY7" s="1">
        <v>301.02984619140625</v>
      </c>
      <c r="AZ7" s="1">
        <v>1701.541259765625</v>
      </c>
      <c r="BA7" s="1">
        <v>0.10260307043790817</v>
      </c>
      <c r="BB7" s="1">
        <v>99.594314575195313</v>
      </c>
      <c r="BC7" s="1">
        <v>1.868890643119812</v>
      </c>
      <c r="BD7" s="1">
        <v>-1.6072241589426994E-2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59"/>
        <v>1.5051492309570311</v>
      </c>
      <c r="BM7">
        <f t="shared" si="60"/>
        <v>3.9305506724299985E-3</v>
      </c>
      <c r="BN7">
        <f t="shared" si="61"/>
        <v>298.70314636230466</v>
      </c>
      <c r="BO7">
        <f t="shared" si="62"/>
        <v>295.99472084045408</v>
      </c>
      <c r="BP7">
        <f t="shared" si="63"/>
        <v>272.24659547731426</v>
      </c>
      <c r="BQ7">
        <f t="shared" si="64"/>
        <v>0.27264722189208074</v>
      </c>
      <c r="BR7">
        <f t="shared" si="65"/>
        <v>3.2860605462401069</v>
      </c>
      <c r="BS7">
        <f t="shared" si="66"/>
        <v>32.994459174264193</v>
      </c>
      <c r="BT7">
        <f t="shared" si="67"/>
        <v>15.332061789620639</v>
      </c>
      <c r="BU7">
        <f t="shared" si="68"/>
        <v>24.198933601379395</v>
      </c>
      <c r="BV7">
        <f t="shared" si="69"/>
        <v>3.0309517418239698</v>
      </c>
      <c r="BW7">
        <f t="shared" si="70"/>
        <v>0.24986828609170289</v>
      </c>
      <c r="BX7">
        <f t="shared" si="71"/>
        <v>1.7590743612782971</v>
      </c>
      <c r="BY7">
        <f t="shared" si="72"/>
        <v>1.2718773805456727</v>
      </c>
      <c r="BZ7">
        <f t="shared" si="73"/>
        <v>0.15677384259758301</v>
      </c>
      <c r="CA7">
        <f t="shared" si="74"/>
        <v>19.58501780194835</v>
      </c>
      <c r="CB7">
        <f t="shared" si="75"/>
        <v>0.67759624281686592</v>
      </c>
      <c r="CC7">
        <f t="shared" si="76"/>
        <v>53.606201765691388</v>
      </c>
      <c r="CD7">
        <f t="shared" si="77"/>
        <v>288.2214106082285</v>
      </c>
      <c r="CE7">
        <f t="shared" si="78"/>
        <v>2.5502714482511464E-2</v>
      </c>
      <c r="CF7">
        <f t="shared" si="79"/>
        <v>0</v>
      </c>
      <c r="CG7">
        <f t="shared" si="80"/>
        <v>1488.9179498829906</v>
      </c>
      <c r="CH7">
        <f t="shared" si="81"/>
        <v>0</v>
      </c>
      <c r="CI7" t="e">
        <f t="shared" si="82"/>
        <v>#DIV/0!</v>
      </c>
      <c r="CJ7" t="e">
        <f t="shared" si="83"/>
        <v>#DIV/0!</v>
      </c>
    </row>
    <row r="8" spans="1:88" x14ac:dyDescent="0.35">
      <c r="A8" t="s">
        <v>169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962.50005165394396</v>
      </c>
      <c r="I8" s="1">
        <v>0</v>
      </c>
      <c r="J8">
        <f t="shared" si="42"/>
        <v>18.636038530233424</v>
      </c>
      <c r="K8">
        <f t="shared" si="43"/>
        <v>0.27323487715008787</v>
      </c>
      <c r="L8">
        <f t="shared" si="44"/>
        <v>266.4298237215242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45"/>
        <v>#DIV/0!</v>
      </c>
      <c r="U8" t="e">
        <f t="shared" si="46"/>
        <v>#DIV/0!</v>
      </c>
      <c r="V8" t="e">
        <f t="shared" si="47"/>
        <v>#DIV/0!</v>
      </c>
      <c r="W8" s="1">
        <v>-1</v>
      </c>
      <c r="X8" s="1">
        <v>0.87</v>
      </c>
      <c r="Y8" s="1">
        <v>0.92</v>
      </c>
      <c r="Z8" s="1">
        <v>10.081511497497559</v>
      </c>
      <c r="AA8">
        <f t="shared" si="48"/>
        <v>0.87504075574874873</v>
      </c>
      <c r="AB8">
        <f t="shared" si="49"/>
        <v>1.3191447479130574E-2</v>
      </c>
      <c r="AC8" t="e">
        <f t="shared" si="50"/>
        <v>#DIV/0!</v>
      </c>
      <c r="AD8" t="e">
        <f t="shared" si="51"/>
        <v>#DIV/0!</v>
      </c>
      <c r="AE8" t="e">
        <f t="shared" si="52"/>
        <v>#DIV/0!</v>
      </c>
      <c r="AF8" s="1">
        <v>0</v>
      </c>
      <c r="AG8" s="1">
        <v>0.5</v>
      </c>
      <c r="AH8" t="e">
        <f t="shared" si="53"/>
        <v>#DIV/0!</v>
      </c>
      <c r="AI8">
        <f t="shared" si="54"/>
        <v>4.140321697307094</v>
      </c>
      <c r="AJ8">
        <f t="shared" si="55"/>
        <v>1.5142771035560543</v>
      </c>
      <c r="AK8">
        <f t="shared" si="56"/>
        <v>25.490573883056641</v>
      </c>
      <c r="AL8" s="1">
        <v>2</v>
      </c>
      <c r="AM8">
        <f t="shared" si="57"/>
        <v>4.644859790802002</v>
      </c>
      <c r="AN8" s="1">
        <v>1</v>
      </c>
      <c r="AO8">
        <f t="shared" si="58"/>
        <v>9.2897195816040039</v>
      </c>
      <c r="AP8" s="1">
        <v>22.867414474487305</v>
      </c>
      <c r="AQ8" s="1">
        <v>25.490573883056641</v>
      </c>
      <c r="AR8" s="1">
        <v>21.955890655517578</v>
      </c>
      <c r="AS8" s="1">
        <v>399.86477661132813</v>
      </c>
      <c r="AT8" s="1">
        <v>386.41989135742188</v>
      </c>
      <c r="AU8" s="1">
        <v>14.965415000915527</v>
      </c>
      <c r="AV8" s="1">
        <v>17.667669296264648</v>
      </c>
      <c r="AW8" s="1">
        <v>53.284576416015625</v>
      </c>
      <c r="AX8" s="1">
        <v>62.905666351318359</v>
      </c>
      <c r="AY8" s="1">
        <v>301.02066040039063</v>
      </c>
      <c r="AZ8" s="1">
        <v>1701.1129150390625</v>
      </c>
      <c r="BA8" s="1">
        <v>0.11834357678890228</v>
      </c>
      <c r="BB8" s="1">
        <v>99.594085693359375</v>
      </c>
      <c r="BC8" s="1">
        <v>1.9273562431335449</v>
      </c>
      <c r="BD8" s="1">
        <v>-2.666880376636982E-2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59"/>
        <v>1.5051033020019531</v>
      </c>
      <c r="BM8">
        <f t="shared" si="60"/>
        <v>4.1403216973070938E-3</v>
      </c>
      <c r="BN8">
        <f t="shared" si="61"/>
        <v>298.64057388305662</v>
      </c>
      <c r="BO8">
        <f t="shared" si="62"/>
        <v>296.01741447448728</v>
      </c>
      <c r="BP8">
        <f t="shared" si="63"/>
        <v>272.17806032259614</v>
      </c>
      <c r="BQ8">
        <f t="shared" si="64"/>
        <v>0.2392952183839642</v>
      </c>
      <c r="BR8">
        <f t="shared" si="65"/>
        <v>3.2738724734501701</v>
      </c>
      <c r="BS8">
        <f t="shared" si="66"/>
        <v>32.872157524796293</v>
      </c>
      <c r="BT8">
        <f t="shared" si="67"/>
        <v>15.204488228531645</v>
      </c>
      <c r="BU8">
        <f t="shared" si="68"/>
        <v>24.178994178771973</v>
      </c>
      <c r="BV8">
        <f t="shared" si="69"/>
        <v>3.0273287284508816</v>
      </c>
      <c r="BW8">
        <f t="shared" si="70"/>
        <v>0.26542794902832095</v>
      </c>
      <c r="BX8">
        <f t="shared" si="71"/>
        <v>1.7595953698941158</v>
      </c>
      <c r="BY8">
        <f t="shared" si="72"/>
        <v>1.2677333585567658</v>
      </c>
      <c r="BZ8">
        <f t="shared" si="73"/>
        <v>0.16657664125246954</v>
      </c>
      <c r="CA8">
        <f t="shared" si="74"/>
        <v>26.534834694988113</v>
      </c>
      <c r="CB8">
        <f t="shared" si="75"/>
        <v>0.68948268368278176</v>
      </c>
      <c r="CC8">
        <f t="shared" si="76"/>
        <v>53.903309876768702</v>
      </c>
      <c r="CD8">
        <f t="shared" si="77"/>
        <v>383.71166622803952</v>
      </c>
      <c r="CE8">
        <f t="shared" si="78"/>
        <v>2.6179661662243382E-2</v>
      </c>
      <c r="CF8">
        <f t="shared" si="79"/>
        <v>0</v>
      </c>
      <c r="CG8">
        <f t="shared" si="80"/>
        <v>1488.5431307897381</v>
      </c>
      <c r="CH8">
        <f t="shared" si="81"/>
        <v>0</v>
      </c>
      <c r="CI8" t="e">
        <f t="shared" si="82"/>
        <v>#DIV/0!</v>
      </c>
      <c r="CJ8" t="e">
        <f t="shared" si="83"/>
        <v>#DIV/0!</v>
      </c>
    </row>
    <row r="9" spans="1:88" x14ac:dyDescent="0.35">
      <c r="A9" t="s">
        <v>169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1115.500051653944</v>
      </c>
      <c r="I9" s="1">
        <v>0</v>
      </c>
      <c r="J9">
        <f t="shared" si="42"/>
        <v>28.516400699788271</v>
      </c>
      <c r="K9">
        <f t="shared" si="43"/>
        <v>0.2903903842892448</v>
      </c>
      <c r="L9">
        <f t="shared" si="44"/>
        <v>503.29515913504076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45"/>
        <v>#DIV/0!</v>
      </c>
      <c r="U9" t="e">
        <f t="shared" si="46"/>
        <v>#DIV/0!</v>
      </c>
      <c r="V9" t="e">
        <f t="shared" si="47"/>
        <v>#DIV/0!</v>
      </c>
      <c r="W9" s="1">
        <v>-1</v>
      </c>
      <c r="X9" s="1">
        <v>0.87</v>
      </c>
      <c r="Y9" s="1">
        <v>0.92</v>
      </c>
      <c r="Z9" s="1">
        <v>10.081511497497559</v>
      </c>
      <c r="AA9">
        <f t="shared" si="48"/>
        <v>0.87504075574874873</v>
      </c>
      <c r="AB9">
        <f t="shared" si="49"/>
        <v>1.9837658297360002E-2</v>
      </c>
      <c r="AC9" t="e">
        <f t="shared" si="50"/>
        <v>#DIV/0!</v>
      </c>
      <c r="AD9" t="e">
        <f t="shared" si="51"/>
        <v>#DIV/0!</v>
      </c>
      <c r="AE9" t="e">
        <f t="shared" si="52"/>
        <v>#DIV/0!</v>
      </c>
      <c r="AF9" s="1">
        <v>0</v>
      </c>
      <c r="AG9" s="1">
        <v>0.5</v>
      </c>
      <c r="AH9" t="e">
        <f t="shared" si="53"/>
        <v>#DIV/0!</v>
      </c>
      <c r="AI9">
        <f t="shared" si="54"/>
        <v>4.3312206635760635</v>
      </c>
      <c r="AJ9">
        <f t="shared" si="55"/>
        <v>1.4933941500526535</v>
      </c>
      <c r="AK9">
        <f t="shared" si="56"/>
        <v>25.399972915649414</v>
      </c>
      <c r="AL9" s="1">
        <v>2</v>
      </c>
      <c r="AM9">
        <f t="shared" si="57"/>
        <v>4.644859790802002</v>
      </c>
      <c r="AN9" s="1">
        <v>1</v>
      </c>
      <c r="AO9">
        <f t="shared" si="58"/>
        <v>9.2897195816040039</v>
      </c>
      <c r="AP9" s="1">
        <v>22.883968353271484</v>
      </c>
      <c r="AQ9" s="1">
        <v>25.399972915649414</v>
      </c>
      <c r="AR9" s="1">
        <v>21.959920883178711</v>
      </c>
      <c r="AS9" s="1">
        <v>700.0081787109375</v>
      </c>
      <c r="AT9" s="1">
        <v>679.107177734375</v>
      </c>
      <c r="AU9" s="1">
        <v>14.872928619384766</v>
      </c>
      <c r="AV9" s="1">
        <v>17.69972038269043</v>
      </c>
      <c r="AW9" s="1">
        <v>52.906753540039063</v>
      </c>
      <c r="AX9" s="1">
        <v>62.960330963134766</v>
      </c>
      <c r="AY9" s="1">
        <v>301.01681518554688</v>
      </c>
      <c r="AZ9" s="1">
        <v>1700.375</v>
      </c>
      <c r="BA9" s="1">
        <v>7.3732025921344757E-2</v>
      </c>
      <c r="BB9" s="1">
        <v>99.600486755371094</v>
      </c>
      <c r="BC9" s="1">
        <v>1.9445345401763916</v>
      </c>
      <c r="BD9" s="1">
        <v>-4.4764295220375061E-2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59"/>
        <v>1.5050840759277342</v>
      </c>
      <c r="BM9">
        <f t="shared" si="60"/>
        <v>4.3312206635760632E-3</v>
      </c>
      <c r="BN9">
        <f t="shared" si="61"/>
        <v>298.54997291564939</v>
      </c>
      <c r="BO9">
        <f t="shared" si="62"/>
        <v>296.03396835327146</v>
      </c>
      <c r="BP9">
        <f t="shared" si="63"/>
        <v>272.05999391898513</v>
      </c>
      <c r="BQ9">
        <f t="shared" si="64"/>
        <v>0.21008098079406762</v>
      </c>
      <c r="BR9">
        <f t="shared" si="65"/>
        <v>3.2562949156025836</v>
      </c>
      <c r="BS9">
        <f t="shared" si="66"/>
        <v>32.693564275447514</v>
      </c>
      <c r="BT9">
        <f t="shared" si="67"/>
        <v>14.993843892757084</v>
      </c>
      <c r="BU9">
        <f t="shared" si="68"/>
        <v>24.141970634460449</v>
      </c>
      <c r="BV9">
        <f t="shared" si="69"/>
        <v>3.0206115536941365</v>
      </c>
      <c r="BW9">
        <f t="shared" si="70"/>
        <v>0.2815881288258032</v>
      </c>
      <c r="BX9">
        <f t="shared" si="71"/>
        <v>1.76290076554993</v>
      </c>
      <c r="BY9">
        <f t="shared" si="72"/>
        <v>1.2577107881442064</v>
      </c>
      <c r="BZ9">
        <f t="shared" si="73"/>
        <v>0.17676279280807181</v>
      </c>
      <c r="CA9">
        <f t="shared" si="74"/>
        <v>50.128442831472015</v>
      </c>
      <c r="CB9">
        <f t="shared" si="75"/>
        <v>0.74111300194782936</v>
      </c>
      <c r="CC9">
        <f t="shared" si="76"/>
        <v>54.378894111672359</v>
      </c>
      <c r="CD9">
        <f t="shared" si="77"/>
        <v>674.9631192828208</v>
      </c>
      <c r="CE9">
        <f t="shared" si="78"/>
        <v>2.2974445414847042E-2</v>
      </c>
      <c r="CF9">
        <f t="shared" si="79"/>
        <v>0</v>
      </c>
      <c r="CG9">
        <f t="shared" si="80"/>
        <v>1487.8974250562787</v>
      </c>
      <c r="CH9">
        <f t="shared" si="81"/>
        <v>0</v>
      </c>
      <c r="CI9" t="e">
        <f t="shared" si="82"/>
        <v>#DIV/0!</v>
      </c>
      <c r="CJ9" t="e">
        <f t="shared" si="83"/>
        <v>#DIV/0!</v>
      </c>
    </row>
    <row r="10" spans="1:88" x14ac:dyDescent="0.35">
      <c r="A10" t="s">
        <v>169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1275.500051653944</v>
      </c>
      <c r="I10" s="1">
        <v>0</v>
      </c>
      <c r="J10">
        <f t="shared" si="42"/>
        <v>32.122996962069351</v>
      </c>
      <c r="K10">
        <f t="shared" si="43"/>
        <v>0.30374800755814696</v>
      </c>
      <c r="L10">
        <f t="shared" si="44"/>
        <v>780.26945385209024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45"/>
        <v>#DIV/0!</v>
      </c>
      <c r="U10" t="e">
        <f t="shared" si="46"/>
        <v>#DIV/0!</v>
      </c>
      <c r="V10" t="e">
        <f t="shared" si="47"/>
        <v>#DIV/0!</v>
      </c>
      <c r="W10" s="1">
        <v>-1</v>
      </c>
      <c r="X10" s="1">
        <v>0.87</v>
      </c>
      <c r="Y10" s="1">
        <v>0.92</v>
      </c>
      <c r="Z10" s="1">
        <v>10.081511497497559</v>
      </c>
      <c r="AA10">
        <f t="shared" si="48"/>
        <v>0.87504075574874873</v>
      </c>
      <c r="AB10">
        <f t="shared" si="49"/>
        <v>2.2273081156379416E-2</v>
      </c>
      <c r="AC10" t="e">
        <f t="shared" si="50"/>
        <v>#DIV/0!</v>
      </c>
      <c r="AD10" t="e">
        <f t="shared" si="51"/>
        <v>#DIV/0!</v>
      </c>
      <c r="AE10" t="e">
        <f t="shared" si="52"/>
        <v>#DIV/0!</v>
      </c>
      <c r="AF10" s="1">
        <v>0</v>
      </c>
      <c r="AG10" s="1">
        <v>0.5</v>
      </c>
      <c r="AH10" t="e">
        <f t="shared" si="53"/>
        <v>#DIV/0!</v>
      </c>
      <c r="AI10">
        <f t="shared" si="54"/>
        <v>4.5372209677136608</v>
      </c>
      <c r="AJ10">
        <f t="shared" si="55"/>
        <v>1.4976137369089517</v>
      </c>
      <c r="AK10">
        <f t="shared" si="56"/>
        <v>25.462966918945313</v>
      </c>
      <c r="AL10" s="1">
        <v>2</v>
      </c>
      <c r="AM10">
        <f t="shared" si="57"/>
        <v>4.644859790802002</v>
      </c>
      <c r="AN10" s="1">
        <v>1</v>
      </c>
      <c r="AO10">
        <f t="shared" si="58"/>
        <v>9.2897195816040039</v>
      </c>
      <c r="AP10" s="1">
        <v>22.946788787841797</v>
      </c>
      <c r="AQ10" s="1">
        <v>25.462966918945313</v>
      </c>
      <c r="AR10" s="1">
        <v>21.961112976074219</v>
      </c>
      <c r="AS10" s="1">
        <v>1000.0725708007813</v>
      </c>
      <c r="AT10" s="1">
        <v>975.78778076171875</v>
      </c>
      <c r="AU10" s="1">
        <v>14.818270683288574</v>
      </c>
      <c r="AV10" s="1">
        <v>17.779293060302734</v>
      </c>
      <c r="AW10" s="1">
        <v>52.514438629150391</v>
      </c>
      <c r="AX10" s="1">
        <v>63.004913330078125</v>
      </c>
      <c r="AY10" s="1">
        <v>301.01443481445313</v>
      </c>
      <c r="AZ10" s="1">
        <v>1699.49951171875</v>
      </c>
      <c r="BA10" s="1">
        <v>3.3089008182287216E-2</v>
      </c>
      <c r="BB10" s="1">
        <v>99.604293823242188</v>
      </c>
      <c r="BC10" s="1">
        <v>1.6358370780944824</v>
      </c>
      <c r="BD10" s="1">
        <v>-6.0816444456577301E-2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59"/>
        <v>1.5050721740722655</v>
      </c>
      <c r="BM10">
        <f t="shared" si="60"/>
        <v>4.5372209677136607E-3</v>
      </c>
      <c r="BN10">
        <f t="shared" si="61"/>
        <v>298.61296691894529</v>
      </c>
      <c r="BO10">
        <f t="shared" si="62"/>
        <v>296.09678878784177</v>
      </c>
      <c r="BP10">
        <f t="shared" si="63"/>
        <v>271.91991579711612</v>
      </c>
      <c r="BQ10">
        <f t="shared" si="64"/>
        <v>0.17312841352101835</v>
      </c>
      <c r="BR10">
        <f t="shared" si="65"/>
        <v>3.268507666856876</v>
      </c>
      <c r="BS10">
        <f t="shared" si="66"/>
        <v>32.814927363042912</v>
      </c>
      <c r="BT10">
        <f t="shared" si="67"/>
        <v>15.035634302740178</v>
      </c>
      <c r="BU10">
        <f t="shared" si="68"/>
        <v>24.204877853393555</v>
      </c>
      <c r="BV10">
        <f t="shared" si="69"/>
        <v>3.0320325516743272</v>
      </c>
      <c r="BW10">
        <f t="shared" si="70"/>
        <v>0.29413074964404562</v>
      </c>
      <c r="BX10">
        <f t="shared" si="71"/>
        <v>1.7708939299479243</v>
      </c>
      <c r="BY10">
        <f t="shared" si="72"/>
        <v>1.2611386217264029</v>
      </c>
      <c r="BZ10">
        <f t="shared" si="73"/>
        <v>0.18467223705047336</v>
      </c>
      <c r="CA10">
        <f t="shared" si="74"/>
        <v>77.718187942784311</v>
      </c>
      <c r="CB10">
        <f t="shared" si="75"/>
        <v>0.79963027743901127</v>
      </c>
      <c r="CC10">
        <f t="shared" si="76"/>
        <v>54.479707369849606</v>
      </c>
      <c r="CD10">
        <f t="shared" si="77"/>
        <v>971.11960477235198</v>
      </c>
      <c r="CE10">
        <f t="shared" si="78"/>
        <v>1.802096740438424E-2</v>
      </c>
      <c r="CF10">
        <f t="shared" si="79"/>
        <v>0</v>
      </c>
      <c r="CG10">
        <f t="shared" si="80"/>
        <v>1487.1313371290044</v>
      </c>
      <c r="CH10">
        <f t="shared" si="81"/>
        <v>0</v>
      </c>
      <c r="CI10" t="e">
        <f t="shared" si="82"/>
        <v>#DIV/0!</v>
      </c>
      <c r="CJ10" t="e">
        <f t="shared" si="83"/>
        <v>#DIV/0!</v>
      </c>
    </row>
    <row r="11" spans="1:88" x14ac:dyDescent="0.35">
      <c r="A11" t="s">
        <v>169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1438.500051653944</v>
      </c>
      <c r="I11" s="1">
        <v>0</v>
      </c>
      <c r="J11">
        <f t="shared" si="42"/>
        <v>33.525263289788924</v>
      </c>
      <c r="K11">
        <f t="shared" si="43"/>
        <v>0.30602993662576872</v>
      </c>
      <c r="L11">
        <f t="shared" si="44"/>
        <v>1065.2156727000454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45"/>
        <v>#DIV/0!</v>
      </c>
      <c r="U11" t="e">
        <f t="shared" si="46"/>
        <v>#DIV/0!</v>
      </c>
      <c r="V11" t="e">
        <f t="shared" si="47"/>
        <v>#DIV/0!</v>
      </c>
      <c r="W11" s="1">
        <v>-1</v>
      </c>
      <c r="X11" s="1">
        <v>0.87</v>
      </c>
      <c r="Y11" s="1">
        <v>0.92</v>
      </c>
      <c r="Z11" s="1">
        <v>10.081511497497559</v>
      </c>
      <c r="AA11">
        <f t="shared" si="48"/>
        <v>0.87504075574874873</v>
      </c>
      <c r="AB11">
        <f t="shared" si="49"/>
        <v>2.3215706414777226E-2</v>
      </c>
      <c r="AC11" t="e">
        <f t="shared" si="50"/>
        <v>#DIV/0!</v>
      </c>
      <c r="AD11" t="e">
        <f t="shared" si="51"/>
        <v>#DIV/0!</v>
      </c>
      <c r="AE11" t="e">
        <f t="shared" si="52"/>
        <v>#DIV/0!</v>
      </c>
      <c r="AF11" s="1">
        <v>0</v>
      </c>
      <c r="AG11" s="1">
        <v>0.5</v>
      </c>
      <c r="AH11" t="e">
        <f t="shared" si="53"/>
        <v>#DIV/0!</v>
      </c>
      <c r="AI11">
        <f t="shared" si="54"/>
        <v>4.5587584854162202</v>
      </c>
      <c r="AJ11">
        <f t="shared" si="55"/>
        <v>1.4938810949506163</v>
      </c>
      <c r="AK11">
        <f t="shared" si="56"/>
        <v>25.456432342529297</v>
      </c>
      <c r="AL11" s="1">
        <v>2</v>
      </c>
      <c r="AM11">
        <f t="shared" si="57"/>
        <v>4.644859790802002</v>
      </c>
      <c r="AN11" s="1">
        <v>1</v>
      </c>
      <c r="AO11">
        <f t="shared" si="58"/>
        <v>9.2897195816040039</v>
      </c>
      <c r="AP11" s="1">
        <v>22.943859100341797</v>
      </c>
      <c r="AQ11" s="1">
        <v>25.456432342529297</v>
      </c>
      <c r="AR11" s="1">
        <v>21.960691452026367</v>
      </c>
      <c r="AS11" s="1">
        <v>1300.236083984375</v>
      </c>
      <c r="AT11" s="1">
        <v>1274.1025390625</v>
      </c>
      <c r="AU11" s="1">
        <v>14.828703880310059</v>
      </c>
      <c r="AV11" s="1">
        <v>17.803653717041016</v>
      </c>
      <c r="AW11" s="1">
        <v>52.561283111572266</v>
      </c>
      <c r="AX11" s="1">
        <v>63.104515075683594</v>
      </c>
      <c r="AY11" s="1">
        <v>301.01992797851563</v>
      </c>
      <c r="AZ11" s="1">
        <v>1699.5220947265625</v>
      </c>
      <c r="BA11" s="1">
        <v>9.1669730842113495E-2</v>
      </c>
      <c r="BB11" s="1">
        <v>99.606399536132813</v>
      </c>
      <c r="BC11" s="1">
        <v>0.81552457809448242</v>
      </c>
      <c r="BD11" s="1">
        <v>-7.0570625364780426E-2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59"/>
        <v>1.505099639892578</v>
      </c>
      <c r="BM11">
        <f t="shared" si="60"/>
        <v>4.5587584854162198E-3</v>
      </c>
      <c r="BN11">
        <f t="shared" si="61"/>
        <v>298.60643234252927</v>
      </c>
      <c r="BO11">
        <f t="shared" si="62"/>
        <v>296.09385910034177</v>
      </c>
      <c r="BP11">
        <f t="shared" si="63"/>
        <v>271.92352907828536</v>
      </c>
      <c r="BQ11">
        <f t="shared" si="64"/>
        <v>0.16951615360001565</v>
      </c>
      <c r="BR11">
        <f t="shared" si="65"/>
        <v>3.2672389402931596</v>
      </c>
      <c r="BS11">
        <f t="shared" si="66"/>
        <v>32.801496244304552</v>
      </c>
      <c r="BT11">
        <f t="shared" si="67"/>
        <v>14.997842527263536</v>
      </c>
      <c r="BU11">
        <f t="shared" si="68"/>
        <v>24.200145721435547</v>
      </c>
      <c r="BV11">
        <f t="shared" si="69"/>
        <v>3.0311721074410811</v>
      </c>
      <c r="BW11">
        <f t="shared" si="70"/>
        <v>0.29626995675830242</v>
      </c>
      <c r="BX11">
        <f t="shared" si="71"/>
        <v>1.7733578453425434</v>
      </c>
      <c r="BY11">
        <f t="shared" si="72"/>
        <v>1.2578142620985377</v>
      </c>
      <c r="BZ11">
        <f t="shared" si="73"/>
        <v>0.18602154046557018</v>
      </c>
      <c r="CA11">
        <f t="shared" si="74"/>
        <v>106.10229788711121</v>
      </c>
      <c r="CB11">
        <f t="shared" si="75"/>
        <v>0.83605176195931918</v>
      </c>
      <c r="CC11">
        <f t="shared" si="76"/>
        <v>54.586077155153646</v>
      </c>
      <c r="CD11">
        <f t="shared" si="77"/>
        <v>1269.2305830208086</v>
      </c>
      <c r="CE11">
        <f t="shared" si="78"/>
        <v>1.4418283273853763E-2</v>
      </c>
      <c r="CF11">
        <f t="shared" si="79"/>
        <v>0</v>
      </c>
      <c r="CG11">
        <f t="shared" si="80"/>
        <v>1487.1510981812278</v>
      </c>
      <c r="CH11">
        <f t="shared" si="81"/>
        <v>0</v>
      </c>
      <c r="CI11" t="e">
        <f t="shared" si="82"/>
        <v>#DIV/0!</v>
      </c>
      <c r="CJ11" t="e">
        <f t="shared" si="83"/>
        <v>#DIV/0!</v>
      </c>
    </row>
    <row r="12" spans="1:88" x14ac:dyDescent="0.35">
      <c r="A12" t="s">
        <v>169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1602.500051653944</v>
      </c>
      <c r="I12" s="1">
        <v>0</v>
      </c>
      <c r="J12">
        <f t="shared" si="42"/>
        <v>33.388807536375367</v>
      </c>
      <c r="K12">
        <f t="shared" si="43"/>
        <v>0.30888682728356942</v>
      </c>
      <c r="L12">
        <f t="shared" si="44"/>
        <v>1456.1434583174841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45"/>
        <v>#DIV/0!</v>
      </c>
      <c r="U12" t="e">
        <f t="shared" si="46"/>
        <v>#DIV/0!</v>
      </c>
      <c r="V12" t="e">
        <f t="shared" si="47"/>
        <v>#DIV/0!</v>
      </c>
      <c r="W12" s="1">
        <v>-1</v>
      </c>
      <c r="X12" s="1">
        <v>0.87</v>
      </c>
      <c r="Y12" s="1">
        <v>0.92</v>
      </c>
      <c r="Z12" s="1">
        <v>10.081511497497559</v>
      </c>
      <c r="AA12">
        <f t="shared" si="48"/>
        <v>0.87504075574874873</v>
      </c>
      <c r="AB12">
        <f t="shared" si="49"/>
        <v>2.3135349369913596E-2</v>
      </c>
      <c r="AC12" t="e">
        <f t="shared" si="50"/>
        <v>#DIV/0!</v>
      </c>
      <c r="AD12" t="e">
        <f t="shared" si="51"/>
        <v>#DIV/0!</v>
      </c>
      <c r="AE12" t="e">
        <f t="shared" si="52"/>
        <v>#DIV/0!</v>
      </c>
      <c r="AF12" s="1">
        <v>0</v>
      </c>
      <c r="AG12" s="1">
        <v>0.5</v>
      </c>
      <c r="AH12" t="e">
        <f t="shared" si="53"/>
        <v>#DIV/0!</v>
      </c>
      <c r="AI12">
        <f t="shared" si="54"/>
        <v>4.6238548385386817</v>
      </c>
      <c r="AJ12">
        <f t="shared" si="55"/>
        <v>1.5015089715598697</v>
      </c>
      <c r="AK12">
        <f t="shared" si="56"/>
        <v>25.523387908935547</v>
      </c>
      <c r="AL12" s="1">
        <v>2</v>
      </c>
      <c r="AM12">
        <f t="shared" si="57"/>
        <v>4.644859790802002</v>
      </c>
      <c r="AN12" s="1">
        <v>1</v>
      </c>
      <c r="AO12">
        <f t="shared" si="58"/>
        <v>9.2897195816040039</v>
      </c>
      <c r="AP12" s="1">
        <v>22.987970352172852</v>
      </c>
      <c r="AQ12" s="1">
        <v>25.523387908935547</v>
      </c>
      <c r="AR12" s="1">
        <v>21.96002197265625</v>
      </c>
      <c r="AS12" s="1">
        <v>1699.8739013671875</v>
      </c>
      <c r="AT12" s="1">
        <v>1672.5523681640625</v>
      </c>
      <c r="AU12" s="1">
        <v>14.840518951416016</v>
      </c>
      <c r="AV12" s="1">
        <v>17.857723236083984</v>
      </c>
      <c r="AW12" s="1">
        <v>52.462444305419922</v>
      </c>
      <c r="AX12" s="1">
        <v>63.128231048583984</v>
      </c>
      <c r="AY12" s="1">
        <v>301.02590942382813</v>
      </c>
      <c r="AZ12" s="1">
        <v>1698.6846923828125</v>
      </c>
      <c r="BA12" s="1">
        <v>0.11239201575517654</v>
      </c>
      <c r="BB12" s="1">
        <v>99.606773376464844</v>
      </c>
      <c r="BC12" s="1">
        <v>-0.84345370531082153</v>
      </c>
      <c r="BD12" s="1">
        <v>-9.2584386467933655E-2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59"/>
        <v>1.5051295471191404</v>
      </c>
      <c r="BM12">
        <f t="shared" si="60"/>
        <v>4.6238548385386814E-3</v>
      </c>
      <c r="BN12">
        <f t="shared" si="61"/>
        <v>298.67338790893552</v>
      </c>
      <c r="BO12">
        <f t="shared" si="62"/>
        <v>296.13797035217283</v>
      </c>
      <c r="BP12">
        <f t="shared" si="63"/>
        <v>271.78954470628014</v>
      </c>
      <c r="BQ12">
        <f t="shared" si="64"/>
        <v>0.15640420963038229</v>
      </c>
      <c r="BR12">
        <f t="shared" si="65"/>
        <v>3.2802591629561175</v>
      </c>
      <c r="BS12">
        <f t="shared" si="66"/>
        <v>32.932089372660869</v>
      </c>
      <c r="BT12">
        <f t="shared" si="67"/>
        <v>15.074366136576884</v>
      </c>
      <c r="BU12">
        <f t="shared" si="68"/>
        <v>24.255679130554199</v>
      </c>
      <c r="BV12">
        <f t="shared" si="69"/>
        <v>3.0412832148986202</v>
      </c>
      <c r="BW12">
        <f t="shared" si="70"/>
        <v>0.29894673098157226</v>
      </c>
      <c r="BX12">
        <f t="shared" si="71"/>
        <v>1.7787501913962478</v>
      </c>
      <c r="BY12">
        <f t="shared" si="72"/>
        <v>1.2625330235023724</v>
      </c>
      <c r="BZ12">
        <f t="shared" si="73"/>
        <v>0.18771004037204569</v>
      </c>
      <c r="CA12">
        <f t="shared" si="74"/>
        <v>145.04175145625143</v>
      </c>
      <c r="CB12">
        <f t="shared" si="75"/>
        <v>0.87061157906575604</v>
      </c>
      <c r="CC12">
        <f t="shared" si="76"/>
        <v>54.544596409053334</v>
      </c>
      <c r="CD12">
        <f t="shared" si="77"/>
        <v>1667.7002421361287</v>
      </c>
      <c r="CE12">
        <f t="shared" si="78"/>
        <v>1.0920302016137117E-2</v>
      </c>
      <c r="CF12">
        <f t="shared" si="79"/>
        <v>0</v>
      </c>
      <c r="CG12">
        <f t="shared" si="80"/>
        <v>1486.4183370014871</v>
      </c>
      <c r="CH12">
        <f t="shared" si="81"/>
        <v>0</v>
      </c>
      <c r="CI12" t="e">
        <f t="shared" si="82"/>
        <v>#DIV/0!</v>
      </c>
      <c r="CJ12" t="e">
        <f t="shared" si="83"/>
        <v>#DIV/0!</v>
      </c>
    </row>
    <row r="13" spans="1:88" x14ac:dyDescent="0.35">
      <c r="A13" t="s">
        <v>169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1770.500051653944</v>
      </c>
      <c r="I13" s="1">
        <v>0</v>
      </c>
      <c r="J13">
        <f t="shared" si="42"/>
        <v>34.836596634039317</v>
      </c>
      <c r="K13">
        <f t="shared" si="43"/>
        <v>0.30526596614590268</v>
      </c>
      <c r="L13">
        <f t="shared" si="44"/>
        <v>1736.8772187122108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45"/>
        <v>#DIV/0!</v>
      </c>
      <c r="U13" t="e">
        <f t="shared" si="46"/>
        <v>#DIV/0!</v>
      </c>
      <c r="V13" t="e">
        <f t="shared" si="47"/>
        <v>#DIV/0!</v>
      </c>
      <c r="W13" s="1">
        <v>-1</v>
      </c>
      <c r="X13" s="1">
        <v>0.87</v>
      </c>
      <c r="Y13" s="1">
        <v>0.92</v>
      </c>
      <c r="Z13" s="1">
        <v>10.081511497497559</v>
      </c>
      <c r="AA13">
        <f t="shared" si="48"/>
        <v>0.87504075574874873</v>
      </c>
      <c r="AB13">
        <f t="shared" si="49"/>
        <v>2.4099411907349665E-2</v>
      </c>
      <c r="AC13" t="e">
        <f t="shared" si="50"/>
        <v>#DIV/0!</v>
      </c>
      <c r="AD13" t="e">
        <f t="shared" si="51"/>
        <v>#DIV/0!</v>
      </c>
      <c r="AE13" t="e">
        <f t="shared" si="52"/>
        <v>#DIV/0!</v>
      </c>
      <c r="AF13" s="1">
        <v>0</v>
      </c>
      <c r="AG13" s="1">
        <v>0.5</v>
      </c>
      <c r="AH13" t="e">
        <f t="shared" si="53"/>
        <v>#DIV/0!</v>
      </c>
      <c r="AI13">
        <f t="shared" si="54"/>
        <v>4.629377017367597</v>
      </c>
      <c r="AJ13">
        <f t="shared" si="55"/>
        <v>1.5204677955157677</v>
      </c>
      <c r="AK13">
        <f t="shared" si="56"/>
        <v>25.595523834228516</v>
      </c>
      <c r="AL13" s="1">
        <v>2</v>
      </c>
      <c r="AM13">
        <f t="shared" si="57"/>
        <v>4.644859790802002</v>
      </c>
      <c r="AN13" s="1">
        <v>1</v>
      </c>
      <c r="AO13">
        <f t="shared" si="58"/>
        <v>9.2897195816040039</v>
      </c>
      <c r="AP13" s="1">
        <v>22.996551513671875</v>
      </c>
      <c r="AQ13" s="1">
        <v>25.595523834228516</v>
      </c>
      <c r="AR13" s="1">
        <v>21.953607559204102</v>
      </c>
      <c r="AS13" s="1">
        <v>2000.0625</v>
      </c>
      <c r="AT13" s="1">
        <v>1970.8529052734375</v>
      </c>
      <c r="AU13" s="1">
        <v>14.787731170654297</v>
      </c>
      <c r="AV13" s="1">
        <v>17.808950424194336</v>
      </c>
      <c r="AW13" s="1">
        <v>52.247203826904297</v>
      </c>
      <c r="AX13" s="1">
        <v>62.922203063964844</v>
      </c>
      <c r="AY13" s="1">
        <v>300.99984741210938</v>
      </c>
      <c r="AZ13" s="1">
        <v>1699.385986328125</v>
      </c>
      <c r="BA13" s="1">
        <v>6.4448565244674683E-2</v>
      </c>
      <c r="BB13" s="1">
        <v>99.605514526367188</v>
      </c>
      <c r="BC13" s="1">
        <v>-1.9342862367630005</v>
      </c>
      <c r="BD13" s="1">
        <v>-0.1023513451218605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59"/>
        <v>1.5049992370605467</v>
      </c>
      <c r="BM13">
        <f t="shared" si="60"/>
        <v>4.6293770173675974E-3</v>
      </c>
      <c r="BN13">
        <f t="shared" si="61"/>
        <v>298.74552383422849</v>
      </c>
      <c r="BO13">
        <f t="shared" si="62"/>
        <v>296.14655151367185</v>
      </c>
      <c r="BP13">
        <f t="shared" si="63"/>
        <v>271.90175173502212</v>
      </c>
      <c r="BQ13">
        <f t="shared" si="64"/>
        <v>0.15294710574246262</v>
      </c>
      <c r="BR13">
        <f t="shared" si="65"/>
        <v>3.2943374656922098</v>
      </c>
      <c r="BS13">
        <f t="shared" si="66"/>
        <v>33.073846175656726</v>
      </c>
      <c r="BT13">
        <f t="shared" si="67"/>
        <v>15.26489575146239</v>
      </c>
      <c r="BU13">
        <f t="shared" si="68"/>
        <v>24.296037673950195</v>
      </c>
      <c r="BV13">
        <f t="shared" si="69"/>
        <v>3.0486498852213222</v>
      </c>
      <c r="BW13">
        <f t="shared" si="70"/>
        <v>0.29555388168019503</v>
      </c>
      <c r="BX13">
        <f t="shared" si="71"/>
        <v>1.773869670176442</v>
      </c>
      <c r="BY13">
        <f t="shared" si="72"/>
        <v>1.2747802150448801</v>
      </c>
      <c r="BZ13">
        <f t="shared" si="73"/>
        <v>0.18556986661076783</v>
      </c>
      <c r="CA13">
        <f t="shared" si="74"/>
        <v>173.00254903895535</v>
      </c>
      <c r="CB13">
        <f t="shared" si="75"/>
        <v>0.88128201453534416</v>
      </c>
      <c r="CC13">
        <f t="shared" si="76"/>
        <v>54.14787568560714</v>
      </c>
      <c r="CD13">
        <f t="shared" si="77"/>
        <v>1965.7903837362876</v>
      </c>
      <c r="CE13">
        <f t="shared" si="78"/>
        <v>9.5957723644183486E-3</v>
      </c>
      <c r="CF13">
        <f t="shared" si="79"/>
        <v>0</v>
      </c>
      <c r="CG13">
        <f t="shared" si="80"/>
        <v>1487.0319977853953</v>
      </c>
      <c r="CH13">
        <f t="shared" si="81"/>
        <v>0</v>
      </c>
      <c r="CI13" t="e">
        <f t="shared" si="82"/>
        <v>#DIV/0!</v>
      </c>
      <c r="CJ13" t="e">
        <f t="shared" si="83"/>
        <v>#DIV/0!</v>
      </c>
    </row>
    <row r="14" spans="1:88" x14ac:dyDescent="0.35">
      <c r="A14" t="s">
        <v>170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2333.500051653944</v>
      </c>
      <c r="I14" s="1">
        <v>0</v>
      </c>
      <c r="J14">
        <f t="shared" ref="J14" si="84">(AS14-AT14*(1000-AU14)/(1000-AV14))*BL14</f>
        <v>24.767920600147949</v>
      </c>
      <c r="K14">
        <f t="shared" ref="K14" si="85">IF(BW14&lt;&gt;0,1/(1/BW14-1/AO14),0)</f>
        <v>0.19842106353719188</v>
      </c>
      <c r="L14">
        <f t="shared" ref="L14" si="86">((BZ14-BM14/2)*AT14-J14)/(BZ14+BM14/2)</f>
        <v>171.82270474889992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" si="87">CF14/P14</f>
        <v>#DIV/0!</v>
      </c>
      <c r="U14" t="e">
        <f t="shared" ref="U14" si="88">CH14/R14</f>
        <v>#DIV/0!</v>
      </c>
      <c r="V14" t="e">
        <f t="shared" ref="V14" si="89">(R14-S14)/R14</f>
        <v>#DIV/0!</v>
      </c>
      <c r="W14" s="1">
        <v>-1</v>
      </c>
      <c r="X14" s="1">
        <v>0.87</v>
      </c>
      <c r="Y14" s="1">
        <v>0.92</v>
      </c>
      <c r="Z14" s="1">
        <v>10.032573699951172</v>
      </c>
      <c r="AA14">
        <f t="shared" ref="AA14" si="90">(Z14*Y14+(100-Z14)*X14)/100</f>
        <v>0.87501628684997557</v>
      </c>
      <c r="AB14">
        <f t="shared" ref="AB14" si="91">(J14-W14)/CG14</f>
        <v>1.7302927904985357E-2</v>
      </c>
      <c r="AC14" t="e">
        <f t="shared" ref="AC14" si="92">(R14-S14)/(R14-Q14)</f>
        <v>#DIV/0!</v>
      </c>
      <c r="AD14" t="e">
        <f t="shared" ref="AD14" si="93">(P14-R14)/(P14-Q14)</f>
        <v>#DIV/0!</v>
      </c>
      <c r="AE14" t="e">
        <f t="shared" ref="AE14" si="94">(P14-R14)/R14</f>
        <v>#DIV/0!</v>
      </c>
      <c r="AF14" s="1">
        <v>0</v>
      </c>
      <c r="AG14" s="1">
        <v>0.5</v>
      </c>
      <c r="AH14" t="e">
        <f t="shared" ref="AH14" si="95">V14*AG14*AA14*AF14</f>
        <v>#DIV/0!</v>
      </c>
      <c r="AI14">
        <f t="shared" ref="AI14" si="96">BM14*1000</f>
        <v>3.340256540804674</v>
      </c>
      <c r="AJ14">
        <f t="shared" ref="AJ14" si="97">(BR14-BX14)</f>
        <v>1.6691492422967353</v>
      </c>
      <c r="AK14">
        <f t="shared" ref="AK14" si="98">(AQ14+BQ14*I14)</f>
        <v>25.955850601196289</v>
      </c>
      <c r="AL14" s="1">
        <v>2</v>
      </c>
      <c r="AM14">
        <f t="shared" ref="AM14" si="99">(AL14*BF14+BG14)</f>
        <v>4.644859790802002</v>
      </c>
      <c r="AN14" s="1">
        <v>1</v>
      </c>
      <c r="AO14">
        <f t="shared" ref="AO14" si="100">AM14*(AN14+1)*(AN14+1)/(AN14*AN14+1)</f>
        <v>9.2897195816040039</v>
      </c>
      <c r="AP14" s="1">
        <v>22.792448043823242</v>
      </c>
      <c r="AQ14" s="1">
        <v>25.955850601196289</v>
      </c>
      <c r="AR14" s="1">
        <v>21.956016540527344</v>
      </c>
      <c r="AS14" s="1">
        <v>400.106201171875</v>
      </c>
      <c r="AT14" s="1">
        <v>382.80136108398438</v>
      </c>
      <c r="AU14" s="1">
        <v>14.848093032836914</v>
      </c>
      <c r="AV14" s="1">
        <v>17.029502868652344</v>
      </c>
      <c r="AW14" s="1">
        <v>53.116432189941406</v>
      </c>
      <c r="AX14" s="1">
        <v>60.919456481933594</v>
      </c>
      <c r="AY14" s="1">
        <v>301.03225708007813</v>
      </c>
      <c r="AZ14" s="1">
        <v>1701.9376220703125</v>
      </c>
      <c r="BA14" s="1">
        <v>5.9845972806215286E-2</v>
      </c>
      <c r="BB14" s="1">
        <v>99.609725952148438</v>
      </c>
      <c r="BC14" s="1">
        <v>1.7064394950866699</v>
      </c>
      <c r="BD14" s="1">
        <v>-9.057583287358284E-3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" si="101">AY14*0.000001/(AL14*0.0001)</f>
        <v>1.5051612854003904</v>
      </c>
      <c r="BM14">
        <f t="shared" ref="BM14" si="102">(AV14-AU14)/(1000-AV14)*BL14</f>
        <v>3.3402565408046743E-3</v>
      </c>
      <c r="BN14">
        <f t="shared" ref="BN14" si="103">(AQ14+273.15)</f>
        <v>299.10585060119627</v>
      </c>
      <c r="BO14">
        <f t="shared" ref="BO14" si="104">(AP14+273.15)</f>
        <v>295.94244804382322</v>
      </c>
      <c r="BP14">
        <f t="shared" ref="BP14" si="105">(AZ14*BH14+BA14*BI14)*BJ14</f>
        <v>272.31001344464676</v>
      </c>
      <c r="BQ14">
        <f t="shared" ref="BQ14" si="106">((BP14+0.00000010773*(BO14^4-BN14^4))-BM14*44100)/(AM14*51.4+0.00000043092*BN14^3)</f>
        <v>0.35601269277240338</v>
      </c>
      <c r="BR14">
        <f t="shared" ref="BR14" si="107">0.61365*EXP(17.502*AK14/(240.97+AK14))</f>
        <v>3.365453356144521</v>
      </c>
      <c r="BS14">
        <f t="shared" ref="BS14" si="108">BR14*1000/BB14</f>
        <v>33.786393085362491</v>
      </c>
      <c r="BT14">
        <f t="shared" ref="BT14" si="109">(BS14-AV14)</f>
        <v>16.756890216710147</v>
      </c>
      <c r="BU14">
        <f t="shared" ref="BU14" si="110">IF(I14,AQ14,(AP14+AQ14)/2)</f>
        <v>24.374149322509766</v>
      </c>
      <c r="BV14">
        <f t="shared" ref="BV14" si="111">0.61365*EXP(17.502*BU14/(240.97+BU14))</f>
        <v>3.0629519769980575</v>
      </c>
      <c r="BW14">
        <f t="shared" ref="BW14" si="112">IF(BT14&lt;&gt;0,(1000-(BS14+AV14)/2)/BT14*BM14,0)</f>
        <v>0.19427157630595107</v>
      </c>
      <c r="BX14">
        <f t="shared" ref="BX14" si="113">AV14*BB14/1000</f>
        <v>1.6963041138477857</v>
      </c>
      <c r="BY14">
        <f t="shared" ref="BY14" si="114">(BV14-BX14)</f>
        <v>1.3666478631502719</v>
      </c>
      <c r="BZ14">
        <f t="shared" ref="BZ14" si="115">1/(1.6/K14+1.37/AO14)</f>
        <v>0.12178584496780749</v>
      </c>
      <c r="CA14">
        <f t="shared" ref="CA14" si="116">L14*BB14*0.001</f>
        <v>17.115212532394835</v>
      </c>
      <c r="CB14">
        <f t="shared" ref="CB14" si="117">L14/AT14</f>
        <v>0.44885604445696586</v>
      </c>
      <c r="CC14">
        <f t="shared" ref="CC14" si="118">(1-BM14*BB14/BR14/K14)*100</f>
        <v>50.174665907279788</v>
      </c>
      <c r="CD14">
        <f t="shared" ref="CD14" si="119">(AT14-J14/(AO14/1.35))</f>
        <v>379.20203900364805</v>
      </c>
      <c r="CE14">
        <f t="shared" ref="CE14" si="120">J14*CC14/100/CD14</f>
        <v>3.2772032149291808E-2</v>
      </c>
      <c r="CF14">
        <f t="shared" ref="CF14" si="121">(P14-O14)</f>
        <v>0</v>
      </c>
      <c r="CG14">
        <f t="shared" ref="CG14" si="122">AZ14*AA14</f>
        <v>1489.2231385142418</v>
      </c>
      <c r="CH14">
        <f t="shared" ref="CH14" si="123">(R14-Q14)</f>
        <v>0</v>
      </c>
      <c r="CI14" t="e">
        <f t="shared" ref="CI14" si="124">(R14-S14)/(R14-O14)</f>
        <v>#DIV/0!</v>
      </c>
      <c r="CJ14" t="e">
        <f t="shared" ref="CJ14" si="125">(P14-R14)/(P14-O14)</f>
        <v>#DIV/0!</v>
      </c>
    </row>
    <row r="15" spans="1:88" x14ac:dyDescent="0.35">
      <c r="A15" t="s">
        <v>170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2621.500051653944</v>
      </c>
      <c r="I15" s="1">
        <v>0</v>
      </c>
      <c r="J15">
        <f t="shared" ref="J15:J24" si="126">(AS15-AT15*(1000-AU15)/(1000-AV15))*BL15</f>
        <v>-2.6739931256479936</v>
      </c>
      <c r="K15">
        <f t="shared" ref="K15:K24" si="127">IF(BW15&lt;&gt;0,1/(1/BW15-1/AO15),0)</f>
        <v>0.21702661610321583</v>
      </c>
      <c r="L15">
        <f t="shared" ref="L15:L24" si="128">((BZ15-BM15/2)*AT15-J15)/(BZ15+BM15/2)</f>
        <v>70.013948026786323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ref="T15:T24" si="129">CF15/P15</f>
        <v>#DIV/0!</v>
      </c>
      <c r="U15" t="e">
        <f t="shared" ref="U15:U24" si="130">CH15/R15</f>
        <v>#DIV/0!</v>
      </c>
      <c r="V15" t="e">
        <f t="shared" ref="V15:V24" si="131">(R15-S15)/R15</f>
        <v>#DIV/0!</v>
      </c>
      <c r="W15" s="1">
        <v>-1</v>
      </c>
      <c r="X15" s="1">
        <v>0.87</v>
      </c>
      <c r="Y15" s="1">
        <v>0.92</v>
      </c>
      <c r="Z15" s="1">
        <v>10.032573699951172</v>
      </c>
      <c r="AA15">
        <f t="shared" ref="AA15:AA24" si="132">(Z15*Y15+(100-Z15)*X15)/100</f>
        <v>0.87501628684997557</v>
      </c>
      <c r="AB15">
        <f t="shared" ref="AB15:AB24" si="133">(J15-W15)/CG15</f>
        <v>-1.1246392659937608E-3</v>
      </c>
      <c r="AC15" t="e">
        <f t="shared" ref="AC15:AC24" si="134">(R15-S15)/(R15-Q15)</f>
        <v>#DIV/0!</v>
      </c>
      <c r="AD15" t="e">
        <f t="shared" ref="AD15:AD24" si="135">(P15-R15)/(P15-Q15)</f>
        <v>#DIV/0!</v>
      </c>
      <c r="AE15" t="e">
        <f t="shared" ref="AE15:AE24" si="136">(P15-R15)/R15</f>
        <v>#DIV/0!</v>
      </c>
      <c r="AF15" s="1">
        <v>0</v>
      </c>
      <c r="AG15" s="1">
        <v>0.5</v>
      </c>
      <c r="AH15" t="e">
        <f t="shared" ref="AH15:AH24" si="137">V15*AG15*AA15*AF15</f>
        <v>#DIV/0!</v>
      </c>
      <c r="AI15">
        <f t="shared" ref="AI15:AI24" si="138">BM15*1000</f>
        <v>3.6167677875142545</v>
      </c>
      <c r="AJ15">
        <f t="shared" ref="AJ15:AJ24" si="139">(BR15-BX15)</f>
        <v>1.6555330155154613</v>
      </c>
      <c r="AK15">
        <f t="shared" ref="AK15:AK24" si="140">(AQ15+BQ15*I15)</f>
        <v>25.946565628051758</v>
      </c>
      <c r="AL15" s="1">
        <v>2</v>
      </c>
      <c r="AM15">
        <f t="shared" ref="AM15:AM24" si="141">(AL15*BF15+BG15)</f>
        <v>4.644859790802002</v>
      </c>
      <c r="AN15" s="1">
        <v>1</v>
      </c>
      <c r="AO15">
        <f t="shared" ref="AO15:AO24" si="142">AM15*(AN15+1)*(AN15+1)/(AN15*AN15+1)</f>
        <v>9.2897195816040039</v>
      </c>
      <c r="AP15" s="1">
        <v>22.785131454467773</v>
      </c>
      <c r="AQ15" s="1">
        <v>25.946565628051758</v>
      </c>
      <c r="AR15" s="1">
        <v>21.959316253662109</v>
      </c>
      <c r="AS15" s="1">
        <v>49.906307220458984</v>
      </c>
      <c r="AT15" s="1">
        <v>51.559185028076172</v>
      </c>
      <c r="AU15" s="1">
        <v>14.785670280456543</v>
      </c>
      <c r="AV15" s="1">
        <v>17.14769172668457</v>
      </c>
      <c r="AW15" s="1">
        <v>52.915145874023438</v>
      </c>
      <c r="AX15" s="1">
        <v>61.367294311523438</v>
      </c>
      <c r="AY15" s="1">
        <v>300.9920654296875</v>
      </c>
      <c r="AZ15" s="1">
        <v>1701.0782470703125</v>
      </c>
      <c r="BA15" s="1">
        <v>6.8540647625923157E-2</v>
      </c>
      <c r="BB15" s="1">
        <v>99.609390258789063</v>
      </c>
      <c r="BC15" s="1">
        <v>0.92921262979507446</v>
      </c>
      <c r="BD15" s="1">
        <v>2.9107222333550453E-2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ref="BL15:BL24" si="143">AY15*0.000001/(AL15*0.0001)</f>
        <v>1.5049603271484373</v>
      </c>
      <c r="BM15">
        <f t="shared" ref="BM15:BM24" si="144">(AV15-AU15)/(1000-AV15)*BL15</f>
        <v>3.6167677875142547E-3</v>
      </c>
      <c r="BN15">
        <f t="shared" ref="BN15:BN24" si="145">(AQ15+273.15)</f>
        <v>299.09656562805174</v>
      </c>
      <c r="BO15">
        <f t="shared" ref="BO15:BO24" si="146">(AP15+273.15)</f>
        <v>295.93513145446775</v>
      </c>
      <c r="BP15">
        <f t="shared" ref="BP15:BP24" si="147">(AZ15*BH15+BA15*BI15)*BJ15</f>
        <v>272.17251344772012</v>
      </c>
      <c r="BQ15">
        <f t="shared" ref="BQ15:BQ24" si="148">((BP15+0.00000010773*(BO15^4-BN15^4))-BM15*44100)/(AM15*51.4+0.00000043092*BN15^3)</f>
        <v>0.30684326646485438</v>
      </c>
      <c r="BR15">
        <f t="shared" ref="BR15:BR24" si="149">0.61365*EXP(17.502*AK15/(240.97+AK15))</f>
        <v>3.3636041327561932</v>
      </c>
      <c r="BS15">
        <f t="shared" ref="BS15:BS24" si="150">BR15*1000/BB15</f>
        <v>33.76794219919848</v>
      </c>
      <c r="BT15">
        <f t="shared" ref="BT15:BT24" si="151">(BS15-AV15)</f>
        <v>16.620250472513909</v>
      </c>
      <c r="BU15">
        <f t="shared" ref="BU15:BU24" si="152">IF(I15,AQ15,(AP15+AQ15)/2)</f>
        <v>24.365848541259766</v>
      </c>
      <c r="BV15">
        <f t="shared" ref="BV15:BV24" si="153">0.61365*EXP(17.502*BU15/(240.97+BU15))</f>
        <v>3.0614293399291195</v>
      </c>
      <c r="BW15">
        <f t="shared" ref="BW15:BW24" si="154">IF(BT15&lt;&gt;0,(1000-(BS15+AV15)/2)/BT15*BM15,0)</f>
        <v>0.21207218152405641</v>
      </c>
      <c r="BX15">
        <f t="shared" ref="BX15:BX24" si="155">AV15*BB15/1000</f>
        <v>1.7080711172407319</v>
      </c>
      <c r="BY15">
        <f t="shared" ref="BY15:BY24" si="156">(BV15-BX15)</f>
        <v>1.3533582226883876</v>
      </c>
      <c r="BZ15">
        <f t="shared" ref="BZ15:BZ24" si="157">1/(1.6/K15+1.37/AO15)</f>
        <v>0.13298150889770383</v>
      </c>
      <c r="CA15">
        <f t="shared" ref="CA15:CA24" si="158">L15*BB15*0.001</f>
        <v>6.9740466725587336</v>
      </c>
      <c r="CB15">
        <f t="shared" ref="CB15:CB24" si="159">L15/AT15</f>
        <v>1.3579335668060064</v>
      </c>
      <c r="CC15">
        <f t="shared" ref="CC15:CC24" si="160">(1-BM15*BB15/BR15/K15)*100</f>
        <v>50.648196123276378</v>
      </c>
      <c r="CD15">
        <f t="shared" ref="CD15:CD24" si="161">(AT15-J15/(AO15/1.35))</f>
        <v>51.947774876016609</v>
      </c>
      <c r="CE15">
        <f t="shared" ref="CE15:CE24" si="162">J15*CC15/100/CD15</f>
        <v>-2.6070977743194817E-2</v>
      </c>
      <c r="CF15">
        <f t="shared" ref="CF15:CF24" si="163">(P15-O15)</f>
        <v>0</v>
      </c>
      <c r="CG15">
        <f t="shared" ref="CG15:CG24" si="164">AZ15*AA15</f>
        <v>1488.4711713927302</v>
      </c>
      <c r="CH15">
        <f t="shared" ref="CH15:CH24" si="165">(R15-Q15)</f>
        <v>0</v>
      </c>
      <c r="CI15" t="e">
        <f t="shared" ref="CI15:CI24" si="166">(R15-S15)/(R15-O15)</f>
        <v>#DIV/0!</v>
      </c>
      <c r="CJ15" t="e">
        <f t="shared" ref="CJ15:CJ24" si="167">(P15-R15)/(P15-O15)</f>
        <v>#DIV/0!</v>
      </c>
    </row>
    <row r="16" spans="1:88" x14ac:dyDescent="0.35">
      <c r="A16" t="s">
        <v>170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2768.500051653944</v>
      </c>
      <c r="I16" s="1">
        <v>0</v>
      </c>
      <c r="J16">
        <f t="shared" si="126"/>
        <v>2.1383804995334668</v>
      </c>
      <c r="K16">
        <f t="shared" si="127"/>
        <v>0.23260497044733836</v>
      </c>
      <c r="L16">
        <f t="shared" si="128"/>
        <v>80.746511786772274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129"/>
        <v>#DIV/0!</v>
      </c>
      <c r="U16" t="e">
        <f t="shared" si="130"/>
        <v>#DIV/0!</v>
      </c>
      <c r="V16" t="e">
        <f t="shared" si="131"/>
        <v>#DIV/0!</v>
      </c>
      <c r="W16" s="1">
        <v>-1</v>
      </c>
      <c r="X16" s="1">
        <v>0.87</v>
      </c>
      <c r="Y16" s="1">
        <v>0.92</v>
      </c>
      <c r="Z16" s="1">
        <v>10.032573699951172</v>
      </c>
      <c r="AA16">
        <f t="shared" si="132"/>
        <v>0.87501628684997557</v>
      </c>
      <c r="AB16">
        <f t="shared" si="133"/>
        <v>2.1098374154164675E-3</v>
      </c>
      <c r="AC16" t="e">
        <f t="shared" si="134"/>
        <v>#DIV/0!</v>
      </c>
      <c r="AD16" t="e">
        <f t="shared" si="135"/>
        <v>#DIV/0!</v>
      </c>
      <c r="AE16" t="e">
        <f t="shared" si="136"/>
        <v>#DIV/0!</v>
      </c>
      <c r="AF16" s="1">
        <v>0</v>
      </c>
      <c r="AG16" s="1">
        <v>0.5</v>
      </c>
      <c r="AH16" t="e">
        <f t="shared" si="137"/>
        <v>#DIV/0!</v>
      </c>
      <c r="AI16">
        <f t="shared" si="138"/>
        <v>3.8440657300911596</v>
      </c>
      <c r="AJ16">
        <f t="shared" si="139"/>
        <v>1.6441326777435858</v>
      </c>
      <c r="AK16">
        <f t="shared" si="140"/>
        <v>25.967767715454102</v>
      </c>
      <c r="AL16" s="1">
        <v>2</v>
      </c>
      <c r="AM16">
        <f t="shared" si="141"/>
        <v>4.644859790802002</v>
      </c>
      <c r="AN16" s="1">
        <v>1</v>
      </c>
      <c r="AO16">
        <f t="shared" si="142"/>
        <v>9.2897195816040039</v>
      </c>
      <c r="AP16" s="1">
        <v>22.825279235839844</v>
      </c>
      <c r="AQ16" s="1">
        <v>25.967767715454102</v>
      </c>
      <c r="AR16" s="1">
        <v>21.961593627929688</v>
      </c>
      <c r="AS16" s="1">
        <v>99.858848571777344</v>
      </c>
      <c r="AT16" s="1">
        <v>98.187355041503906</v>
      </c>
      <c r="AU16" s="1">
        <v>14.796010971069336</v>
      </c>
      <c r="AV16" s="1">
        <v>17.305784225463867</v>
      </c>
      <c r="AW16" s="1">
        <v>52.821006774902344</v>
      </c>
      <c r="AX16" s="1">
        <v>61.779350280761719</v>
      </c>
      <c r="AY16" s="1">
        <v>301.0264892578125</v>
      </c>
      <c r="AZ16" s="1">
        <v>1699.9669189453125</v>
      </c>
      <c r="BA16" s="1">
        <v>4.7057457268238068E-2</v>
      </c>
      <c r="BB16" s="1">
        <v>99.602272033691406</v>
      </c>
      <c r="BC16" s="1">
        <v>1.1555801630020142</v>
      </c>
      <c r="BD16" s="1">
        <v>2.0779071375727654E-2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143"/>
        <v>1.5051324462890623</v>
      </c>
      <c r="BM16">
        <f t="shared" si="144"/>
        <v>3.8440657300911596E-3</v>
      </c>
      <c r="BN16">
        <f t="shared" si="145"/>
        <v>299.11776771545408</v>
      </c>
      <c r="BO16">
        <f t="shared" si="146"/>
        <v>295.97527923583982</v>
      </c>
      <c r="BP16">
        <f t="shared" si="147"/>
        <v>271.99470095169454</v>
      </c>
      <c r="BQ16">
        <f t="shared" si="148"/>
        <v>0.26689406277907024</v>
      </c>
      <c r="BR16">
        <f t="shared" si="149"/>
        <v>3.3678281059246036</v>
      </c>
      <c r="BS16">
        <f t="shared" si="150"/>
        <v>33.812763877368219</v>
      </c>
      <c r="BT16">
        <f t="shared" si="151"/>
        <v>16.506979651904352</v>
      </c>
      <c r="BU16">
        <f t="shared" si="152"/>
        <v>24.396523475646973</v>
      </c>
      <c r="BV16">
        <f t="shared" si="153"/>
        <v>3.0670594321912565</v>
      </c>
      <c r="BW16">
        <f t="shared" si="154"/>
        <v>0.22692305192197662</v>
      </c>
      <c r="BX16">
        <f t="shared" si="155"/>
        <v>1.7236954281810177</v>
      </c>
      <c r="BY16">
        <f t="shared" si="156"/>
        <v>1.3433640040102388</v>
      </c>
      <c r="BZ16">
        <f t="shared" si="157"/>
        <v>0.14232667744282748</v>
      </c>
      <c r="CA16">
        <f t="shared" si="158"/>
        <v>8.0425360327577629</v>
      </c>
      <c r="CB16">
        <f t="shared" si="159"/>
        <v>0.82237179881911104</v>
      </c>
      <c r="CC16">
        <f t="shared" si="160"/>
        <v>51.124507954339606</v>
      </c>
      <c r="CD16">
        <f t="shared" si="161"/>
        <v>97.876601455347569</v>
      </c>
      <c r="CE16">
        <f t="shared" si="162"/>
        <v>1.1169538912492597E-2</v>
      </c>
      <c r="CF16">
        <f t="shared" si="163"/>
        <v>0</v>
      </c>
      <c r="CG16">
        <f t="shared" si="164"/>
        <v>1487.4987411833208</v>
      </c>
      <c r="CH16">
        <f t="shared" si="165"/>
        <v>0</v>
      </c>
      <c r="CI16" t="e">
        <f t="shared" si="166"/>
        <v>#DIV/0!</v>
      </c>
      <c r="CJ16" t="e">
        <f t="shared" si="167"/>
        <v>#DIV/0!</v>
      </c>
    </row>
    <row r="17" spans="1:88" x14ac:dyDescent="0.35">
      <c r="A17" t="s">
        <v>170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2475.500051653944</v>
      </c>
      <c r="I17" s="1">
        <v>0</v>
      </c>
      <c r="J17">
        <f t="shared" si="126"/>
        <v>7.3693569523950542</v>
      </c>
      <c r="K17">
        <f t="shared" si="127"/>
        <v>0.21034339633821708</v>
      </c>
      <c r="L17">
        <f t="shared" si="128"/>
        <v>133.07478246820654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129"/>
        <v>#DIV/0!</v>
      </c>
      <c r="U17" t="e">
        <f t="shared" si="130"/>
        <v>#DIV/0!</v>
      </c>
      <c r="V17" t="e">
        <f t="shared" si="131"/>
        <v>#DIV/0!</v>
      </c>
      <c r="W17" s="1">
        <v>-1</v>
      </c>
      <c r="X17" s="1">
        <v>0.87</v>
      </c>
      <c r="Y17" s="1">
        <v>0.92</v>
      </c>
      <c r="Z17" s="1">
        <v>10.032573699951172</v>
      </c>
      <c r="AA17">
        <f t="shared" si="132"/>
        <v>0.87501628684997557</v>
      </c>
      <c r="AB17">
        <f t="shared" si="133"/>
        <v>5.6311100729226227E-3</v>
      </c>
      <c r="AC17" t="e">
        <f t="shared" si="134"/>
        <v>#DIV/0!</v>
      </c>
      <c r="AD17" t="e">
        <f t="shared" si="135"/>
        <v>#DIV/0!</v>
      </c>
      <c r="AE17" t="e">
        <f t="shared" si="136"/>
        <v>#DIV/0!</v>
      </c>
      <c r="AF17" s="1">
        <v>0</v>
      </c>
      <c r="AG17" s="1">
        <v>0.5</v>
      </c>
      <c r="AH17" t="e">
        <f t="shared" si="137"/>
        <v>#DIV/0!</v>
      </c>
      <c r="AI17">
        <f t="shared" si="138"/>
        <v>3.5076749793555684</v>
      </c>
      <c r="AJ17">
        <f t="shared" si="139"/>
        <v>1.6555730324331022</v>
      </c>
      <c r="AK17">
        <f t="shared" si="140"/>
        <v>25.909536361694336</v>
      </c>
      <c r="AL17" s="1">
        <v>2</v>
      </c>
      <c r="AM17">
        <f t="shared" si="141"/>
        <v>4.644859790802002</v>
      </c>
      <c r="AN17" s="1">
        <v>1</v>
      </c>
      <c r="AO17">
        <f t="shared" si="142"/>
        <v>9.2897195816040039</v>
      </c>
      <c r="AP17" s="1">
        <v>22.766265869140625</v>
      </c>
      <c r="AQ17" s="1">
        <v>25.909536361694336</v>
      </c>
      <c r="AR17" s="1">
        <v>21.961116790771484</v>
      </c>
      <c r="AS17" s="1">
        <v>200.02435302734375</v>
      </c>
      <c r="AT17" s="1">
        <v>194.67459106445313</v>
      </c>
      <c r="AU17" s="1">
        <v>14.782684326171875</v>
      </c>
      <c r="AV17" s="1">
        <v>17.073339462280273</v>
      </c>
      <c r="AW17" s="1">
        <v>52.966861724853516</v>
      </c>
      <c r="AX17" s="1">
        <v>61.173999786376953</v>
      </c>
      <c r="AY17" s="1">
        <v>301.03067016601563</v>
      </c>
      <c r="AZ17" s="1">
        <v>1698.5640869140625</v>
      </c>
      <c r="BA17" s="1">
        <v>8.9685797691345215E-2</v>
      </c>
      <c r="BB17" s="1">
        <v>99.609397888183594</v>
      </c>
      <c r="BC17" s="1">
        <v>1.4131067991256714</v>
      </c>
      <c r="BD17" s="1">
        <v>1.3798652216792107E-2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143"/>
        <v>1.5051533508300778</v>
      </c>
      <c r="BM17">
        <f t="shared" si="144"/>
        <v>3.5076749793555686E-3</v>
      </c>
      <c r="BN17">
        <f t="shared" si="145"/>
        <v>299.05953636169431</v>
      </c>
      <c r="BO17">
        <f t="shared" si="146"/>
        <v>295.9162658691406</v>
      </c>
      <c r="BP17">
        <f t="shared" si="147"/>
        <v>271.77024783171146</v>
      </c>
      <c r="BQ17">
        <f t="shared" si="148"/>
        <v>0.32532812739461775</v>
      </c>
      <c r="BR17">
        <f t="shared" si="149"/>
        <v>3.3562380962114045</v>
      </c>
      <c r="BS17">
        <f t="shared" si="150"/>
        <v>33.693990400172332</v>
      </c>
      <c r="BT17">
        <f t="shared" si="151"/>
        <v>16.620650937892059</v>
      </c>
      <c r="BU17">
        <f t="shared" si="152"/>
        <v>24.33790111541748</v>
      </c>
      <c r="BV17">
        <f t="shared" si="153"/>
        <v>3.0563077233096458</v>
      </c>
      <c r="BW17">
        <f t="shared" si="154"/>
        <v>0.20568612780370049</v>
      </c>
      <c r="BX17">
        <f t="shared" si="155"/>
        <v>1.7006650637783023</v>
      </c>
      <c r="BY17">
        <f t="shared" si="156"/>
        <v>1.3556426595313436</v>
      </c>
      <c r="BZ17">
        <f t="shared" si="157"/>
        <v>0.1289642982981459</v>
      </c>
      <c r="CA17">
        <f t="shared" si="158"/>
        <v>13.255498955759064</v>
      </c>
      <c r="CB17">
        <f t="shared" si="159"/>
        <v>0.68357550793132504</v>
      </c>
      <c r="CC17">
        <f t="shared" si="160"/>
        <v>50.507656887643869</v>
      </c>
      <c r="CD17">
        <f t="shared" si="161"/>
        <v>193.60366187242087</v>
      </c>
      <c r="CE17">
        <f t="shared" si="162"/>
        <v>1.9225305391145808E-2</v>
      </c>
      <c r="CF17">
        <f t="shared" si="163"/>
        <v>0</v>
      </c>
      <c r="CG17">
        <f t="shared" si="164"/>
        <v>1486.2712403082621</v>
      </c>
      <c r="CH17">
        <f t="shared" si="165"/>
        <v>0</v>
      </c>
      <c r="CI17" t="e">
        <f t="shared" si="166"/>
        <v>#DIV/0!</v>
      </c>
      <c r="CJ17" t="e">
        <f t="shared" si="167"/>
        <v>#DIV/0!</v>
      </c>
    </row>
    <row r="18" spans="1:88" x14ac:dyDescent="0.35">
      <c r="A18" t="s">
        <v>170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2931.500051653944</v>
      </c>
      <c r="I18" s="1">
        <v>0</v>
      </c>
      <c r="J18">
        <f t="shared" si="126"/>
        <v>15.990251150438858</v>
      </c>
      <c r="K18">
        <f t="shared" si="127"/>
        <v>0.24731125255722561</v>
      </c>
      <c r="L18">
        <f t="shared" si="128"/>
        <v>176.66933165110851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129"/>
        <v>#DIV/0!</v>
      </c>
      <c r="U18" t="e">
        <f t="shared" si="130"/>
        <v>#DIV/0!</v>
      </c>
      <c r="V18" t="e">
        <f t="shared" si="131"/>
        <v>#DIV/0!</v>
      </c>
      <c r="W18" s="1">
        <v>-1</v>
      </c>
      <c r="X18" s="1">
        <v>0.87</v>
      </c>
      <c r="Y18" s="1">
        <v>0.92</v>
      </c>
      <c r="Z18" s="1">
        <v>10.032573699951172</v>
      </c>
      <c r="AA18">
        <f t="shared" si="132"/>
        <v>0.87501628684997557</v>
      </c>
      <c r="AB18">
        <f t="shared" si="133"/>
        <v>1.1416310945808944E-2</v>
      </c>
      <c r="AC18" t="e">
        <f t="shared" si="134"/>
        <v>#DIV/0!</v>
      </c>
      <c r="AD18" t="e">
        <f t="shared" si="135"/>
        <v>#DIV/0!</v>
      </c>
      <c r="AE18" t="e">
        <f t="shared" si="136"/>
        <v>#DIV/0!</v>
      </c>
      <c r="AF18" s="1">
        <v>0</v>
      </c>
      <c r="AG18" s="1">
        <v>0.5</v>
      </c>
      <c r="AH18" t="e">
        <f t="shared" si="137"/>
        <v>#DIV/0!</v>
      </c>
      <c r="AI18">
        <f t="shared" si="138"/>
        <v>4.0116893030642853</v>
      </c>
      <c r="AJ18">
        <f t="shared" si="139"/>
        <v>1.6163995359428627</v>
      </c>
      <c r="AK18">
        <f t="shared" si="140"/>
        <v>25.857692718505859</v>
      </c>
      <c r="AL18" s="1">
        <v>2</v>
      </c>
      <c r="AM18">
        <f t="shared" si="141"/>
        <v>4.644859790802002</v>
      </c>
      <c r="AN18" s="1">
        <v>1</v>
      </c>
      <c r="AO18">
        <f t="shared" si="142"/>
        <v>9.2897195816040039</v>
      </c>
      <c r="AP18" s="1">
        <v>22.825492858886719</v>
      </c>
      <c r="AQ18" s="1">
        <v>25.857692718505859</v>
      </c>
      <c r="AR18" s="1">
        <v>21.95556640625</v>
      </c>
      <c r="AS18" s="1">
        <v>300.04653930664063</v>
      </c>
      <c r="AT18" s="1">
        <v>288.65383911132813</v>
      </c>
      <c r="AU18" s="1">
        <v>14.745835304260254</v>
      </c>
      <c r="AV18" s="1">
        <v>17.364782333374023</v>
      </c>
      <c r="AW18" s="1">
        <v>52.64068603515625</v>
      </c>
      <c r="AX18" s="1">
        <v>61.989261627197266</v>
      </c>
      <c r="AY18" s="1">
        <v>301.03909301757813</v>
      </c>
      <c r="AZ18" s="1">
        <v>1700.818115234375</v>
      </c>
      <c r="BA18" s="1">
        <v>5.9043657034635544E-2</v>
      </c>
      <c r="BB18" s="1">
        <v>99.600975036621094</v>
      </c>
      <c r="BC18" s="1">
        <v>1.7686935663223267</v>
      </c>
      <c r="BD18" s="1">
        <v>-5.5296560749411583E-3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143"/>
        <v>1.5051954650878903</v>
      </c>
      <c r="BM18">
        <f t="shared" si="144"/>
        <v>4.0116893030642852E-3</v>
      </c>
      <c r="BN18">
        <f t="shared" si="145"/>
        <v>299.00769271850584</v>
      </c>
      <c r="BO18">
        <f t="shared" si="146"/>
        <v>295.9754928588867</v>
      </c>
      <c r="BP18">
        <f t="shared" si="147"/>
        <v>272.13089235490042</v>
      </c>
      <c r="BQ18">
        <f t="shared" si="148"/>
        <v>0.2429935079699459</v>
      </c>
      <c r="BR18">
        <f t="shared" si="149"/>
        <v>3.3459487876456078</v>
      </c>
      <c r="BS18">
        <f t="shared" si="150"/>
        <v>33.593534465052933</v>
      </c>
      <c r="BT18">
        <f t="shared" si="151"/>
        <v>16.22875213167891</v>
      </c>
      <c r="BU18">
        <f t="shared" si="152"/>
        <v>24.341592788696289</v>
      </c>
      <c r="BV18">
        <f t="shared" si="153"/>
        <v>3.0569838259239623</v>
      </c>
      <c r="BW18">
        <f t="shared" si="154"/>
        <v>0.24089805575572829</v>
      </c>
      <c r="BX18">
        <f t="shared" si="155"/>
        <v>1.7295492517027451</v>
      </c>
      <c r="BY18">
        <f t="shared" si="156"/>
        <v>1.3274345742212172</v>
      </c>
      <c r="BZ18">
        <f t="shared" si="157"/>
        <v>0.1511246290006541</v>
      </c>
      <c r="CA18">
        <f t="shared" si="158"/>
        <v>17.596437691518595</v>
      </c>
      <c r="CB18">
        <f t="shared" si="159"/>
        <v>0.61204566755466094</v>
      </c>
      <c r="CC18">
        <f t="shared" si="160"/>
        <v>51.713279102184131</v>
      </c>
      <c r="CD18">
        <f t="shared" si="161"/>
        <v>286.3301049163972</v>
      </c>
      <c r="CE18">
        <f t="shared" si="162"/>
        <v>2.8879545198298537E-2</v>
      </c>
      <c r="CF18">
        <f t="shared" si="163"/>
        <v>0</v>
      </c>
      <c r="CG18">
        <f t="shared" si="164"/>
        <v>1488.2435517995566</v>
      </c>
      <c r="CH18">
        <f t="shared" si="165"/>
        <v>0</v>
      </c>
      <c r="CI18" t="e">
        <f t="shared" si="166"/>
        <v>#DIV/0!</v>
      </c>
      <c r="CJ18" t="e">
        <f t="shared" si="167"/>
        <v>#DIV/0!</v>
      </c>
    </row>
    <row r="19" spans="1:88" x14ac:dyDescent="0.35">
      <c r="A19" t="s">
        <v>170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3073.500051653944</v>
      </c>
      <c r="I19" s="1">
        <v>0</v>
      </c>
      <c r="J19">
        <f t="shared" si="126"/>
        <v>21.737071085406797</v>
      </c>
      <c r="K19">
        <f t="shared" si="127"/>
        <v>0.25658342873886603</v>
      </c>
      <c r="L19">
        <f t="shared" si="128"/>
        <v>237.6119382030266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129"/>
        <v>#DIV/0!</v>
      </c>
      <c r="U19" t="e">
        <f t="shared" si="130"/>
        <v>#DIV/0!</v>
      </c>
      <c r="V19" t="e">
        <f t="shared" si="131"/>
        <v>#DIV/0!</v>
      </c>
      <c r="W19" s="1">
        <v>-1</v>
      </c>
      <c r="X19" s="1">
        <v>0.87</v>
      </c>
      <c r="Y19" s="1">
        <v>0.92</v>
      </c>
      <c r="Z19" s="1">
        <v>10.032573699951172</v>
      </c>
      <c r="AA19">
        <f t="shared" si="132"/>
        <v>0.87501628684997557</v>
      </c>
      <c r="AB19">
        <f t="shared" si="133"/>
        <v>1.5275349735151572E-2</v>
      </c>
      <c r="AC19" t="e">
        <f t="shared" si="134"/>
        <v>#DIV/0!</v>
      </c>
      <c r="AD19" t="e">
        <f t="shared" si="135"/>
        <v>#DIV/0!</v>
      </c>
      <c r="AE19" t="e">
        <f t="shared" si="136"/>
        <v>#DIV/0!</v>
      </c>
      <c r="AF19" s="1">
        <v>0</v>
      </c>
      <c r="AG19" s="1">
        <v>0.5</v>
      </c>
      <c r="AH19" t="e">
        <f t="shared" si="137"/>
        <v>#DIV/0!</v>
      </c>
      <c r="AI19">
        <f t="shared" si="138"/>
        <v>4.1174996403780231</v>
      </c>
      <c r="AJ19">
        <f t="shared" si="139"/>
        <v>1.6007573781506772</v>
      </c>
      <c r="AK19">
        <f t="shared" si="140"/>
        <v>25.761445999145508</v>
      </c>
      <c r="AL19" s="1">
        <v>2</v>
      </c>
      <c r="AM19">
        <f t="shared" si="141"/>
        <v>4.644859790802002</v>
      </c>
      <c r="AN19" s="1">
        <v>1</v>
      </c>
      <c r="AO19">
        <f t="shared" si="142"/>
        <v>9.2897195816040039</v>
      </c>
      <c r="AP19" s="1">
        <v>22.827512741088867</v>
      </c>
      <c r="AQ19" s="1">
        <v>25.761445999145508</v>
      </c>
      <c r="AR19" s="1">
        <v>21.95732307434082</v>
      </c>
      <c r="AS19" s="1">
        <v>400.03497314453125</v>
      </c>
      <c r="AT19" s="1">
        <v>384.54144287109375</v>
      </c>
      <c r="AU19" s="1">
        <v>14.643280982971191</v>
      </c>
      <c r="AV19" s="1">
        <v>17.331438064575195</v>
      </c>
      <c r="AW19" s="1">
        <v>52.267311096191406</v>
      </c>
      <c r="AX19" s="1">
        <v>61.860210418701172</v>
      </c>
      <c r="AY19" s="1">
        <v>301.0343017578125</v>
      </c>
      <c r="AZ19" s="1">
        <v>1701.0897216796875</v>
      </c>
      <c r="BA19" s="1">
        <v>0.13256214559078217</v>
      </c>
      <c r="BB19" s="1">
        <v>99.597190856933594</v>
      </c>
      <c r="BC19" s="1">
        <v>1.8940979242324829</v>
      </c>
      <c r="BD19" s="1">
        <v>-9.9542280659079552E-3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143"/>
        <v>1.5051715087890623</v>
      </c>
      <c r="BM19">
        <f t="shared" si="144"/>
        <v>4.1174996403780233E-3</v>
      </c>
      <c r="BN19">
        <f t="shared" si="145"/>
        <v>298.91144599914549</v>
      </c>
      <c r="BO19">
        <f t="shared" si="146"/>
        <v>295.97751274108884</v>
      </c>
      <c r="BP19">
        <f t="shared" si="147"/>
        <v>272.17434938517908</v>
      </c>
      <c r="BQ19">
        <f t="shared" si="148"/>
        <v>0.22905048317985149</v>
      </c>
      <c r="BR19">
        <f t="shared" si="149"/>
        <v>3.3269199228932966</v>
      </c>
      <c r="BS19">
        <f t="shared" si="150"/>
        <v>33.403752598527113</v>
      </c>
      <c r="BT19">
        <f t="shared" si="151"/>
        <v>16.072314533951918</v>
      </c>
      <c r="BU19">
        <f t="shared" si="152"/>
        <v>24.294479370117188</v>
      </c>
      <c r="BV19">
        <f t="shared" si="153"/>
        <v>3.0483651577852959</v>
      </c>
      <c r="BW19">
        <f t="shared" si="154"/>
        <v>0.24968703588059782</v>
      </c>
      <c r="BX19">
        <f t="shared" si="155"/>
        <v>1.7261625447426194</v>
      </c>
      <c r="BY19">
        <f t="shared" si="156"/>
        <v>1.3222026130426765</v>
      </c>
      <c r="BZ19">
        <f t="shared" si="157"/>
        <v>0.15665968042854031</v>
      </c>
      <c r="CA19">
        <f t="shared" si="158"/>
        <v>23.665481559092751</v>
      </c>
      <c r="CB19">
        <f t="shared" si="159"/>
        <v>0.61790983158785051</v>
      </c>
      <c r="CC19">
        <f t="shared" si="160"/>
        <v>51.959257939586777</v>
      </c>
      <c r="CD19">
        <f t="shared" si="161"/>
        <v>381.38256969870974</v>
      </c>
      <c r="CE19">
        <f t="shared" si="162"/>
        <v>2.9614412747547399E-2</v>
      </c>
      <c r="CF19">
        <f t="shared" si="163"/>
        <v>0</v>
      </c>
      <c r="CG19">
        <f t="shared" si="164"/>
        <v>1488.4812118628186</v>
      </c>
      <c r="CH19">
        <f t="shared" si="165"/>
        <v>0</v>
      </c>
      <c r="CI19" t="e">
        <f t="shared" si="166"/>
        <v>#DIV/0!</v>
      </c>
      <c r="CJ19" t="e">
        <f t="shared" si="167"/>
        <v>#DIV/0!</v>
      </c>
    </row>
    <row r="20" spans="1:88" x14ac:dyDescent="0.35">
      <c r="A20" t="s">
        <v>170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3216.500051653944</v>
      </c>
      <c r="I20" s="1">
        <v>0</v>
      </c>
      <c r="J20">
        <f t="shared" si="126"/>
        <v>34.769555343112714</v>
      </c>
      <c r="K20">
        <f t="shared" si="127"/>
        <v>0.27027271382786344</v>
      </c>
      <c r="L20">
        <f t="shared" si="128"/>
        <v>449.70704485873699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129"/>
        <v>#DIV/0!</v>
      </c>
      <c r="U20" t="e">
        <f t="shared" si="130"/>
        <v>#DIV/0!</v>
      </c>
      <c r="V20" t="e">
        <f t="shared" si="131"/>
        <v>#DIV/0!</v>
      </c>
      <c r="W20" s="1">
        <v>-1</v>
      </c>
      <c r="X20" s="1">
        <v>0.87</v>
      </c>
      <c r="Y20" s="1">
        <v>0.92</v>
      </c>
      <c r="Z20" s="1">
        <v>10.032573699951172</v>
      </c>
      <c r="AA20">
        <f t="shared" si="132"/>
        <v>0.87501628684997557</v>
      </c>
      <c r="AB20">
        <f t="shared" si="133"/>
        <v>2.4030375342660216E-2</v>
      </c>
      <c r="AC20" t="e">
        <f t="shared" si="134"/>
        <v>#DIV/0!</v>
      </c>
      <c r="AD20" t="e">
        <f t="shared" si="135"/>
        <v>#DIV/0!</v>
      </c>
      <c r="AE20" t="e">
        <f t="shared" si="136"/>
        <v>#DIV/0!</v>
      </c>
      <c r="AF20" s="1">
        <v>0</v>
      </c>
      <c r="AG20" s="1">
        <v>0.5</v>
      </c>
      <c r="AH20" t="e">
        <f t="shared" si="137"/>
        <v>#DIV/0!</v>
      </c>
      <c r="AI20">
        <f t="shared" si="138"/>
        <v>4.273720770559005</v>
      </c>
      <c r="AJ20">
        <f t="shared" si="139"/>
        <v>1.5797067390325621</v>
      </c>
      <c r="AK20">
        <f t="shared" si="140"/>
        <v>25.668594360351563</v>
      </c>
      <c r="AL20" s="1">
        <v>2</v>
      </c>
      <c r="AM20">
        <f t="shared" si="141"/>
        <v>4.644859790802002</v>
      </c>
      <c r="AN20" s="1">
        <v>1</v>
      </c>
      <c r="AO20">
        <f t="shared" si="142"/>
        <v>9.2897195816040039</v>
      </c>
      <c r="AP20" s="1">
        <v>22.842376708984375</v>
      </c>
      <c r="AQ20" s="1">
        <v>25.668594360351563</v>
      </c>
      <c r="AR20" s="1">
        <v>21.958810806274414</v>
      </c>
      <c r="AS20" s="1">
        <v>700.27154541015625</v>
      </c>
      <c r="AT20" s="1">
        <v>675.25396728515625</v>
      </c>
      <c r="AU20" s="1">
        <v>14.569478034973145</v>
      </c>
      <c r="AV20" s="1">
        <v>17.35957145690918</v>
      </c>
      <c r="AW20" s="1">
        <v>51.955978393554688</v>
      </c>
      <c r="AX20" s="1">
        <v>61.904388427734375</v>
      </c>
      <c r="AY20" s="1">
        <v>301.03155517578125</v>
      </c>
      <c r="AZ20" s="1">
        <v>1701.12744140625</v>
      </c>
      <c r="BA20" s="1">
        <v>4.7985509037971497E-2</v>
      </c>
      <c r="BB20" s="1">
        <v>99.596076965332031</v>
      </c>
      <c r="BC20" s="1">
        <v>1.943878173828125</v>
      </c>
      <c r="BD20" s="1">
        <v>-3.1051697209477425E-2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143"/>
        <v>1.5051577758789061</v>
      </c>
      <c r="BM20">
        <f t="shared" si="144"/>
        <v>4.2737207705590046E-3</v>
      </c>
      <c r="BN20">
        <f t="shared" si="145"/>
        <v>298.81859436035154</v>
      </c>
      <c r="BO20">
        <f t="shared" si="146"/>
        <v>295.99237670898435</v>
      </c>
      <c r="BP20">
        <f t="shared" si="147"/>
        <v>272.18038454129419</v>
      </c>
      <c r="BQ20">
        <f t="shared" si="148"/>
        <v>0.20648578831369438</v>
      </c>
      <c r="BR20">
        <f t="shared" si="149"/>
        <v>3.3086519539400698</v>
      </c>
      <c r="BS20">
        <f t="shared" si="150"/>
        <v>33.220705621685923</v>
      </c>
      <c r="BT20">
        <f t="shared" si="151"/>
        <v>15.861134164776743</v>
      </c>
      <c r="BU20">
        <f t="shared" si="152"/>
        <v>24.255485534667969</v>
      </c>
      <c r="BV20">
        <f t="shared" si="153"/>
        <v>3.0412479152564353</v>
      </c>
      <c r="BW20">
        <f t="shared" si="154"/>
        <v>0.26263177254020331</v>
      </c>
      <c r="BX20">
        <f t="shared" si="155"/>
        <v>1.7289452149075077</v>
      </c>
      <c r="BY20">
        <f t="shared" si="156"/>
        <v>1.3123027003489276</v>
      </c>
      <c r="BZ20">
        <f t="shared" si="157"/>
        <v>0.16481466279848755</v>
      </c>
      <c r="CA20">
        <f t="shared" si="158"/>
        <v>44.789057451602794</v>
      </c>
      <c r="CB20">
        <f t="shared" si="159"/>
        <v>0.6659820847358725</v>
      </c>
      <c r="CC20">
        <f t="shared" si="160"/>
        <v>52.40130036180031</v>
      </c>
      <c r="CD20">
        <f t="shared" si="161"/>
        <v>670.20118831794684</v>
      </c>
      <c r="CE20">
        <f t="shared" si="162"/>
        <v>2.7185417524451423E-2</v>
      </c>
      <c r="CF20">
        <f t="shared" si="163"/>
        <v>0</v>
      </c>
      <c r="CG20">
        <f t="shared" si="164"/>
        <v>1488.5142172378962</v>
      </c>
      <c r="CH20">
        <f t="shared" si="165"/>
        <v>0</v>
      </c>
      <c r="CI20" t="e">
        <f t="shared" si="166"/>
        <v>#DIV/0!</v>
      </c>
      <c r="CJ20" t="e">
        <f t="shared" si="167"/>
        <v>#DIV/0!</v>
      </c>
    </row>
    <row r="21" spans="1:88" x14ac:dyDescent="0.35">
      <c r="A21" t="s">
        <v>170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3378.500051653944</v>
      </c>
      <c r="I21" s="1">
        <v>0</v>
      </c>
      <c r="J21">
        <f t="shared" si="126"/>
        <v>39.76199112129185</v>
      </c>
      <c r="K21">
        <f t="shared" si="127"/>
        <v>0.27981480212458681</v>
      </c>
      <c r="L21">
        <f t="shared" si="128"/>
        <v>715.7632620263322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129"/>
        <v>#DIV/0!</v>
      </c>
      <c r="U21" t="e">
        <f t="shared" si="130"/>
        <v>#DIV/0!</v>
      </c>
      <c r="V21" t="e">
        <f t="shared" si="131"/>
        <v>#DIV/0!</v>
      </c>
      <c r="W21" s="1">
        <v>-1</v>
      </c>
      <c r="X21" s="1">
        <v>0.87</v>
      </c>
      <c r="Y21" s="1">
        <v>0.92</v>
      </c>
      <c r="Z21" s="1">
        <v>10.032573699951172</v>
      </c>
      <c r="AA21">
        <f t="shared" si="132"/>
        <v>0.87501628684997557</v>
      </c>
      <c r="AB21">
        <f t="shared" si="133"/>
        <v>2.7398434752247239E-2</v>
      </c>
      <c r="AC21" t="e">
        <f t="shared" si="134"/>
        <v>#DIV/0!</v>
      </c>
      <c r="AD21" t="e">
        <f t="shared" si="135"/>
        <v>#DIV/0!</v>
      </c>
      <c r="AE21" t="e">
        <f t="shared" si="136"/>
        <v>#DIV/0!</v>
      </c>
      <c r="AF21" s="1">
        <v>0</v>
      </c>
      <c r="AG21" s="1">
        <v>0.5</v>
      </c>
      <c r="AH21" t="e">
        <f t="shared" si="137"/>
        <v>#DIV/0!</v>
      </c>
      <c r="AI21">
        <f t="shared" si="138"/>
        <v>4.3971941590295502</v>
      </c>
      <c r="AJ21">
        <f t="shared" si="139"/>
        <v>1.5714049652825361</v>
      </c>
      <c r="AK21">
        <f t="shared" si="140"/>
        <v>25.656072616577148</v>
      </c>
      <c r="AL21" s="1">
        <v>2</v>
      </c>
      <c r="AM21">
        <f t="shared" si="141"/>
        <v>4.644859790802002</v>
      </c>
      <c r="AN21" s="1">
        <v>1</v>
      </c>
      <c r="AO21">
        <f t="shared" si="142"/>
        <v>9.2897195816040039</v>
      </c>
      <c r="AP21" s="1">
        <v>22.873212814331055</v>
      </c>
      <c r="AQ21" s="1">
        <v>25.656072616577148</v>
      </c>
      <c r="AR21" s="1">
        <v>21.953348159790039</v>
      </c>
      <c r="AS21" s="1">
        <v>999.9910888671875</v>
      </c>
      <c r="AT21" s="1">
        <v>970.73797607421875</v>
      </c>
      <c r="AU21" s="1">
        <v>14.548314094543457</v>
      </c>
      <c r="AV21" s="1">
        <v>17.418846130371094</v>
      </c>
      <c r="AW21" s="1">
        <v>51.779945373535156</v>
      </c>
      <c r="AX21" s="1">
        <v>61.997745513916016</v>
      </c>
      <c r="AY21" s="1">
        <v>301.03131103515625</v>
      </c>
      <c r="AZ21" s="1">
        <v>1700.2528076171875</v>
      </c>
      <c r="BA21" s="1">
        <v>0.10529616475105286</v>
      </c>
      <c r="BB21" s="1">
        <v>99.59271240234375</v>
      </c>
      <c r="BC21" s="1">
        <v>1.4148406982421875</v>
      </c>
      <c r="BD21" s="1">
        <v>-4.7671664506196976E-2</v>
      </c>
      <c r="BE21" s="1">
        <v>1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143"/>
        <v>1.5051565551757811</v>
      </c>
      <c r="BM21">
        <f t="shared" si="144"/>
        <v>4.39719415902955E-3</v>
      </c>
      <c r="BN21">
        <f t="shared" si="145"/>
        <v>298.80607261657713</v>
      </c>
      <c r="BO21">
        <f t="shared" si="146"/>
        <v>296.02321281433103</v>
      </c>
      <c r="BP21">
        <f t="shared" si="147"/>
        <v>272.04044313817212</v>
      </c>
      <c r="BQ21">
        <f t="shared" si="148"/>
        <v>0.18612066643508213</v>
      </c>
      <c r="BR21">
        <f t="shared" si="149"/>
        <v>3.3061950983252628</v>
      </c>
      <c r="BS21">
        <f t="shared" si="150"/>
        <v>33.197158894202957</v>
      </c>
      <c r="BT21">
        <f t="shared" si="151"/>
        <v>15.778312763831863</v>
      </c>
      <c r="BU21">
        <f t="shared" si="152"/>
        <v>24.264642715454102</v>
      </c>
      <c r="BV21">
        <f t="shared" si="153"/>
        <v>3.0429179979941736</v>
      </c>
      <c r="BW21">
        <f t="shared" si="154"/>
        <v>0.2716329700365856</v>
      </c>
      <c r="BX21">
        <f t="shared" si="155"/>
        <v>1.7347901330427267</v>
      </c>
      <c r="BY21">
        <f t="shared" si="156"/>
        <v>1.308127864951447</v>
      </c>
      <c r="BZ21">
        <f t="shared" si="157"/>
        <v>0.17048721078206108</v>
      </c>
      <c r="CA21">
        <f t="shared" si="158"/>
        <v>71.284804703151906</v>
      </c>
      <c r="CB21">
        <f t="shared" si="159"/>
        <v>0.7373393023326078</v>
      </c>
      <c r="CC21">
        <f t="shared" si="160"/>
        <v>52.662639267179131</v>
      </c>
      <c r="CD21">
        <f t="shared" si="161"/>
        <v>964.95968669290721</v>
      </c>
      <c r="CE21">
        <f t="shared" si="162"/>
        <v>2.1700091971114291E-2</v>
      </c>
      <c r="CF21">
        <f t="shared" si="163"/>
        <v>0</v>
      </c>
      <c r="CG21">
        <f t="shared" si="164"/>
        <v>1487.7488984274373</v>
      </c>
      <c r="CH21">
        <f t="shared" si="165"/>
        <v>0</v>
      </c>
      <c r="CI21" t="e">
        <f t="shared" si="166"/>
        <v>#DIV/0!</v>
      </c>
      <c r="CJ21" t="e">
        <f t="shared" si="167"/>
        <v>#DIV/0!</v>
      </c>
    </row>
    <row r="22" spans="1:88" x14ac:dyDescent="0.35">
      <c r="A22" t="s">
        <v>170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3520.500051653944</v>
      </c>
      <c r="I22" s="1">
        <v>0</v>
      </c>
      <c r="J22">
        <f t="shared" si="126"/>
        <v>41.518809852808197</v>
      </c>
      <c r="K22">
        <f t="shared" si="127"/>
        <v>0.28404982278825452</v>
      </c>
      <c r="L22">
        <f t="shared" si="128"/>
        <v>999.82493781315509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129"/>
        <v>#DIV/0!</v>
      </c>
      <c r="U22" t="e">
        <f t="shared" si="130"/>
        <v>#DIV/0!</v>
      </c>
      <c r="V22" t="e">
        <f t="shared" si="131"/>
        <v>#DIV/0!</v>
      </c>
      <c r="W22" s="1">
        <v>-1</v>
      </c>
      <c r="X22" s="1">
        <v>0.87</v>
      </c>
      <c r="Y22" s="1">
        <v>0.92</v>
      </c>
      <c r="Z22" s="1">
        <v>10.032573699951172</v>
      </c>
      <c r="AA22">
        <f t="shared" si="132"/>
        <v>0.87501628684997557</v>
      </c>
      <c r="AB22">
        <f t="shared" si="133"/>
        <v>2.8581390981167361E-2</v>
      </c>
      <c r="AC22" t="e">
        <f t="shared" si="134"/>
        <v>#DIV/0!</v>
      </c>
      <c r="AD22" t="e">
        <f t="shared" si="135"/>
        <v>#DIV/0!</v>
      </c>
      <c r="AE22" t="e">
        <f t="shared" si="136"/>
        <v>#DIV/0!</v>
      </c>
      <c r="AF22" s="1">
        <v>0</v>
      </c>
      <c r="AG22" s="1">
        <v>0.5</v>
      </c>
      <c r="AH22" t="e">
        <f t="shared" si="137"/>
        <v>#DIV/0!</v>
      </c>
      <c r="AI22">
        <f t="shared" si="138"/>
        <v>4.4345901365688967</v>
      </c>
      <c r="AJ22">
        <f t="shared" si="139"/>
        <v>1.5618710505702456</v>
      </c>
      <c r="AK22">
        <f t="shared" si="140"/>
        <v>25.611993789672852</v>
      </c>
      <c r="AL22" s="1">
        <v>2</v>
      </c>
      <c r="AM22">
        <f t="shared" si="141"/>
        <v>4.644859790802002</v>
      </c>
      <c r="AN22" s="1">
        <v>1</v>
      </c>
      <c r="AO22">
        <f t="shared" si="142"/>
        <v>9.2897195816040039</v>
      </c>
      <c r="AP22" s="1">
        <v>22.876888275146484</v>
      </c>
      <c r="AQ22" s="1">
        <v>25.611993789672852</v>
      </c>
      <c r="AR22" s="1">
        <v>21.958677291870117</v>
      </c>
      <c r="AS22" s="1">
        <v>1300.2156982421875</v>
      </c>
      <c r="AT22" s="1">
        <v>1268.8929443359375</v>
      </c>
      <c r="AU22" s="1">
        <v>14.533207893371582</v>
      </c>
      <c r="AV22" s="1">
        <v>17.42811393737793</v>
      </c>
      <c r="AW22" s="1">
        <v>51.715549468994141</v>
      </c>
      <c r="AX22" s="1">
        <v>62.015552520751953</v>
      </c>
      <c r="AY22" s="1">
        <v>301.032470703125</v>
      </c>
      <c r="AZ22" s="1">
        <v>1700.1279296875</v>
      </c>
      <c r="BA22" s="1">
        <v>3.6379024386405945E-2</v>
      </c>
      <c r="BB22" s="1">
        <v>99.591278076171875</v>
      </c>
      <c r="BC22" s="1">
        <v>0.85806578397750854</v>
      </c>
      <c r="BD22" s="1">
        <v>-6.0411226004362106E-2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143"/>
        <v>1.5051623535156249</v>
      </c>
      <c r="BM22">
        <f t="shared" si="144"/>
        <v>4.4345901365688964E-3</v>
      </c>
      <c r="BN22">
        <f t="shared" si="145"/>
        <v>298.76199378967283</v>
      </c>
      <c r="BO22">
        <f t="shared" si="146"/>
        <v>296.02688827514646</v>
      </c>
      <c r="BP22">
        <f t="shared" si="147"/>
        <v>272.02046266986872</v>
      </c>
      <c r="BQ22">
        <f t="shared" si="148"/>
        <v>0.18164303047739874</v>
      </c>
      <c r="BR22">
        <f t="shared" si="149"/>
        <v>3.2975591920508576</v>
      </c>
      <c r="BS22">
        <f t="shared" si="150"/>
        <v>33.110923524133675</v>
      </c>
      <c r="BT22">
        <f t="shared" si="151"/>
        <v>15.682809586755745</v>
      </c>
      <c r="BU22">
        <f t="shared" si="152"/>
        <v>24.244441032409668</v>
      </c>
      <c r="BV22">
        <f t="shared" si="153"/>
        <v>3.0392346897531852</v>
      </c>
      <c r="BW22">
        <f t="shared" si="154"/>
        <v>0.27562218071563238</v>
      </c>
      <c r="BX22">
        <f t="shared" si="155"/>
        <v>1.735688141480612</v>
      </c>
      <c r="BY22">
        <f t="shared" si="156"/>
        <v>1.3035465482725732</v>
      </c>
      <c r="BZ22">
        <f t="shared" si="157"/>
        <v>0.1730017159074046</v>
      </c>
      <c r="CA22">
        <f t="shared" si="158"/>
        <v>99.573843409241178</v>
      </c>
      <c r="CB22">
        <f t="shared" si="159"/>
        <v>0.78795058501677107</v>
      </c>
      <c r="CC22">
        <f t="shared" si="160"/>
        <v>52.849351549886258</v>
      </c>
      <c r="CD22">
        <f t="shared" si="161"/>
        <v>1262.8593506618847</v>
      </c>
      <c r="CE22">
        <f t="shared" si="162"/>
        <v>1.7375190488900481E-2</v>
      </c>
      <c r="CF22">
        <f t="shared" si="163"/>
        <v>0</v>
      </c>
      <c r="CG22">
        <f t="shared" si="164"/>
        <v>1487.6396282050925</v>
      </c>
      <c r="CH22">
        <f t="shared" si="165"/>
        <v>0</v>
      </c>
      <c r="CI22" t="e">
        <f t="shared" si="166"/>
        <v>#DIV/0!</v>
      </c>
      <c r="CJ22" t="e">
        <f t="shared" si="167"/>
        <v>#DIV/0!</v>
      </c>
    </row>
    <row r="23" spans="1:88" x14ac:dyDescent="0.35">
      <c r="A23" t="s">
        <v>170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3679.500051653944</v>
      </c>
      <c r="I23" s="1">
        <v>0</v>
      </c>
      <c r="J23">
        <f t="shared" si="126"/>
        <v>41.2415591767313</v>
      </c>
      <c r="K23">
        <f t="shared" si="127"/>
        <v>0.28729568912560455</v>
      </c>
      <c r="L23">
        <f t="shared" si="128"/>
        <v>1392.6922702914271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129"/>
        <v>#DIV/0!</v>
      </c>
      <c r="U23" t="e">
        <f t="shared" si="130"/>
        <v>#DIV/0!</v>
      </c>
      <c r="V23" t="e">
        <f t="shared" si="131"/>
        <v>#DIV/0!</v>
      </c>
      <c r="W23" s="1">
        <v>-1</v>
      </c>
      <c r="X23" s="1">
        <v>0.87</v>
      </c>
      <c r="Y23" s="1">
        <v>0.92</v>
      </c>
      <c r="Z23" s="1">
        <v>10.032573699951172</v>
      </c>
      <c r="AA23">
        <f t="shared" si="132"/>
        <v>0.87501628684997557</v>
      </c>
      <c r="AB23">
        <f t="shared" si="133"/>
        <v>2.8404043900825082E-2</v>
      </c>
      <c r="AC23" t="e">
        <f t="shared" si="134"/>
        <v>#DIV/0!</v>
      </c>
      <c r="AD23" t="e">
        <f t="shared" si="135"/>
        <v>#DIV/0!</v>
      </c>
      <c r="AE23" t="e">
        <f t="shared" si="136"/>
        <v>#DIV/0!</v>
      </c>
      <c r="AF23" s="1">
        <v>0</v>
      </c>
      <c r="AG23" s="1">
        <v>0.5</v>
      </c>
      <c r="AH23" t="e">
        <f t="shared" si="137"/>
        <v>#DIV/0!</v>
      </c>
      <c r="AI23">
        <f t="shared" si="138"/>
        <v>4.4910418460239026</v>
      </c>
      <c r="AJ23">
        <f t="shared" si="139"/>
        <v>1.5643819503915806</v>
      </c>
      <c r="AK23">
        <f t="shared" si="140"/>
        <v>25.619291305541992</v>
      </c>
      <c r="AL23" s="1">
        <v>2</v>
      </c>
      <c r="AM23">
        <f t="shared" si="141"/>
        <v>4.644859790802002</v>
      </c>
      <c r="AN23" s="1">
        <v>1</v>
      </c>
      <c r="AO23">
        <f t="shared" si="142"/>
        <v>9.2897195816040039</v>
      </c>
      <c r="AP23" s="1">
        <v>22.898677825927734</v>
      </c>
      <c r="AQ23" s="1">
        <v>25.619291305541992</v>
      </c>
      <c r="AR23" s="1">
        <v>21.958406448364258</v>
      </c>
      <c r="AS23" s="1">
        <v>1700.1197509765625</v>
      </c>
      <c r="AT23" s="1">
        <v>1667.7421875</v>
      </c>
      <c r="AU23" s="1">
        <v>14.485639572143555</v>
      </c>
      <c r="AV23" s="1">
        <v>17.417551040649414</v>
      </c>
      <c r="AW23" s="1">
        <v>51.477352142333984</v>
      </c>
      <c r="AX23" s="1">
        <v>61.896240234375</v>
      </c>
      <c r="AY23" s="1">
        <v>301.01992797851563</v>
      </c>
      <c r="AZ23" s="1">
        <v>1699.587890625</v>
      </c>
      <c r="BA23" s="1">
        <v>5.8450896292924881E-2</v>
      </c>
      <c r="BB23" s="1">
        <v>99.589523315429688</v>
      </c>
      <c r="BC23" s="1">
        <v>-0.4886322021484375</v>
      </c>
      <c r="BD23" s="1">
        <v>-7.0485934615135193E-2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143"/>
        <v>1.505099639892578</v>
      </c>
      <c r="BM23">
        <f t="shared" si="144"/>
        <v>4.4910418460239023E-3</v>
      </c>
      <c r="BN23">
        <f t="shared" si="145"/>
        <v>298.76929130554197</v>
      </c>
      <c r="BO23">
        <f t="shared" si="146"/>
        <v>296.04867782592771</v>
      </c>
      <c r="BP23">
        <f t="shared" si="147"/>
        <v>271.93405642180005</v>
      </c>
      <c r="BQ23">
        <f t="shared" si="148"/>
        <v>0.17198687943777388</v>
      </c>
      <c r="BR23">
        <f t="shared" si="149"/>
        <v>3.2989875558520221</v>
      </c>
      <c r="BS23">
        <f t="shared" si="150"/>
        <v>33.125849447066294</v>
      </c>
      <c r="BT23">
        <f t="shared" si="151"/>
        <v>15.70829840641688</v>
      </c>
      <c r="BU23">
        <f t="shared" si="152"/>
        <v>24.258984565734863</v>
      </c>
      <c r="BV23">
        <f t="shared" si="153"/>
        <v>3.0418859724332048</v>
      </c>
      <c r="BW23">
        <f t="shared" si="154"/>
        <v>0.27867726149894922</v>
      </c>
      <c r="BX23">
        <f t="shared" si="155"/>
        <v>1.7346056054604415</v>
      </c>
      <c r="BY23">
        <f t="shared" si="156"/>
        <v>1.3072803669727633</v>
      </c>
      <c r="BZ23">
        <f t="shared" si="157"/>
        <v>0.17492762504168838</v>
      </c>
      <c r="CA23">
        <f t="shared" si="158"/>
        <v>138.69755932340678</v>
      </c>
      <c r="CB23">
        <f t="shared" si="159"/>
        <v>0.83507647688586584</v>
      </c>
      <c r="CC23">
        <f t="shared" si="160"/>
        <v>52.809892298394921</v>
      </c>
      <c r="CD23">
        <f t="shared" si="161"/>
        <v>1661.7488844299223</v>
      </c>
      <c r="CE23">
        <f t="shared" si="162"/>
        <v>1.3106446580153596E-2</v>
      </c>
      <c r="CF23">
        <f t="shared" si="163"/>
        <v>0</v>
      </c>
      <c r="CG23">
        <f t="shared" si="164"/>
        <v>1487.1670852298698</v>
      </c>
      <c r="CH23">
        <f t="shared" si="165"/>
        <v>0</v>
      </c>
      <c r="CI23" t="e">
        <f t="shared" si="166"/>
        <v>#DIV/0!</v>
      </c>
      <c r="CJ23" t="e">
        <f t="shared" si="167"/>
        <v>#DIV/0!</v>
      </c>
    </row>
    <row r="24" spans="1:88" x14ac:dyDescent="0.35">
      <c r="A24" t="s">
        <v>170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3821.500051653944</v>
      </c>
      <c r="I24" s="1">
        <v>0</v>
      </c>
      <c r="J24">
        <f t="shared" si="126"/>
        <v>41.687734408818208</v>
      </c>
      <c r="K24">
        <f t="shared" si="127"/>
        <v>0.28717476069246273</v>
      </c>
      <c r="L24">
        <f t="shared" si="128"/>
        <v>1680.8390925871024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129"/>
        <v>#DIV/0!</v>
      </c>
      <c r="U24" t="e">
        <f t="shared" si="130"/>
        <v>#DIV/0!</v>
      </c>
      <c r="V24" t="e">
        <f t="shared" si="131"/>
        <v>#DIV/0!</v>
      </c>
      <c r="W24" s="1">
        <v>-1</v>
      </c>
      <c r="X24" s="1">
        <v>0.87</v>
      </c>
      <c r="Y24" s="1">
        <v>0.92</v>
      </c>
      <c r="Z24" s="1">
        <v>10.032573699951172</v>
      </c>
      <c r="AA24">
        <f t="shared" si="132"/>
        <v>0.87501628684997557</v>
      </c>
      <c r="AB24">
        <f t="shared" si="133"/>
        <v>2.8712755228627367E-2</v>
      </c>
      <c r="AC24" t="e">
        <f t="shared" si="134"/>
        <v>#DIV/0!</v>
      </c>
      <c r="AD24" t="e">
        <f t="shared" si="135"/>
        <v>#DIV/0!</v>
      </c>
      <c r="AE24" t="e">
        <f t="shared" si="136"/>
        <v>#DIV/0!</v>
      </c>
      <c r="AF24" s="1">
        <v>0</v>
      </c>
      <c r="AG24" s="1">
        <v>0.5</v>
      </c>
      <c r="AH24" t="e">
        <f t="shared" si="137"/>
        <v>#DIV/0!</v>
      </c>
      <c r="AI24">
        <f t="shared" si="138"/>
        <v>4.5116236524341868</v>
      </c>
      <c r="AJ24">
        <f t="shared" si="139"/>
        <v>1.5720898741877294</v>
      </c>
      <c r="AK24">
        <f t="shared" si="140"/>
        <v>25.654195785522461</v>
      </c>
      <c r="AL24" s="1">
        <v>2</v>
      </c>
      <c r="AM24">
        <f t="shared" si="141"/>
        <v>4.644859790802002</v>
      </c>
      <c r="AN24" s="1">
        <v>1</v>
      </c>
      <c r="AO24">
        <f t="shared" si="142"/>
        <v>9.2897195816040039</v>
      </c>
      <c r="AP24" s="1">
        <v>22.926057815551758</v>
      </c>
      <c r="AQ24" s="1">
        <v>25.654195785522461</v>
      </c>
      <c r="AR24" s="1">
        <v>21.95863151550293</v>
      </c>
      <c r="AS24" s="1">
        <v>1999.895751953125</v>
      </c>
      <c r="AT24" s="1">
        <v>1966.302734375</v>
      </c>
      <c r="AU24" s="1">
        <v>14.46394157409668</v>
      </c>
      <c r="AV24" s="1">
        <v>17.409423828125</v>
      </c>
      <c r="AW24" s="1">
        <v>51.312858581542969</v>
      </c>
      <c r="AX24" s="1">
        <v>61.761745452880859</v>
      </c>
      <c r="AY24" s="1">
        <v>301.00869750976563</v>
      </c>
      <c r="AZ24" s="1">
        <v>1699.0732421875</v>
      </c>
      <c r="BA24" s="1">
        <v>0.12918323278427124</v>
      </c>
      <c r="BB24" s="1">
        <v>99.586128234863281</v>
      </c>
      <c r="BC24" s="1">
        <v>-1.9204314947128296</v>
      </c>
      <c r="BD24" s="1">
        <v>-8.3787590265274048E-2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143"/>
        <v>1.5050434875488281</v>
      </c>
      <c r="BM24">
        <f t="shared" si="144"/>
        <v>4.5116236524341867E-3</v>
      </c>
      <c r="BN24">
        <f t="shared" si="145"/>
        <v>298.80419578552244</v>
      </c>
      <c r="BO24">
        <f t="shared" si="146"/>
        <v>296.07605781555174</v>
      </c>
      <c r="BP24">
        <f t="shared" si="147"/>
        <v>271.85171267364058</v>
      </c>
      <c r="BQ24">
        <f t="shared" si="148"/>
        <v>0.16764822782730479</v>
      </c>
      <c r="BR24">
        <f t="shared" si="149"/>
        <v>3.30582698803047</v>
      </c>
      <c r="BS24">
        <f t="shared" si="150"/>
        <v>33.195657333258595</v>
      </c>
      <c r="BT24">
        <f t="shared" si="151"/>
        <v>15.786233505133595</v>
      </c>
      <c r="BU24">
        <f t="shared" si="152"/>
        <v>24.290126800537109</v>
      </c>
      <c r="BV24">
        <f t="shared" si="153"/>
        <v>3.0475699957291451</v>
      </c>
      <c r="BW24">
        <f t="shared" si="154"/>
        <v>0.27856347813768434</v>
      </c>
      <c r="BX24">
        <f t="shared" si="155"/>
        <v>1.7337371138427407</v>
      </c>
      <c r="BY24">
        <f t="shared" si="156"/>
        <v>1.3138328818864045</v>
      </c>
      <c r="BZ24">
        <f t="shared" si="157"/>
        <v>0.1748558932456192</v>
      </c>
      <c r="CA24">
        <f t="shared" si="158"/>
        <v>167.38825741655043</v>
      </c>
      <c r="CB24">
        <f t="shared" si="159"/>
        <v>0.85482213049017919</v>
      </c>
      <c r="CC24">
        <f t="shared" si="160"/>
        <v>52.673397957268897</v>
      </c>
      <c r="CD24">
        <f t="shared" si="161"/>
        <v>1960.2445922580571</v>
      </c>
      <c r="CE24">
        <f t="shared" si="162"/>
        <v>1.1201839980199481E-2</v>
      </c>
      <c r="CF24">
        <f t="shared" si="163"/>
        <v>0</v>
      </c>
      <c r="CG24">
        <f t="shared" si="164"/>
        <v>1486.7167594650555</v>
      </c>
      <c r="CH24">
        <f t="shared" si="165"/>
        <v>0</v>
      </c>
      <c r="CI24" t="e">
        <f t="shared" si="166"/>
        <v>#DIV/0!</v>
      </c>
      <c r="CJ24" t="e">
        <f t="shared" si="167"/>
        <v>#DIV/0!</v>
      </c>
    </row>
    <row r="25" spans="1:88" x14ac:dyDescent="0.35">
      <c r="A25" t="s">
        <v>171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4589.500051653944</v>
      </c>
      <c r="I25" s="1">
        <v>0</v>
      </c>
      <c r="J25">
        <f t="shared" ref="J25" si="168">(AS25-AT25*(1000-AU25)/(1000-AV25))*BL25</f>
        <v>25.04755095022017</v>
      </c>
      <c r="K25">
        <f t="shared" ref="K25" si="169">IF(BW25&lt;&gt;0,1/(1/BW25-1/AO25),0)</f>
        <v>0.21688082099076145</v>
      </c>
      <c r="L25">
        <f t="shared" ref="L25" si="170">((BZ25-BM25/2)*AT25-J25)/(BZ25+BM25/2)</f>
        <v>185.53642956620678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" si="171">CF25/P25</f>
        <v>#DIV/0!</v>
      </c>
      <c r="U25" t="e">
        <f t="shared" ref="U25" si="172">CH25/R25</f>
        <v>#DIV/0!</v>
      </c>
      <c r="V25" t="e">
        <f t="shared" ref="V25" si="173">(R25-S25)/R25</f>
        <v>#DIV/0!</v>
      </c>
      <c r="W25" s="1">
        <v>-1</v>
      </c>
      <c r="X25" s="1">
        <v>0.87</v>
      </c>
      <c r="Y25" s="1">
        <v>0.92</v>
      </c>
      <c r="Z25" s="1">
        <v>10.056983947753906</v>
      </c>
      <c r="AA25">
        <f t="shared" ref="AA25" si="174">(Z25*Y25+(100-Z25)*X25)/100</f>
        <v>0.875028491973877</v>
      </c>
      <c r="AB25">
        <f t="shared" ref="AB25" si="175">(J25-W25)/CG25</f>
        <v>1.7525099238861308E-2</v>
      </c>
      <c r="AC25" t="e">
        <f t="shared" ref="AC25" si="176">(R25-S25)/(R25-Q25)</f>
        <v>#DIV/0!</v>
      </c>
      <c r="AD25" t="e">
        <f t="shared" ref="AD25" si="177">(P25-R25)/(P25-Q25)</f>
        <v>#DIV/0!</v>
      </c>
      <c r="AE25" t="e">
        <f t="shared" ref="AE25" si="178">(P25-R25)/R25</f>
        <v>#DIV/0!</v>
      </c>
      <c r="AF25" s="1">
        <v>0</v>
      </c>
      <c r="AG25" s="1">
        <v>0.5</v>
      </c>
      <c r="AH25" t="e">
        <f t="shared" ref="AH25" si="179">V25*AG25*AA25*AF25</f>
        <v>#DIV/0!</v>
      </c>
      <c r="AI25">
        <f t="shared" ref="AI25" si="180">BM25*1000</f>
        <v>3.9118618950883421</v>
      </c>
      <c r="AJ25">
        <f t="shared" ref="AJ25" si="181">(BR25-BX25)</f>
        <v>1.7871511372248143</v>
      </c>
      <c r="AK25">
        <f t="shared" ref="AK25" si="182">(AQ25+BQ25*I25)</f>
        <v>27.346904754638672</v>
      </c>
      <c r="AL25" s="1">
        <v>2</v>
      </c>
      <c r="AM25">
        <f t="shared" ref="AM25" si="183">(AL25*BF25+BG25)</f>
        <v>4.644859790802002</v>
      </c>
      <c r="AN25" s="1">
        <v>1</v>
      </c>
      <c r="AO25">
        <f t="shared" ref="AO25" si="184">AM25*(AN25+1)*(AN25+1)/(AN25*AN25+1)</f>
        <v>9.2897195816040039</v>
      </c>
      <c r="AP25" s="1">
        <v>24.037227630615234</v>
      </c>
      <c r="AQ25" s="1">
        <v>27.346904754638672</v>
      </c>
      <c r="AR25" s="1">
        <v>22.976348876953125</v>
      </c>
      <c r="AS25" s="1">
        <v>400.00723266601563</v>
      </c>
      <c r="AT25" s="1">
        <v>382.3726806640625</v>
      </c>
      <c r="AU25" s="1">
        <v>16.183986663818359</v>
      </c>
      <c r="AV25" s="1">
        <v>18.734214782714844</v>
      </c>
      <c r="AW25" s="1">
        <v>53.680957794189453</v>
      </c>
      <c r="AX25" s="1">
        <v>62.143997192382813</v>
      </c>
      <c r="AY25" s="1">
        <v>301.03787231445313</v>
      </c>
      <c r="AZ25" s="1">
        <v>1698.572998046875</v>
      </c>
      <c r="BA25" s="1">
        <v>5.5752426385879517E-2</v>
      </c>
      <c r="BB25" s="1">
        <v>99.581657409667969</v>
      </c>
      <c r="BC25" s="1">
        <v>1.9701660871505737</v>
      </c>
      <c r="BD25" s="1">
        <v>-5.9526782482862473E-2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" si="185">AY25*0.000001/(AL25*0.0001)</f>
        <v>1.5051893615722656</v>
      </c>
      <c r="BM25">
        <f t="shared" ref="BM25" si="186">(AV25-AU25)/(1000-AV25)*BL25</f>
        <v>3.911861895088342E-3</v>
      </c>
      <c r="BN25">
        <f t="shared" ref="BN25" si="187">(AQ25+273.15)</f>
        <v>300.49690475463865</v>
      </c>
      <c r="BO25">
        <f t="shared" ref="BO25" si="188">(AP25+273.15)</f>
        <v>297.18722763061521</v>
      </c>
      <c r="BP25">
        <f t="shared" ref="BP25" si="189">(AZ25*BH25+BA25*BI25)*BJ25</f>
        <v>271.77167361292959</v>
      </c>
      <c r="BQ25">
        <f t="shared" ref="BQ25" si="190">((BP25+0.00000010773*(BO25^4-BN25^4))-BM25*44100)/(AM25*51.4+0.00000043092*BN25^3)</f>
        <v>0.24434739788753831</v>
      </c>
      <c r="BR25">
        <f t="shared" ref="BR25" si="191">0.61365*EXP(17.502*AK25/(240.97+AK25))</f>
        <v>3.6527352955562611</v>
      </c>
      <c r="BS25">
        <f t="shared" ref="BS25" si="192">BR25*1000/BB25</f>
        <v>36.680804382772124</v>
      </c>
      <c r="BT25">
        <f t="shared" ref="BT25" si="193">(BS25-AV25)</f>
        <v>17.94658960005728</v>
      </c>
      <c r="BU25">
        <f t="shared" ref="BU25" si="194">IF(I25,AQ25,(AP25+AQ25)/2)</f>
        <v>25.692066192626953</v>
      </c>
      <c r="BV25">
        <f t="shared" ref="BV25" si="195">0.61365*EXP(17.502*BU25/(240.97+BU25))</f>
        <v>3.3132615921392135</v>
      </c>
      <c r="BW25">
        <f t="shared" ref="BW25" si="196">IF(BT25&lt;&gt;0,(1000-(BS25+AV25)/2)/BT25*BM25,0)</f>
        <v>0.21193296492006891</v>
      </c>
      <c r="BX25">
        <f t="shared" ref="BX25" si="197">AV25*BB25/1000</f>
        <v>1.8655841583314468</v>
      </c>
      <c r="BY25">
        <f t="shared" ref="BY25" si="198">(BV25-BX25)</f>
        <v>1.4476774338077667</v>
      </c>
      <c r="BZ25">
        <f t="shared" ref="BZ25" si="199">1/(1.6/K25+1.37/AO25)</f>
        <v>0.13289392481523843</v>
      </c>
      <c r="CA25">
        <f t="shared" ref="CA25" si="200">L25*BB25*0.001</f>
        <v>18.476025166074994</v>
      </c>
      <c r="CB25">
        <f t="shared" ref="CB25" si="201">L25/AT25</f>
        <v>0.4852240731319708</v>
      </c>
      <c r="CC25">
        <f t="shared" ref="CC25" si="202">(1-BM25*BB25/BR25/K25)*100</f>
        <v>50.827361237137445</v>
      </c>
      <c r="CD25">
        <f t="shared" ref="CD25" si="203">(AT25-J25/(AO25/1.35))</f>
        <v>378.73272216092772</v>
      </c>
      <c r="CE25">
        <f t="shared" ref="CE25" si="204">J25*CC25/100/CD25</f>
        <v>3.3614759057219543E-2</v>
      </c>
      <c r="CF25">
        <f t="shared" ref="CF25" si="205">(P25-O25)</f>
        <v>0</v>
      </c>
      <c r="CG25">
        <f t="shared" ref="CG25" si="206">AZ25*AA25</f>
        <v>1486.2997689885042</v>
      </c>
      <c r="CH25">
        <f t="shared" ref="CH25" si="207">(R25-Q25)</f>
        <v>0</v>
      </c>
      <c r="CI25" t="e">
        <f t="shared" ref="CI25" si="208">(R25-S25)/(R25-O25)</f>
        <v>#DIV/0!</v>
      </c>
      <c r="CJ25" t="e">
        <f t="shared" ref="CJ25" si="209">(P25-R25)/(P25-O25)</f>
        <v>#DIV/0!</v>
      </c>
    </row>
    <row r="26" spans="1:88" x14ac:dyDescent="0.35">
      <c r="A26" t="s">
        <v>171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4877.500051653944</v>
      </c>
      <c r="I26" s="1">
        <v>0</v>
      </c>
      <c r="J26">
        <f t="shared" ref="J26:J35" si="210">(AS26-AT26*(1000-AU26)/(1000-AV26))*BL26</f>
        <v>-3.136732649798847</v>
      </c>
      <c r="K26">
        <f t="shared" ref="K26:K35" si="211">IF(BW26&lt;&gt;0,1/(1/BW26-1/AO26),0)</f>
        <v>0.23972426043080905</v>
      </c>
      <c r="L26">
        <f t="shared" ref="L26:L35" si="212">((BZ26-BM26/2)*AT26-J26)/(BZ26+BM26/2)</f>
        <v>71.480013546196759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5" si="213">CF26/P26</f>
        <v>#DIV/0!</v>
      </c>
      <c r="U26" t="e">
        <f t="shared" ref="U26:U35" si="214">CH26/R26</f>
        <v>#DIV/0!</v>
      </c>
      <c r="V26" t="e">
        <f t="shared" ref="V26:V35" si="215">(R26-S26)/R26</f>
        <v>#DIV/0!</v>
      </c>
      <c r="W26" s="1">
        <v>-1</v>
      </c>
      <c r="X26" s="1">
        <v>0.87</v>
      </c>
      <c r="Y26" s="1">
        <v>0.92</v>
      </c>
      <c r="Z26" s="1">
        <v>10.056983947753906</v>
      </c>
      <c r="AA26">
        <f t="shared" ref="AA26:AA35" si="216">(Z26*Y26+(100-Z26)*X26)/100</f>
        <v>0.875028491973877</v>
      </c>
      <c r="AB26">
        <f t="shared" ref="AB26:AB35" si="217">(J26-W26)/CG26</f>
        <v>-1.4353684831829138E-3</v>
      </c>
      <c r="AC26" t="e">
        <f t="shared" ref="AC26:AC35" si="218">(R26-S26)/(R26-Q26)</f>
        <v>#DIV/0!</v>
      </c>
      <c r="AD26" t="e">
        <f t="shared" ref="AD26:AD35" si="219">(P26-R26)/(P26-Q26)</f>
        <v>#DIV/0!</v>
      </c>
      <c r="AE26" t="e">
        <f t="shared" ref="AE26:AE35" si="220">(P26-R26)/R26</f>
        <v>#DIV/0!</v>
      </c>
      <c r="AF26" s="1">
        <v>0</v>
      </c>
      <c r="AG26" s="1">
        <v>0.5</v>
      </c>
      <c r="AH26" t="e">
        <f t="shared" ref="AH26:AH35" si="221">V26*AG26*AA26*AF26</f>
        <v>#DIV/0!</v>
      </c>
      <c r="AI26">
        <f t="shared" ref="AI26:AI35" si="222">BM26*1000</f>
        <v>4.2109157688124146</v>
      </c>
      <c r="AJ26">
        <f t="shared" ref="AJ26:AJ35" si="223">(BR26-BX26)</f>
        <v>1.7433077296849575</v>
      </c>
      <c r="AK26">
        <f t="shared" ref="AK26:AK35" si="224">(AQ26+BQ26*I26)</f>
        <v>27.564397811889648</v>
      </c>
      <c r="AL26" s="1">
        <v>2</v>
      </c>
      <c r="AM26">
        <f t="shared" ref="AM26:AM35" si="225">(AL26*BF26+BG26)</f>
        <v>4.644859790802002</v>
      </c>
      <c r="AN26" s="1">
        <v>1</v>
      </c>
      <c r="AO26">
        <f t="shared" ref="AO26:AO35" si="226">AM26*(AN26+1)*(AN26+1)/(AN26*AN26+1)</f>
        <v>9.2897195816040039</v>
      </c>
      <c r="AP26" s="1">
        <v>24.119564056396484</v>
      </c>
      <c r="AQ26" s="1">
        <v>27.564397811889648</v>
      </c>
      <c r="AR26" s="1">
        <v>22.976188659667969</v>
      </c>
      <c r="AS26" s="1">
        <v>49.914257049560547</v>
      </c>
      <c r="AT26" s="1">
        <v>51.853260040283203</v>
      </c>
      <c r="AU26" s="1">
        <v>16.902660369873047</v>
      </c>
      <c r="AV26" s="1">
        <v>19.645471572875977</v>
      </c>
      <c r="AW26" s="1">
        <v>55.797611236572266</v>
      </c>
      <c r="AX26" s="1">
        <v>64.852561950683594</v>
      </c>
      <c r="AY26" s="1">
        <v>301.0189208984375</v>
      </c>
      <c r="AZ26" s="1">
        <v>1701.236083984375</v>
      </c>
      <c r="BA26" s="1">
        <v>5.5711571127176285E-2</v>
      </c>
      <c r="BB26" s="1">
        <v>99.576446533203125</v>
      </c>
      <c r="BC26" s="1">
        <v>0.94103741645812988</v>
      </c>
      <c r="BD26" s="1">
        <v>-3.3041816204786301E-2</v>
      </c>
      <c r="BE26" s="1">
        <v>1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5" si="227">AY26*0.000001/(AL26*0.0001)</f>
        <v>1.5050946044921873</v>
      </c>
      <c r="BM26">
        <f t="shared" ref="BM26:BM35" si="228">(AV26-AU26)/(1000-AV26)*BL26</f>
        <v>4.2109157688124147E-3</v>
      </c>
      <c r="BN26">
        <f t="shared" ref="BN26:BN35" si="229">(AQ26+273.15)</f>
        <v>300.71439781188963</v>
      </c>
      <c r="BO26">
        <f t="shared" ref="BO26:BO35" si="230">(AP26+273.15)</f>
        <v>297.26956405639646</v>
      </c>
      <c r="BP26">
        <f t="shared" ref="BP26:BP35" si="231">(AZ26*BH26+BA26*BI26)*BJ26</f>
        <v>272.19776735340565</v>
      </c>
      <c r="BQ26">
        <f t="shared" ref="BQ26:BQ35" si="232">((BP26+0.00000010773*(BO26^4-BN26^4))-BM26*44100)/(AM26*51.4+0.00000043092*BN26^3)</f>
        <v>0.18692364514746096</v>
      </c>
      <c r="BR26">
        <f t="shared" ref="BR26:BR35" si="233">0.61365*EXP(17.502*AK26/(240.97+AK26))</f>
        <v>3.699533979381004</v>
      </c>
      <c r="BS26">
        <f t="shared" ref="BS26:BS35" si="234">BR26*1000/BB26</f>
        <v>37.152701348379793</v>
      </c>
      <c r="BT26">
        <f t="shared" ref="BT26:BT35" si="235">(BS26-AV26)</f>
        <v>17.507229775503816</v>
      </c>
      <c r="BU26">
        <f t="shared" ref="BU26:BU35" si="236">IF(I26,AQ26,(AP26+AQ26)/2)</f>
        <v>25.841980934143066</v>
      </c>
      <c r="BV26">
        <f t="shared" ref="BV26:BV35" si="237">0.61365*EXP(17.502*BU26/(240.97+BU26))</f>
        <v>3.3428359452612155</v>
      </c>
      <c r="BW26">
        <f t="shared" ref="BW26:BW35" si="238">IF(BT26&lt;&gt;0,(1000-(BS26+AV26)/2)/BT26*BM26,0)</f>
        <v>0.2336937174115401</v>
      </c>
      <c r="BX26">
        <f t="shared" ref="BX26:BX35" si="239">AV26*BB26/1000</f>
        <v>1.9562262496960465</v>
      </c>
      <c r="BY26">
        <f t="shared" ref="BY26:BY35" si="240">(BV26-BX26)</f>
        <v>1.386609695565169</v>
      </c>
      <c r="BZ26">
        <f t="shared" ref="BZ26:BZ35" si="241">1/(1.6/K26+1.37/AO26)</f>
        <v>0.14658866712977797</v>
      </c>
      <c r="CA26">
        <f t="shared" ref="CA26:CA35" si="242">L26*BB26*0.001</f>
        <v>7.1177257470754967</v>
      </c>
      <c r="CB26">
        <f t="shared" ref="CB26:CB35" si="243">L26/AT26</f>
        <v>1.3785056810442802</v>
      </c>
      <c r="CC26">
        <f t="shared" ref="CC26:CC35" si="244">(1-BM26*BB26/BR26/K26)*100</f>
        <v>52.720358991571949</v>
      </c>
      <c r="CD26">
        <f t="shared" ref="CD26:CD35" si="245">(AT26-J26/(AO26/1.35))</f>
        <v>52.309096090018656</v>
      </c>
      <c r="CE26">
        <f t="shared" ref="CE26:CE35" si="246">J26*CC26/100/CD26</f>
        <v>-3.1613941688725701E-2</v>
      </c>
      <c r="CF26">
        <f t="shared" ref="CF26:CF35" si="247">(P26-O26)</f>
        <v>0</v>
      </c>
      <c r="CG26">
        <f t="shared" ref="CG26:CG35" si="248">AZ26*AA26</f>
        <v>1488.6300450603917</v>
      </c>
      <c r="CH26">
        <f t="shared" ref="CH26:CH35" si="249">(R26-Q26)</f>
        <v>0</v>
      </c>
      <c r="CI26" t="e">
        <f t="shared" ref="CI26:CI35" si="250">(R26-S26)/(R26-O26)</f>
        <v>#DIV/0!</v>
      </c>
      <c r="CJ26" t="e">
        <f t="shared" ref="CJ26:CJ35" si="251">(P26-R26)/(P26-O26)</f>
        <v>#DIV/0!</v>
      </c>
    </row>
    <row r="27" spans="1:88" x14ac:dyDescent="0.35">
      <c r="A27" t="s">
        <v>171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5019.500051653944</v>
      </c>
      <c r="I27" s="1">
        <v>0</v>
      </c>
      <c r="J27">
        <f t="shared" si="210"/>
        <v>1.6505642920944259</v>
      </c>
      <c r="K27">
        <f t="shared" si="211"/>
        <v>0.25313723927764414</v>
      </c>
      <c r="L27">
        <f t="shared" si="212"/>
        <v>85.314434551315571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213"/>
        <v>#DIV/0!</v>
      </c>
      <c r="U27" t="e">
        <f t="shared" si="214"/>
        <v>#DIV/0!</v>
      </c>
      <c r="V27" t="e">
        <f t="shared" si="215"/>
        <v>#DIV/0!</v>
      </c>
      <c r="W27" s="1">
        <v>-1</v>
      </c>
      <c r="X27" s="1">
        <v>0.87</v>
      </c>
      <c r="Y27" s="1">
        <v>0.92</v>
      </c>
      <c r="Z27" s="1">
        <v>10.056983947753906</v>
      </c>
      <c r="AA27">
        <f t="shared" si="216"/>
        <v>0.875028491973877</v>
      </c>
      <c r="AB27">
        <f t="shared" si="217"/>
        <v>1.7815119574282254E-3</v>
      </c>
      <c r="AC27" t="e">
        <f t="shared" si="218"/>
        <v>#DIV/0!</v>
      </c>
      <c r="AD27" t="e">
        <f t="shared" si="219"/>
        <v>#DIV/0!</v>
      </c>
      <c r="AE27" t="e">
        <f t="shared" si="220"/>
        <v>#DIV/0!</v>
      </c>
      <c r="AF27" s="1">
        <v>0</v>
      </c>
      <c r="AG27" s="1">
        <v>0.5</v>
      </c>
      <c r="AH27" t="e">
        <f t="shared" si="221"/>
        <v>#DIV/0!</v>
      </c>
      <c r="AI27">
        <f t="shared" si="222"/>
        <v>4.3874887623995944</v>
      </c>
      <c r="AJ27">
        <f t="shared" si="223"/>
        <v>1.7224329366503837</v>
      </c>
      <c r="AK27">
        <f t="shared" si="224"/>
        <v>27.563142776489258</v>
      </c>
      <c r="AL27" s="1">
        <v>2</v>
      </c>
      <c r="AM27">
        <f t="shared" si="225"/>
        <v>4.644859790802002</v>
      </c>
      <c r="AN27" s="1">
        <v>1</v>
      </c>
      <c r="AO27">
        <f t="shared" si="226"/>
        <v>9.2897195816040039</v>
      </c>
      <c r="AP27" s="1">
        <v>24.168462753295898</v>
      </c>
      <c r="AQ27" s="1">
        <v>27.563142776489258</v>
      </c>
      <c r="AR27" s="1">
        <v>22.975296020507813</v>
      </c>
      <c r="AS27" s="1">
        <v>99.984260559082031</v>
      </c>
      <c r="AT27" s="1">
        <v>98.600196838378906</v>
      </c>
      <c r="AU27" s="1">
        <v>16.994853973388672</v>
      </c>
      <c r="AV27" s="1">
        <v>19.852041244506836</v>
      </c>
      <c r="AW27" s="1">
        <v>55.935646057128906</v>
      </c>
      <c r="AX27" s="1">
        <v>65.338714599609375</v>
      </c>
      <c r="AY27" s="1">
        <v>301.02249145507813</v>
      </c>
      <c r="AZ27" s="1">
        <v>1700.3072509765625</v>
      </c>
      <c r="BA27" s="1">
        <v>6.6262997686862946E-2</v>
      </c>
      <c r="BB27" s="1">
        <v>99.578147888183594</v>
      </c>
      <c r="BC27" s="1">
        <v>1.1576657295227051</v>
      </c>
      <c r="BD27" s="1">
        <v>-5.0750881433486938E-2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227"/>
        <v>1.5051124572753904</v>
      </c>
      <c r="BM27">
        <f t="shared" si="228"/>
        <v>4.3874887623995941E-3</v>
      </c>
      <c r="BN27">
        <f t="shared" si="229"/>
        <v>300.71314277648924</v>
      </c>
      <c r="BO27">
        <f t="shared" si="230"/>
        <v>297.31846275329588</v>
      </c>
      <c r="BP27">
        <f t="shared" si="231"/>
        <v>272.04915407547742</v>
      </c>
      <c r="BQ27">
        <f t="shared" si="232"/>
        <v>0.15750990824164857</v>
      </c>
      <c r="BR27">
        <f t="shared" si="233"/>
        <v>3.6992624355782056</v>
      </c>
      <c r="BS27">
        <f t="shared" si="234"/>
        <v>37.149339629535099</v>
      </c>
      <c r="BT27">
        <f t="shared" si="235"/>
        <v>17.297298385028263</v>
      </c>
      <c r="BU27">
        <f t="shared" si="236"/>
        <v>25.865802764892578</v>
      </c>
      <c r="BV27">
        <f t="shared" si="237"/>
        <v>3.3475565527711368</v>
      </c>
      <c r="BW27">
        <f t="shared" si="238"/>
        <v>0.24642243016839596</v>
      </c>
      <c r="BX27">
        <f t="shared" si="239"/>
        <v>1.9768294989278219</v>
      </c>
      <c r="BY27">
        <f t="shared" si="240"/>
        <v>1.3707270538433149</v>
      </c>
      <c r="BZ27">
        <f t="shared" si="241"/>
        <v>0.15460354753795741</v>
      </c>
      <c r="CA27">
        <f t="shared" si="242"/>
        <v>8.4954533807476622</v>
      </c>
      <c r="CB27">
        <f t="shared" si="243"/>
        <v>0.86525622957081139</v>
      </c>
      <c r="CC27">
        <f t="shared" si="244"/>
        <v>53.34385203104204</v>
      </c>
      <c r="CD27">
        <f t="shared" si="245"/>
        <v>98.360333646088364</v>
      </c>
      <c r="CE27">
        <f t="shared" si="246"/>
        <v>8.9515208114290725E-3</v>
      </c>
      <c r="CF27">
        <f t="shared" si="247"/>
        <v>0</v>
      </c>
      <c r="CG27">
        <f t="shared" si="248"/>
        <v>1487.8172897142699</v>
      </c>
      <c r="CH27">
        <f t="shared" si="249"/>
        <v>0</v>
      </c>
      <c r="CI27" t="e">
        <f t="shared" si="250"/>
        <v>#DIV/0!</v>
      </c>
      <c r="CJ27" t="e">
        <f t="shared" si="251"/>
        <v>#DIV/0!</v>
      </c>
    </row>
    <row r="28" spans="1:88" x14ac:dyDescent="0.35">
      <c r="A28" t="s">
        <v>171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4731.500051653944</v>
      </c>
      <c r="I28" s="1">
        <v>0</v>
      </c>
      <c r="J28">
        <f t="shared" si="210"/>
        <v>6.9677506103476103</v>
      </c>
      <c r="K28">
        <f t="shared" si="211"/>
        <v>0.21905061336220441</v>
      </c>
      <c r="L28">
        <f t="shared" si="212"/>
        <v>138.01742069867572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213"/>
        <v>#DIV/0!</v>
      </c>
      <c r="U28" t="e">
        <f t="shared" si="214"/>
        <v>#DIV/0!</v>
      </c>
      <c r="V28" t="e">
        <f t="shared" si="215"/>
        <v>#DIV/0!</v>
      </c>
      <c r="W28" s="1">
        <v>-1</v>
      </c>
      <c r="X28" s="1">
        <v>0.87</v>
      </c>
      <c r="Y28" s="1">
        <v>0.92</v>
      </c>
      <c r="Z28" s="1">
        <v>10.056983947753906</v>
      </c>
      <c r="AA28">
        <f t="shared" si="216"/>
        <v>0.875028491973877</v>
      </c>
      <c r="AB28">
        <f t="shared" si="217"/>
        <v>5.3532529376503837E-3</v>
      </c>
      <c r="AC28" t="e">
        <f t="shared" si="218"/>
        <v>#DIV/0!</v>
      </c>
      <c r="AD28" t="e">
        <f t="shared" si="219"/>
        <v>#DIV/0!</v>
      </c>
      <c r="AE28" t="e">
        <f t="shared" si="220"/>
        <v>#DIV/0!</v>
      </c>
      <c r="AF28" s="1">
        <v>0</v>
      </c>
      <c r="AG28" s="1">
        <v>0.5</v>
      </c>
      <c r="AH28" t="e">
        <f t="shared" si="221"/>
        <v>#DIV/0!</v>
      </c>
      <c r="AI28">
        <f t="shared" si="222"/>
        <v>3.9032071533836961</v>
      </c>
      <c r="AJ28">
        <f t="shared" si="223"/>
        <v>1.7649565423446689</v>
      </c>
      <c r="AK28">
        <f t="shared" si="224"/>
        <v>27.532459259033203</v>
      </c>
      <c r="AL28" s="1">
        <v>2</v>
      </c>
      <c r="AM28">
        <f t="shared" si="225"/>
        <v>4.644859790802002</v>
      </c>
      <c r="AN28" s="1">
        <v>1</v>
      </c>
      <c r="AO28">
        <f t="shared" si="226"/>
        <v>9.2897195816040039</v>
      </c>
      <c r="AP28" s="1">
        <v>24.102033615112305</v>
      </c>
      <c r="AQ28" s="1">
        <v>27.532459259033203</v>
      </c>
      <c r="AR28" s="1">
        <v>22.978511810302734</v>
      </c>
      <c r="AS28" s="1">
        <v>199.91342163085938</v>
      </c>
      <c r="AT28" s="1">
        <v>194.77896118164063</v>
      </c>
      <c r="AU28" s="1">
        <v>16.815168380737305</v>
      </c>
      <c r="AV28" s="1">
        <v>19.358242034912109</v>
      </c>
      <c r="AW28" s="1">
        <v>55.558933258056641</v>
      </c>
      <c r="AX28" s="1">
        <v>63.9632568359375</v>
      </c>
      <c r="AY28" s="1">
        <v>301.02532958984375</v>
      </c>
      <c r="AZ28" s="1">
        <v>1700.966552734375</v>
      </c>
      <c r="BA28" s="1">
        <v>5.0434600561857224E-2</v>
      </c>
      <c r="BB28" s="1">
        <v>99.578903198242188</v>
      </c>
      <c r="BC28" s="1">
        <v>1.556538462638855</v>
      </c>
      <c r="BD28" s="1">
        <v>-4.8611406236886978E-2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227"/>
        <v>1.5051266479492185</v>
      </c>
      <c r="BM28">
        <f t="shared" si="228"/>
        <v>3.9032071533836961E-3</v>
      </c>
      <c r="BN28">
        <f t="shared" si="229"/>
        <v>300.68245925903318</v>
      </c>
      <c r="BO28">
        <f t="shared" si="230"/>
        <v>297.25203361511228</v>
      </c>
      <c r="BP28">
        <f t="shared" si="231"/>
        <v>272.15464235436957</v>
      </c>
      <c r="BQ28">
        <f t="shared" si="232"/>
        <v>0.24163611227138168</v>
      </c>
      <c r="BR28">
        <f t="shared" si="233"/>
        <v>3.6926290520273248</v>
      </c>
      <c r="BS28">
        <f t="shared" si="234"/>
        <v>37.082443503881741</v>
      </c>
      <c r="BT28">
        <f t="shared" si="235"/>
        <v>17.724201468969632</v>
      </c>
      <c r="BU28">
        <f t="shared" si="236"/>
        <v>25.817246437072754</v>
      </c>
      <c r="BV28">
        <f t="shared" si="237"/>
        <v>3.3379406349765777</v>
      </c>
      <c r="BW28">
        <f t="shared" si="238"/>
        <v>0.21400441177876939</v>
      </c>
      <c r="BX28">
        <f t="shared" si="239"/>
        <v>1.9276725096826559</v>
      </c>
      <c r="BY28">
        <f t="shared" si="240"/>
        <v>1.4102681252939218</v>
      </c>
      <c r="BZ28">
        <f t="shared" si="241"/>
        <v>0.13419715452968384</v>
      </c>
      <c r="CA28">
        <f t="shared" si="242"/>
        <v>13.743623375424496</v>
      </c>
      <c r="CB28">
        <f t="shared" si="243"/>
        <v>0.7085848484938162</v>
      </c>
      <c r="CC28">
        <f t="shared" si="244"/>
        <v>51.948297043122608</v>
      </c>
      <c r="CD28">
        <f t="shared" si="245"/>
        <v>193.76639419925328</v>
      </c>
      <c r="CE28">
        <f t="shared" si="246"/>
        <v>1.8680369210799477E-2</v>
      </c>
      <c r="CF28">
        <f t="shared" si="247"/>
        <v>0</v>
      </c>
      <c r="CG28">
        <f t="shared" si="248"/>
        <v>1488.3941975371642</v>
      </c>
      <c r="CH28">
        <f t="shared" si="249"/>
        <v>0</v>
      </c>
      <c r="CI28" t="e">
        <f t="shared" si="250"/>
        <v>#DIV/0!</v>
      </c>
      <c r="CJ28" t="e">
        <f t="shared" si="251"/>
        <v>#DIV/0!</v>
      </c>
    </row>
    <row r="29" spans="1:88" x14ac:dyDescent="0.35">
      <c r="A29" t="s">
        <v>171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5191.500051653944</v>
      </c>
      <c r="I29" s="1">
        <v>0</v>
      </c>
      <c r="J29">
        <f t="shared" si="210"/>
        <v>14.671026071560682</v>
      </c>
      <c r="K29">
        <f t="shared" si="211"/>
        <v>0.27230247229433591</v>
      </c>
      <c r="L29">
        <f t="shared" si="212"/>
        <v>194.14066300573114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213"/>
        <v>#DIV/0!</v>
      </c>
      <c r="U29" t="e">
        <f t="shared" si="214"/>
        <v>#DIV/0!</v>
      </c>
      <c r="V29" t="e">
        <f t="shared" si="215"/>
        <v>#DIV/0!</v>
      </c>
      <c r="W29" s="1">
        <v>-1</v>
      </c>
      <c r="X29" s="1">
        <v>0.87</v>
      </c>
      <c r="Y29" s="1">
        <v>0.92</v>
      </c>
      <c r="Z29" s="1">
        <v>10.056983947753906</v>
      </c>
      <c r="AA29">
        <f t="shared" si="216"/>
        <v>0.875028491973877</v>
      </c>
      <c r="AB29">
        <f t="shared" si="217"/>
        <v>1.0532139977370748E-2</v>
      </c>
      <c r="AC29" t="e">
        <f t="shared" si="218"/>
        <v>#DIV/0!</v>
      </c>
      <c r="AD29" t="e">
        <f t="shared" si="219"/>
        <v>#DIV/0!</v>
      </c>
      <c r="AE29" t="e">
        <f t="shared" si="220"/>
        <v>#DIV/0!</v>
      </c>
      <c r="AF29" s="1">
        <v>0</v>
      </c>
      <c r="AG29" s="1">
        <v>0.5</v>
      </c>
      <c r="AH29" t="e">
        <f t="shared" si="221"/>
        <v>#DIV/0!</v>
      </c>
      <c r="AI29">
        <f t="shared" si="222"/>
        <v>4.5959671277187555</v>
      </c>
      <c r="AJ29">
        <f t="shared" si="223"/>
        <v>1.6807922504214441</v>
      </c>
      <c r="AK29">
        <f t="shared" si="224"/>
        <v>27.422760009765625</v>
      </c>
      <c r="AL29" s="1">
        <v>2</v>
      </c>
      <c r="AM29">
        <f t="shared" si="225"/>
        <v>4.644859790802002</v>
      </c>
      <c r="AN29" s="1">
        <v>1</v>
      </c>
      <c r="AO29">
        <f t="shared" si="226"/>
        <v>9.2897195816040039</v>
      </c>
      <c r="AP29" s="1">
        <v>24.173891067504883</v>
      </c>
      <c r="AQ29" s="1">
        <v>27.422760009765625</v>
      </c>
      <c r="AR29" s="1">
        <v>22.973609924316406</v>
      </c>
      <c r="AS29" s="1">
        <v>299.82974243164063</v>
      </c>
      <c r="AT29" s="1">
        <v>289.19866943359375</v>
      </c>
      <c r="AU29" s="1">
        <v>16.973869323730469</v>
      </c>
      <c r="AV29" s="1">
        <v>19.966617584228516</v>
      </c>
      <c r="AW29" s="1">
        <v>55.843299865722656</v>
      </c>
      <c r="AX29" s="1">
        <v>65.691490173339844</v>
      </c>
      <c r="AY29" s="1">
        <v>301.0076904296875</v>
      </c>
      <c r="AZ29" s="1">
        <v>1700.429443359375</v>
      </c>
      <c r="BA29" s="1">
        <v>8.4410823881626129E-2</v>
      </c>
      <c r="BB29" s="1">
        <v>99.576507568359375</v>
      </c>
      <c r="BC29" s="1">
        <v>1.5852138996124268</v>
      </c>
      <c r="BD29" s="1">
        <v>-7.0530369877815247E-2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227"/>
        <v>1.5050384521484375</v>
      </c>
      <c r="BM29">
        <f t="shared" si="228"/>
        <v>4.5959671277187551E-3</v>
      </c>
      <c r="BN29">
        <f t="shared" si="229"/>
        <v>300.5727600097656</v>
      </c>
      <c r="BO29">
        <f t="shared" si="230"/>
        <v>297.32389106750486</v>
      </c>
      <c r="BP29">
        <f t="shared" si="231"/>
        <v>272.06870485629042</v>
      </c>
      <c r="BQ29">
        <f t="shared" si="232"/>
        <v>0.12769755839230157</v>
      </c>
      <c r="BR29">
        <f t="shared" si="233"/>
        <v>3.6689982974119122</v>
      </c>
      <c r="BS29">
        <f t="shared" si="234"/>
        <v>36.846023093279719</v>
      </c>
      <c r="BT29">
        <f t="shared" si="235"/>
        <v>16.879405509051203</v>
      </c>
      <c r="BU29">
        <f t="shared" si="236"/>
        <v>25.798325538635254</v>
      </c>
      <c r="BV29">
        <f t="shared" si="237"/>
        <v>3.3342001471604545</v>
      </c>
      <c r="BW29">
        <f t="shared" si="238"/>
        <v>0.26454797894558046</v>
      </c>
      <c r="BX29">
        <f t="shared" si="239"/>
        <v>1.9882060469904681</v>
      </c>
      <c r="BY29">
        <f t="shared" si="240"/>
        <v>1.3459941001699864</v>
      </c>
      <c r="BZ29">
        <f t="shared" si="241"/>
        <v>0.16602212171627456</v>
      </c>
      <c r="CA29">
        <f t="shared" si="242"/>
        <v>19.331849199116498</v>
      </c>
      <c r="CB29">
        <f t="shared" si="243"/>
        <v>0.6713055194408839</v>
      </c>
      <c r="CC29">
        <f t="shared" si="244"/>
        <v>54.19269838621895</v>
      </c>
      <c r="CD29">
        <f t="shared" si="245"/>
        <v>287.06664757624645</v>
      </c>
      <c r="CE29">
        <f t="shared" si="246"/>
        <v>2.7696094186673841E-2</v>
      </c>
      <c r="CF29">
        <f t="shared" si="247"/>
        <v>0</v>
      </c>
      <c r="CG29">
        <f t="shared" si="248"/>
        <v>1487.9242115307329</v>
      </c>
      <c r="CH29">
        <f t="shared" si="249"/>
        <v>0</v>
      </c>
      <c r="CI29" t="e">
        <f t="shared" si="250"/>
        <v>#DIV/0!</v>
      </c>
      <c r="CJ29" t="e">
        <f t="shared" si="251"/>
        <v>#DIV/0!</v>
      </c>
    </row>
    <row r="30" spans="1:88" x14ac:dyDescent="0.35">
      <c r="A30" t="s">
        <v>171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5333.500051653944</v>
      </c>
      <c r="I30" s="1">
        <v>0</v>
      </c>
      <c r="J30">
        <f t="shared" si="210"/>
        <v>20.657696697918986</v>
      </c>
      <c r="K30">
        <f t="shared" si="211"/>
        <v>0.28355933657676846</v>
      </c>
      <c r="L30">
        <f t="shared" si="212"/>
        <v>256.96006801123201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213"/>
        <v>#DIV/0!</v>
      </c>
      <c r="U30" t="e">
        <f t="shared" si="214"/>
        <v>#DIV/0!</v>
      </c>
      <c r="V30" t="e">
        <f t="shared" si="215"/>
        <v>#DIV/0!</v>
      </c>
      <c r="W30" s="1">
        <v>-1</v>
      </c>
      <c r="X30" s="1">
        <v>0.87</v>
      </c>
      <c r="Y30" s="1">
        <v>0.92</v>
      </c>
      <c r="Z30" s="1">
        <v>10.056983947753906</v>
      </c>
      <c r="AA30">
        <f t="shared" si="216"/>
        <v>0.875028491973877</v>
      </c>
      <c r="AB30">
        <f t="shared" si="217"/>
        <v>1.4555988845809378E-2</v>
      </c>
      <c r="AC30" t="e">
        <f t="shared" si="218"/>
        <v>#DIV/0!</v>
      </c>
      <c r="AD30" t="e">
        <f t="shared" si="219"/>
        <v>#DIV/0!</v>
      </c>
      <c r="AE30" t="e">
        <f t="shared" si="220"/>
        <v>#DIV/0!</v>
      </c>
      <c r="AF30" s="1">
        <v>0</v>
      </c>
      <c r="AG30" s="1">
        <v>0.5</v>
      </c>
      <c r="AH30" t="e">
        <f t="shared" si="221"/>
        <v>#DIV/0!</v>
      </c>
      <c r="AI30">
        <f t="shared" si="222"/>
        <v>4.6591236546776411</v>
      </c>
      <c r="AJ30">
        <f t="shared" si="223"/>
        <v>1.6384651043425642</v>
      </c>
      <c r="AK30">
        <f t="shared" si="224"/>
        <v>27.243854522705078</v>
      </c>
      <c r="AL30" s="1">
        <v>2</v>
      </c>
      <c r="AM30">
        <f t="shared" si="225"/>
        <v>4.644859790802002</v>
      </c>
      <c r="AN30" s="1">
        <v>1</v>
      </c>
      <c r="AO30">
        <f t="shared" si="226"/>
        <v>9.2897195816040039</v>
      </c>
      <c r="AP30" s="1">
        <v>24.158708572387695</v>
      </c>
      <c r="AQ30" s="1">
        <v>27.243854522705078</v>
      </c>
      <c r="AR30" s="1">
        <v>22.976963043212891</v>
      </c>
      <c r="AS30" s="1">
        <v>400.14944458007813</v>
      </c>
      <c r="AT30" s="1">
        <v>385.2308349609375</v>
      </c>
      <c r="AU30" s="1">
        <v>16.973661422729492</v>
      </c>
      <c r="AV30" s="1">
        <v>20.007482528686523</v>
      </c>
      <c r="AW30" s="1">
        <v>55.897815704345703</v>
      </c>
      <c r="AX30" s="1">
        <v>65.886253356933594</v>
      </c>
      <c r="AY30" s="1">
        <v>301.0003662109375</v>
      </c>
      <c r="AZ30" s="1">
        <v>1700.3892822265625</v>
      </c>
      <c r="BA30" s="1">
        <v>6.9808594882488251E-2</v>
      </c>
      <c r="BB30" s="1">
        <v>99.576622009277344</v>
      </c>
      <c r="BC30" s="1">
        <v>1.7120113372802734</v>
      </c>
      <c r="BD30" s="1">
        <v>-7.7608637511730194E-2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227"/>
        <v>1.5050018310546873</v>
      </c>
      <c r="BM30">
        <f t="shared" si="228"/>
        <v>4.6591236546776413E-3</v>
      </c>
      <c r="BN30">
        <f t="shared" si="229"/>
        <v>300.39385452270506</v>
      </c>
      <c r="BO30">
        <f t="shared" si="230"/>
        <v>297.30870857238767</v>
      </c>
      <c r="BP30">
        <f t="shared" si="231"/>
        <v>272.06227907518405</v>
      </c>
      <c r="BQ30">
        <f t="shared" si="232"/>
        <v>0.12422629590322529</v>
      </c>
      <c r="BR30">
        <f t="shared" si="233"/>
        <v>3.6307426294588026</v>
      </c>
      <c r="BS30">
        <f t="shared" si="234"/>
        <v>36.461797520310881</v>
      </c>
      <c r="BT30">
        <f t="shared" si="235"/>
        <v>16.454314991624358</v>
      </c>
      <c r="BU30">
        <f t="shared" si="236"/>
        <v>25.701281547546387</v>
      </c>
      <c r="BV30">
        <f t="shared" si="237"/>
        <v>3.3150729307621076</v>
      </c>
      <c r="BW30">
        <f t="shared" si="238"/>
        <v>0.27516034412631796</v>
      </c>
      <c r="BX30">
        <f t="shared" si="239"/>
        <v>1.9922775251162383</v>
      </c>
      <c r="BY30">
        <f t="shared" si="240"/>
        <v>1.3227954056458693</v>
      </c>
      <c r="BZ30">
        <f t="shared" si="241"/>
        <v>0.17271059211826181</v>
      </c>
      <c r="CA30">
        <f t="shared" si="242"/>
        <v>25.587215563832647</v>
      </c>
      <c r="CB30">
        <f t="shared" si="243"/>
        <v>0.66702881672825542</v>
      </c>
      <c r="CC30">
        <f t="shared" si="244"/>
        <v>54.93678111743894</v>
      </c>
      <c r="CD30">
        <f t="shared" si="245"/>
        <v>382.22881856020399</v>
      </c>
      <c r="CE30">
        <f t="shared" si="246"/>
        <v>2.9690784859155408E-2</v>
      </c>
      <c r="CF30">
        <f t="shared" si="247"/>
        <v>0</v>
      </c>
      <c r="CG30">
        <f t="shared" si="248"/>
        <v>1487.8890693952521</v>
      </c>
      <c r="CH30">
        <f t="shared" si="249"/>
        <v>0</v>
      </c>
      <c r="CI30" t="e">
        <f t="shared" si="250"/>
        <v>#DIV/0!</v>
      </c>
      <c r="CJ30" t="e">
        <f t="shared" si="251"/>
        <v>#DIV/0!</v>
      </c>
    </row>
    <row r="31" spans="1:88" x14ac:dyDescent="0.35">
      <c r="A31" t="s">
        <v>171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5489.500051653944</v>
      </c>
      <c r="I31" s="1">
        <v>0</v>
      </c>
      <c r="J31">
        <f t="shared" si="210"/>
        <v>32.02435044681534</v>
      </c>
      <c r="K31">
        <f t="shared" si="211"/>
        <v>0.30624488588640975</v>
      </c>
      <c r="L31">
        <f t="shared" si="212"/>
        <v>488.73205967819001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213"/>
        <v>#DIV/0!</v>
      </c>
      <c r="U31" t="e">
        <f t="shared" si="214"/>
        <v>#DIV/0!</v>
      </c>
      <c r="V31" t="e">
        <f t="shared" si="215"/>
        <v>#DIV/0!</v>
      </c>
      <c r="W31" s="1">
        <v>-1</v>
      </c>
      <c r="X31" s="1">
        <v>0.87</v>
      </c>
      <c r="Y31" s="1">
        <v>0.92</v>
      </c>
      <c r="Z31" s="1">
        <v>10.056983947753906</v>
      </c>
      <c r="AA31">
        <f t="shared" si="216"/>
        <v>0.875028491973877</v>
      </c>
      <c r="AB31">
        <f t="shared" si="217"/>
        <v>2.220770339258956E-2</v>
      </c>
      <c r="AC31" t="e">
        <f t="shared" si="218"/>
        <v>#DIV/0!</v>
      </c>
      <c r="AD31" t="e">
        <f t="shared" si="219"/>
        <v>#DIV/0!</v>
      </c>
      <c r="AE31" t="e">
        <f t="shared" si="220"/>
        <v>#DIV/0!</v>
      </c>
      <c r="AF31" s="1">
        <v>0</v>
      </c>
      <c r="AG31" s="1">
        <v>0.5</v>
      </c>
      <c r="AH31" t="e">
        <f t="shared" si="221"/>
        <v>#DIV/0!</v>
      </c>
      <c r="AI31">
        <f t="shared" si="222"/>
        <v>4.9921483974464707</v>
      </c>
      <c r="AJ31">
        <f t="shared" si="223"/>
        <v>1.6295399285984087</v>
      </c>
      <c r="AK31">
        <f t="shared" si="224"/>
        <v>27.192209243774414</v>
      </c>
      <c r="AL31" s="1">
        <v>2</v>
      </c>
      <c r="AM31">
        <f t="shared" si="225"/>
        <v>4.644859790802002</v>
      </c>
      <c r="AN31" s="1">
        <v>1</v>
      </c>
      <c r="AO31">
        <f t="shared" si="226"/>
        <v>9.2897195816040039</v>
      </c>
      <c r="AP31" s="1">
        <v>24.194204330444336</v>
      </c>
      <c r="AQ31" s="1">
        <v>27.192209243774414</v>
      </c>
      <c r="AR31" s="1">
        <v>22.974880218505859</v>
      </c>
      <c r="AS31" s="1">
        <v>699.91314697265625</v>
      </c>
      <c r="AT31" s="1">
        <v>676.3917236328125</v>
      </c>
      <c r="AU31" s="1">
        <v>16.735681533813477</v>
      </c>
      <c r="AV31" s="1">
        <v>19.986312866210938</v>
      </c>
      <c r="AW31" s="1">
        <v>54.999275207519531</v>
      </c>
      <c r="AX31" s="1">
        <v>65.682121276855469</v>
      </c>
      <c r="AY31" s="1">
        <v>301.01068115234375</v>
      </c>
      <c r="AZ31" s="1">
        <v>1699.4501953125</v>
      </c>
      <c r="BA31" s="1">
        <v>5.6133881211280823E-2</v>
      </c>
      <c r="BB31" s="1">
        <v>99.579360961914063</v>
      </c>
      <c r="BC31" s="1">
        <v>1.6188198328018188</v>
      </c>
      <c r="BD31" s="1">
        <v>-9.4547703862190247E-2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227"/>
        <v>1.5050534057617186</v>
      </c>
      <c r="BM31">
        <f t="shared" si="228"/>
        <v>4.9921483974464708E-3</v>
      </c>
      <c r="BN31">
        <f t="shared" si="229"/>
        <v>300.34220924377439</v>
      </c>
      <c r="BO31">
        <f t="shared" si="230"/>
        <v>297.34420433044431</v>
      </c>
      <c r="BP31">
        <f t="shared" si="231"/>
        <v>271.91202517229249</v>
      </c>
      <c r="BQ31">
        <f t="shared" si="232"/>
        <v>6.8996176184915214E-2</v>
      </c>
      <c r="BR31">
        <f t="shared" si="233"/>
        <v>3.619764191800575</v>
      </c>
      <c r="BS31">
        <f t="shared" si="234"/>
        <v>36.350546507172496</v>
      </c>
      <c r="BT31">
        <f t="shared" si="235"/>
        <v>16.364233640961558</v>
      </c>
      <c r="BU31">
        <f t="shared" si="236"/>
        <v>25.693206787109375</v>
      </c>
      <c r="BV31">
        <f t="shared" si="237"/>
        <v>3.3134857365955255</v>
      </c>
      <c r="BW31">
        <f t="shared" si="238"/>
        <v>0.29647140970803165</v>
      </c>
      <c r="BX31">
        <f t="shared" si="239"/>
        <v>1.9902242632021663</v>
      </c>
      <c r="BY31">
        <f t="shared" si="240"/>
        <v>1.3232614733933592</v>
      </c>
      <c r="BZ31">
        <f t="shared" si="241"/>
        <v>0.18614861139847144</v>
      </c>
      <c r="CA31">
        <f t="shared" si="242"/>
        <v>48.667626184354212</v>
      </c>
      <c r="CB31">
        <f t="shared" si="243"/>
        <v>0.72255771707742567</v>
      </c>
      <c r="CC31">
        <f t="shared" si="244"/>
        <v>55.155653743253907</v>
      </c>
      <c r="CD31">
        <f t="shared" si="245"/>
        <v>671.73788314565581</v>
      </c>
      <c r="CE31">
        <f t="shared" si="246"/>
        <v>2.6294839533624548E-2</v>
      </c>
      <c r="CF31">
        <f t="shared" si="247"/>
        <v>0</v>
      </c>
      <c r="CG31">
        <f t="shared" si="248"/>
        <v>1487.0673415890076</v>
      </c>
      <c r="CH31">
        <f t="shared" si="249"/>
        <v>0</v>
      </c>
      <c r="CI31" t="e">
        <f t="shared" si="250"/>
        <v>#DIV/0!</v>
      </c>
      <c r="CJ31" t="e">
        <f t="shared" si="251"/>
        <v>#DIV/0!</v>
      </c>
    </row>
    <row r="32" spans="1:88" x14ac:dyDescent="0.35">
      <c r="A32" t="s">
        <v>171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5631.500051653944</v>
      </c>
      <c r="I32" s="1">
        <v>0</v>
      </c>
      <c r="J32">
        <f t="shared" si="210"/>
        <v>36.293041334557898</v>
      </c>
      <c r="K32">
        <f t="shared" si="211"/>
        <v>0.30809975064608025</v>
      </c>
      <c r="L32">
        <f t="shared" si="212"/>
        <v>756.2174801414327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213"/>
        <v>#DIV/0!</v>
      </c>
      <c r="U32" t="e">
        <f t="shared" si="214"/>
        <v>#DIV/0!</v>
      </c>
      <c r="V32" t="e">
        <f t="shared" si="215"/>
        <v>#DIV/0!</v>
      </c>
      <c r="W32" s="1">
        <v>-1</v>
      </c>
      <c r="X32" s="1">
        <v>0.87</v>
      </c>
      <c r="Y32" s="1">
        <v>0.92</v>
      </c>
      <c r="Z32" s="1">
        <v>10.056983947753906</v>
      </c>
      <c r="AA32">
        <f t="shared" si="216"/>
        <v>0.875028491973877</v>
      </c>
      <c r="AB32">
        <f t="shared" si="217"/>
        <v>2.5096619324919377E-2</v>
      </c>
      <c r="AC32" t="e">
        <f t="shared" si="218"/>
        <v>#DIV/0!</v>
      </c>
      <c r="AD32" t="e">
        <f t="shared" si="219"/>
        <v>#DIV/0!</v>
      </c>
      <c r="AE32" t="e">
        <f t="shared" si="220"/>
        <v>#DIV/0!</v>
      </c>
      <c r="AF32" s="1">
        <v>0</v>
      </c>
      <c r="AG32" s="1">
        <v>0.5</v>
      </c>
      <c r="AH32" t="e">
        <f t="shared" si="221"/>
        <v>#DIV/0!</v>
      </c>
      <c r="AI32">
        <f t="shared" si="222"/>
        <v>4.8799939460931556</v>
      </c>
      <c r="AJ32">
        <f t="shared" si="223"/>
        <v>1.5840173054464131</v>
      </c>
      <c r="AK32">
        <f t="shared" si="224"/>
        <v>26.990909576416016</v>
      </c>
      <c r="AL32" s="1">
        <v>2</v>
      </c>
      <c r="AM32">
        <f t="shared" si="225"/>
        <v>4.644859790802002</v>
      </c>
      <c r="AN32" s="1">
        <v>1</v>
      </c>
      <c r="AO32">
        <f t="shared" si="226"/>
        <v>9.2897195816040039</v>
      </c>
      <c r="AP32" s="1">
        <v>24.108354568481445</v>
      </c>
      <c r="AQ32" s="1">
        <v>26.990909576416016</v>
      </c>
      <c r="AR32" s="1">
        <v>22.978647232055664</v>
      </c>
      <c r="AS32" s="1">
        <v>999.839599609375</v>
      </c>
      <c r="AT32" s="1">
        <v>972.57196044921875</v>
      </c>
      <c r="AU32" s="1">
        <v>16.838420867919922</v>
      </c>
      <c r="AV32" s="1">
        <v>20.015932083129883</v>
      </c>
      <c r="AW32" s="1">
        <v>55.618980407714844</v>
      </c>
      <c r="AX32" s="1">
        <v>66.118331909179688</v>
      </c>
      <c r="AY32" s="1">
        <v>301.01019287109375</v>
      </c>
      <c r="AZ32" s="1">
        <v>1698.2060546875</v>
      </c>
      <c r="BA32" s="1">
        <v>5.5754818022251129E-2</v>
      </c>
      <c r="BB32" s="1">
        <v>99.582267761230469</v>
      </c>
      <c r="BC32" s="1">
        <v>1.1611446142196655</v>
      </c>
      <c r="BD32" s="1">
        <v>-0.11416402459144592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227"/>
        <v>1.5050509643554688</v>
      </c>
      <c r="BM32">
        <f t="shared" si="228"/>
        <v>4.8799939460931552E-3</v>
      </c>
      <c r="BN32">
        <f t="shared" si="229"/>
        <v>300.14090957641599</v>
      </c>
      <c r="BO32">
        <f t="shared" si="230"/>
        <v>297.25835456848142</v>
      </c>
      <c r="BP32">
        <f t="shared" si="231"/>
        <v>271.71296267674188</v>
      </c>
      <c r="BQ32">
        <f t="shared" si="232"/>
        <v>9.3454074521968147E-2</v>
      </c>
      <c r="BR32">
        <f t="shared" si="233"/>
        <v>3.5772492136392566</v>
      </c>
      <c r="BS32">
        <f t="shared" si="234"/>
        <v>35.922552217995957</v>
      </c>
      <c r="BT32">
        <f t="shared" si="235"/>
        <v>15.906620134866074</v>
      </c>
      <c r="BU32">
        <f t="shared" si="236"/>
        <v>25.54963207244873</v>
      </c>
      <c r="BV32">
        <f t="shared" si="237"/>
        <v>3.285374972217785</v>
      </c>
      <c r="BW32">
        <f t="shared" si="238"/>
        <v>0.29820943566284097</v>
      </c>
      <c r="BX32">
        <f t="shared" si="239"/>
        <v>1.9932319081928436</v>
      </c>
      <c r="BY32">
        <f t="shared" si="240"/>
        <v>1.2921430640249414</v>
      </c>
      <c r="BZ32">
        <f t="shared" si="241"/>
        <v>0.18724494301667627</v>
      </c>
      <c r="CA32">
        <f t="shared" si="242"/>
        <v>75.305851593167148</v>
      </c>
      <c r="CB32">
        <f t="shared" si="243"/>
        <v>0.77754398737975683</v>
      </c>
      <c r="CC32">
        <f t="shared" si="244"/>
        <v>55.907903255213675</v>
      </c>
      <c r="CD32">
        <f t="shared" si="245"/>
        <v>967.2977855539209</v>
      </c>
      <c r="CE32">
        <f t="shared" si="246"/>
        <v>2.0976661727887577E-2</v>
      </c>
      <c r="CF32">
        <f t="shared" si="247"/>
        <v>0</v>
      </c>
      <c r="CG32">
        <f t="shared" si="248"/>
        <v>1485.9786830941105</v>
      </c>
      <c r="CH32">
        <f t="shared" si="249"/>
        <v>0</v>
      </c>
      <c r="CI32" t="e">
        <f t="shared" si="250"/>
        <v>#DIV/0!</v>
      </c>
      <c r="CJ32" t="e">
        <f t="shared" si="251"/>
        <v>#DIV/0!</v>
      </c>
    </row>
    <row r="33" spans="1:88" x14ac:dyDescent="0.35">
      <c r="A33" t="s">
        <v>171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5773.500051653944</v>
      </c>
      <c r="I33" s="1">
        <v>0</v>
      </c>
      <c r="J33">
        <f t="shared" si="210"/>
        <v>38.282485370888089</v>
      </c>
      <c r="K33">
        <f t="shared" si="211"/>
        <v>0.30993379217619654</v>
      </c>
      <c r="L33">
        <f t="shared" si="212"/>
        <v>1037.6188792667103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213"/>
        <v>#DIV/0!</v>
      </c>
      <c r="U33" t="e">
        <f t="shared" si="214"/>
        <v>#DIV/0!</v>
      </c>
      <c r="V33" t="e">
        <f t="shared" si="215"/>
        <v>#DIV/0!</v>
      </c>
      <c r="W33" s="1">
        <v>-1</v>
      </c>
      <c r="X33" s="1">
        <v>0.87</v>
      </c>
      <c r="Y33" s="1">
        <v>0.92</v>
      </c>
      <c r="Z33" s="1">
        <v>10.056983947753906</v>
      </c>
      <c r="AA33">
        <f t="shared" si="216"/>
        <v>0.875028491973877</v>
      </c>
      <c r="AB33">
        <f t="shared" si="217"/>
        <v>2.6428647862283321E-2</v>
      </c>
      <c r="AC33" t="e">
        <f t="shared" si="218"/>
        <v>#DIV/0!</v>
      </c>
      <c r="AD33" t="e">
        <f t="shared" si="219"/>
        <v>#DIV/0!</v>
      </c>
      <c r="AE33" t="e">
        <f t="shared" si="220"/>
        <v>#DIV/0!</v>
      </c>
      <c r="AF33" s="1">
        <v>0</v>
      </c>
      <c r="AG33" s="1">
        <v>0.5</v>
      </c>
      <c r="AH33" t="e">
        <f t="shared" si="221"/>
        <v>#DIV/0!</v>
      </c>
      <c r="AI33">
        <f t="shared" si="222"/>
        <v>4.8139298088624294</v>
      </c>
      <c r="AJ33">
        <f t="shared" si="223"/>
        <v>1.5534516967064023</v>
      </c>
      <c r="AK33">
        <f t="shared" si="224"/>
        <v>26.953586578369141</v>
      </c>
      <c r="AL33" s="1">
        <v>2</v>
      </c>
      <c r="AM33">
        <f t="shared" si="225"/>
        <v>4.644859790802002</v>
      </c>
      <c r="AN33" s="1">
        <v>1</v>
      </c>
      <c r="AO33">
        <f t="shared" si="226"/>
        <v>9.2897195816040039</v>
      </c>
      <c r="AP33" s="1">
        <v>24.144876480102539</v>
      </c>
      <c r="AQ33" s="1">
        <v>26.953586578369141</v>
      </c>
      <c r="AR33" s="1">
        <v>22.977327346801758</v>
      </c>
      <c r="AS33" s="1">
        <v>1299.8905029296875</v>
      </c>
      <c r="AT33" s="1">
        <v>1270.3917236328125</v>
      </c>
      <c r="AU33" s="1">
        <v>17.11115837097168</v>
      </c>
      <c r="AV33" s="1">
        <v>20.244857788085938</v>
      </c>
      <c r="AW33" s="1">
        <v>56.39678955078125</v>
      </c>
      <c r="AX33" s="1">
        <v>66.726058959960938</v>
      </c>
      <c r="AY33" s="1">
        <v>301.01626586914063</v>
      </c>
      <c r="AZ33" s="1">
        <v>1698.641845703125</v>
      </c>
      <c r="BA33" s="1">
        <v>6.5672777593135834E-2</v>
      </c>
      <c r="BB33" s="1">
        <v>99.579010009765625</v>
      </c>
      <c r="BC33" s="1">
        <v>9.5818683505058289E-2</v>
      </c>
      <c r="BD33" s="1">
        <v>-0.13226619362831116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227"/>
        <v>1.5050813293457028</v>
      </c>
      <c r="BM33">
        <f t="shared" si="228"/>
        <v>4.8139298088624291E-3</v>
      </c>
      <c r="BN33">
        <f t="shared" si="229"/>
        <v>300.10358657836912</v>
      </c>
      <c r="BO33">
        <f t="shared" si="230"/>
        <v>297.29487648010252</v>
      </c>
      <c r="BP33">
        <f t="shared" si="231"/>
        <v>271.78268923768337</v>
      </c>
      <c r="BQ33">
        <f t="shared" si="232"/>
        <v>0.10875723017720867</v>
      </c>
      <c r="BR33">
        <f t="shared" si="233"/>
        <v>3.5694145930324934</v>
      </c>
      <c r="BS33">
        <f t="shared" si="234"/>
        <v>35.845050002831364</v>
      </c>
      <c r="BT33">
        <f t="shared" si="235"/>
        <v>15.600192214745427</v>
      </c>
      <c r="BU33">
        <f t="shared" si="236"/>
        <v>25.54923152923584</v>
      </c>
      <c r="BV33">
        <f t="shared" si="237"/>
        <v>3.2852968414562937</v>
      </c>
      <c r="BW33">
        <f t="shared" si="238"/>
        <v>0.29992728967110754</v>
      </c>
      <c r="BX33">
        <f t="shared" si="239"/>
        <v>2.0159628963260912</v>
      </c>
      <c r="BY33">
        <f t="shared" si="240"/>
        <v>1.2693339451302026</v>
      </c>
      <c r="BZ33">
        <f t="shared" si="241"/>
        <v>0.18832860856472944</v>
      </c>
      <c r="CA33">
        <f t="shared" si="242"/>
        <v>103.32506076482154</v>
      </c>
      <c r="CB33">
        <f t="shared" si="243"/>
        <v>0.81677081168282106</v>
      </c>
      <c r="CC33">
        <f t="shared" si="244"/>
        <v>56.668708550699407</v>
      </c>
      <c r="CD33">
        <f t="shared" si="245"/>
        <v>1264.8284388859788</v>
      </c>
      <c r="CE33">
        <f t="shared" si="246"/>
        <v>1.7151883523349828E-2</v>
      </c>
      <c r="CF33">
        <f t="shared" si="247"/>
        <v>0</v>
      </c>
      <c r="CG33">
        <f t="shared" si="248"/>
        <v>1486.3600126493286</v>
      </c>
      <c r="CH33">
        <f t="shared" si="249"/>
        <v>0</v>
      </c>
      <c r="CI33" t="e">
        <f t="shared" si="250"/>
        <v>#DIV/0!</v>
      </c>
      <c r="CJ33" t="e">
        <f t="shared" si="251"/>
        <v>#DIV/0!</v>
      </c>
    </row>
    <row r="34" spans="1:88" x14ac:dyDescent="0.35">
      <c r="A34" t="s">
        <v>171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5919.500051653944</v>
      </c>
      <c r="I34" s="1">
        <v>0</v>
      </c>
      <c r="J34">
        <f t="shared" si="210"/>
        <v>39.449340276669538</v>
      </c>
      <c r="K34">
        <f t="shared" si="211"/>
        <v>0.30921455327358077</v>
      </c>
      <c r="L34">
        <f t="shared" si="212"/>
        <v>1419.0355034515701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213"/>
        <v>#DIV/0!</v>
      </c>
      <c r="U34" t="e">
        <f t="shared" si="214"/>
        <v>#DIV/0!</v>
      </c>
      <c r="V34" t="e">
        <f t="shared" si="215"/>
        <v>#DIV/0!</v>
      </c>
      <c r="W34" s="1">
        <v>-1</v>
      </c>
      <c r="X34" s="1">
        <v>0.87</v>
      </c>
      <c r="Y34" s="1">
        <v>0.92</v>
      </c>
      <c r="Z34" s="1">
        <v>10.056983947753906</v>
      </c>
      <c r="AA34">
        <f t="shared" si="216"/>
        <v>0.875028491973877</v>
      </c>
      <c r="AB34">
        <f t="shared" si="217"/>
        <v>2.7181677947380484E-2</v>
      </c>
      <c r="AC34" t="e">
        <f t="shared" si="218"/>
        <v>#DIV/0!</v>
      </c>
      <c r="AD34" t="e">
        <f t="shared" si="219"/>
        <v>#DIV/0!</v>
      </c>
      <c r="AE34" t="e">
        <f t="shared" si="220"/>
        <v>#DIV/0!</v>
      </c>
      <c r="AF34" s="1">
        <v>0</v>
      </c>
      <c r="AG34" s="1">
        <v>0.5</v>
      </c>
      <c r="AH34" t="e">
        <f t="shared" si="221"/>
        <v>#DIV/0!</v>
      </c>
      <c r="AI34">
        <f t="shared" si="222"/>
        <v>4.8103543272601756</v>
      </c>
      <c r="AJ34">
        <f t="shared" si="223"/>
        <v>1.5553618135363698</v>
      </c>
      <c r="AK34">
        <f t="shared" si="224"/>
        <v>27.074642181396484</v>
      </c>
      <c r="AL34" s="1">
        <v>2</v>
      </c>
      <c r="AM34">
        <f t="shared" si="225"/>
        <v>4.644859790802002</v>
      </c>
      <c r="AN34" s="1">
        <v>1</v>
      </c>
      <c r="AO34">
        <f t="shared" si="226"/>
        <v>9.2897195816040039</v>
      </c>
      <c r="AP34" s="1">
        <v>24.194301605224609</v>
      </c>
      <c r="AQ34" s="1">
        <v>27.074642181396484</v>
      </c>
      <c r="AR34" s="1">
        <v>22.97520637512207</v>
      </c>
      <c r="AS34" s="1">
        <v>1700.044677734375</v>
      </c>
      <c r="AT34" s="1">
        <v>1668.5006103515625</v>
      </c>
      <c r="AU34" s="1">
        <v>17.3511962890625</v>
      </c>
      <c r="AV34" s="1">
        <v>20.481874465942383</v>
      </c>
      <c r="AW34" s="1">
        <v>57.017868041992188</v>
      </c>
      <c r="AX34" s="1">
        <v>67.305854797363281</v>
      </c>
      <c r="AY34" s="1">
        <v>301.0101318359375</v>
      </c>
      <c r="AZ34" s="1">
        <v>1700.642333984375</v>
      </c>
      <c r="BA34" s="1">
        <v>9.6353806555271149E-2</v>
      </c>
      <c r="BB34" s="1">
        <v>99.576759338378906</v>
      </c>
      <c r="BC34" s="1">
        <v>-1.3176640272140503</v>
      </c>
      <c r="BD34" s="1">
        <v>-0.15060907602310181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227"/>
        <v>1.5050506591796875</v>
      </c>
      <c r="BM34">
        <f t="shared" si="228"/>
        <v>4.8103543272601757E-3</v>
      </c>
      <c r="BN34">
        <f t="shared" si="229"/>
        <v>300.22464218139646</v>
      </c>
      <c r="BO34">
        <f t="shared" si="230"/>
        <v>297.34430160522459</v>
      </c>
      <c r="BP34">
        <f t="shared" si="231"/>
        <v>272.10276735552907</v>
      </c>
      <c r="BQ34">
        <f t="shared" si="232"/>
        <v>0.10726056520960714</v>
      </c>
      <c r="BR34">
        <f t="shared" si="233"/>
        <v>3.5948804980304025</v>
      </c>
      <c r="BS34">
        <f t="shared" si="234"/>
        <v>36.10160163793222</v>
      </c>
      <c r="BT34">
        <f t="shared" si="235"/>
        <v>15.619727171989837</v>
      </c>
      <c r="BU34">
        <f t="shared" si="236"/>
        <v>25.634471893310547</v>
      </c>
      <c r="BV34">
        <f t="shared" si="237"/>
        <v>3.301960627756944</v>
      </c>
      <c r="BW34">
        <f t="shared" si="238"/>
        <v>0.29925369318092016</v>
      </c>
      <c r="BX34">
        <f t="shared" si="239"/>
        <v>2.0395186844940327</v>
      </c>
      <c r="BY34">
        <f t="shared" si="240"/>
        <v>1.2624419432629113</v>
      </c>
      <c r="BZ34">
        <f t="shared" si="241"/>
        <v>0.18790368004557786</v>
      </c>
      <c r="CA34">
        <f t="shared" si="242"/>
        <v>141.30295681981232</v>
      </c>
      <c r="CB34">
        <f t="shared" si="243"/>
        <v>0.85048545661159292</v>
      </c>
      <c r="CC34">
        <f t="shared" si="244"/>
        <v>56.908593291590371</v>
      </c>
      <c r="CD34">
        <f t="shared" si="245"/>
        <v>1662.7677559951226</v>
      </c>
      <c r="CE34">
        <f t="shared" si="246"/>
        <v>1.350162374349727E-2</v>
      </c>
      <c r="CF34">
        <f t="shared" si="247"/>
        <v>0</v>
      </c>
      <c r="CG34">
        <f t="shared" si="248"/>
        <v>1488.1104968932821</v>
      </c>
      <c r="CH34">
        <f t="shared" si="249"/>
        <v>0</v>
      </c>
      <c r="CI34" t="e">
        <f t="shared" si="250"/>
        <v>#DIV/0!</v>
      </c>
      <c r="CJ34" t="e">
        <f t="shared" si="251"/>
        <v>#DIV/0!</v>
      </c>
    </row>
    <row r="35" spans="1:88" x14ac:dyDescent="0.35">
      <c r="A35" t="s">
        <v>171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6090.500051653944</v>
      </c>
      <c r="I35" s="1">
        <v>0</v>
      </c>
      <c r="J35">
        <f t="shared" si="210"/>
        <v>41.14491129563168</v>
      </c>
      <c r="K35">
        <f t="shared" si="211"/>
        <v>0.31809189000478516</v>
      </c>
      <c r="L35">
        <f t="shared" si="212"/>
        <v>1705.0801255002411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213"/>
        <v>#DIV/0!</v>
      </c>
      <c r="U35" t="e">
        <f t="shared" si="214"/>
        <v>#DIV/0!</v>
      </c>
      <c r="V35" t="e">
        <f t="shared" si="215"/>
        <v>#DIV/0!</v>
      </c>
      <c r="W35" s="1">
        <v>-1</v>
      </c>
      <c r="X35" s="1">
        <v>0.87</v>
      </c>
      <c r="Y35" s="1">
        <v>0.92</v>
      </c>
      <c r="Z35" s="1">
        <v>10.056983947753906</v>
      </c>
      <c r="AA35">
        <f t="shared" si="216"/>
        <v>0.875028491973877</v>
      </c>
      <c r="AB35">
        <f t="shared" si="217"/>
        <v>2.8357635016779102E-2</v>
      </c>
      <c r="AC35" t="e">
        <f t="shared" si="218"/>
        <v>#DIV/0!</v>
      </c>
      <c r="AD35" t="e">
        <f t="shared" si="219"/>
        <v>#DIV/0!</v>
      </c>
      <c r="AE35" t="e">
        <f t="shared" si="220"/>
        <v>#DIV/0!</v>
      </c>
      <c r="AF35" s="1">
        <v>0</v>
      </c>
      <c r="AG35" s="1">
        <v>0.5</v>
      </c>
      <c r="AH35" t="e">
        <f t="shared" si="221"/>
        <v>#DIV/0!</v>
      </c>
      <c r="AI35">
        <f t="shared" si="222"/>
        <v>5.0753794576038924</v>
      </c>
      <c r="AJ35">
        <f t="shared" si="223"/>
        <v>1.5963298291965686</v>
      </c>
      <c r="AK35">
        <f t="shared" si="224"/>
        <v>27.297163009643555</v>
      </c>
      <c r="AL35" s="1">
        <v>2</v>
      </c>
      <c r="AM35">
        <f t="shared" si="225"/>
        <v>4.644859790802002</v>
      </c>
      <c r="AN35" s="1">
        <v>1</v>
      </c>
      <c r="AO35">
        <f t="shared" si="226"/>
        <v>9.2897195816040039</v>
      </c>
      <c r="AP35" s="1">
        <v>24.300300598144531</v>
      </c>
      <c r="AQ35" s="1">
        <v>27.297163009643555</v>
      </c>
      <c r="AR35" s="1">
        <v>22.970174789428711</v>
      </c>
      <c r="AS35" s="1">
        <v>2000.3116455078125</v>
      </c>
      <c r="AT35" s="1">
        <v>1966.3447265625</v>
      </c>
      <c r="AU35" s="1">
        <v>17.241437911987305</v>
      </c>
      <c r="AV35" s="1">
        <v>20.544200897216797</v>
      </c>
      <c r="AW35" s="1">
        <v>56.299407958984375</v>
      </c>
      <c r="AX35" s="1">
        <v>67.086273193359375</v>
      </c>
      <c r="AY35" s="1">
        <v>301.02734375</v>
      </c>
      <c r="AZ35" s="1">
        <v>1698.45068359375</v>
      </c>
      <c r="BA35" s="1">
        <v>5.330359935760498E-2</v>
      </c>
      <c r="BB35" s="1">
        <v>99.579208374023438</v>
      </c>
      <c r="BC35" s="1">
        <v>-2.6878361701965332</v>
      </c>
      <c r="BD35" s="1">
        <v>-0.15998226404190063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227"/>
        <v>1.5051367187499998</v>
      </c>
      <c r="BM35">
        <f t="shared" si="228"/>
        <v>5.0753794576038928E-3</v>
      </c>
      <c r="BN35">
        <f t="shared" si="229"/>
        <v>300.44716300964353</v>
      </c>
      <c r="BO35">
        <f t="shared" si="230"/>
        <v>297.45030059814451</v>
      </c>
      <c r="BP35">
        <f t="shared" si="231"/>
        <v>271.75210330086702</v>
      </c>
      <c r="BQ35">
        <f t="shared" si="232"/>
        <v>5.3604258035625886E-2</v>
      </c>
      <c r="BR35">
        <f t="shared" si="233"/>
        <v>3.6421050912183195</v>
      </c>
      <c r="BS35">
        <f t="shared" si="234"/>
        <v>36.574955261126689</v>
      </c>
      <c r="BT35">
        <f t="shared" si="235"/>
        <v>16.030754363909892</v>
      </c>
      <c r="BU35">
        <f t="shared" si="236"/>
        <v>25.798731803894043</v>
      </c>
      <c r="BV35">
        <f t="shared" si="237"/>
        <v>3.3342804235904304</v>
      </c>
      <c r="BW35">
        <f t="shared" si="238"/>
        <v>0.30756062065319434</v>
      </c>
      <c r="BX35">
        <f t="shared" si="239"/>
        <v>2.0457752620217509</v>
      </c>
      <c r="BY35">
        <f t="shared" si="240"/>
        <v>1.2885051615686796</v>
      </c>
      <c r="BZ35">
        <f t="shared" si="241"/>
        <v>0.19314460599564562</v>
      </c>
      <c r="CA35">
        <f t="shared" si="242"/>
        <v>169.79052911159454</v>
      </c>
      <c r="CB35">
        <f t="shared" si="243"/>
        <v>0.86713184238096785</v>
      </c>
      <c r="CC35">
        <f t="shared" si="244"/>
        <v>56.375333750153381</v>
      </c>
      <c r="CD35">
        <f t="shared" si="245"/>
        <v>1960.3654685492552</v>
      </c>
      <c r="CE35">
        <f t="shared" si="246"/>
        <v>1.1832273847020234E-2</v>
      </c>
      <c r="CF35">
        <f t="shared" si="247"/>
        <v>0</v>
      </c>
      <c r="CG35">
        <f t="shared" si="248"/>
        <v>1486.1927403570396</v>
      </c>
      <c r="CH35">
        <f t="shared" si="249"/>
        <v>0</v>
      </c>
      <c r="CI35" t="e">
        <f t="shared" si="250"/>
        <v>#DIV/0!</v>
      </c>
      <c r="CJ35" t="e">
        <f t="shared" si="251"/>
        <v>#DIV/0!</v>
      </c>
    </row>
    <row r="36" spans="1:88" x14ac:dyDescent="0.35">
      <c r="A36" t="s">
        <v>172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7072.500051653944</v>
      </c>
      <c r="I36" s="1">
        <v>0</v>
      </c>
      <c r="J36">
        <f t="shared" ref="J36" si="252">(AS36-AT36*(1000-AU36)/(1000-AV36))*BL36</f>
        <v>20.641089158014598</v>
      </c>
      <c r="K36">
        <f t="shared" ref="K36" si="253">IF(BW36&lt;&gt;0,1/(1/BW36-1/AO36),0)</f>
        <v>0.14021629088293566</v>
      </c>
      <c r="L36">
        <f t="shared" ref="L36" si="254">((BZ36-BM36/2)*AT36-J36)/(BZ36+BM36/2)</f>
        <v>138.13186471137632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" si="255">CF36/P36</f>
        <v>#DIV/0!</v>
      </c>
      <c r="U36" t="e">
        <f t="shared" ref="U36" si="256">CH36/R36</f>
        <v>#DIV/0!</v>
      </c>
      <c r="V36" t="e">
        <f t="shared" ref="V36" si="257">(R36-S36)/R36</f>
        <v>#DIV/0!</v>
      </c>
      <c r="W36" s="1">
        <v>-1</v>
      </c>
      <c r="X36" s="1">
        <v>0.87</v>
      </c>
      <c r="Y36" s="1">
        <v>0.92</v>
      </c>
      <c r="Z36" s="1">
        <v>10.008282661437988</v>
      </c>
      <c r="AA36">
        <f t="shared" ref="AA36" si="258">(Z36*Y36+(100-Z36)*X36)/100</f>
        <v>0.87500414133071902</v>
      </c>
      <c r="AB36">
        <f t="shared" ref="AB36" si="259">(J36-W36)/CG36</f>
        <v>1.4542448507226019E-2</v>
      </c>
      <c r="AC36" t="e">
        <f t="shared" ref="AC36" si="260">(R36-S36)/(R36-Q36)</f>
        <v>#DIV/0!</v>
      </c>
      <c r="AD36" t="e">
        <f t="shared" ref="AD36" si="261">(P36-R36)/(P36-Q36)</f>
        <v>#DIV/0!</v>
      </c>
      <c r="AE36" t="e">
        <f t="shared" ref="AE36" si="262">(P36-R36)/R36</f>
        <v>#DIV/0!</v>
      </c>
      <c r="AF36" s="1">
        <v>0</v>
      </c>
      <c r="AG36" s="1">
        <v>0.5</v>
      </c>
      <c r="AH36" t="e">
        <f t="shared" ref="AH36" si="263">V36*AG36*AA36*AF36</f>
        <v>#DIV/0!</v>
      </c>
      <c r="AI36">
        <f t="shared" ref="AI36" si="264">BM36*1000</f>
        <v>2.9640248369350983</v>
      </c>
      <c r="AJ36">
        <f t="shared" ref="AJ36" si="265">(BR36-BX36)</f>
        <v>2.0752280532165903</v>
      </c>
      <c r="AK36">
        <f t="shared" ref="AK36" si="266">(AQ36+BQ36*I36)</f>
        <v>28.493524551391602</v>
      </c>
      <c r="AL36" s="1">
        <v>2</v>
      </c>
      <c r="AM36">
        <f t="shared" ref="AM36" si="267">(AL36*BF36+BG36)</f>
        <v>4.644859790802002</v>
      </c>
      <c r="AN36" s="1">
        <v>1</v>
      </c>
      <c r="AO36">
        <f t="shared" ref="AO36" si="268">AM36*(AN36+1)*(AN36+1)/(AN36*AN36+1)</f>
        <v>9.2897195816040039</v>
      </c>
      <c r="AP36" s="1">
        <v>24.175006866455078</v>
      </c>
      <c r="AQ36" s="1">
        <v>28.493524551391602</v>
      </c>
      <c r="AR36" s="1">
        <v>22.965103149414063</v>
      </c>
      <c r="AS36" s="1">
        <v>400.1563720703125</v>
      </c>
      <c r="AT36" s="1">
        <v>385.6829833984375</v>
      </c>
      <c r="AU36" s="1">
        <v>16.446023941040039</v>
      </c>
      <c r="AV36" s="1">
        <v>18.379117965698242</v>
      </c>
      <c r="AW36" s="1">
        <v>54.111648559570313</v>
      </c>
      <c r="AX36" s="1">
        <v>60.469814300537109</v>
      </c>
      <c r="AY36" s="1">
        <v>301.02505493164063</v>
      </c>
      <c r="AZ36" s="1">
        <v>1700.7147216796875</v>
      </c>
      <c r="BA36" s="1">
        <v>7.6004698872566223E-2</v>
      </c>
      <c r="BB36" s="1">
        <v>99.578887939453125</v>
      </c>
      <c r="BC36" s="1">
        <v>1.8485682010650635</v>
      </c>
      <c r="BD36" s="1">
        <v>-4.2344342917203903E-2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" si="269">AY36*0.000001/(AL36*0.0001)</f>
        <v>1.5051252746582031</v>
      </c>
      <c r="BM36">
        <f t="shared" ref="BM36" si="270">(AV36-AU36)/(1000-AV36)*BL36</f>
        <v>2.9640248369350985E-3</v>
      </c>
      <c r="BN36">
        <f t="shared" ref="BN36" si="271">(AQ36+273.15)</f>
        <v>301.64352455139158</v>
      </c>
      <c r="BO36">
        <f t="shared" ref="BO36" si="272">(AP36+273.15)</f>
        <v>297.32500686645506</v>
      </c>
      <c r="BP36">
        <f t="shared" ref="BP36" si="273">(AZ36*BH36+BA36*BI36)*BJ36</f>
        <v>272.11434938652019</v>
      </c>
      <c r="BQ36">
        <f t="shared" ref="BQ36" si="274">((BP36+0.00000010773*(BO36^4-BN36^4))-BM36*44100)/(AM36*51.4+0.00000043092*BN36^3)</f>
        <v>0.3648107142297321</v>
      </c>
      <c r="BR36">
        <f t="shared" ref="BR36" si="275">0.61365*EXP(17.502*AK36/(240.97+AK36))</f>
        <v>3.9054001815488451</v>
      </c>
      <c r="BS36">
        <f t="shared" ref="BS36" si="276">BR36*1000/BB36</f>
        <v>39.219158421646988</v>
      </c>
      <c r="BT36">
        <f t="shared" ref="BT36" si="277">(BS36-AV36)</f>
        <v>20.840040455948746</v>
      </c>
      <c r="BU36">
        <f t="shared" ref="BU36" si="278">IF(I36,AQ36,(AP36+AQ36)/2)</f>
        <v>26.33426570892334</v>
      </c>
      <c r="BV36">
        <f t="shared" ref="BV36" si="279">0.61365*EXP(17.502*BU36/(240.97+BU36))</f>
        <v>3.4415792363086131</v>
      </c>
      <c r="BW36">
        <f t="shared" ref="BW36" si="280">IF(BT36&lt;&gt;0,(1000-(BS36+AV36)/2)/BT36*BM36,0)</f>
        <v>0.13813137657441629</v>
      </c>
      <c r="BX36">
        <f t="shared" ref="BX36" si="281">AV36*BB36/1000</f>
        <v>1.830172128332255</v>
      </c>
      <c r="BY36">
        <f t="shared" ref="BY36" si="282">(BV36-BX36)</f>
        <v>1.6114071079763581</v>
      </c>
      <c r="BZ36">
        <f t="shared" ref="BZ36" si="283">1/(1.6/K36+1.37/AO36)</f>
        <v>8.6517036891138308E-2</v>
      </c>
      <c r="CA36">
        <f t="shared" ref="CA36" si="284">L36*BB36*0.001</f>
        <v>13.755017476961843</v>
      </c>
      <c r="CB36">
        <f t="shared" ref="CB36" si="285">L36/AT36</f>
        <v>0.35814871450700342</v>
      </c>
      <c r="CC36">
        <f t="shared" ref="CC36" si="286">(1-BM36*BB36/BR36/K36)*100</f>
        <v>46.100455666886639</v>
      </c>
      <c r="CD36">
        <f t="shared" ref="CD36" si="287">(AT36-J36/(AO36/1.35))</f>
        <v>382.68338043749338</v>
      </c>
      <c r="CE36">
        <f t="shared" ref="CE36" si="288">J36*CC36/100/CD36</f>
        <v>2.4865558952611288E-2</v>
      </c>
      <c r="CF36">
        <f t="shared" ref="CF36" si="289">(P36-O36)</f>
        <v>0</v>
      </c>
      <c r="CG36">
        <f t="shared" ref="CG36" si="290">AZ36*AA36</f>
        <v>1488.1324246918477</v>
      </c>
      <c r="CH36">
        <f t="shared" ref="CH36" si="291">(R36-Q36)</f>
        <v>0</v>
      </c>
      <c r="CI36" t="e">
        <f t="shared" ref="CI36" si="292">(R36-S36)/(R36-O36)</f>
        <v>#DIV/0!</v>
      </c>
      <c r="CJ36" t="e">
        <f t="shared" ref="CJ36" si="293">(P36-R36)/(P36-O36)</f>
        <v>#DIV/0!</v>
      </c>
    </row>
    <row r="37" spans="1:88" x14ac:dyDescent="0.35">
      <c r="A37" t="s">
        <v>172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7360.500051653944</v>
      </c>
      <c r="I37" s="1">
        <v>0</v>
      </c>
      <c r="J37">
        <f t="shared" ref="J37:J46" si="294">(AS37-AT37*(1000-AU37)/(1000-AV37))*BL37</f>
        <v>-3.3725529959620708</v>
      </c>
      <c r="K37">
        <f t="shared" ref="K37:K46" si="295">IF(BW37&lt;&gt;0,1/(1/BW37-1/AO37),0)</f>
        <v>0.19061212991096027</v>
      </c>
      <c r="L37">
        <f t="shared" ref="L37:L46" si="296">((BZ37-BM37/2)*AT37-J37)/(BZ37+BM37/2)</f>
        <v>78.829869481964948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6" si="297">CF37/P37</f>
        <v>#DIV/0!</v>
      </c>
      <c r="U37" t="e">
        <f t="shared" ref="U37:U46" si="298">CH37/R37</f>
        <v>#DIV/0!</v>
      </c>
      <c r="V37" t="e">
        <f t="shared" ref="V37:V46" si="299">(R37-S37)/R37</f>
        <v>#DIV/0!</v>
      </c>
      <c r="W37" s="1">
        <v>-1</v>
      </c>
      <c r="X37" s="1">
        <v>0.87</v>
      </c>
      <c r="Y37" s="1">
        <v>0.92</v>
      </c>
      <c r="Z37" s="1">
        <v>10.008282661437988</v>
      </c>
      <c r="AA37">
        <f t="shared" ref="AA37:AA46" si="300">(Z37*Y37+(100-Z37)*X37)/100</f>
        <v>0.87500414133071902</v>
      </c>
      <c r="AB37">
        <f t="shared" ref="AB37:AB46" si="301">(J37-W37)/CG37</f>
        <v>-1.5945668787990682E-3</v>
      </c>
      <c r="AC37" t="e">
        <f t="shared" ref="AC37:AC46" si="302">(R37-S37)/(R37-Q37)</f>
        <v>#DIV/0!</v>
      </c>
      <c r="AD37" t="e">
        <f t="shared" ref="AD37:AD46" si="303">(P37-R37)/(P37-Q37)</f>
        <v>#DIV/0!</v>
      </c>
      <c r="AE37" t="e">
        <f t="shared" ref="AE37:AE46" si="304">(P37-R37)/R37</f>
        <v>#DIV/0!</v>
      </c>
      <c r="AF37" s="1">
        <v>0</v>
      </c>
      <c r="AG37" s="1">
        <v>0.5</v>
      </c>
      <c r="AH37" t="e">
        <f t="shared" ref="AH37:AH46" si="305">V37*AG37*AA37*AF37</f>
        <v>#DIV/0!</v>
      </c>
      <c r="AI37">
        <f t="shared" ref="AI37:AI46" si="306">BM37*1000</f>
        <v>3.8657539134798968</v>
      </c>
      <c r="AJ37">
        <f t="shared" ref="AJ37:AJ46" si="307">(BR37-BX37)</f>
        <v>2.0020828838239684</v>
      </c>
      <c r="AK37">
        <f t="shared" ref="AK37:AK46" si="308">(AQ37+BQ37*I37)</f>
        <v>28.230562210083008</v>
      </c>
      <c r="AL37" s="1">
        <v>2</v>
      </c>
      <c r="AM37">
        <f t="shared" ref="AM37:AM46" si="309">(AL37*BF37+BG37)</f>
        <v>4.644859790802002</v>
      </c>
      <c r="AN37" s="1">
        <v>1</v>
      </c>
      <c r="AO37">
        <f t="shared" ref="AO37:AO46" si="310">AM37*(AN37+1)*(AN37+1)/(AN37*AN37+1)</f>
        <v>9.2897195816040039</v>
      </c>
      <c r="AP37" s="1">
        <v>24.213712692260742</v>
      </c>
      <c r="AQ37" s="1">
        <v>28.230562210083008</v>
      </c>
      <c r="AR37" s="1">
        <v>22.969747543334961</v>
      </c>
      <c r="AS37" s="1">
        <v>50.079582214355469</v>
      </c>
      <c r="AT37" s="1">
        <v>52.186290740966797</v>
      </c>
      <c r="AU37" s="1">
        <v>15.99777889251709</v>
      </c>
      <c r="AV37" s="1">
        <v>18.518646240234375</v>
      </c>
      <c r="AW37" s="1">
        <v>52.514133453369141</v>
      </c>
      <c r="AX37" s="1">
        <v>60.786403656005859</v>
      </c>
      <c r="AY37" s="1">
        <v>301.0206298828125</v>
      </c>
      <c r="AZ37" s="1">
        <v>1700.4468994140625</v>
      </c>
      <c r="BA37" s="1">
        <v>6.271091103553772E-2</v>
      </c>
      <c r="BB37" s="1">
        <v>99.578727722167969</v>
      </c>
      <c r="BC37" s="1">
        <v>0.9677351713180542</v>
      </c>
      <c r="BD37" s="1">
        <v>-6.4113247208297253E-3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6" si="311">AY37*0.000001/(AL37*0.0001)</f>
        <v>1.5051031494140625</v>
      </c>
      <c r="BM37">
        <f t="shared" ref="BM37:BM46" si="312">(AV37-AU37)/(1000-AV37)*BL37</f>
        <v>3.8657539134798967E-3</v>
      </c>
      <c r="BN37">
        <f t="shared" ref="BN37:BN46" si="313">(AQ37+273.15)</f>
        <v>301.38056221008299</v>
      </c>
      <c r="BO37">
        <f t="shared" ref="BO37:BO46" si="314">(AP37+273.15)</f>
        <v>297.36371269226072</v>
      </c>
      <c r="BP37">
        <f t="shared" ref="BP37:BP46" si="315">(AZ37*BH37+BA37*BI37)*BJ37</f>
        <v>272.071497824978</v>
      </c>
      <c r="BQ37">
        <f t="shared" ref="BQ37:BQ46" si="316">((BP37+0.00000010773*(BO37^4-BN37^4))-BM37*44100)/(AM37*51.4+0.00000043092*BN37^3)</f>
        <v>0.22011111493030827</v>
      </c>
      <c r="BR37">
        <f t="shared" ref="BR37:BR46" si="317">0.61365*EXP(17.502*AK37/(240.97+AK37))</f>
        <v>3.8461461155634167</v>
      </c>
      <c r="BS37">
        <f t="shared" ref="BS37:BS46" si="318">BR37*1000/BB37</f>
        <v>38.62417409363222</v>
      </c>
      <c r="BT37">
        <f t="shared" ref="BT37:BT46" si="319">(BS37-AV37)</f>
        <v>20.105527853397845</v>
      </c>
      <c r="BU37">
        <f t="shared" ref="BU37:BU46" si="320">IF(I37,AQ37,(AP37+AQ37)/2)</f>
        <v>26.222137451171875</v>
      </c>
      <c r="BV37">
        <f t="shared" ref="BV37:BV46" si="321">0.61365*EXP(17.502*BU37/(240.97+BU37))</f>
        <v>3.4188671536356776</v>
      </c>
      <c r="BW37">
        <f t="shared" ref="BW37:BW46" si="322">IF(BT37&lt;&gt;0,(1000-(BS37+AV37)/2)/BT37*BM37,0)</f>
        <v>0.18677967075501509</v>
      </c>
      <c r="BX37">
        <f t="shared" ref="BX37:BX46" si="323">AV37*BB37/1000</f>
        <v>1.8440632317394483</v>
      </c>
      <c r="BY37">
        <f t="shared" ref="BY37:BY46" si="324">(BV37-BX37)</f>
        <v>1.5748039218962293</v>
      </c>
      <c r="BZ37">
        <f t="shared" ref="BZ37:BZ46" si="325">1/(1.6/K37+1.37/AO37)</f>
        <v>0.11707567174925834</v>
      </c>
      <c r="CA37">
        <f t="shared" ref="CA37:CA46" si="326">L37*BB37*0.001</f>
        <v>7.8497781095186259</v>
      </c>
      <c r="CB37">
        <f t="shared" ref="CB37:CB46" si="327">L37/AT37</f>
        <v>1.5105474706613446</v>
      </c>
      <c r="CC37">
        <f t="shared" ref="CC37:CC46" si="328">(1-BM37*BB37/BR37/K37)*100</f>
        <v>47.492122417668433</v>
      </c>
      <c r="CD37">
        <f t="shared" ref="CD37:CD46" si="329">(AT37-J37/(AO37/1.35))</f>
        <v>52.676396659079202</v>
      </c>
      <c r="CE37">
        <f t="shared" ref="CE37:CE46" si="330">J37*CC37/100/CD37</f>
        <v>-3.040635083316743E-2</v>
      </c>
      <c r="CF37">
        <f t="shared" ref="CF37:CF46" si="331">(P37-O37)</f>
        <v>0</v>
      </c>
      <c r="CG37">
        <f t="shared" ref="CG37:CG46" si="332">AZ37*AA37</f>
        <v>1487.8980791002853</v>
      </c>
      <c r="CH37">
        <f t="shared" ref="CH37:CH46" si="333">(R37-Q37)</f>
        <v>0</v>
      </c>
      <c r="CI37" t="e">
        <f t="shared" ref="CI37:CI46" si="334">(R37-S37)/(R37-O37)</f>
        <v>#DIV/0!</v>
      </c>
      <c r="CJ37" t="e">
        <f t="shared" ref="CJ37:CJ46" si="335">(P37-R37)/(P37-O37)</f>
        <v>#DIV/0!</v>
      </c>
    </row>
    <row r="38" spans="1:88" x14ac:dyDescent="0.35">
      <c r="A38" t="s">
        <v>172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7517.500051653944</v>
      </c>
      <c r="I38" s="1">
        <v>0</v>
      </c>
      <c r="J38">
        <f t="shared" si="294"/>
        <v>1.0195480664888148</v>
      </c>
      <c r="K38">
        <f t="shared" si="295"/>
        <v>0.21929529454134727</v>
      </c>
      <c r="L38">
        <f t="shared" si="296"/>
        <v>88.394262148033903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297"/>
        <v>#DIV/0!</v>
      </c>
      <c r="U38" t="e">
        <f t="shared" si="298"/>
        <v>#DIV/0!</v>
      </c>
      <c r="V38" t="e">
        <f t="shared" si="299"/>
        <v>#DIV/0!</v>
      </c>
      <c r="W38" s="1">
        <v>-1</v>
      </c>
      <c r="X38" s="1">
        <v>0.87</v>
      </c>
      <c r="Y38" s="1">
        <v>0.92</v>
      </c>
      <c r="Z38" s="1">
        <v>10.008282661437988</v>
      </c>
      <c r="AA38">
        <f t="shared" si="300"/>
        <v>0.87500414133071902</v>
      </c>
      <c r="AB38">
        <f t="shared" si="301"/>
        <v>1.3588927534961528E-3</v>
      </c>
      <c r="AC38" t="e">
        <f t="shared" si="302"/>
        <v>#DIV/0!</v>
      </c>
      <c r="AD38" t="e">
        <f t="shared" si="303"/>
        <v>#DIV/0!</v>
      </c>
      <c r="AE38" t="e">
        <f t="shared" si="304"/>
        <v>#DIV/0!</v>
      </c>
      <c r="AF38" s="1">
        <v>0</v>
      </c>
      <c r="AG38" s="1">
        <v>0.5</v>
      </c>
      <c r="AH38" t="e">
        <f t="shared" si="305"/>
        <v>#DIV/0!</v>
      </c>
      <c r="AI38">
        <f t="shared" si="306"/>
        <v>4.3080764544285506</v>
      </c>
      <c r="AJ38">
        <f t="shared" si="307"/>
        <v>1.9451304300276946</v>
      </c>
      <c r="AK38">
        <f t="shared" si="308"/>
        <v>28.114192962646484</v>
      </c>
      <c r="AL38" s="1">
        <v>2</v>
      </c>
      <c r="AM38">
        <f t="shared" si="309"/>
        <v>4.644859790802002</v>
      </c>
      <c r="AN38" s="1">
        <v>1</v>
      </c>
      <c r="AO38">
        <f t="shared" si="310"/>
        <v>9.2897195816040039</v>
      </c>
      <c r="AP38" s="1">
        <v>24.26081657409668</v>
      </c>
      <c r="AQ38" s="1">
        <v>28.114192962646484</v>
      </c>
      <c r="AR38" s="1">
        <v>22.967620849609375</v>
      </c>
      <c r="AS38" s="1">
        <v>99.948455810546875</v>
      </c>
      <c r="AT38" s="1">
        <v>98.987777709960938</v>
      </c>
      <c r="AU38" s="1">
        <v>16.021696090698242</v>
      </c>
      <c r="AV38" s="1">
        <v>18.829965591430664</v>
      </c>
      <c r="AW38" s="1">
        <v>52.440200805664063</v>
      </c>
      <c r="AX38" s="1">
        <v>61.631290435791016</v>
      </c>
      <c r="AY38" s="1">
        <v>301.03631591796875</v>
      </c>
      <c r="AZ38" s="1">
        <v>1698.4739990234375</v>
      </c>
      <c r="BA38" s="1">
        <v>6.0431357473134995E-2</v>
      </c>
      <c r="BB38" s="1">
        <v>99.577728271484375</v>
      </c>
      <c r="BC38" s="1">
        <v>1.2624514102935791</v>
      </c>
      <c r="BD38" s="1">
        <v>-2.4804554879665375E-2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311"/>
        <v>1.5051815795898436</v>
      </c>
      <c r="BM38">
        <f t="shared" si="312"/>
        <v>4.3080764544285504E-3</v>
      </c>
      <c r="BN38">
        <f t="shared" si="313"/>
        <v>301.26419296264646</v>
      </c>
      <c r="BO38">
        <f t="shared" si="314"/>
        <v>297.41081657409666</v>
      </c>
      <c r="BP38">
        <f t="shared" si="315"/>
        <v>271.75583376953364</v>
      </c>
      <c r="BQ38">
        <f t="shared" si="316"/>
        <v>0.14860898767057509</v>
      </c>
      <c r="BR38">
        <f t="shared" si="317"/>
        <v>3.8201756270525777</v>
      </c>
      <c r="BS38">
        <f t="shared" si="318"/>
        <v>38.363755564270527</v>
      </c>
      <c r="BT38">
        <f t="shared" si="319"/>
        <v>19.533789972839863</v>
      </c>
      <c r="BU38">
        <f t="shared" si="320"/>
        <v>26.187504768371582</v>
      </c>
      <c r="BV38">
        <f t="shared" si="321"/>
        <v>3.4118786576998059</v>
      </c>
      <c r="BW38">
        <f t="shared" si="322"/>
        <v>0.21423794350821157</v>
      </c>
      <c r="BX38">
        <f t="shared" si="323"/>
        <v>1.8750451970248831</v>
      </c>
      <c r="BY38">
        <f t="shared" si="324"/>
        <v>1.5368334606749228</v>
      </c>
      <c r="BZ38">
        <f t="shared" si="325"/>
        <v>0.13434408389894686</v>
      </c>
      <c r="CA38">
        <f t="shared" si="326"/>
        <v>8.8020998169352769</v>
      </c>
      <c r="CB38">
        <f t="shared" si="327"/>
        <v>0.89298158007985029</v>
      </c>
      <c r="CC38">
        <f t="shared" si="328"/>
        <v>48.792570734721288</v>
      </c>
      <c r="CD38">
        <f t="shared" si="329"/>
        <v>98.839615014879641</v>
      </c>
      <c r="CE38">
        <f t="shared" si="330"/>
        <v>5.03303975274639E-3</v>
      </c>
      <c r="CF38">
        <f t="shared" si="331"/>
        <v>0</v>
      </c>
      <c r="CG38">
        <f t="shared" si="332"/>
        <v>1486.1717830880555</v>
      </c>
      <c r="CH38">
        <f t="shared" si="333"/>
        <v>0</v>
      </c>
      <c r="CI38" t="e">
        <f t="shared" si="334"/>
        <v>#DIV/0!</v>
      </c>
      <c r="CJ38" t="e">
        <f t="shared" si="335"/>
        <v>#DIV/0!</v>
      </c>
    </row>
    <row r="39" spans="1:88" x14ac:dyDescent="0.35">
      <c r="A39" t="s">
        <v>172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7214.500051653944</v>
      </c>
      <c r="I39" s="1">
        <v>0</v>
      </c>
      <c r="J39">
        <f t="shared" si="294"/>
        <v>4.549013094450439</v>
      </c>
      <c r="K39">
        <f t="shared" si="295"/>
        <v>0.16555039827136503</v>
      </c>
      <c r="L39">
        <f t="shared" si="296"/>
        <v>146.0751710580634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297"/>
        <v>#DIV/0!</v>
      </c>
      <c r="U39" t="e">
        <f t="shared" si="298"/>
        <v>#DIV/0!</v>
      </c>
      <c r="V39" t="e">
        <f t="shared" si="299"/>
        <v>#DIV/0!</v>
      </c>
      <c r="W39" s="1">
        <v>-1</v>
      </c>
      <c r="X39" s="1">
        <v>0.87</v>
      </c>
      <c r="Y39" s="1">
        <v>0.92</v>
      </c>
      <c r="Z39" s="1">
        <v>10.008282661437988</v>
      </c>
      <c r="AA39">
        <f t="shared" si="300"/>
        <v>0.87500414133071902</v>
      </c>
      <c r="AB39">
        <f t="shared" si="301"/>
        <v>3.7302382816971043E-3</v>
      </c>
      <c r="AC39" t="e">
        <f t="shared" si="302"/>
        <v>#DIV/0!</v>
      </c>
      <c r="AD39" t="e">
        <f t="shared" si="303"/>
        <v>#DIV/0!</v>
      </c>
      <c r="AE39" t="e">
        <f t="shared" si="304"/>
        <v>#DIV/0!</v>
      </c>
      <c r="AF39" s="1">
        <v>0</v>
      </c>
      <c r="AG39" s="1">
        <v>0.5</v>
      </c>
      <c r="AH39" t="e">
        <f t="shared" si="305"/>
        <v>#DIV/0!</v>
      </c>
      <c r="AI39">
        <f t="shared" si="306"/>
        <v>3.4335484687231705</v>
      </c>
      <c r="AJ39">
        <f t="shared" si="307"/>
        <v>2.0416367147662218</v>
      </c>
      <c r="AK39">
        <f t="shared" si="308"/>
        <v>28.403532028198242</v>
      </c>
      <c r="AL39" s="1">
        <v>2</v>
      </c>
      <c r="AM39">
        <f t="shared" si="309"/>
        <v>4.644859790802002</v>
      </c>
      <c r="AN39" s="1">
        <v>1</v>
      </c>
      <c r="AO39">
        <f t="shared" si="310"/>
        <v>9.2897195816040039</v>
      </c>
      <c r="AP39" s="1">
        <v>24.208089828491211</v>
      </c>
      <c r="AQ39" s="1">
        <v>28.403532028198242</v>
      </c>
      <c r="AR39" s="1">
        <v>22.969999313354492</v>
      </c>
      <c r="AS39" s="1">
        <v>199.95201110839844</v>
      </c>
      <c r="AT39" s="1">
        <v>196.48150634765625</v>
      </c>
      <c r="AU39" s="1">
        <v>16.272876739501953</v>
      </c>
      <c r="AV39" s="1">
        <v>18.511842727661133</v>
      </c>
      <c r="AW39" s="1">
        <v>53.436027526855469</v>
      </c>
      <c r="AX39" s="1">
        <v>60.786056518554688</v>
      </c>
      <c r="AY39" s="1">
        <v>301.03067016601563</v>
      </c>
      <c r="AZ39" s="1">
        <v>1700.078857421875</v>
      </c>
      <c r="BA39" s="1">
        <v>9.6217997372150421E-2</v>
      </c>
      <c r="BB39" s="1">
        <v>99.579292297363281</v>
      </c>
      <c r="BC39" s="1">
        <v>1.5148317813873291</v>
      </c>
      <c r="BD39" s="1">
        <v>-1.9480573013424873E-2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311"/>
        <v>1.5051533508300778</v>
      </c>
      <c r="BM39">
        <f t="shared" si="312"/>
        <v>3.4335484687231703E-3</v>
      </c>
      <c r="BN39">
        <f t="shared" si="313"/>
        <v>301.55353202819822</v>
      </c>
      <c r="BO39">
        <f t="shared" si="314"/>
        <v>297.35808982849119</v>
      </c>
      <c r="BP39">
        <f t="shared" si="315"/>
        <v>272.01261110754422</v>
      </c>
      <c r="BQ39">
        <f t="shared" si="316"/>
        <v>0.28752366726699108</v>
      </c>
      <c r="BR39">
        <f t="shared" si="317"/>
        <v>3.8850329127068082</v>
      </c>
      <c r="BS39">
        <f t="shared" si="318"/>
        <v>39.014465990633255</v>
      </c>
      <c r="BT39">
        <f t="shared" si="319"/>
        <v>20.502623262972122</v>
      </c>
      <c r="BU39">
        <f t="shared" si="320"/>
        <v>26.305810928344727</v>
      </c>
      <c r="BV39">
        <f t="shared" si="321"/>
        <v>3.4358031532806352</v>
      </c>
      <c r="BW39">
        <f t="shared" si="322"/>
        <v>0.16265181003156429</v>
      </c>
      <c r="BX39">
        <f t="shared" si="323"/>
        <v>1.8433961979405866</v>
      </c>
      <c r="BY39">
        <f t="shared" si="324"/>
        <v>1.5924069553400486</v>
      </c>
      <c r="BZ39">
        <f t="shared" si="325"/>
        <v>0.10191388726269347</v>
      </c>
      <c r="CA39">
        <f t="shared" si="326"/>
        <v>14.546062156178238</v>
      </c>
      <c r="CB39">
        <f t="shared" si="327"/>
        <v>0.7434550649240067</v>
      </c>
      <c r="CC39">
        <f t="shared" si="328"/>
        <v>46.839716837501733</v>
      </c>
      <c r="CD39">
        <f t="shared" si="329"/>
        <v>195.82043497477335</v>
      </c>
      <c r="CE39">
        <f t="shared" si="330"/>
        <v>1.088111591936743E-2</v>
      </c>
      <c r="CF39">
        <f t="shared" si="331"/>
        <v>0</v>
      </c>
      <c r="CG39">
        <f t="shared" si="332"/>
        <v>1487.5760408329377</v>
      </c>
      <c r="CH39">
        <f t="shared" si="333"/>
        <v>0</v>
      </c>
      <c r="CI39" t="e">
        <f t="shared" si="334"/>
        <v>#DIV/0!</v>
      </c>
      <c r="CJ39" t="e">
        <f t="shared" si="335"/>
        <v>#DIV/0!</v>
      </c>
    </row>
    <row r="40" spans="1:88" x14ac:dyDescent="0.35">
      <c r="A40" t="s">
        <v>172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7681.500051653944</v>
      </c>
      <c r="I40" s="1">
        <v>0</v>
      </c>
      <c r="J40">
        <f t="shared" si="294"/>
        <v>13.372199595239012</v>
      </c>
      <c r="K40">
        <f t="shared" si="295"/>
        <v>0.25231084357820432</v>
      </c>
      <c r="L40">
        <f t="shared" si="296"/>
        <v>196.23916879674402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297"/>
        <v>#DIV/0!</v>
      </c>
      <c r="U40" t="e">
        <f t="shared" si="298"/>
        <v>#DIV/0!</v>
      </c>
      <c r="V40" t="e">
        <f t="shared" si="299"/>
        <v>#DIV/0!</v>
      </c>
      <c r="W40" s="1">
        <v>-1</v>
      </c>
      <c r="X40" s="1">
        <v>0.87</v>
      </c>
      <c r="Y40" s="1">
        <v>0.92</v>
      </c>
      <c r="Z40" s="1">
        <v>10.008282661437988</v>
      </c>
      <c r="AA40">
        <f t="shared" si="300"/>
        <v>0.87500414133071902</v>
      </c>
      <c r="AB40">
        <f t="shared" si="301"/>
        <v>9.6652719826011754E-3</v>
      </c>
      <c r="AC40" t="e">
        <f t="shared" si="302"/>
        <v>#DIV/0!</v>
      </c>
      <c r="AD40" t="e">
        <f t="shared" si="303"/>
        <v>#DIV/0!</v>
      </c>
      <c r="AE40" t="e">
        <f t="shared" si="304"/>
        <v>#DIV/0!</v>
      </c>
      <c r="AF40" s="1">
        <v>0</v>
      </c>
      <c r="AG40" s="1">
        <v>0.5</v>
      </c>
      <c r="AH40" t="e">
        <f t="shared" si="305"/>
        <v>#DIV/0!</v>
      </c>
      <c r="AI40">
        <f t="shared" si="306"/>
        <v>4.6924669831816379</v>
      </c>
      <c r="AJ40">
        <f t="shared" si="307"/>
        <v>1.8482058519511657</v>
      </c>
      <c r="AK40">
        <f t="shared" si="308"/>
        <v>27.802349090576172</v>
      </c>
      <c r="AL40" s="1">
        <v>2</v>
      </c>
      <c r="AM40">
        <f t="shared" si="309"/>
        <v>4.644859790802002</v>
      </c>
      <c r="AN40" s="1">
        <v>1</v>
      </c>
      <c r="AO40">
        <f t="shared" si="310"/>
        <v>9.2897195816040039</v>
      </c>
      <c r="AP40" s="1">
        <v>24.22758674621582</v>
      </c>
      <c r="AQ40" s="1">
        <v>27.802349090576172</v>
      </c>
      <c r="AR40" s="1">
        <v>22.96769905090332</v>
      </c>
      <c r="AS40" s="1">
        <v>300.20852661132813</v>
      </c>
      <c r="AT40" s="1">
        <v>290.41854858398438</v>
      </c>
      <c r="AU40" s="1">
        <v>16.054143905639648</v>
      </c>
      <c r="AV40" s="1">
        <v>19.112251281738281</v>
      </c>
      <c r="AW40" s="1">
        <v>52.654029846191406</v>
      </c>
      <c r="AX40" s="1">
        <v>62.681293487548828</v>
      </c>
      <c r="AY40" s="1">
        <v>301.02169799804688</v>
      </c>
      <c r="AZ40" s="1">
        <v>1699.4134521484375</v>
      </c>
      <c r="BA40" s="1">
        <v>5.6760877370834351E-2</v>
      </c>
      <c r="BB40" s="1">
        <v>99.576309204101563</v>
      </c>
      <c r="BC40" s="1">
        <v>1.8602510690689087</v>
      </c>
      <c r="BD40" s="1">
        <v>-4.8333894461393356E-2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311"/>
        <v>1.5051084899902341</v>
      </c>
      <c r="BM40">
        <f t="shared" si="312"/>
        <v>4.6924669831816378E-3</v>
      </c>
      <c r="BN40">
        <f t="shared" si="313"/>
        <v>300.95234909057615</v>
      </c>
      <c r="BO40">
        <f t="shared" si="314"/>
        <v>297.3775867462158</v>
      </c>
      <c r="BP40">
        <f t="shared" si="315"/>
        <v>271.90614626617389</v>
      </c>
      <c r="BQ40">
        <f t="shared" si="316"/>
        <v>9.4699435529080223E-2</v>
      </c>
      <c r="BR40">
        <f t="shared" si="317"/>
        <v>3.7513332951680232</v>
      </c>
      <c r="BS40">
        <f t="shared" si="318"/>
        <v>37.672949772409375</v>
      </c>
      <c r="BT40">
        <f t="shared" si="319"/>
        <v>18.560698490671093</v>
      </c>
      <c r="BU40">
        <f t="shared" si="320"/>
        <v>26.014967918395996</v>
      </c>
      <c r="BV40">
        <f t="shared" si="321"/>
        <v>3.3772481791040381</v>
      </c>
      <c r="BW40">
        <f t="shared" si="322"/>
        <v>0.2456392276903385</v>
      </c>
      <c r="BX40">
        <f t="shared" si="323"/>
        <v>1.9031274432168575</v>
      </c>
      <c r="BY40">
        <f t="shared" si="324"/>
        <v>1.4741207358871806</v>
      </c>
      <c r="BZ40">
        <f t="shared" si="325"/>
        <v>0.15411029742908977</v>
      </c>
      <c r="CA40">
        <f t="shared" si="326"/>
        <v>19.540772150060466</v>
      </c>
      <c r="CB40">
        <f t="shared" si="327"/>
        <v>0.67571155407794081</v>
      </c>
      <c r="CC40">
        <f t="shared" si="328"/>
        <v>50.633119681100283</v>
      </c>
      <c r="CD40">
        <f t="shared" si="329"/>
        <v>288.47527469988125</v>
      </c>
      <c r="CE40">
        <f t="shared" si="330"/>
        <v>2.3470856669075089E-2</v>
      </c>
      <c r="CF40">
        <f t="shared" si="331"/>
        <v>0</v>
      </c>
      <c r="CG40">
        <f t="shared" si="332"/>
        <v>1486.9938084630164</v>
      </c>
      <c r="CH40">
        <f t="shared" si="333"/>
        <v>0</v>
      </c>
      <c r="CI40" t="e">
        <f t="shared" si="334"/>
        <v>#DIV/0!</v>
      </c>
      <c r="CJ40" t="e">
        <f t="shared" si="335"/>
        <v>#DIV/0!</v>
      </c>
    </row>
    <row r="41" spans="1:88" x14ac:dyDescent="0.35">
      <c r="A41" t="s">
        <v>172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7823.500051653944</v>
      </c>
      <c r="I41" s="1">
        <v>0</v>
      </c>
      <c r="J41">
        <f t="shared" si="294"/>
        <v>17.612250854603268</v>
      </c>
      <c r="K41">
        <f t="shared" si="295"/>
        <v>0.27417959147122545</v>
      </c>
      <c r="L41">
        <f t="shared" si="296"/>
        <v>272.10828877786048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297"/>
        <v>#DIV/0!</v>
      </c>
      <c r="U41" t="e">
        <f t="shared" si="298"/>
        <v>#DIV/0!</v>
      </c>
      <c r="V41" t="e">
        <f t="shared" si="299"/>
        <v>#DIV/0!</v>
      </c>
      <c r="W41" s="1">
        <v>-1</v>
      </c>
      <c r="X41" s="1">
        <v>0.87</v>
      </c>
      <c r="Y41" s="1">
        <v>0.92</v>
      </c>
      <c r="Z41" s="1">
        <v>10.008282661437988</v>
      </c>
      <c r="AA41">
        <f t="shared" si="300"/>
        <v>0.87500414133071902</v>
      </c>
      <c r="AB41">
        <f t="shared" si="301"/>
        <v>1.2510457706259749E-2</v>
      </c>
      <c r="AC41" t="e">
        <f t="shared" si="302"/>
        <v>#DIV/0!</v>
      </c>
      <c r="AD41" t="e">
        <f t="shared" si="303"/>
        <v>#DIV/0!</v>
      </c>
      <c r="AE41" t="e">
        <f t="shared" si="304"/>
        <v>#DIV/0!</v>
      </c>
      <c r="AF41" s="1">
        <v>0</v>
      </c>
      <c r="AG41" s="1">
        <v>0.5</v>
      </c>
      <c r="AH41" t="e">
        <f t="shared" si="305"/>
        <v>#DIV/0!</v>
      </c>
      <c r="AI41">
        <f t="shared" si="306"/>
        <v>4.9198781207197664</v>
      </c>
      <c r="AJ41">
        <f t="shared" si="307"/>
        <v>1.7879371414821883</v>
      </c>
      <c r="AK41">
        <f t="shared" si="308"/>
        <v>27.500114440917969</v>
      </c>
      <c r="AL41" s="1">
        <v>2</v>
      </c>
      <c r="AM41">
        <f t="shared" si="309"/>
        <v>4.644859790802002</v>
      </c>
      <c r="AN41" s="1">
        <v>1</v>
      </c>
      <c r="AO41">
        <f t="shared" si="310"/>
        <v>9.2897195816040039</v>
      </c>
      <c r="AP41" s="1">
        <v>24.18848991394043</v>
      </c>
      <c r="AQ41" s="1">
        <v>27.500114440917969</v>
      </c>
      <c r="AR41" s="1">
        <v>22.971029281616211</v>
      </c>
      <c r="AS41" s="1">
        <v>400.15438842773438</v>
      </c>
      <c r="AT41" s="1">
        <v>387.18704223632813</v>
      </c>
      <c r="AU41" s="1">
        <v>15.851592063903809</v>
      </c>
      <c r="AV41" s="1">
        <v>19.058097839355469</v>
      </c>
      <c r="AW41" s="1">
        <v>52.111438751220703</v>
      </c>
      <c r="AX41" s="1">
        <v>62.649898529052734</v>
      </c>
      <c r="AY41" s="1">
        <v>301.02017211914063</v>
      </c>
      <c r="AZ41" s="1">
        <v>1700.260986328125</v>
      </c>
      <c r="BA41" s="1">
        <v>4.2581845074892044E-2</v>
      </c>
      <c r="BB41" s="1">
        <v>99.575027465820313</v>
      </c>
      <c r="BC41" s="1">
        <v>2.0322299003601074</v>
      </c>
      <c r="BD41" s="1">
        <v>-5.881563201546669E-2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311"/>
        <v>1.5051008605957028</v>
      </c>
      <c r="BM41">
        <f t="shared" si="312"/>
        <v>4.9198781207197666E-3</v>
      </c>
      <c r="BN41">
        <f t="shared" si="313"/>
        <v>300.65011444091795</v>
      </c>
      <c r="BO41">
        <f t="shared" si="314"/>
        <v>297.33848991394041</v>
      </c>
      <c r="BP41">
        <f t="shared" si="315"/>
        <v>272.04175173189287</v>
      </c>
      <c r="BQ41">
        <f t="shared" si="316"/>
        <v>6.7596327319526431E-2</v>
      </c>
      <c r="BR41">
        <f t="shared" si="317"/>
        <v>3.6856477572822999</v>
      </c>
      <c r="BS41">
        <f t="shared" si="318"/>
        <v>37.013775954492402</v>
      </c>
      <c r="BT41">
        <f t="shared" si="319"/>
        <v>17.955678115136934</v>
      </c>
      <c r="BU41">
        <f t="shared" si="320"/>
        <v>25.844302177429199</v>
      </c>
      <c r="BV41">
        <f t="shared" si="321"/>
        <v>3.3432956741659785</v>
      </c>
      <c r="BW41">
        <f t="shared" si="322"/>
        <v>0.2663193613476203</v>
      </c>
      <c r="BX41">
        <f t="shared" si="323"/>
        <v>1.8977106158001116</v>
      </c>
      <c r="BY41">
        <f t="shared" si="324"/>
        <v>1.4455850583658669</v>
      </c>
      <c r="BZ41">
        <f t="shared" si="325"/>
        <v>0.16713838665813857</v>
      </c>
      <c r="CA41">
        <f t="shared" si="326"/>
        <v>27.095190328732826</v>
      </c>
      <c r="CB41">
        <f t="shared" si="327"/>
        <v>0.70278252910068517</v>
      </c>
      <c r="CC41">
        <f t="shared" si="328"/>
        <v>51.520757263951012</v>
      </c>
      <c r="CD41">
        <f t="shared" si="329"/>
        <v>384.62759591021967</v>
      </c>
      <c r="CE41">
        <f t="shared" si="330"/>
        <v>2.3591560012860717E-2</v>
      </c>
      <c r="CF41">
        <f t="shared" si="331"/>
        <v>0</v>
      </c>
      <c r="CG41">
        <f t="shared" si="332"/>
        <v>1487.7354043801624</v>
      </c>
      <c r="CH41">
        <f t="shared" si="333"/>
        <v>0</v>
      </c>
      <c r="CI41" t="e">
        <f t="shared" si="334"/>
        <v>#DIV/0!</v>
      </c>
      <c r="CJ41" t="e">
        <f t="shared" si="335"/>
        <v>#DIV/0!</v>
      </c>
    </row>
    <row r="42" spans="1:88" x14ac:dyDescent="0.35">
      <c r="A42" t="s">
        <v>172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7966.500051653944</v>
      </c>
      <c r="I42" s="1">
        <v>0</v>
      </c>
      <c r="J42">
        <f t="shared" si="294"/>
        <v>26.689443703338945</v>
      </c>
      <c r="K42">
        <f t="shared" si="295"/>
        <v>0.28226788111792339</v>
      </c>
      <c r="L42">
        <f t="shared" si="296"/>
        <v>506.97630564090571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297"/>
        <v>#DIV/0!</v>
      </c>
      <c r="U42" t="e">
        <f t="shared" si="298"/>
        <v>#DIV/0!</v>
      </c>
      <c r="V42" t="e">
        <f t="shared" si="299"/>
        <v>#DIV/0!</v>
      </c>
      <c r="W42" s="1">
        <v>-1</v>
      </c>
      <c r="X42" s="1">
        <v>0.87</v>
      </c>
      <c r="Y42" s="1">
        <v>0.92</v>
      </c>
      <c r="Z42" s="1">
        <v>10.008282661437988</v>
      </c>
      <c r="AA42">
        <f t="shared" si="300"/>
        <v>0.87500414133071902</v>
      </c>
      <c r="AB42">
        <f t="shared" si="301"/>
        <v>1.8628210029577597E-2</v>
      </c>
      <c r="AC42" t="e">
        <f t="shared" si="302"/>
        <v>#DIV/0!</v>
      </c>
      <c r="AD42" t="e">
        <f t="shared" si="303"/>
        <v>#DIV/0!</v>
      </c>
      <c r="AE42" t="e">
        <f t="shared" si="304"/>
        <v>#DIV/0!</v>
      </c>
      <c r="AF42" s="1">
        <v>0</v>
      </c>
      <c r="AG42" s="1">
        <v>0.5</v>
      </c>
      <c r="AH42" t="e">
        <f t="shared" si="305"/>
        <v>#DIV/0!</v>
      </c>
      <c r="AI42">
        <f t="shared" si="306"/>
        <v>5.04143339121606</v>
      </c>
      <c r="AJ42">
        <f t="shared" si="307"/>
        <v>1.7810984693878038</v>
      </c>
      <c r="AK42">
        <f t="shared" si="308"/>
        <v>27.486949920654297</v>
      </c>
      <c r="AL42" s="1">
        <v>2</v>
      </c>
      <c r="AM42">
        <f t="shared" si="309"/>
        <v>4.644859790802002</v>
      </c>
      <c r="AN42" s="1">
        <v>1</v>
      </c>
      <c r="AO42">
        <f t="shared" si="310"/>
        <v>9.2897195816040039</v>
      </c>
      <c r="AP42" s="1">
        <v>24.222040176391602</v>
      </c>
      <c r="AQ42" s="1">
        <v>27.486949920654297</v>
      </c>
      <c r="AR42" s="1">
        <v>22.968723297119141</v>
      </c>
      <c r="AS42" s="1">
        <v>699.60186767578125</v>
      </c>
      <c r="AT42" s="1">
        <v>679.59332275390625</v>
      </c>
      <c r="AU42" s="1">
        <v>15.812849044799805</v>
      </c>
      <c r="AV42" s="1">
        <v>19.098367691040039</v>
      </c>
      <c r="AW42" s="1">
        <v>51.877277374267578</v>
      </c>
      <c r="AX42" s="1">
        <v>62.65728759765625</v>
      </c>
      <c r="AY42" s="1">
        <v>301.02706909179688</v>
      </c>
      <c r="AZ42" s="1">
        <v>1698.7637939453125</v>
      </c>
      <c r="BA42" s="1">
        <v>4.8532444983720779E-2</v>
      </c>
      <c r="BB42" s="1">
        <v>99.574539184570313</v>
      </c>
      <c r="BC42" s="1">
        <v>2.2356691360473633</v>
      </c>
      <c r="BD42" s="1">
        <v>-6.9924317300319672E-2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311"/>
        <v>1.5051353454589842</v>
      </c>
      <c r="BM42">
        <f t="shared" si="312"/>
        <v>5.0414333912160601E-3</v>
      </c>
      <c r="BN42">
        <f t="shared" si="313"/>
        <v>300.63694992065427</v>
      </c>
      <c r="BO42">
        <f t="shared" si="314"/>
        <v>297.37204017639158</v>
      </c>
      <c r="BP42">
        <f t="shared" si="315"/>
        <v>271.80220095599725</v>
      </c>
      <c r="BQ42">
        <f t="shared" si="316"/>
        <v>4.7370089146064338E-2</v>
      </c>
      <c r="BR42">
        <f t="shared" si="317"/>
        <v>3.6828096314006018</v>
      </c>
      <c r="BS42">
        <f t="shared" si="318"/>
        <v>36.985454932150724</v>
      </c>
      <c r="BT42">
        <f t="shared" si="319"/>
        <v>17.887087241110684</v>
      </c>
      <c r="BU42">
        <f t="shared" si="320"/>
        <v>25.854495048522949</v>
      </c>
      <c r="BV42">
        <f t="shared" si="321"/>
        <v>3.3453150553231596</v>
      </c>
      <c r="BW42">
        <f t="shared" si="322"/>
        <v>0.27394409705310963</v>
      </c>
      <c r="BX42">
        <f t="shared" si="323"/>
        <v>1.901711162012798</v>
      </c>
      <c r="BY42">
        <f t="shared" si="324"/>
        <v>1.4436038933103617</v>
      </c>
      <c r="BZ42">
        <f t="shared" si="325"/>
        <v>0.17194393735065769</v>
      </c>
      <c r="CA42">
        <f t="shared" si="326"/>
        <v>50.481932011689061</v>
      </c>
      <c r="CB42">
        <f t="shared" si="327"/>
        <v>0.74599953923398321</v>
      </c>
      <c r="CC42">
        <f t="shared" si="328"/>
        <v>51.709510759056997</v>
      </c>
      <c r="CD42">
        <f t="shared" si="329"/>
        <v>675.71476122328079</v>
      </c>
      <c r="CE42">
        <f t="shared" si="330"/>
        <v>2.0424270054905852E-2</v>
      </c>
      <c r="CF42">
        <f t="shared" si="331"/>
        <v>0</v>
      </c>
      <c r="CG42">
        <f t="shared" si="332"/>
        <v>1486.4253548448326</v>
      </c>
      <c r="CH42">
        <f t="shared" si="333"/>
        <v>0</v>
      </c>
      <c r="CI42" t="e">
        <f t="shared" si="334"/>
        <v>#DIV/0!</v>
      </c>
      <c r="CJ42" t="e">
        <f t="shared" si="335"/>
        <v>#DIV/0!</v>
      </c>
    </row>
    <row r="43" spans="1:88" x14ac:dyDescent="0.35">
      <c r="A43" t="s">
        <v>172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8120.500051653944</v>
      </c>
      <c r="I43" s="1">
        <v>0</v>
      </c>
      <c r="J43">
        <f t="shared" si="294"/>
        <v>30.639711421125053</v>
      </c>
      <c r="K43">
        <f t="shared" si="295"/>
        <v>0.26809550655004499</v>
      </c>
      <c r="L43">
        <f t="shared" si="296"/>
        <v>762.79404954775691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297"/>
        <v>#DIV/0!</v>
      </c>
      <c r="U43" t="e">
        <f t="shared" si="298"/>
        <v>#DIV/0!</v>
      </c>
      <c r="V43" t="e">
        <f t="shared" si="299"/>
        <v>#DIV/0!</v>
      </c>
      <c r="W43" s="1">
        <v>-1</v>
      </c>
      <c r="X43" s="1">
        <v>0.87</v>
      </c>
      <c r="Y43" s="1">
        <v>0.92</v>
      </c>
      <c r="Z43" s="1">
        <v>10.008282661437988</v>
      </c>
      <c r="AA43">
        <f t="shared" si="300"/>
        <v>0.87500414133071902</v>
      </c>
      <c r="AB43">
        <f t="shared" si="301"/>
        <v>2.1252267956205686E-2</v>
      </c>
      <c r="AC43" t="e">
        <f t="shared" si="302"/>
        <v>#DIV/0!</v>
      </c>
      <c r="AD43" t="e">
        <f t="shared" si="303"/>
        <v>#DIV/0!</v>
      </c>
      <c r="AE43" t="e">
        <f t="shared" si="304"/>
        <v>#DIV/0!</v>
      </c>
      <c r="AF43" s="1">
        <v>0</v>
      </c>
      <c r="AG43" s="1">
        <v>0.5</v>
      </c>
      <c r="AH43" t="e">
        <f t="shared" si="305"/>
        <v>#DIV/0!</v>
      </c>
      <c r="AI43">
        <f t="shared" si="306"/>
        <v>4.9468104188932198</v>
      </c>
      <c r="AJ43">
        <f t="shared" si="307"/>
        <v>1.8372648881551426</v>
      </c>
      <c r="AK43">
        <f t="shared" si="308"/>
        <v>27.622066497802734</v>
      </c>
      <c r="AL43" s="1">
        <v>2</v>
      </c>
      <c r="AM43">
        <f t="shared" si="309"/>
        <v>4.644859790802002</v>
      </c>
      <c r="AN43" s="1">
        <v>1</v>
      </c>
      <c r="AO43">
        <f t="shared" si="310"/>
        <v>9.2897195816040039</v>
      </c>
      <c r="AP43" s="1">
        <v>24.239536285400391</v>
      </c>
      <c r="AQ43" s="1">
        <v>27.622066497802734</v>
      </c>
      <c r="AR43" s="1">
        <v>22.967872619628906</v>
      </c>
      <c r="AS43" s="1">
        <v>1000.0452880859375</v>
      </c>
      <c r="AT43" s="1">
        <v>976.47955322265625</v>
      </c>
      <c r="AU43" s="1">
        <v>15.603518486022949</v>
      </c>
      <c r="AV43" s="1">
        <v>18.828208923339844</v>
      </c>
      <c r="AW43" s="1">
        <v>51.136970520019531</v>
      </c>
      <c r="AX43" s="1">
        <v>61.707454681396484</v>
      </c>
      <c r="AY43" s="1">
        <v>301.03173828125</v>
      </c>
      <c r="AZ43" s="1">
        <v>1701.44189453125</v>
      </c>
      <c r="BA43" s="1">
        <v>8.2926593720912933E-2</v>
      </c>
      <c r="BB43" s="1">
        <v>99.572151184082031</v>
      </c>
      <c r="BC43" s="1">
        <v>2.1198611259460449</v>
      </c>
      <c r="BD43" s="1">
        <v>-7.1032963693141937E-2</v>
      </c>
      <c r="BE43" s="1">
        <v>1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311"/>
        <v>1.5051586914062498</v>
      </c>
      <c r="BM43">
        <f t="shared" si="312"/>
        <v>4.9468104188932199E-3</v>
      </c>
      <c r="BN43">
        <f t="shared" si="313"/>
        <v>300.77206649780271</v>
      </c>
      <c r="BO43">
        <f t="shared" si="314"/>
        <v>297.38953628540037</v>
      </c>
      <c r="BP43">
        <f t="shared" si="315"/>
        <v>272.23069704016962</v>
      </c>
      <c r="BQ43">
        <f t="shared" si="316"/>
        <v>6.0208872150700581E-2</v>
      </c>
      <c r="BR43">
        <f t="shared" si="317"/>
        <v>3.7120301535954199</v>
      </c>
      <c r="BS43">
        <f t="shared" si="318"/>
        <v>37.279802730513254</v>
      </c>
      <c r="BT43">
        <f t="shared" si="319"/>
        <v>18.45159380717341</v>
      </c>
      <c r="BU43">
        <f t="shared" si="320"/>
        <v>25.930801391601563</v>
      </c>
      <c r="BV43">
        <f t="shared" si="321"/>
        <v>3.3604665121260378</v>
      </c>
      <c r="BW43">
        <f t="shared" si="322"/>
        <v>0.26057546143833243</v>
      </c>
      <c r="BX43">
        <f t="shared" si="323"/>
        <v>1.8747652654402773</v>
      </c>
      <c r="BY43">
        <f t="shared" si="324"/>
        <v>1.4857012466857604</v>
      </c>
      <c r="BZ43">
        <f t="shared" si="325"/>
        <v>0.16351899969794162</v>
      </c>
      <c r="CA43">
        <f t="shared" si="326"/>
        <v>75.953044423887405</v>
      </c>
      <c r="CB43">
        <f t="shared" si="327"/>
        <v>0.78116745714779456</v>
      </c>
      <c r="CC43">
        <f t="shared" si="328"/>
        <v>50.504909093460704</v>
      </c>
      <c r="CD43">
        <f t="shared" si="329"/>
        <v>972.02693115423244</v>
      </c>
      <c r="CE43">
        <f t="shared" si="330"/>
        <v>1.5919886480267223E-2</v>
      </c>
      <c r="CF43">
        <f t="shared" si="331"/>
        <v>0</v>
      </c>
      <c r="CG43">
        <f t="shared" si="332"/>
        <v>1488.7687039484283</v>
      </c>
      <c r="CH43">
        <f t="shared" si="333"/>
        <v>0</v>
      </c>
      <c r="CI43" t="e">
        <f t="shared" si="334"/>
        <v>#DIV/0!</v>
      </c>
      <c r="CJ43" t="e">
        <f t="shared" si="335"/>
        <v>#DIV/0!</v>
      </c>
    </row>
    <row r="44" spans="1:88" x14ac:dyDescent="0.35">
      <c r="A44" t="s">
        <v>172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8262.500051653944</v>
      </c>
      <c r="I44" s="1">
        <v>0</v>
      </c>
      <c r="J44">
        <f t="shared" si="294"/>
        <v>32.082011896080786</v>
      </c>
      <c r="K44">
        <f t="shared" si="295"/>
        <v>0.24281651071517077</v>
      </c>
      <c r="L44">
        <f t="shared" si="296"/>
        <v>1022.681991323003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297"/>
        <v>#DIV/0!</v>
      </c>
      <c r="U44" t="e">
        <f t="shared" si="298"/>
        <v>#DIV/0!</v>
      </c>
      <c r="V44" t="e">
        <f t="shared" si="299"/>
        <v>#DIV/0!</v>
      </c>
      <c r="W44" s="1">
        <v>-1</v>
      </c>
      <c r="X44" s="1">
        <v>0.87</v>
      </c>
      <c r="Y44" s="1">
        <v>0.92</v>
      </c>
      <c r="Z44" s="1">
        <v>10.008282661437988</v>
      </c>
      <c r="AA44">
        <f t="shared" si="300"/>
        <v>0.87500414133071902</v>
      </c>
      <c r="AB44">
        <f t="shared" si="301"/>
        <v>2.2215539087524827E-2</v>
      </c>
      <c r="AC44" t="e">
        <f t="shared" si="302"/>
        <v>#DIV/0!</v>
      </c>
      <c r="AD44" t="e">
        <f t="shared" si="303"/>
        <v>#DIV/0!</v>
      </c>
      <c r="AE44" t="e">
        <f t="shared" si="304"/>
        <v>#DIV/0!</v>
      </c>
      <c r="AF44" s="1">
        <v>0</v>
      </c>
      <c r="AG44" s="1">
        <v>0.5</v>
      </c>
      <c r="AH44" t="e">
        <f t="shared" si="305"/>
        <v>#DIV/0!</v>
      </c>
      <c r="AI44">
        <f t="shared" si="306"/>
        <v>4.6380862773104718</v>
      </c>
      <c r="AJ44">
        <f t="shared" si="307"/>
        <v>1.8969419390837956</v>
      </c>
      <c r="AK44">
        <f t="shared" si="308"/>
        <v>27.759939193725586</v>
      </c>
      <c r="AL44" s="1">
        <v>2</v>
      </c>
      <c r="AM44">
        <f t="shared" si="309"/>
        <v>4.644859790802002</v>
      </c>
      <c r="AN44" s="1">
        <v>1</v>
      </c>
      <c r="AO44">
        <f t="shared" si="310"/>
        <v>9.2897195816040039</v>
      </c>
      <c r="AP44" s="1">
        <v>24.252050399780273</v>
      </c>
      <c r="AQ44" s="1">
        <v>27.759939193725586</v>
      </c>
      <c r="AR44" s="1">
        <v>22.972024917602539</v>
      </c>
      <c r="AS44" s="1">
        <v>1299.9488525390625</v>
      </c>
      <c r="AT44" s="1">
        <v>1274.7044677734375</v>
      </c>
      <c r="AU44" s="1">
        <v>15.505497932434082</v>
      </c>
      <c r="AV44" s="1">
        <v>18.530065536499023</v>
      </c>
      <c r="AW44" s="1">
        <v>50.778480529785156</v>
      </c>
      <c r="AX44" s="1">
        <v>60.684486389160156</v>
      </c>
      <c r="AY44" s="1">
        <v>301.0111083984375</v>
      </c>
      <c r="AZ44" s="1">
        <v>1701.8643798828125</v>
      </c>
      <c r="BA44" s="1">
        <v>0.1182490661740303</v>
      </c>
      <c r="BB44" s="1">
        <v>99.574020385742188</v>
      </c>
      <c r="BC44" s="1">
        <v>1.2262698411941528</v>
      </c>
      <c r="BD44" s="1">
        <v>-7.390362024307251E-2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311"/>
        <v>1.5050555419921874</v>
      </c>
      <c r="BM44">
        <f t="shared" si="312"/>
        <v>4.6380862773104719E-3</v>
      </c>
      <c r="BN44">
        <f t="shared" si="313"/>
        <v>300.90993919372556</v>
      </c>
      <c r="BO44">
        <f t="shared" si="314"/>
        <v>297.40205039978025</v>
      </c>
      <c r="BP44">
        <f t="shared" si="315"/>
        <v>272.29829469490869</v>
      </c>
      <c r="BQ44">
        <f t="shared" si="316"/>
        <v>0.10893617123235601</v>
      </c>
      <c r="BR44">
        <f t="shared" si="317"/>
        <v>3.7420550625642881</v>
      </c>
      <c r="BS44">
        <f t="shared" si="318"/>
        <v>37.580636475938718</v>
      </c>
      <c r="BT44">
        <f t="shared" si="319"/>
        <v>19.050570939439694</v>
      </c>
      <c r="BU44">
        <f t="shared" si="320"/>
        <v>26.00599479675293</v>
      </c>
      <c r="BV44">
        <f t="shared" si="321"/>
        <v>3.3754555812139651</v>
      </c>
      <c r="BW44">
        <f t="shared" si="322"/>
        <v>0.23663139299781979</v>
      </c>
      <c r="BX44">
        <f t="shared" si="323"/>
        <v>1.8451131234804925</v>
      </c>
      <c r="BY44">
        <f t="shared" si="324"/>
        <v>1.5303424577334725</v>
      </c>
      <c r="BZ44">
        <f t="shared" si="325"/>
        <v>0.14843815015144196</v>
      </c>
      <c r="CA44">
        <f t="shared" si="326"/>
        <v>101.83255745212811</v>
      </c>
      <c r="CB44">
        <f t="shared" si="327"/>
        <v>0.80228948527131994</v>
      </c>
      <c r="CC44">
        <f t="shared" si="328"/>
        <v>49.17276579527249</v>
      </c>
      <c r="CD44">
        <f t="shared" si="329"/>
        <v>1270.0422478130552</v>
      </c>
      <c r="CE44">
        <f t="shared" si="330"/>
        <v>1.2421328974871524E-2</v>
      </c>
      <c r="CF44">
        <f t="shared" si="331"/>
        <v>0</v>
      </c>
      <c r="CG44">
        <f t="shared" si="332"/>
        <v>1489.1383803806968</v>
      </c>
      <c r="CH44">
        <f t="shared" si="333"/>
        <v>0</v>
      </c>
      <c r="CI44" t="e">
        <f t="shared" si="334"/>
        <v>#DIV/0!</v>
      </c>
      <c r="CJ44" t="e">
        <f t="shared" si="335"/>
        <v>#DIV/0!</v>
      </c>
    </row>
    <row r="45" spans="1:88" x14ac:dyDescent="0.35">
      <c r="A45" t="s">
        <v>172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8461.500051653944</v>
      </c>
      <c r="I45" s="1">
        <v>0</v>
      </c>
      <c r="J45">
        <f t="shared" si="294"/>
        <v>32.982643222522263</v>
      </c>
      <c r="K45">
        <f t="shared" si="295"/>
        <v>0.20607049880595768</v>
      </c>
      <c r="L45">
        <f t="shared" si="296"/>
        <v>1363.2641773857445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297"/>
        <v>#DIV/0!</v>
      </c>
      <c r="U45" t="e">
        <f t="shared" si="298"/>
        <v>#DIV/0!</v>
      </c>
      <c r="V45" t="e">
        <f t="shared" si="299"/>
        <v>#DIV/0!</v>
      </c>
      <c r="W45" s="1">
        <v>-1</v>
      </c>
      <c r="X45" s="1">
        <v>0.87</v>
      </c>
      <c r="Y45" s="1">
        <v>0.92</v>
      </c>
      <c r="Z45" s="1">
        <v>10.008282661437988</v>
      </c>
      <c r="AA45">
        <f t="shared" si="300"/>
        <v>0.87500414133071902</v>
      </c>
      <c r="AB45">
        <f t="shared" si="301"/>
        <v>2.2859257760002989E-2</v>
      </c>
      <c r="AC45" t="e">
        <f t="shared" si="302"/>
        <v>#DIV/0!</v>
      </c>
      <c r="AD45" t="e">
        <f t="shared" si="303"/>
        <v>#DIV/0!</v>
      </c>
      <c r="AE45" t="e">
        <f t="shared" si="304"/>
        <v>#DIV/0!</v>
      </c>
      <c r="AF45" s="1">
        <v>0</v>
      </c>
      <c r="AG45" s="1">
        <v>0.5</v>
      </c>
      <c r="AH45" t="e">
        <f t="shared" si="305"/>
        <v>#DIV/0!</v>
      </c>
      <c r="AI45">
        <f t="shared" si="306"/>
        <v>4.1061008115348221</v>
      </c>
      <c r="AJ45">
        <f t="shared" si="307"/>
        <v>1.9711701869567306</v>
      </c>
      <c r="AK45">
        <f t="shared" si="308"/>
        <v>27.935600280761719</v>
      </c>
      <c r="AL45" s="1">
        <v>2</v>
      </c>
      <c r="AM45">
        <f t="shared" si="309"/>
        <v>4.644859790802002</v>
      </c>
      <c r="AN45" s="1">
        <v>1</v>
      </c>
      <c r="AO45">
        <f t="shared" si="310"/>
        <v>9.2897195816040039</v>
      </c>
      <c r="AP45" s="1">
        <v>24.223199844360352</v>
      </c>
      <c r="AQ45" s="1">
        <v>27.935600280761719</v>
      </c>
      <c r="AR45" s="1">
        <v>22.971189498901367</v>
      </c>
      <c r="AS45" s="1">
        <v>1700.0238037109375</v>
      </c>
      <c r="AT45" s="1">
        <v>1673.54443359375</v>
      </c>
      <c r="AU45" s="1">
        <v>15.493306159973145</v>
      </c>
      <c r="AV45" s="1">
        <v>18.171836853027344</v>
      </c>
      <c r="AW45" s="1">
        <v>50.826362609863281</v>
      </c>
      <c r="AX45" s="1">
        <v>59.616756439208984</v>
      </c>
      <c r="AY45" s="1">
        <v>301.02215576171875</v>
      </c>
      <c r="AZ45" s="1">
        <v>1698.9669189453125</v>
      </c>
      <c r="BA45" s="1">
        <v>9.5374912023544312E-2</v>
      </c>
      <c r="BB45" s="1">
        <v>99.574188232421875</v>
      </c>
      <c r="BC45" s="1">
        <v>-0.20170867443084717</v>
      </c>
      <c r="BD45" s="1">
        <v>-7.5525060296058655E-2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311"/>
        <v>1.5051107788085938</v>
      </c>
      <c r="BM45">
        <f t="shared" si="312"/>
        <v>4.1061008115348217E-3</v>
      </c>
      <c r="BN45">
        <f t="shared" si="313"/>
        <v>301.0856002807617</v>
      </c>
      <c r="BO45">
        <f t="shared" si="314"/>
        <v>297.37319984436033</v>
      </c>
      <c r="BP45">
        <f t="shared" si="315"/>
        <v>271.83470095527082</v>
      </c>
      <c r="BQ45">
        <f t="shared" si="316"/>
        <v>0.19118322817368544</v>
      </c>
      <c r="BR45">
        <f t="shared" si="317"/>
        <v>3.7806160902889361</v>
      </c>
      <c r="BS45">
        <f t="shared" si="318"/>
        <v>37.967832401147788</v>
      </c>
      <c r="BT45">
        <f t="shared" si="319"/>
        <v>19.795995548120445</v>
      </c>
      <c r="BU45">
        <f t="shared" si="320"/>
        <v>26.079400062561035</v>
      </c>
      <c r="BV45">
        <f t="shared" si="321"/>
        <v>3.3901444955188387</v>
      </c>
      <c r="BW45">
        <f t="shared" si="322"/>
        <v>0.20159851173394536</v>
      </c>
      <c r="BX45">
        <f t="shared" si="323"/>
        <v>1.8094459033322055</v>
      </c>
      <c r="BY45">
        <f t="shared" si="324"/>
        <v>1.5806985921866332</v>
      </c>
      <c r="BZ45">
        <f t="shared" si="325"/>
        <v>0.12639336080488844</v>
      </c>
      <c r="CA45">
        <f t="shared" si="326"/>
        <v>135.74592380952589</v>
      </c>
      <c r="CB45">
        <f t="shared" si="327"/>
        <v>0.8145969416887765</v>
      </c>
      <c r="CC45">
        <f t="shared" si="328"/>
        <v>47.519497871480795</v>
      </c>
      <c r="CD45">
        <f t="shared" si="329"/>
        <v>1668.7513321487313</v>
      </c>
      <c r="CE45">
        <f t="shared" si="330"/>
        <v>9.3921641542022531E-3</v>
      </c>
      <c r="CF45">
        <f t="shared" si="331"/>
        <v>0</v>
      </c>
      <c r="CG45">
        <f t="shared" si="332"/>
        <v>1486.6030900610406</v>
      </c>
      <c r="CH45">
        <f t="shared" si="333"/>
        <v>0</v>
      </c>
      <c r="CI45" t="e">
        <f t="shared" si="334"/>
        <v>#DIV/0!</v>
      </c>
      <c r="CJ45" t="e">
        <f t="shared" si="335"/>
        <v>#DIV/0!</v>
      </c>
    </row>
    <row r="46" spans="1:88" x14ac:dyDescent="0.35">
      <c r="A46" t="s">
        <v>172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8683.500051653944</v>
      </c>
      <c r="I46" s="1">
        <v>0</v>
      </c>
      <c r="J46">
        <f t="shared" si="294"/>
        <v>33.734328509672885</v>
      </c>
      <c r="K46">
        <f t="shared" si="295"/>
        <v>0.15893149604024859</v>
      </c>
      <c r="L46">
        <f t="shared" si="296"/>
        <v>1567.1851994877543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297"/>
        <v>#DIV/0!</v>
      </c>
      <c r="U46" t="e">
        <f t="shared" si="298"/>
        <v>#DIV/0!</v>
      </c>
      <c r="V46" t="e">
        <f t="shared" si="299"/>
        <v>#DIV/0!</v>
      </c>
      <c r="W46" s="1">
        <v>-1</v>
      </c>
      <c r="X46" s="1">
        <v>0.87</v>
      </c>
      <c r="Y46" s="1">
        <v>0.92</v>
      </c>
      <c r="Z46" s="1">
        <v>10.008282661437988</v>
      </c>
      <c r="AA46">
        <f t="shared" si="300"/>
        <v>0.87500414133071902</v>
      </c>
      <c r="AB46">
        <f t="shared" si="301"/>
        <v>2.3342845764567074E-2</v>
      </c>
      <c r="AC46" t="e">
        <f t="shared" si="302"/>
        <v>#DIV/0!</v>
      </c>
      <c r="AD46" t="e">
        <f t="shared" si="303"/>
        <v>#DIV/0!</v>
      </c>
      <c r="AE46" t="e">
        <f t="shared" si="304"/>
        <v>#DIV/0!</v>
      </c>
      <c r="AF46" s="1">
        <v>0</v>
      </c>
      <c r="AG46" s="1">
        <v>0.5</v>
      </c>
      <c r="AH46" t="e">
        <f t="shared" si="305"/>
        <v>#DIV/0!</v>
      </c>
      <c r="AI46">
        <f t="shared" si="306"/>
        <v>3.417053556094527</v>
      </c>
      <c r="AJ46">
        <f t="shared" si="307"/>
        <v>2.1150853330731145</v>
      </c>
      <c r="AK46">
        <f t="shared" si="308"/>
        <v>28.477687835693359</v>
      </c>
      <c r="AL46" s="1">
        <v>2</v>
      </c>
      <c r="AM46">
        <f t="shared" si="309"/>
        <v>4.644859790802002</v>
      </c>
      <c r="AN46" s="1">
        <v>1</v>
      </c>
      <c r="AO46">
        <f t="shared" si="310"/>
        <v>9.2897195816040039</v>
      </c>
      <c r="AP46" s="1">
        <v>24.31715202331543</v>
      </c>
      <c r="AQ46" s="1">
        <v>28.477687835693359</v>
      </c>
      <c r="AR46" s="1">
        <v>22.966659545898438</v>
      </c>
      <c r="AS46" s="1">
        <v>2000.4576416015625</v>
      </c>
      <c r="AT46" s="1">
        <v>1973.56494140625</v>
      </c>
      <c r="AU46" s="1">
        <v>15.715859413146973</v>
      </c>
      <c r="AV46" s="1">
        <v>17.945329666137695</v>
      </c>
      <c r="AW46" s="1">
        <v>51.235965728759766</v>
      </c>
      <c r="AX46" s="1">
        <v>58.533679962158203</v>
      </c>
      <c r="AY46" s="1">
        <v>301.03414916992188</v>
      </c>
      <c r="AZ46" s="1">
        <v>1700.5718994140625</v>
      </c>
      <c r="BA46" s="1">
        <v>0.14753095805644989</v>
      </c>
      <c r="BB46" s="1">
        <v>99.564842224121094</v>
      </c>
      <c r="BC46" s="1">
        <v>-1.2412105798721313</v>
      </c>
      <c r="BD46" s="1">
        <v>-0.11042086035013199</v>
      </c>
      <c r="BE46" s="1">
        <v>0.5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311"/>
        <v>1.5051707458496091</v>
      </c>
      <c r="BM46">
        <f t="shared" si="312"/>
        <v>3.417053556094527E-3</v>
      </c>
      <c r="BN46">
        <f t="shared" si="313"/>
        <v>301.62768783569334</v>
      </c>
      <c r="BO46">
        <f t="shared" si="314"/>
        <v>297.46715202331541</v>
      </c>
      <c r="BP46">
        <f t="shared" si="315"/>
        <v>272.09149782453096</v>
      </c>
      <c r="BQ46">
        <f t="shared" si="316"/>
        <v>0.29216741831056836</v>
      </c>
      <c r="BR46">
        <f t="shared" si="317"/>
        <v>3.9018092499419539</v>
      </c>
      <c r="BS46">
        <f t="shared" si="318"/>
        <v>39.18862484770434</v>
      </c>
      <c r="BT46">
        <f t="shared" si="319"/>
        <v>21.243295181566644</v>
      </c>
      <c r="BU46">
        <f t="shared" si="320"/>
        <v>26.397419929504395</v>
      </c>
      <c r="BV46">
        <f t="shared" si="321"/>
        <v>3.4544293199821099</v>
      </c>
      <c r="BW46">
        <f t="shared" si="322"/>
        <v>0.15625818106374834</v>
      </c>
      <c r="BX46">
        <f t="shared" si="323"/>
        <v>1.7867239168688394</v>
      </c>
      <c r="BY46">
        <f t="shared" si="324"/>
        <v>1.6677054031132705</v>
      </c>
      <c r="BZ46">
        <f t="shared" si="325"/>
        <v>9.7898076198257009E-2</v>
      </c>
      <c r="CA46">
        <f t="shared" si="326"/>
        <v>156.036547122976</v>
      </c>
      <c r="CB46">
        <f t="shared" si="327"/>
        <v>0.79408848759294814</v>
      </c>
      <c r="CC46">
        <f t="shared" si="328"/>
        <v>45.136717254889533</v>
      </c>
      <c r="CD46">
        <f t="shared" si="329"/>
        <v>1968.662603602831</v>
      </c>
      <c r="CE46">
        <f t="shared" si="330"/>
        <v>7.7344733675443617E-3</v>
      </c>
      <c r="CF46">
        <f t="shared" si="331"/>
        <v>0</v>
      </c>
      <c r="CG46">
        <f t="shared" si="332"/>
        <v>1488.0074546179517</v>
      </c>
      <c r="CH46">
        <f t="shared" si="333"/>
        <v>0</v>
      </c>
      <c r="CI46" t="e">
        <f t="shared" si="334"/>
        <v>#DIV/0!</v>
      </c>
      <c r="CJ46" t="e">
        <f t="shared" si="335"/>
        <v>#DIV/0!</v>
      </c>
    </row>
    <row r="47" spans="1:88" x14ac:dyDescent="0.35">
      <c r="A47" t="s">
        <v>173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9459.500051653944</v>
      </c>
      <c r="I47" s="1">
        <v>0</v>
      </c>
      <c r="J47">
        <f t="shared" ref="J47" si="336">(AS47-AT47*(1000-AU47)/(1000-AV47))*BL47</f>
        <v>20.433245048933934</v>
      </c>
      <c r="K47">
        <f t="shared" ref="K47" si="337">IF(BW47&lt;&gt;0,1/(1/BW47-1/AO47),0)</f>
        <v>0.15099684938797392</v>
      </c>
      <c r="L47">
        <f t="shared" ref="L47" si="338">((BZ47-BM47/2)*AT47-J47)/(BZ47+BM47/2)</f>
        <v>156.36108878125799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ref="T47" si="339">CF47/P47</f>
        <v>#DIV/0!</v>
      </c>
      <c r="U47" t="e">
        <f t="shared" ref="U47" si="340">CH47/R47</f>
        <v>#DIV/0!</v>
      </c>
      <c r="V47" t="e">
        <f t="shared" ref="V47" si="341">(R47-S47)/R47</f>
        <v>#DIV/0!</v>
      </c>
      <c r="W47" s="1">
        <v>-1</v>
      </c>
      <c r="X47" s="1">
        <v>0.87</v>
      </c>
      <c r="Y47" s="1">
        <v>0.92</v>
      </c>
      <c r="Z47" s="1">
        <v>10.032573699951172</v>
      </c>
      <c r="AA47">
        <f t="shared" ref="AA47" si="342">(Z47*Y47+(100-Z47)*X47)/100</f>
        <v>0.87501628684997557</v>
      </c>
      <c r="AB47">
        <f t="shared" ref="AB47" si="343">(J47-W47)/CG47</f>
        <v>1.4400641771699373E-2</v>
      </c>
      <c r="AC47" t="e">
        <f t="shared" ref="AC47" si="344">(R47-S47)/(R47-Q47)</f>
        <v>#DIV/0!</v>
      </c>
      <c r="AD47" t="e">
        <f t="shared" ref="AD47" si="345">(P47-R47)/(P47-Q47)</f>
        <v>#DIV/0!</v>
      </c>
      <c r="AE47" t="e">
        <f t="shared" ref="AE47" si="346">(P47-R47)/R47</f>
        <v>#DIV/0!</v>
      </c>
      <c r="AF47" s="1">
        <v>0</v>
      </c>
      <c r="AG47" s="1">
        <v>0.5</v>
      </c>
      <c r="AH47" t="e">
        <f t="shared" ref="AH47" si="347">V47*AG47*AA47*AF47</f>
        <v>#DIV/0!</v>
      </c>
      <c r="AI47">
        <f t="shared" ref="AI47" si="348">BM47*1000</f>
        <v>3.3205063651517217</v>
      </c>
      <c r="AJ47">
        <f t="shared" ref="AJ47" si="349">(BR47-BX47)</f>
        <v>2.1575159180687438</v>
      </c>
      <c r="AK47">
        <f t="shared" ref="AK47" si="350">(AQ47+BQ47*I47)</f>
        <v>29.25129508972168</v>
      </c>
      <c r="AL47" s="1">
        <v>2</v>
      </c>
      <c r="AM47">
        <f t="shared" ref="AM47" si="351">(AL47*BF47+BG47)</f>
        <v>4.644859790802002</v>
      </c>
      <c r="AN47" s="1">
        <v>1</v>
      </c>
      <c r="AO47">
        <f t="shared" ref="AO47" si="352">AM47*(AN47+1)*(AN47+1)/(AN47*AN47+1)</f>
        <v>9.2897195816040039</v>
      </c>
      <c r="AP47" s="1">
        <v>25.916149139404297</v>
      </c>
      <c r="AQ47" s="1">
        <v>29.25129508972168</v>
      </c>
      <c r="AR47" s="1">
        <v>24.950420379638672</v>
      </c>
      <c r="AS47" s="1">
        <v>399.98260498046875</v>
      </c>
      <c r="AT47" s="1">
        <v>385.55654907226563</v>
      </c>
      <c r="AU47" s="1">
        <v>17.15580940246582</v>
      </c>
      <c r="AV47" s="1">
        <v>19.31927490234375</v>
      </c>
      <c r="AW47" s="1">
        <v>50.860984802246094</v>
      </c>
      <c r="AX47" s="1">
        <v>57.275413513183594</v>
      </c>
      <c r="AY47" s="1">
        <v>301.03152465820313</v>
      </c>
      <c r="AZ47" s="1">
        <v>1700.9437255859375</v>
      </c>
      <c r="BA47" s="1">
        <v>9.4572529196739197E-2</v>
      </c>
      <c r="BB47" s="1">
        <v>99.543632507324219</v>
      </c>
      <c r="BC47" s="1">
        <v>1.7840945720672607</v>
      </c>
      <c r="BD47" s="1">
        <v>-9.2610515654087067E-2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ref="BL47" si="353">AY47*0.000001/(AL47*0.0001)</f>
        <v>1.5051576232910155</v>
      </c>
      <c r="BM47">
        <f t="shared" ref="BM47" si="354">(AV47-AU47)/(1000-AV47)*BL47</f>
        <v>3.3205063651517218E-3</v>
      </c>
      <c r="BN47">
        <f t="shared" ref="BN47" si="355">(AQ47+273.15)</f>
        <v>302.40129508972166</v>
      </c>
      <c r="BO47">
        <f t="shared" ref="BO47" si="356">(AP47+273.15)</f>
        <v>299.06614913940427</v>
      </c>
      <c r="BP47">
        <f t="shared" ref="BP47" si="357">(AZ47*BH47+BA47*BI47)*BJ47</f>
        <v>272.15099001070121</v>
      </c>
      <c r="BQ47">
        <f t="shared" ref="BQ47" si="358">((BP47+0.00000010773*(BO47^4-BN47^4))-BM47*44100)/(AM47*51.4+0.00000043092*BN47^3)</f>
        <v>0.34558915043194077</v>
      </c>
      <c r="BR47">
        <f t="shared" ref="BR47" si="359">0.61365*EXP(17.502*AK47/(240.97+AK47))</f>
        <v>4.0806267192556218</v>
      </c>
      <c r="BS47">
        <f t="shared" ref="BS47" si="360">BR47*1000/BB47</f>
        <v>40.993347504727417</v>
      </c>
      <c r="BT47">
        <f t="shared" ref="BT47" si="361">(BS47-AV47)</f>
        <v>21.674072602383667</v>
      </c>
      <c r="BU47">
        <f t="shared" ref="BU47" si="362">IF(I47,AQ47,(AP47+AQ47)/2)</f>
        <v>27.583722114562988</v>
      </c>
      <c r="BV47">
        <f t="shared" ref="BV47" si="363">0.61365*EXP(17.502*BU47/(240.97+BU47))</f>
        <v>3.7037172487771013</v>
      </c>
      <c r="BW47">
        <f t="shared" ref="BW47" si="364">IF(BT47&lt;&gt;0,(1000-(BS47+AV47)/2)/BT47*BM47,0)</f>
        <v>0.14858177329795955</v>
      </c>
      <c r="BX47">
        <f t="shared" ref="BX47" si="365">AV47*BB47/1000</f>
        <v>1.9231108011868783</v>
      </c>
      <c r="BY47">
        <f t="shared" ref="BY47" si="366">(BV47-BX47)</f>
        <v>1.780606447590223</v>
      </c>
      <c r="BZ47">
        <f t="shared" ref="BZ47" si="367">1/(1.6/K47+1.37/AO47)</f>
        <v>9.3077609411582315E-2</v>
      </c>
      <c r="CA47">
        <f t="shared" ref="CA47" si="368">L47*BB47*0.001</f>
        <v>15.564750760086641</v>
      </c>
      <c r="CB47">
        <f t="shared" ref="CB47" si="369">L47/AT47</f>
        <v>0.40554644748610125</v>
      </c>
      <c r="CC47">
        <f t="shared" ref="CC47" si="370">(1-BM47*BB47/BR47/K47)*100</f>
        <v>46.355766118626931</v>
      </c>
      <c r="CD47">
        <f t="shared" ref="CD47" si="371">(AT47-J47/(AO47/1.35))</f>
        <v>382.58715041886751</v>
      </c>
      <c r="CE47">
        <f t="shared" ref="CE47" si="372">J47*CC47/100/CD47</f>
        <v>2.4757724547098681E-2</v>
      </c>
      <c r="CF47">
        <f t="shared" ref="CF47" si="373">(P47-O47)</f>
        <v>0</v>
      </c>
      <c r="CG47">
        <f t="shared" ref="CG47" si="374">AZ47*AA47</f>
        <v>1488.3534629029707</v>
      </c>
      <c r="CH47">
        <f t="shared" ref="CH47" si="375">(R47-Q47)</f>
        <v>0</v>
      </c>
      <c r="CI47" t="e">
        <f t="shared" ref="CI47" si="376">(R47-S47)/(R47-O47)</f>
        <v>#DIV/0!</v>
      </c>
      <c r="CJ47" t="e">
        <f t="shared" ref="CJ47" si="377">(P47-R47)/(P47-O47)</f>
        <v>#DIV/0!</v>
      </c>
    </row>
    <row r="48" spans="1:88" x14ac:dyDescent="0.35">
      <c r="A48" t="s">
        <v>173</v>
      </c>
      <c r="B48" s="1">
        <v>47</v>
      </c>
      <c r="C48" s="1" t="s">
        <v>137</v>
      </c>
      <c r="D48" s="1" t="s">
        <v>0</v>
      </c>
      <c r="E48" s="1">
        <v>0</v>
      </c>
      <c r="F48" s="1" t="s">
        <v>91</v>
      </c>
      <c r="G48" s="1" t="s">
        <v>0</v>
      </c>
      <c r="H48" s="1">
        <v>9755.500051653944</v>
      </c>
      <c r="I48" s="1">
        <v>0</v>
      </c>
      <c r="J48">
        <f t="shared" ref="J48:J57" si="378">(AS48-AT48*(1000-AU48)/(1000-AV48))*BL48</f>
        <v>-3.3617145912812094</v>
      </c>
      <c r="K48">
        <f t="shared" ref="K48:K57" si="379">IF(BW48&lt;&gt;0,1/(1/BW48-1/AO48),0)</f>
        <v>0.17437080216181405</v>
      </c>
      <c r="L48">
        <f t="shared" ref="L48:L57" si="380">((BZ48-BM48/2)*AT48-J48)/(BZ48+BM48/2)</f>
        <v>81.101003753936467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7" si="381">CF48/P48</f>
        <v>#DIV/0!</v>
      </c>
      <c r="U48" t="e">
        <f t="shared" ref="U48:U57" si="382">CH48/R48</f>
        <v>#DIV/0!</v>
      </c>
      <c r="V48" t="e">
        <f t="shared" ref="V48:V57" si="383">(R48-S48)/R48</f>
        <v>#DIV/0!</v>
      </c>
      <c r="W48" s="1">
        <v>-1</v>
      </c>
      <c r="X48" s="1">
        <v>0.87</v>
      </c>
      <c r="Y48" s="1">
        <v>0.92</v>
      </c>
      <c r="Z48" s="1">
        <v>10.032573699951172</v>
      </c>
      <c r="AA48">
        <f t="shared" ref="AA48:AA57" si="384">(Z48*Y48+(100-Z48)*X48)/100</f>
        <v>0.87501628684997557</v>
      </c>
      <c r="AB48">
        <f t="shared" ref="AB48:AB57" si="385">(J48-W48)/CG48</f>
        <v>-1.5861452807017368E-3</v>
      </c>
      <c r="AC48" t="e">
        <f t="shared" ref="AC48:AC57" si="386">(R48-S48)/(R48-Q48)</f>
        <v>#DIV/0!</v>
      </c>
      <c r="AD48" t="e">
        <f t="shared" ref="AD48:AD57" si="387">(P48-R48)/(P48-Q48)</f>
        <v>#DIV/0!</v>
      </c>
      <c r="AE48" t="e">
        <f t="shared" ref="AE48:AE57" si="388">(P48-R48)/R48</f>
        <v>#DIV/0!</v>
      </c>
      <c r="AF48" s="1">
        <v>0</v>
      </c>
      <c r="AG48" s="1">
        <v>0.5</v>
      </c>
      <c r="AH48" t="e">
        <f t="shared" ref="AH48:AH57" si="389">V48*AG48*AA48*AF48</f>
        <v>#DIV/0!</v>
      </c>
      <c r="AI48">
        <f t="shared" ref="AI48:AI57" si="390">BM48*1000</f>
        <v>3.6557178607556482</v>
      </c>
      <c r="AJ48">
        <f t="shared" ref="AJ48:AJ57" si="391">(BR48-BX48)</f>
        <v>2.0620201117428056</v>
      </c>
      <c r="AK48">
        <f t="shared" ref="AK48:AK57" si="392">(AQ48+BQ48*I48)</f>
        <v>29.039241790771484</v>
      </c>
      <c r="AL48" s="1">
        <v>2</v>
      </c>
      <c r="AM48">
        <f t="shared" ref="AM48:AM57" si="393">(AL48*BF48+BG48)</f>
        <v>4.644859790802002</v>
      </c>
      <c r="AN48" s="1">
        <v>1</v>
      </c>
      <c r="AO48">
        <f t="shared" ref="AO48:AO57" si="394">AM48*(AN48+1)*(AN48+1)/(AN48*AN48+1)</f>
        <v>9.2897195816040039</v>
      </c>
      <c r="AP48" s="1">
        <v>25.902713775634766</v>
      </c>
      <c r="AQ48" s="1">
        <v>29.039241790771484</v>
      </c>
      <c r="AR48" s="1">
        <v>24.947284698486328</v>
      </c>
      <c r="AS48" s="1">
        <v>49.920253753662109</v>
      </c>
      <c r="AT48" s="1">
        <v>52.027389526367188</v>
      </c>
      <c r="AU48" s="1">
        <v>17.398693084716797</v>
      </c>
      <c r="AV48" s="1">
        <v>19.779487609863281</v>
      </c>
      <c r="AW48" s="1">
        <v>51.623180389404297</v>
      </c>
      <c r="AX48" s="1">
        <v>58.685043334960938</v>
      </c>
      <c r="AY48" s="1">
        <v>301.0263671875</v>
      </c>
      <c r="AZ48" s="1">
        <v>1701.6424560546875</v>
      </c>
      <c r="BA48" s="1">
        <v>9.8201066255569458E-2</v>
      </c>
      <c r="BB48" s="1">
        <v>99.542221069335938</v>
      </c>
      <c r="BC48" s="1">
        <v>0.94971859455108643</v>
      </c>
      <c r="BD48" s="1">
        <v>-7.1510285139083862E-2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7" si="395">AY48*0.000001/(AL48*0.0001)</f>
        <v>1.5051318359374999</v>
      </c>
      <c r="BM48">
        <f t="shared" ref="BM48:BM57" si="396">(AV48-AU48)/(1000-AV48)*BL48</f>
        <v>3.6557178607556483E-3</v>
      </c>
      <c r="BN48">
        <f t="shared" ref="BN48:BN57" si="397">(AQ48+273.15)</f>
        <v>302.18924179077146</v>
      </c>
      <c r="BO48">
        <f t="shared" ref="BO48:BO57" si="398">(AP48+273.15)</f>
        <v>299.05271377563474</v>
      </c>
      <c r="BP48">
        <f t="shared" ref="BP48:BP57" si="399">(AZ48*BH48+BA48*BI48)*BJ48</f>
        <v>272.26278688320235</v>
      </c>
      <c r="BQ48">
        <f t="shared" ref="BQ48:BQ57" si="400">((BP48+0.00000010773*(BO48^4-BN48^4))-BM48*44100)/(AM48*51.4+0.00000043092*BN48^3)</f>
        <v>0.2965423413131083</v>
      </c>
      <c r="BR48">
        <f t="shared" ref="BR48:BR57" si="401">0.61365*EXP(17.502*AK48/(240.97+AK48))</f>
        <v>4.0309142400420077</v>
      </c>
      <c r="BS48">
        <f t="shared" ref="BS48:BS57" si="402">BR48*1000/BB48</f>
        <v>40.494517770849036</v>
      </c>
      <c r="BT48">
        <f t="shared" ref="BT48:BT57" si="403">(BS48-AV48)</f>
        <v>20.715030160985755</v>
      </c>
      <c r="BU48">
        <f t="shared" ref="BU48:BU57" si="404">IF(I48,AQ48,(AP48+AQ48)/2)</f>
        <v>27.470977783203125</v>
      </c>
      <c r="BV48">
        <f t="shared" ref="BV48:BV57" si="405">0.61365*EXP(17.502*BU48/(240.97+BU48))</f>
        <v>3.6793687750455994</v>
      </c>
      <c r="BW48">
        <f t="shared" ref="BW48:BW57" si="406">IF(BT48&lt;&gt;0,(1000-(BS48+AV48)/2)/BT48*BM48,0)</f>
        <v>0.17115811341797979</v>
      </c>
      <c r="BX48">
        <f t="shared" ref="BX48:BX57" si="407">AV48*BB48/1000</f>
        <v>1.9688941282992019</v>
      </c>
      <c r="BY48">
        <f t="shared" ref="BY48:BY57" si="408">(BV48-BX48)</f>
        <v>1.7104746467463976</v>
      </c>
      <c r="BZ48">
        <f t="shared" ref="BZ48:BZ57" si="409">1/(1.6/K48+1.37/AO48)</f>
        <v>0.10725789522858607</v>
      </c>
      <c r="CA48">
        <f t="shared" ref="CA48:CA57" si="410">L48*BB48*0.001</f>
        <v>8.0729740446193876</v>
      </c>
      <c r="CB48">
        <f t="shared" ref="CB48:CB57" si="411">L48/AT48</f>
        <v>1.5588136266732149</v>
      </c>
      <c r="CC48">
        <f t="shared" ref="CC48:CC57" si="412">(1-BM48*BB48/BR48/K48)*100</f>
        <v>48.227078372062216</v>
      </c>
      <c r="CD48">
        <f t="shared" ref="CD48:CD57" si="413">(AT48-J48/(AO48/1.35))</f>
        <v>52.51592038656846</v>
      </c>
      <c r="CE48">
        <f t="shared" ref="CE48:CE57" si="414">J48*CC48/100/CD48</f>
        <v>-3.0871718873975874E-2</v>
      </c>
      <c r="CF48">
        <f t="shared" ref="CF48:CF57" si="415">(P48-O48)</f>
        <v>0</v>
      </c>
      <c r="CG48">
        <f t="shared" ref="CG48:CG57" si="416">AZ48*AA48</f>
        <v>1488.9648634432453</v>
      </c>
      <c r="CH48">
        <f t="shared" ref="CH48:CH57" si="417">(R48-Q48)</f>
        <v>0</v>
      </c>
      <c r="CI48" t="e">
        <f t="shared" ref="CI48:CI57" si="418">(R48-S48)/(R48-O48)</f>
        <v>#DIV/0!</v>
      </c>
      <c r="CJ48" t="e">
        <f t="shared" ref="CJ48:CJ57" si="419">(P48-R48)/(P48-O48)</f>
        <v>#DIV/0!</v>
      </c>
    </row>
    <row r="49" spans="1:88" x14ac:dyDescent="0.35">
      <c r="A49" t="s">
        <v>173</v>
      </c>
      <c r="B49" s="1">
        <v>48</v>
      </c>
      <c r="C49" s="1" t="s">
        <v>138</v>
      </c>
      <c r="D49" s="1" t="s">
        <v>0</v>
      </c>
      <c r="E49" s="1">
        <v>0</v>
      </c>
      <c r="F49" s="1" t="s">
        <v>91</v>
      </c>
      <c r="G49" s="1" t="s">
        <v>0</v>
      </c>
      <c r="H49" s="1">
        <v>9899.500051653944</v>
      </c>
      <c r="I49" s="1">
        <v>0</v>
      </c>
      <c r="J49">
        <f t="shared" si="378"/>
        <v>1.4933154517640164</v>
      </c>
      <c r="K49">
        <f t="shared" si="379"/>
        <v>0.20354805995582809</v>
      </c>
      <c r="L49">
        <f t="shared" si="380"/>
        <v>84.040872949528278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381"/>
        <v>#DIV/0!</v>
      </c>
      <c r="U49" t="e">
        <f t="shared" si="382"/>
        <v>#DIV/0!</v>
      </c>
      <c r="V49" t="e">
        <f t="shared" si="383"/>
        <v>#DIV/0!</v>
      </c>
      <c r="W49" s="1">
        <v>-1</v>
      </c>
      <c r="X49" s="1">
        <v>0.87</v>
      </c>
      <c r="Y49" s="1">
        <v>0.92</v>
      </c>
      <c r="Z49" s="1">
        <v>10.032573699951172</v>
      </c>
      <c r="AA49">
        <f t="shared" si="384"/>
        <v>0.87501628684997557</v>
      </c>
      <c r="AB49">
        <f t="shared" si="385"/>
        <v>1.6761963632439991E-3</v>
      </c>
      <c r="AC49" t="e">
        <f t="shared" si="386"/>
        <v>#DIV/0!</v>
      </c>
      <c r="AD49" t="e">
        <f t="shared" si="387"/>
        <v>#DIV/0!</v>
      </c>
      <c r="AE49" t="e">
        <f t="shared" si="388"/>
        <v>#DIV/0!</v>
      </c>
      <c r="AF49" s="1">
        <v>0</v>
      </c>
      <c r="AG49" s="1">
        <v>0.5</v>
      </c>
      <c r="AH49" t="e">
        <f t="shared" si="389"/>
        <v>#DIV/0!</v>
      </c>
      <c r="AI49">
        <f t="shared" si="390"/>
        <v>4.1805498000695689</v>
      </c>
      <c r="AJ49">
        <f t="shared" si="391"/>
        <v>2.0261377691731592</v>
      </c>
      <c r="AK49">
        <f t="shared" si="392"/>
        <v>28.988920211791992</v>
      </c>
      <c r="AL49" s="1">
        <v>2</v>
      </c>
      <c r="AM49">
        <f t="shared" si="393"/>
        <v>4.644859790802002</v>
      </c>
      <c r="AN49" s="1">
        <v>1</v>
      </c>
      <c r="AO49">
        <f t="shared" si="394"/>
        <v>9.2897195816040039</v>
      </c>
      <c r="AP49" s="1">
        <v>25.981203079223633</v>
      </c>
      <c r="AQ49" s="1">
        <v>28.988920211791992</v>
      </c>
      <c r="AR49" s="1">
        <v>24.946945190429688</v>
      </c>
      <c r="AS49" s="1">
        <v>100.33160400390625</v>
      </c>
      <c r="AT49" s="1">
        <v>99.064376831054688</v>
      </c>
      <c r="AU49" s="1">
        <v>17.30048942565918</v>
      </c>
      <c r="AV49" s="1">
        <v>20.022243499755859</v>
      </c>
      <c r="AW49" s="1">
        <v>51.094673156738281</v>
      </c>
      <c r="AX49" s="1">
        <v>59.132129669189453</v>
      </c>
      <c r="AY49" s="1">
        <v>301.04452514648438</v>
      </c>
      <c r="AZ49" s="1">
        <v>1699.9501953125</v>
      </c>
      <c r="BA49" s="1">
        <v>9.651067852973938E-2</v>
      </c>
      <c r="BB49" s="1">
        <v>99.542152404785156</v>
      </c>
      <c r="BC49" s="1">
        <v>1.1664254665374756</v>
      </c>
      <c r="BD49" s="1">
        <v>-8.8864870369434357E-2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395"/>
        <v>1.5052226257324217</v>
      </c>
      <c r="BM49">
        <f t="shared" si="396"/>
        <v>4.1805498000695692E-3</v>
      </c>
      <c r="BN49">
        <f t="shared" si="397"/>
        <v>302.13892021179197</v>
      </c>
      <c r="BO49">
        <f t="shared" si="398"/>
        <v>299.13120307922361</v>
      </c>
      <c r="BP49">
        <f t="shared" si="399"/>
        <v>271.99202517050435</v>
      </c>
      <c r="BQ49">
        <f t="shared" si="400"/>
        <v>0.20911949095120944</v>
      </c>
      <c r="BR49">
        <f t="shared" si="401"/>
        <v>4.0191949831115759</v>
      </c>
      <c r="BS49">
        <f t="shared" si="402"/>
        <v>40.376814103513063</v>
      </c>
      <c r="BT49">
        <f t="shared" si="403"/>
        <v>20.354570603757203</v>
      </c>
      <c r="BU49">
        <f t="shared" si="404"/>
        <v>27.485061645507813</v>
      </c>
      <c r="BV49">
        <f t="shared" si="405"/>
        <v>3.6824026964790115</v>
      </c>
      <c r="BW49">
        <f t="shared" si="406"/>
        <v>0.19918372364128023</v>
      </c>
      <c r="BX49">
        <f t="shared" si="407"/>
        <v>1.9930572139384166</v>
      </c>
      <c r="BY49">
        <f t="shared" si="408"/>
        <v>1.6893454825405949</v>
      </c>
      <c r="BZ49">
        <f t="shared" si="409"/>
        <v>0.12487471459649646</v>
      </c>
      <c r="CA49">
        <f t="shared" si="410"/>
        <v>8.3656093833731298</v>
      </c>
      <c r="CB49">
        <f t="shared" si="411"/>
        <v>0.84834605170789468</v>
      </c>
      <c r="CC49">
        <f t="shared" si="412"/>
        <v>49.133203722675709</v>
      </c>
      <c r="CD49">
        <f t="shared" si="413"/>
        <v>98.847365344090804</v>
      </c>
      <c r="CE49">
        <f t="shared" si="414"/>
        <v>7.4226937721944197E-3</v>
      </c>
      <c r="CF49">
        <f t="shared" si="415"/>
        <v>0</v>
      </c>
      <c r="CG49">
        <f t="shared" si="416"/>
        <v>1487.4841077322344</v>
      </c>
      <c r="CH49">
        <f t="shared" si="417"/>
        <v>0</v>
      </c>
      <c r="CI49" t="e">
        <f t="shared" si="418"/>
        <v>#DIV/0!</v>
      </c>
      <c r="CJ49" t="e">
        <f t="shared" si="419"/>
        <v>#DIV/0!</v>
      </c>
    </row>
    <row r="50" spans="1:88" x14ac:dyDescent="0.35">
      <c r="A50" t="s">
        <v>173</v>
      </c>
      <c r="B50" s="1">
        <v>46</v>
      </c>
      <c r="C50" s="1" t="s">
        <v>136</v>
      </c>
      <c r="D50" s="1" t="s">
        <v>0</v>
      </c>
      <c r="E50" s="1">
        <v>0</v>
      </c>
      <c r="F50" s="1" t="s">
        <v>91</v>
      </c>
      <c r="G50" s="1" t="s">
        <v>0</v>
      </c>
      <c r="H50" s="1">
        <v>9613.500051653944</v>
      </c>
      <c r="I50" s="1">
        <v>0</v>
      </c>
      <c r="J50">
        <f t="shared" si="378"/>
        <v>5.0087493065299098</v>
      </c>
      <c r="K50">
        <f t="shared" si="379"/>
        <v>0.15869913047975615</v>
      </c>
      <c r="L50">
        <f t="shared" si="380"/>
        <v>138.83760506515293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381"/>
        <v>#DIV/0!</v>
      </c>
      <c r="U50" t="e">
        <f t="shared" si="382"/>
        <v>#DIV/0!</v>
      </c>
      <c r="V50" t="e">
        <f t="shared" si="383"/>
        <v>#DIV/0!</v>
      </c>
      <c r="W50" s="1">
        <v>-1</v>
      </c>
      <c r="X50" s="1">
        <v>0.87</v>
      </c>
      <c r="Y50" s="1">
        <v>0.92</v>
      </c>
      <c r="Z50" s="1">
        <v>10.032573699951172</v>
      </c>
      <c r="AA50">
        <f t="shared" si="384"/>
        <v>0.87501628684997557</v>
      </c>
      <c r="AB50">
        <f t="shared" si="385"/>
        <v>4.0385263928839595E-3</v>
      </c>
      <c r="AC50" t="e">
        <f t="shared" si="386"/>
        <v>#DIV/0!</v>
      </c>
      <c r="AD50" t="e">
        <f t="shared" si="387"/>
        <v>#DIV/0!</v>
      </c>
      <c r="AE50" t="e">
        <f t="shared" si="388"/>
        <v>#DIV/0!</v>
      </c>
      <c r="AF50" s="1">
        <v>0</v>
      </c>
      <c r="AG50" s="1">
        <v>0.5</v>
      </c>
      <c r="AH50" t="e">
        <f t="shared" si="389"/>
        <v>#DIV/0!</v>
      </c>
      <c r="AI50">
        <f t="shared" si="390"/>
        <v>3.4056460185760566</v>
      </c>
      <c r="AJ50">
        <f t="shared" si="391"/>
        <v>2.1071008985715958</v>
      </c>
      <c r="AK50">
        <f t="shared" si="392"/>
        <v>29.154680252075195</v>
      </c>
      <c r="AL50" s="1">
        <v>2</v>
      </c>
      <c r="AM50">
        <f t="shared" si="393"/>
        <v>4.644859790802002</v>
      </c>
      <c r="AN50" s="1">
        <v>1</v>
      </c>
      <c r="AO50">
        <f t="shared" si="394"/>
        <v>9.2897195816040039</v>
      </c>
      <c r="AP50" s="1">
        <v>25.889793395996094</v>
      </c>
      <c r="AQ50" s="1">
        <v>29.154680252075195</v>
      </c>
      <c r="AR50" s="1">
        <v>24.944957733154297</v>
      </c>
      <c r="AS50" s="1">
        <v>199.67622375488281</v>
      </c>
      <c r="AT50" s="1">
        <v>195.90519714355469</v>
      </c>
      <c r="AU50" s="1">
        <v>17.379215240478516</v>
      </c>
      <c r="AV50" s="1">
        <v>19.597545623779297</v>
      </c>
      <c r="AW50" s="1">
        <v>51.605033874511719</v>
      </c>
      <c r="AX50" s="1">
        <v>58.189620971679688</v>
      </c>
      <c r="AY50" s="1">
        <v>301.02853393554688</v>
      </c>
      <c r="AZ50" s="1">
        <v>1700.376220703125</v>
      </c>
      <c r="BA50" s="1">
        <v>6.1360877007246017E-2</v>
      </c>
      <c r="BB50" s="1">
        <v>99.543594360351563</v>
      </c>
      <c r="BC50" s="1">
        <v>1.437178373336792</v>
      </c>
      <c r="BD50" s="1">
        <v>-7.4556700885295868E-2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395"/>
        <v>1.5051426696777344</v>
      </c>
      <c r="BM50">
        <f t="shared" si="396"/>
        <v>3.4056460185760565E-3</v>
      </c>
      <c r="BN50">
        <f t="shared" si="397"/>
        <v>302.30468025207517</v>
      </c>
      <c r="BO50">
        <f t="shared" si="398"/>
        <v>299.03979339599607</v>
      </c>
      <c r="BP50">
        <f t="shared" si="399"/>
        <v>272.06018923148076</v>
      </c>
      <c r="BQ50">
        <f t="shared" si="400"/>
        <v>0.3336422229447894</v>
      </c>
      <c r="BR50">
        <f t="shared" si="401"/>
        <v>4.0579110306035648</v>
      </c>
      <c r="BS50">
        <f t="shared" si="402"/>
        <v>40.765164817273664</v>
      </c>
      <c r="BT50">
        <f t="shared" si="403"/>
        <v>21.167619193494367</v>
      </c>
      <c r="BU50">
        <f t="shared" si="404"/>
        <v>27.522236824035645</v>
      </c>
      <c r="BV50">
        <f t="shared" si="405"/>
        <v>3.6904213988766381</v>
      </c>
      <c r="BW50">
        <f t="shared" si="406"/>
        <v>0.15603356126838952</v>
      </c>
      <c r="BX50">
        <f t="shared" si="407"/>
        <v>1.9508101320319693</v>
      </c>
      <c r="BY50">
        <f t="shared" si="408"/>
        <v>1.7396112668446688</v>
      </c>
      <c r="BZ50">
        <f t="shared" si="409"/>
        <v>9.7757007946999569E-2</v>
      </c>
      <c r="CA50">
        <f t="shared" si="410"/>
        <v>13.820394240568273</v>
      </c>
      <c r="CB50">
        <f t="shared" si="411"/>
        <v>0.70869791659185044</v>
      </c>
      <c r="CC50">
        <f t="shared" si="412"/>
        <v>47.35759091212369</v>
      </c>
      <c r="CD50">
        <f t="shared" si="413"/>
        <v>195.17731601599024</v>
      </c>
      <c r="CE50">
        <f t="shared" si="414"/>
        <v>1.2153169511798876E-2</v>
      </c>
      <c r="CF50">
        <f t="shared" si="415"/>
        <v>0</v>
      </c>
      <c r="CG50">
        <f t="shared" si="416"/>
        <v>1487.856886887643</v>
      </c>
      <c r="CH50">
        <f t="shared" si="417"/>
        <v>0</v>
      </c>
      <c r="CI50" t="e">
        <f t="shared" si="418"/>
        <v>#DIV/0!</v>
      </c>
      <c r="CJ50" t="e">
        <f t="shared" si="419"/>
        <v>#DIV/0!</v>
      </c>
    </row>
    <row r="51" spans="1:88" x14ac:dyDescent="0.35">
      <c r="A51" t="s">
        <v>173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10074.500051653944</v>
      </c>
      <c r="I51" s="1">
        <v>0</v>
      </c>
      <c r="J51">
        <f t="shared" si="378"/>
        <v>14.008523539487177</v>
      </c>
      <c r="K51">
        <f t="shared" si="379"/>
        <v>0.2470489111835168</v>
      </c>
      <c r="L51">
        <f t="shared" si="380"/>
        <v>189.08212554294346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381"/>
        <v>#DIV/0!</v>
      </c>
      <c r="U51" t="e">
        <f t="shared" si="382"/>
        <v>#DIV/0!</v>
      </c>
      <c r="V51" t="e">
        <f t="shared" si="383"/>
        <v>#DIV/0!</v>
      </c>
      <c r="W51" s="1">
        <v>-1</v>
      </c>
      <c r="X51" s="1">
        <v>0.87</v>
      </c>
      <c r="Y51" s="1">
        <v>0.92</v>
      </c>
      <c r="Z51" s="1">
        <v>10.032573699951172</v>
      </c>
      <c r="AA51">
        <f t="shared" si="384"/>
        <v>0.87501628684997557</v>
      </c>
      <c r="AB51">
        <f t="shared" si="385"/>
        <v>1.0094950896922065E-2</v>
      </c>
      <c r="AC51" t="e">
        <f t="shared" si="386"/>
        <v>#DIV/0!</v>
      </c>
      <c r="AD51" t="e">
        <f t="shared" si="387"/>
        <v>#DIV/0!</v>
      </c>
      <c r="AE51" t="e">
        <f t="shared" si="388"/>
        <v>#DIV/0!</v>
      </c>
      <c r="AF51" s="1">
        <v>0</v>
      </c>
      <c r="AG51" s="1">
        <v>0.5</v>
      </c>
      <c r="AH51" t="e">
        <f t="shared" si="389"/>
        <v>#DIV/0!</v>
      </c>
      <c r="AI51">
        <f t="shared" si="390"/>
        <v>4.8947177082347935</v>
      </c>
      <c r="AJ51">
        <f t="shared" si="391"/>
        <v>1.9641279679451467</v>
      </c>
      <c r="AK51">
        <f t="shared" si="392"/>
        <v>28.725830078125</v>
      </c>
      <c r="AL51" s="1">
        <v>2</v>
      </c>
      <c r="AM51">
        <f t="shared" si="393"/>
        <v>4.644859790802002</v>
      </c>
      <c r="AN51" s="1">
        <v>1</v>
      </c>
      <c r="AO51">
        <f t="shared" si="394"/>
        <v>9.2897195816040039</v>
      </c>
      <c r="AP51" s="1">
        <v>26.041069030761719</v>
      </c>
      <c r="AQ51" s="1">
        <v>28.725830078125</v>
      </c>
      <c r="AR51" s="1">
        <v>24.94482421875</v>
      </c>
      <c r="AS51" s="1">
        <v>299.8826904296875</v>
      </c>
      <c r="AT51" s="1">
        <v>289.63406372070313</v>
      </c>
      <c r="AU51" s="1">
        <v>16.847652435302734</v>
      </c>
      <c r="AV51" s="1">
        <v>20.034381866455078</v>
      </c>
      <c r="AW51" s="1">
        <v>49.587799072265625</v>
      </c>
      <c r="AX51" s="1">
        <v>58.963340759277344</v>
      </c>
      <c r="AY51" s="1">
        <v>301.03936767578125</v>
      </c>
      <c r="AZ51" s="1">
        <v>1699.0948486328125</v>
      </c>
      <c r="BA51" s="1">
        <v>7.4523821473121643E-2</v>
      </c>
      <c r="BB51" s="1">
        <v>99.542831420898438</v>
      </c>
      <c r="BC51" s="1">
        <v>1.5855691432952881</v>
      </c>
      <c r="BD51" s="1">
        <v>-0.1065874770283699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395"/>
        <v>1.5051968383789061</v>
      </c>
      <c r="BM51">
        <f t="shared" si="396"/>
        <v>4.8947177082347935E-3</v>
      </c>
      <c r="BN51">
        <f t="shared" si="397"/>
        <v>301.87583007812498</v>
      </c>
      <c r="BO51">
        <f t="shared" si="398"/>
        <v>299.1910690307617</v>
      </c>
      <c r="BP51">
        <f t="shared" si="399"/>
        <v>271.85516970481331</v>
      </c>
      <c r="BQ51">
        <f t="shared" si="400"/>
        <v>9.8139559290036676E-2</v>
      </c>
      <c r="BR51">
        <f t="shared" si="401"/>
        <v>3.958407064699589</v>
      </c>
      <c r="BS51">
        <f t="shared" si="402"/>
        <v>39.765867699324303</v>
      </c>
      <c r="BT51">
        <f t="shared" si="403"/>
        <v>19.731485832869225</v>
      </c>
      <c r="BU51">
        <f t="shared" si="404"/>
        <v>27.383449554443359</v>
      </c>
      <c r="BV51">
        <f t="shared" si="405"/>
        <v>3.6605624539149844</v>
      </c>
      <c r="BW51">
        <f t="shared" si="406"/>
        <v>0.24064913702908286</v>
      </c>
      <c r="BX51">
        <f t="shared" si="407"/>
        <v>1.9942790967544424</v>
      </c>
      <c r="BY51">
        <f t="shared" si="408"/>
        <v>1.666283357160542</v>
      </c>
      <c r="BZ51">
        <f t="shared" si="409"/>
        <v>0.15096788902323199</v>
      </c>
      <c r="CA51">
        <f t="shared" si="410"/>
        <v>18.821770147626378</v>
      </c>
      <c r="CB51">
        <f t="shared" si="411"/>
        <v>0.65283110389003529</v>
      </c>
      <c r="CC51">
        <f t="shared" si="412"/>
        <v>50.176498866950723</v>
      </c>
      <c r="CD51">
        <f t="shared" si="413"/>
        <v>287.59831801146157</v>
      </c>
      <c r="CE51">
        <f t="shared" si="414"/>
        <v>2.4440291249503011E-2</v>
      </c>
      <c r="CF51">
        <f t="shared" si="415"/>
        <v>0</v>
      </c>
      <c r="CG51">
        <f t="shared" si="416"/>
        <v>1486.7356654566049</v>
      </c>
      <c r="CH51">
        <f t="shared" si="417"/>
        <v>0</v>
      </c>
      <c r="CI51" t="e">
        <f t="shared" si="418"/>
        <v>#DIV/0!</v>
      </c>
      <c r="CJ51" t="e">
        <f t="shared" si="419"/>
        <v>#DIV/0!</v>
      </c>
    </row>
    <row r="52" spans="1:88" x14ac:dyDescent="0.35">
      <c r="A52" t="s">
        <v>173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10218.500051653944</v>
      </c>
      <c r="I52" s="1">
        <v>0</v>
      </c>
      <c r="J52">
        <f t="shared" si="378"/>
        <v>20.535385169340675</v>
      </c>
      <c r="K52">
        <f t="shared" si="379"/>
        <v>0.27283628181323683</v>
      </c>
      <c r="L52">
        <f t="shared" si="380"/>
        <v>251.65801605272313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381"/>
        <v>#DIV/0!</v>
      </c>
      <c r="U52" t="e">
        <f t="shared" si="382"/>
        <v>#DIV/0!</v>
      </c>
      <c r="V52" t="e">
        <f t="shared" si="383"/>
        <v>#DIV/0!</v>
      </c>
      <c r="W52" s="1">
        <v>-1</v>
      </c>
      <c r="X52" s="1">
        <v>0.87</v>
      </c>
      <c r="Y52" s="1">
        <v>0.92</v>
      </c>
      <c r="Z52" s="1">
        <v>10.032573699951172</v>
      </c>
      <c r="AA52">
        <f t="shared" si="384"/>
        <v>0.87501628684997557</v>
      </c>
      <c r="AB52">
        <f t="shared" si="385"/>
        <v>1.4491676142278561E-2</v>
      </c>
      <c r="AC52" t="e">
        <f t="shared" si="386"/>
        <v>#DIV/0!</v>
      </c>
      <c r="AD52" t="e">
        <f t="shared" si="387"/>
        <v>#DIV/0!</v>
      </c>
      <c r="AE52" t="e">
        <f t="shared" si="388"/>
        <v>#DIV/0!</v>
      </c>
      <c r="AF52" s="1">
        <v>0</v>
      </c>
      <c r="AG52" s="1">
        <v>0.5</v>
      </c>
      <c r="AH52" t="e">
        <f t="shared" si="389"/>
        <v>#DIV/0!</v>
      </c>
      <c r="AI52">
        <f t="shared" si="390"/>
        <v>5.1996853083360497</v>
      </c>
      <c r="AJ52">
        <f t="shared" si="391"/>
        <v>1.8944508379548179</v>
      </c>
      <c r="AK52">
        <f t="shared" si="392"/>
        <v>28.551891326904297</v>
      </c>
      <c r="AL52" s="1">
        <v>2</v>
      </c>
      <c r="AM52">
        <f t="shared" si="393"/>
        <v>4.644859790802002</v>
      </c>
      <c r="AN52" s="1">
        <v>1</v>
      </c>
      <c r="AO52">
        <f t="shared" si="394"/>
        <v>9.2897195816040039</v>
      </c>
      <c r="AP52" s="1">
        <v>26.084558486938477</v>
      </c>
      <c r="AQ52" s="1">
        <v>28.551891326904297</v>
      </c>
      <c r="AR52" s="1">
        <v>24.94426155090332</v>
      </c>
      <c r="AS52" s="1">
        <v>400.03759765625</v>
      </c>
      <c r="AT52" s="1">
        <v>385.06439208984375</v>
      </c>
      <c r="AU52" s="1">
        <v>16.951332092285156</v>
      </c>
      <c r="AV52" s="1">
        <v>20.335575103759766</v>
      </c>
      <c r="AW52" s="1">
        <v>49.755088806152344</v>
      </c>
      <c r="AX52" s="1">
        <v>59.687309265136719</v>
      </c>
      <c r="AY52" s="1">
        <v>301.0390625</v>
      </c>
      <c r="AZ52" s="1">
        <v>1698.3135986328125</v>
      </c>
      <c r="BA52" s="1">
        <v>9.7901754081249237E-2</v>
      </c>
      <c r="BB52" s="1">
        <v>99.540275573730469</v>
      </c>
      <c r="BC52" s="1">
        <v>1.5837823152542114</v>
      </c>
      <c r="BD52" s="1">
        <v>-0.13302065432071686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395"/>
        <v>1.5051953124999999</v>
      </c>
      <c r="BM52">
        <f t="shared" si="396"/>
        <v>5.1996853083360493E-3</v>
      </c>
      <c r="BN52">
        <f t="shared" si="397"/>
        <v>301.70189132690427</v>
      </c>
      <c r="BO52">
        <f t="shared" si="398"/>
        <v>299.23455848693845</v>
      </c>
      <c r="BP52">
        <f t="shared" si="399"/>
        <v>271.73016970760727</v>
      </c>
      <c r="BQ52">
        <f t="shared" si="400"/>
        <v>5.4201962134410385E-2</v>
      </c>
      <c r="BR52">
        <f t="shared" si="401"/>
        <v>3.9186595877333574</v>
      </c>
      <c r="BS52">
        <f t="shared" si="402"/>
        <v>39.367578250582277</v>
      </c>
      <c r="BT52">
        <f t="shared" si="403"/>
        <v>19.032003146822511</v>
      </c>
      <c r="BU52">
        <f t="shared" si="404"/>
        <v>27.318224906921387</v>
      </c>
      <c r="BV52">
        <f t="shared" si="405"/>
        <v>3.6466028847815375</v>
      </c>
      <c r="BW52">
        <f t="shared" si="406"/>
        <v>0.26505179012117258</v>
      </c>
      <c r="BX52">
        <f t="shared" si="407"/>
        <v>2.0242087497785395</v>
      </c>
      <c r="BY52">
        <f t="shared" si="408"/>
        <v>1.622394135002998</v>
      </c>
      <c r="BZ52">
        <f t="shared" si="409"/>
        <v>0.16633960013065394</v>
      </c>
      <c r="CA52">
        <f t="shared" si="410"/>
        <v>25.050108268226349</v>
      </c>
      <c r="CB52">
        <f t="shared" si="411"/>
        <v>0.65354787724440111</v>
      </c>
      <c r="CC52">
        <f t="shared" si="412"/>
        <v>51.589871148546607</v>
      </c>
      <c r="CD52">
        <f t="shared" si="413"/>
        <v>382.08015023678416</v>
      </c>
      <c r="CE52">
        <f t="shared" si="414"/>
        <v>2.7727634482333455E-2</v>
      </c>
      <c r="CF52">
        <f t="shared" si="415"/>
        <v>0</v>
      </c>
      <c r="CG52">
        <f t="shared" si="416"/>
        <v>1486.0520589825032</v>
      </c>
      <c r="CH52">
        <f t="shared" si="417"/>
        <v>0</v>
      </c>
      <c r="CI52" t="e">
        <f t="shared" si="418"/>
        <v>#DIV/0!</v>
      </c>
      <c r="CJ52" t="e">
        <f t="shared" si="419"/>
        <v>#DIV/0!</v>
      </c>
    </row>
    <row r="53" spans="1:88" x14ac:dyDescent="0.35">
      <c r="A53" t="s">
        <v>173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10376.500051653944</v>
      </c>
      <c r="I53" s="1">
        <v>0</v>
      </c>
      <c r="J53">
        <f t="shared" si="378"/>
        <v>34.21411618351619</v>
      </c>
      <c r="K53">
        <f t="shared" si="379"/>
        <v>0.3049036882223799</v>
      </c>
      <c r="L53">
        <f t="shared" si="380"/>
        <v>472.56933450844514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381"/>
        <v>#DIV/0!</v>
      </c>
      <c r="U53" t="e">
        <f t="shared" si="382"/>
        <v>#DIV/0!</v>
      </c>
      <c r="V53" t="e">
        <f t="shared" si="383"/>
        <v>#DIV/0!</v>
      </c>
      <c r="W53" s="1">
        <v>-1</v>
      </c>
      <c r="X53" s="1">
        <v>0.87</v>
      </c>
      <c r="Y53" s="1">
        <v>0.92</v>
      </c>
      <c r="Z53" s="1">
        <v>10.032573699951172</v>
      </c>
      <c r="AA53">
        <f t="shared" si="384"/>
        <v>0.87501628684997557</v>
      </c>
      <c r="AB53">
        <f t="shared" si="385"/>
        <v>2.3660609102846696E-2</v>
      </c>
      <c r="AC53" t="e">
        <f t="shared" si="386"/>
        <v>#DIV/0!</v>
      </c>
      <c r="AD53" t="e">
        <f t="shared" si="387"/>
        <v>#DIV/0!</v>
      </c>
      <c r="AE53" t="e">
        <f t="shared" si="388"/>
        <v>#DIV/0!</v>
      </c>
      <c r="AF53" s="1">
        <v>0</v>
      </c>
      <c r="AG53" s="1">
        <v>0.5</v>
      </c>
      <c r="AH53" t="e">
        <f t="shared" si="389"/>
        <v>#DIV/0!</v>
      </c>
      <c r="AI53">
        <f t="shared" si="390"/>
        <v>5.6429990630425548</v>
      </c>
      <c r="AJ53">
        <f t="shared" si="391"/>
        <v>1.8457271809797642</v>
      </c>
      <c r="AK53">
        <f t="shared" si="392"/>
        <v>28.465042114257813</v>
      </c>
      <c r="AL53" s="1">
        <v>2</v>
      </c>
      <c r="AM53">
        <f t="shared" si="393"/>
        <v>4.644859790802002</v>
      </c>
      <c r="AN53" s="1">
        <v>1</v>
      </c>
      <c r="AO53">
        <f t="shared" si="394"/>
        <v>9.2897195816040039</v>
      </c>
      <c r="AP53" s="1">
        <v>26.152994155883789</v>
      </c>
      <c r="AQ53" s="1">
        <v>28.465042114257813</v>
      </c>
      <c r="AR53" s="1">
        <v>24.941743850708008</v>
      </c>
      <c r="AS53" s="1">
        <v>699.87823486328125</v>
      </c>
      <c r="AT53" s="1">
        <v>674.61822509765625</v>
      </c>
      <c r="AU53" s="1">
        <v>16.956268310546875</v>
      </c>
      <c r="AV53" s="1">
        <v>20.627973556518555</v>
      </c>
      <c r="AW53" s="1">
        <v>49.566535949707031</v>
      </c>
      <c r="AX53" s="1">
        <v>60.300662994384766</v>
      </c>
      <c r="AY53" s="1">
        <v>301.0369873046875</v>
      </c>
      <c r="AZ53" s="1">
        <v>1700.8841552734375</v>
      </c>
      <c r="BA53" s="1">
        <v>0.10186708718538284</v>
      </c>
      <c r="BB53" s="1">
        <v>99.535552978515625</v>
      </c>
      <c r="BC53" s="1">
        <v>1.5208824872970581</v>
      </c>
      <c r="BD53" s="1">
        <v>-0.16189934313297272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395"/>
        <v>1.5051849365234373</v>
      </c>
      <c r="BM53">
        <f t="shared" si="396"/>
        <v>5.6429990630425548E-3</v>
      </c>
      <c r="BN53">
        <f t="shared" si="397"/>
        <v>301.61504211425779</v>
      </c>
      <c r="BO53">
        <f t="shared" si="398"/>
        <v>299.30299415588377</v>
      </c>
      <c r="BP53">
        <f t="shared" si="399"/>
        <v>272.14145876091425</v>
      </c>
      <c r="BQ53">
        <f t="shared" si="400"/>
        <v>-1.4922700260386054E-2</v>
      </c>
      <c r="BR53">
        <f t="shared" si="401"/>
        <v>3.8989439357540361</v>
      </c>
      <c r="BS53">
        <f t="shared" si="402"/>
        <v>39.171369617001154</v>
      </c>
      <c r="BT53">
        <f t="shared" si="403"/>
        <v>18.5433960604826</v>
      </c>
      <c r="BU53">
        <f t="shared" si="404"/>
        <v>27.309018135070801</v>
      </c>
      <c r="BV53">
        <f t="shared" si="405"/>
        <v>3.6446361715051703</v>
      </c>
      <c r="BW53">
        <f t="shared" si="406"/>
        <v>0.29521427609257023</v>
      </c>
      <c r="BX53">
        <f t="shared" si="407"/>
        <v>2.0532167547742719</v>
      </c>
      <c r="BY53">
        <f t="shared" si="408"/>
        <v>1.5914194167308984</v>
      </c>
      <c r="BZ53">
        <f t="shared" si="409"/>
        <v>0.18535565939658585</v>
      </c>
      <c r="CA53">
        <f t="shared" si="410"/>
        <v>47.037450030987216</v>
      </c>
      <c r="CB53">
        <f t="shared" si="411"/>
        <v>0.7004989146862094</v>
      </c>
      <c r="CC53">
        <f t="shared" si="412"/>
        <v>52.752531562432559</v>
      </c>
      <c r="CD53">
        <f t="shared" si="413"/>
        <v>669.64616362238712</v>
      </c>
      <c r="CE53">
        <f t="shared" si="414"/>
        <v>2.6952760157518699E-2</v>
      </c>
      <c r="CF53">
        <f t="shared" si="415"/>
        <v>0</v>
      </c>
      <c r="CG53">
        <f t="shared" si="416"/>
        <v>1488.3013379093206</v>
      </c>
      <c r="CH53">
        <f t="shared" si="417"/>
        <v>0</v>
      </c>
      <c r="CI53" t="e">
        <f t="shared" si="418"/>
        <v>#DIV/0!</v>
      </c>
      <c r="CJ53" t="e">
        <f t="shared" si="419"/>
        <v>#DIV/0!</v>
      </c>
    </row>
    <row r="54" spans="1:88" x14ac:dyDescent="0.35">
      <c r="A54" t="s">
        <v>173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10522.500051653944</v>
      </c>
      <c r="I54" s="1">
        <v>0</v>
      </c>
      <c r="J54">
        <f t="shared" si="378"/>
        <v>40.826860810209716</v>
      </c>
      <c r="K54">
        <f t="shared" si="379"/>
        <v>0.31435185569718277</v>
      </c>
      <c r="L54">
        <f t="shared" si="380"/>
        <v>729.58274409769342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381"/>
        <v>#DIV/0!</v>
      </c>
      <c r="U54" t="e">
        <f t="shared" si="382"/>
        <v>#DIV/0!</v>
      </c>
      <c r="V54" t="e">
        <f t="shared" si="383"/>
        <v>#DIV/0!</v>
      </c>
      <c r="W54" s="1">
        <v>-1</v>
      </c>
      <c r="X54" s="1">
        <v>0.87</v>
      </c>
      <c r="Y54" s="1">
        <v>0.92</v>
      </c>
      <c r="Z54" s="1">
        <v>10.032573699951172</v>
      </c>
      <c r="AA54">
        <f t="shared" si="384"/>
        <v>0.87501628684997557</v>
      </c>
      <c r="AB54">
        <f t="shared" si="385"/>
        <v>2.8091423705313975E-2</v>
      </c>
      <c r="AC54" t="e">
        <f t="shared" si="386"/>
        <v>#DIV/0!</v>
      </c>
      <c r="AD54" t="e">
        <f t="shared" si="387"/>
        <v>#DIV/0!</v>
      </c>
      <c r="AE54" t="e">
        <f t="shared" si="388"/>
        <v>#DIV/0!</v>
      </c>
      <c r="AF54" s="1">
        <v>0</v>
      </c>
      <c r="AG54" s="1">
        <v>0.5</v>
      </c>
      <c r="AH54" t="e">
        <f t="shared" si="389"/>
        <v>#DIV/0!</v>
      </c>
      <c r="AI54">
        <f t="shared" si="390"/>
        <v>5.7375325887923037</v>
      </c>
      <c r="AJ54">
        <f t="shared" si="391"/>
        <v>1.8222267077469207</v>
      </c>
      <c r="AK54">
        <f t="shared" si="392"/>
        <v>28.366771697998047</v>
      </c>
      <c r="AL54" s="1">
        <v>2</v>
      </c>
      <c r="AM54">
        <f t="shared" si="393"/>
        <v>4.644859790802002</v>
      </c>
      <c r="AN54" s="1">
        <v>1</v>
      </c>
      <c r="AO54">
        <f t="shared" si="394"/>
        <v>9.2897195816040039</v>
      </c>
      <c r="AP54" s="1">
        <v>26.131160736083984</v>
      </c>
      <c r="AQ54" s="1">
        <v>28.366771697998047</v>
      </c>
      <c r="AR54" s="1">
        <v>24.946254730224609</v>
      </c>
      <c r="AS54" s="1">
        <v>999.74285888671875</v>
      </c>
      <c r="AT54" s="1">
        <v>968.92523193359375</v>
      </c>
      <c r="AU54" s="1">
        <v>16.907888412475586</v>
      </c>
      <c r="AV54" s="1">
        <v>20.641063690185547</v>
      </c>
      <c r="AW54" s="1">
        <v>49.4954833984375</v>
      </c>
      <c r="AX54" s="1">
        <v>60.418987274169922</v>
      </c>
      <c r="AY54" s="1">
        <v>301.03616333007813</v>
      </c>
      <c r="AZ54" s="1">
        <v>1701.6309814453125</v>
      </c>
      <c r="BA54" s="1">
        <v>0.10005340725183487</v>
      </c>
      <c r="BB54" s="1">
        <v>99.535240173339844</v>
      </c>
      <c r="BC54" s="1">
        <v>0.99469232559204102</v>
      </c>
      <c r="BD54" s="1">
        <v>-0.17306868731975555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395"/>
        <v>1.5051808166503904</v>
      </c>
      <c r="BM54">
        <f t="shared" si="396"/>
        <v>5.737532588792304E-3</v>
      </c>
      <c r="BN54">
        <f t="shared" si="397"/>
        <v>301.51677169799802</v>
      </c>
      <c r="BO54">
        <f t="shared" si="398"/>
        <v>299.28116073608396</v>
      </c>
      <c r="BP54">
        <f t="shared" si="399"/>
        <v>272.26095094574339</v>
      </c>
      <c r="BQ54">
        <f t="shared" si="400"/>
        <v>-2.7456663570303092E-2</v>
      </c>
      <c r="BR54">
        <f t="shared" si="401"/>
        <v>3.8767399395827438</v>
      </c>
      <c r="BS54">
        <f t="shared" si="402"/>
        <v>38.94841598645295</v>
      </c>
      <c r="BT54">
        <f t="shared" si="403"/>
        <v>18.307352296267403</v>
      </c>
      <c r="BU54">
        <f t="shared" si="404"/>
        <v>27.248966217041016</v>
      </c>
      <c r="BV54">
        <f t="shared" si="405"/>
        <v>3.6318308210873984</v>
      </c>
      <c r="BW54">
        <f t="shared" si="406"/>
        <v>0.30406277259056746</v>
      </c>
      <c r="BX54">
        <f t="shared" si="407"/>
        <v>2.054513231835823</v>
      </c>
      <c r="BY54">
        <f t="shared" si="408"/>
        <v>1.5773175892515754</v>
      </c>
      <c r="BZ54">
        <f t="shared" si="409"/>
        <v>0.1909376126897456</v>
      </c>
      <c r="CA54">
        <f t="shared" si="410"/>
        <v>72.619193660088257</v>
      </c>
      <c r="CB54">
        <f t="shared" si="411"/>
        <v>0.75298146859250759</v>
      </c>
      <c r="CC54">
        <f t="shared" si="412"/>
        <v>53.138159982067947</v>
      </c>
      <c r="CD54">
        <f t="shared" si="413"/>
        <v>962.99219363145517</v>
      </c>
      <c r="CE54">
        <f t="shared" si="414"/>
        <v>2.2528368097330758E-2</v>
      </c>
      <c r="CF54">
        <f t="shared" si="415"/>
        <v>0</v>
      </c>
      <c r="CG54">
        <f t="shared" si="416"/>
        <v>1488.954822973157</v>
      </c>
      <c r="CH54">
        <f t="shared" si="417"/>
        <v>0</v>
      </c>
      <c r="CI54" t="e">
        <f t="shared" si="418"/>
        <v>#DIV/0!</v>
      </c>
      <c r="CJ54" t="e">
        <f t="shared" si="419"/>
        <v>#DIV/0!</v>
      </c>
    </row>
    <row r="55" spans="1:88" x14ac:dyDescent="0.35">
      <c r="A55" t="s">
        <v>173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10675.500051653944</v>
      </c>
      <c r="I55" s="1">
        <v>0</v>
      </c>
      <c r="J55">
        <f t="shared" si="378"/>
        <v>44.395119655521277</v>
      </c>
      <c r="K55">
        <f t="shared" si="379"/>
        <v>0.30625878666295225</v>
      </c>
      <c r="L55">
        <f t="shared" si="380"/>
        <v>993.38584865531595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381"/>
        <v>#DIV/0!</v>
      </c>
      <c r="U55" t="e">
        <f t="shared" si="382"/>
        <v>#DIV/0!</v>
      </c>
      <c r="V55" t="e">
        <f t="shared" si="383"/>
        <v>#DIV/0!</v>
      </c>
      <c r="W55" s="1">
        <v>-1</v>
      </c>
      <c r="X55" s="1">
        <v>0.87</v>
      </c>
      <c r="Y55" s="1">
        <v>0.92</v>
      </c>
      <c r="Z55" s="1">
        <v>10.032573699951172</v>
      </c>
      <c r="AA55">
        <f t="shared" si="384"/>
        <v>0.87501628684997557</v>
      </c>
      <c r="AB55">
        <f t="shared" si="385"/>
        <v>3.049984036537727E-2</v>
      </c>
      <c r="AC55" t="e">
        <f t="shared" si="386"/>
        <v>#DIV/0!</v>
      </c>
      <c r="AD55" t="e">
        <f t="shared" si="387"/>
        <v>#DIV/0!</v>
      </c>
      <c r="AE55" t="e">
        <f t="shared" si="388"/>
        <v>#DIV/0!</v>
      </c>
      <c r="AF55" s="1">
        <v>0</v>
      </c>
      <c r="AG55" s="1">
        <v>0.5</v>
      </c>
      <c r="AH55" t="e">
        <f t="shared" si="389"/>
        <v>#DIV/0!</v>
      </c>
      <c r="AI55">
        <f t="shared" si="390"/>
        <v>5.6605515892078637</v>
      </c>
      <c r="AJ55">
        <f t="shared" si="391"/>
        <v>1.843990719858092</v>
      </c>
      <c r="AK55">
        <f t="shared" si="392"/>
        <v>28.376960754394531</v>
      </c>
      <c r="AL55" s="1">
        <v>2</v>
      </c>
      <c r="AM55">
        <f t="shared" si="393"/>
        <v>4.644859790802002</v>
      </c>
      <c r="AN55" s="1">
        <v>1</v>
      </c>
      <c r="AO55">
        <f t="shared" si="394"/>
        <v>9.2897195816040039</v>
      </c>
      <c r="AP55" s="1">
        <v>26.137643814086914</v>
      </c>
      <c r="AQ55" s="1">
        <v>28.376960754394531</v>
      </c>
      <c r="AR55" s="1">
        <v>24.944093704223633</v>
      </c>
      <c r="AS55" s="1">
        <v>1300.4779052734375</v>
      </c>
      <c r="AT55" s="1">
        <v>1266.22265625</v>
      </c>
      <c r="AU55" s="1">
        <v>16.760782241821289</v>
      </c>
      <c r="AV55" s="1">
        <v>20.44444465637207</v>
      </c>
      <c r="AW55" s="1">
        <v>49.043159484863281</v>
      </c>
      <c r="AX55" s="1">
        <v>59.822059631347656</v>
      </c>
      <c r="AY55" s="1">
        <v>301.049560546875</v>
      </c>
      <c r="AZ55" s="1">
        <v>1700.96533203125</v>
      </c>
      <c r="BA55" s="1">
        <v>0.1044846698641777</v>
      </c>
      <c r="BB55" s="1">
        <v>99.540306091308594</v>
      </c>
      <c r="BC55" s="1">
        <v>1.3878822792321444E-3</v>
      </c>
      <c r="BD55" s="1">
        <v>-0.19170129299163818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395"/>
        <v>1.5052478027343748</v>
      </c>
      <c r="BM55">
        <f t="shared" si="396"/>
        <v>5.6605515892078637E-3</v>
      </c>
      <c r="BN55">
        <f t="shared" si="397"/>
        <v>301.52696075439451</v>
      </c>
      <c r="BO55">
        <f t="shared" si="398"/>
        <v>299.28764381408689</v>
      </c>
      <c r="BP55">
        <f t="shared" si="399"/>
        <v>272.15444704187394</v>
      </c>
      <c r="BQ55">
        <f t="shared" si="400"/>
        <v>-1.4513930611216756E-2</v>
      </c>
      <c r="BR55">
        <f t="shared" si="401"/>
        <v>3.8790369988201863</v>
      </c>
      <c r="BS55">
        <f t="shared" si="402"/>
        <v>38.969510454005793</v>
      </c>
      <c r="BT55">
        <f t="shared" si="403"/>
        <v>18.525065797633722</v>
      </c>
      <c r="BU55">
        <f t="shared" si="404"/>
        <v>27.257302284240723</v>
      </c>
      <c r="BV55">
        <f t="shared" si="405"/>
        <v>3.6336060367729983</v>
      </c>
      <c r="BW55">
        <f t="shared" si="406"/>
        <v>0.29648443736695618</v>
      </c>
      <c r="BX55">
        <f t="shared" si="407"/>
        <v>2.0350462789620942</v>
      </c>
      <c r="BY55">
        <f t="shared" si="408"/>
        <v>1.5985597578109041</v>
      </c>
      <c r="BZ55">
        <f t="shared" si="409"/>
        <v>0.18615682891176588</v>
      </c>
      <c r="CA55">
        <f t="shared" si="410"/>
        <v>98.881931441924507</v>
      </c>
      <c r="CB55">
        <f t="shared" si="411"/>
        <v>0.78452698958751232</v>
      </c>
      <c r="CC55">
        <f t="shared" si="412"/>
        <v>52.570860527379807</v>
      </c>
      <c r="CD55">
        <f t="shared" si="413"/>
        <v>1259.7710716775618</v>
      </c>
      <c r="CE55">
        <f t="shared" si="414"/>
        <v>1.8526299706174754E-2</v>
      </c>
      <c r="CF55">
        <f t="shared" si="415"/>
        <v>0</v>
      </c>
      <c r="CG55">
        <f t="shared" si="416"/>
        <v>1488.3723688945202</v>
      </c>
      <c r="CH55">
        <f t="shared" si="417"/>
        <v>0</v>
      </c>
      <c r="CI55" t="e">
        <f t="shared" si="418"/>
        <v>#DIV/0!</v>
      </c>
      <c r="CJ55" t="e">
        <f t="shared" si="419"/>
        <v>#DIV/0!</v>
      </c>
    </row>
    <row r="56" spans="1:88" x14ac:dyDescent="0.35">
      <c r="A56" t="s">
        <v>173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10850.500051653944</v>
      </c>
      <c r="I56" s="1">
        <v>0</v>
      </c>
      <c r="J56">
        <f t="shared" si="378"/>
        <v>45.319441262273735</v>
      </c>
      <c r="K56">
        <f t="shared" si="379"/>
        <v>0.28365934522066777</v>
      </c>
      <c r="L56">
        <f t="shared" si="380"/>
        <v>1354.7248799093297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381"/>
        <v>#DIV/0!</v>
      </c>
      <c r="U56" t="e">
        <f t="shared" si="382"/>
        <v>#DIV/0!</v>
      </c>
      <c r="V56" t="e">
        <f t="shared" si="383"/>
        <v>#DIV/0!</v>
      </c>
      <c r="W56" s="1">
        <v>-1</v>
      </c>
      <c r="X56" s="1">
        <v>0.87</v>
      </c>
      <c r="Y56" s="1">
        <v>0.92</v>
      </c>
      <c r="Z56" s="1">
        <v>10.032573699951172</v>
      </c>
      <c r="AA56">
        <f t="shared" si="384"/>
        <v>0.87501628684997557</v>
      </c>
      <c r="AB56">
        <f t="shared" si="385"/>
        <v>3.1111556110398703E-2</v>
      </c>
      <c r="AC56" t="e">
        <f t="shared" si="386"/>
        <v>#DIV/0!</v>
      </c>
      <c r="AD56" t="e">
        <f t="shared" si="387"/>
        <v>#DIV/0!</v>
      </c>
      <c r="AE56" t="e">
        <f t="shared" si="388"/>
        <v>#DIV/0!</v>
      </c>
      <c r="AF56" s="1">
        <v>0</v>
      </c>
      <c r="AG56" s="1">
        <v>0.5</v>
      </c>
      <c r="AH56" t="e">
        <f t="shared" si="389"/>
        <v>#DIV/0!</v>
      </c>
      <c r="AI56">
        <f t="shared" si="390"/>
        <v>5.3817952838109413</v>
      </c>
      <c r="AJ56">
        <f t="shared" si="391"/>
        <v>1.8878558689995026</v>
      </c>
      <c r="AK56">
        <f t="shared" si="392"/>
        <v>28.521144866943359</v>
      </c>
      <c r="AL56" s="1">
        <v>2</v>
      </c>
      <c r="AM56">
        <f t="shared" si="393"/>
        <v>4.644859790802002</v>
      </c>
      <c r="AN56" s="1">
        <v>1</v>
      </c>
      <c r="AO56">
        <f t="shared" si="394"/>
        <v>9.2897195816040039</v>
      </c>
      <c r="AP56" s="1">
        <v>26.142522811889648</v>
      </c>
      <c r="AQ56" s="1">
        <v>28.521144866943359</v>
      </c>
      <c r="AR56" s="1">
        <v>24.9443359375</v>
      </c>
      <c r="AS56" s="1">
        <v>1700.1126708984375</v>
      </c>
      <c r="AT56" s="1">
        <v>1664.0533447265625</v>
      </c>
      <c r="AU56" s="1">
        <v>16.832275390625</v>
      </c>
      <c r="AV56" s="1">
        <v>20.33513069152832</v>
      </c>
      <c r="AW56" s="1">
        <v>49.232658386230469</v>
      </c>
      <c r="AX56" s="1">
        <v>59.47662353515625</v>
      </c>
      <c r="AY56" s="1">
        <v>301.03189086914063</v>
      </c>
      <c r="AZ56" s="1">
        <v>1701.4744873046875</v>
      </c>
      <c r="BA56" s="1">
        <v>9.6128180623054504E-2</v>
      </c>
      <c r="BB56" s="1">
        <v>99.523040771484375</v>
      </c>
      <c r="BC56" s="1">
        <v>-1.5552710294723511</v>
      </c>
      <c r="BD56" s="1">
        <v>-0.19366872310638428</v>
      </c>
      <c r="BE56" s="1">
        <v>1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395"/>
        <v>1.505159454345703</v>
      </c>
      <c r="BM56">
        <f t="shared" si="396"/>
        <v>5.3817952838109409E-3</v>
      </c>
      <c r="BN56">
        <f t="shared" si="397"/>
        <v>301.67114486694334</v>
      </c>
      <c r="BO56">
        <f t="shared" si="398"/>
        <v>299.29252281188963</v>
      </c>
      <c r="BP56">
        <f t="shared" si="399"/>
        <v>272.23591188380306</v>
      </c>
      <c r="BQ56">
        <f t="shared" si="400"/>
        <v>2.8294216515632617E-2</v>
      </c>
      <c r="BR56">
        <f t="shared" si="401"/>
        <v>3.9116699099059389</v>
      </c>
      <c r="BS56">
        <f t="shared" si="402"/>
        <v>39.304163936143738</v>
      </c>
      <c r="BT56">
        <f t="shared" si="403"/>
        <v>18.969033244615417</v>
      </c>
      <c r="BU56">
        <f t="shared" si="404"/>
        <v>27.331833839416504</v>
      </c>
      <c r="BV56">
        <f t="shared" si="405"/>
        <v>3.6495116662126481</v>
      </c>
      <c r="BW56">
        <f t="shared" si="406"/>
        <v>0.27525451504043108</v>
      </c>
      <c r="BX56">
        <f t="shared" si="407"/>
        <v>2.0238140409064362</v>
      </c>
      <c r="BY56">
        <f t="shared" si="408"/>
        <v>1.6256976253062119</v>
      </c>
      <c r="BZ56">
        <f t="shared" si="409"/>
        <v>0.17276995345371368</v>
      </c>
      <c r="CA56">
        <f t="shared" si="410"/>
        <v>134.82633945736052</v>
      </c>
      <c r="CB56">
        <f t="shared" si="411"/>
        <v>0.81411144913262279</v>
      </c>
      <c r="CC56">
        <f t="shared" si="412"/>
        <v>51.728419889114122</v>
      </c>
      <c r="CD56">
        <f t="shared" si="413"/>
        <v>1657.4674359521766</v>
      </c>
      <c r="CE56">
        <f t="shared" si="414"/>
        <v>1.4143886244185498E-2</v>
      </c>
      <c r="CF56">
        <f t="shared" si="415"/>
        <v>0</v>
      </c>
      <c r="CG56">
        <f t="shared" si="416"/>
        <v>1488.8178880513135</v>
      </c>
      <c r="CH56">
        <f t="shared" si="417"/>
        <v>0</v>
      </c>
      <c r="CI56" t="e">
        <f t="shared" si="418"/>
        <v>#DIV/0!</v>
      </c>
      <c r="CJ56" t="e">
        <f t="shared" si="419"/>
        <v>#DIV/0!</v>
      </c>
    </row>
    <row r="57" spans="1:88" x14ac:dyDescent="0.35">
      <c r="A57" t="s">
        <v>173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10995.500051653944</v>
      </c>
      <c r="I57" s="1">
        <v>0</v>
      </c>
      <c r="J57">
        <f t="shared" si="378"/>
        <v>47.01814848949418</v>
      </c>
      <c r="K57">
        <f t="shared" si="379"/>
        <v>0.26756462739871306</v>
      </c>
      <c r="L57">
        <f t="shared" si="380"/>
        <v>1616.3150090723777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381"/>
        <v>#DIV/0!</v>
      </c>
      <c r="U57" t="e">
        <f t="shared" si="382"/>
        <v>#DIV/0!</v>
      </c>
      <c r="V57" t="e">
        <f t="shared" si="383"/>
        <v>#DIV/0!</v>
      </c>
      <c r="W57" s="1">
        <v>-1</v>
      </c>
      <c r="X57" s="1">
        <v>0.87</v>
      </c>
      <c r="Y57" s="1">
        <v>0.92</v>
      </c>
      <c r="Z57" s="1">
        <v>10.032573699951172</v>
      </c>
      <c r="AA57">
        <f t="shared" si="384"/>
        <v>0.87501628684997557</v>
      </c>
      <c r="AB57">
        <f t="shared" si="385"/>
        <v>3.2258944118885441E-2</v>
      </c>
      <c r="AC57" t="e">
        <f t="shared" si="386"/>
        <v>#DIV/0!</v>
      </c>
      <c r="AD57" t="e">
        <f t="shared" si="387"/>
        <v>#DIV/0!</v>
      </c>
      <c r="AE57" t="e">
        <f t="shared" si="388"/>
        <v>#DIV/0!</v>
      </c>
      <c r="AF57" s="1">
        <v>0</v>
      </c>
      <c r="AG57" s="1">
        <v>0.5</v>
      </c>
      <c r="AH57" t="e">
        <f t="shared" si="389"/>
        <v>#DIV/0!</v>
      </c>
      <c r="AI57">
        <f t="shared" si="390"/>
        <v>5.2378790196293048</v>
      </c>
      <c r="AJ57">
        <f t="shared" si="391"/>
        <v>1.9447786192096463</v>
      </c>
      <c r="AK57">
        <f t="shared" si="392"/>
        <v>28.653099060058594</v>
      </c>
      <c r="AL57" s="1">
        <v>2</v>
      </c>
      <c r="AM57">
        <f t="shared" si="393"/>
        <v>4.644859790802002</v>
      </c>
      <c r="AN57" s="1">
        <v>1</v>
      </c>
      <c r="AO57">
        <f t="shared" si="394"/>
        <v>9.2897195816040039</v>
      </c>
      <c r="AP57" s="1">
        <v>26.127658843994141</v>
      </c>
      <c r="AQ57" s="1">
        <v>28.653099060058594</v>
      </c>
      <c r="AR57" s="1">
        <v>24.9459228515625</v>
      </c>
      <c r="AS57" s="1">
        <v>1999.8935546875</v>
      </c>
      <c r="AT57" s="1">
        <v>1961.830078125</v>
      </c>
      <c r="AU57" s="1">
        <v>16.653461456298828</v>
      </c>
      <c r="AV57" s="1">
        <v>20.063449859619141</v>
      </c>
      <c r="AW57" s="1">
        <v>48.759994506835938</v>
      </c>
      <c r="AX57" s="1">
        <v>58.744213104248047</v>
      </c>
      <c r="AY57" s="1">
        <v>301.04437255859375</v>
      </c>
      <c r="AZ57" s="1">
        <v>1701.1363525390625</v>
      </c>
      <c r="BA57" s="1">
        <v>9.8450891673564911E-2</v>
      </c>
      <c r="BB57" s="1">
        <v>99.532524108886719</v>
      </c>
      <c r="BC57" s="1">
        <v>-2.877652645111084</v>
      </c>
      <c r="BD57" s="1">
        <v>-0.18766944110393524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395"/>
        <v>1.5052218627929685</v>
      </c>
      <c r="BM57">
        <f t="shared" si="396"/>
        <v>5.2378790196293051E-3</v>
      </c>
      <c r="BN57">
        <f t="shared" si="397"/>
        <v>301.80309906005857</v>
      </c>
      <c r="BO57">
        <f t="shared" si="398"/>
        <v>299.27765884399412</v>
      </c>
      <c r="BP57">
        <f t="shared" si="399"/>
        <v>272.18181032251232</v>
      </c>
      <c r="BQ57">
        <f t="shared" si="400"/>
        <v>4.6484643023807518E-2</v>
      </c>
      <c r="BR57">
        <f t="shared" si="401"/>
        <v>3.9417444260696284</v>
      </c>
      <c r="BS57">
        <f t="shared" si="402"/>
        <v>39.60257675930567</v>
      </c>
      <c r="BT57">
        <f t="shared" si="403"/>
        <v>19.539126899686529</v>
      </c>
      <c r="BU57">
        <f t="shared" si="404"/>
        <v>27.390378952026367</v>
      </c>
      <c r="BV57">
        <f t="shared" si="405"/>
        <v>3.662048240738546</v>
      </c>
      <c r="BW57">
        <f t="shared" si="406"/>
        <v>0.26007391892238929</v>
      </c>
      <c r="BX57">
        <f t="shared" si="407"/>
        <v>1.996965806859982</v>
      </c>
      <c r="BY57">
        <f t="shared" si="408"/>
        <v>1.6650824338785639</v>
      </c>
      <c r="BZ57">
        <f t="shared" si="409"/>
        <v>0.16320299483556372</v>
      </c>
      <c r="CA57">
        <f t="shared" si="410"/>
        <v>160.87591260805192</v>
      </c>
      <c r="CB57">
        <f t="shared" si="411"/>
        <v>0.82388124593193879</v>
      </c>
      <c r="CC57">
        <f t="shared" si="412"/>
        <v>50.568553357165811</v>
      </c>
      <c r="CD57">
        <f t="shared" si="413"/>
        <v>1954.9973099339652</v>
      </c>
      <c r="CE57">
        <f t="shared" si="414"/>
        <v>1.2161856891385913E-2</v>
      </c>
      <c r="CF57">
        <f t="shared" si="415"/>
        <v>0</v>
      </c>
      <c r="CG57">
        <f t="shared" si="416"/>
        <v>1488.5220146242414</v>
      </c>
      <c r="CH57">
        <f t="shared" si="417"/>
        <v>0</v>
      </c>
      <c r="CI57" t="e">
        <f t="shared" si="418"/>
        <v>#DIV/0!</v>
      </c>
      <c r="CJ57" t="e">
        <f t="shared" si="419"/>
        <v>#DIV/0!</v>
      </c>
    </row>
    <row r="58" spans="1:88" x14ac:dyDescent="0.35">
      <c r="A58" t="s">
        <v>174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12458.500051653944</v>
      </c>
      <c r="I58" s="1">
        <v>0</v>
      </c>
      <c r="J58">
        <f t="shared" ref="J58" si="420">(AS58-AT58*(1000-AU58)/(1000-AV58))*BL58</f>
        <v>21.62478075824783</v>
      </c>
      <c r="K58">
        <f t="shared" ref="K58" si="421">IF(BW58&lt;&gt;0,1/(1/BW58-1/AO58),0)</f>
        <v>0.14054805965138523</v>
      </c>
      <c r="L58">
        <f t="shared" ref="L58" si="422">((BZ58-BM58/2)*AT58-J58)/(BZ58+BM58/2)</f>
        <v>125.12477793003868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ref="T58" si="423">CF58/P58</f>
        <v>#DIV/0!</v>
      </c>
      <c r="U58" t="e">
        <f t="shared" ref="U58" si="424">CH58/R58</f>
        <v>#DIV/0!</v>
      </c>
      <c r="V58" t="e">
        <f t="shared" ref="V58" si="425">(R58-S58)/R58</f>
        <v>#DIV/0!</v>
      </c>
      <c r="W58" s="1">
        <v>-1</v>
      </c>
      <c r="X58" s="1">
        <v>0.87</v>
      </c>
      <c r="Y58" s="1">
        <v>0.92</v>
      </c>
      <c r="Z58" s="1">
        <v>9.9841089248657227</v>
      </c>
      <c r="AA58">
        <f t="shared" ref="AA58" si="426">(Z58*Y58+(100-Z58)*X58)/100</f>
        <v>0.87499205446243278</v>
      </c>
      <c r="AB58">
        <f t="shared" ref="AB58" si="427">(J58-W58)/CG58</f>
        <v>1.5198368010273451E-2</v>
      </c>
      <c r="AC58" t="e">
        <f t="shared" ref="AC58" si="428">(R58-S58)/(R58-Q58)</f>
        <v>#DIV/0!</v>
      </c>
      <c r="AD58" t="e">
        <f t="shared" ref="AD58" si="429">(P58-R58)/(P58-Q58)</f>
        <v>#DIV/0!</v>
      </c>
      <c r="AE58" t="e">
        <f t="shared" ref="AE58" si="430">(P58-R58)/R58</f>
        <v>#DIV/0!</v>
      </c>
      <c r="AF58" s="1">
        <v>0</v>
      </c>
      <c r="AG58" s="1">
        <v>0.5</v>
      </c>
      <c r="AH58" t="e">
        <f t="shared" ref="AH58" si="431">V58*AG58*AA58*AF58</f>
        <v>#DIV/0!</v>
      </c>
      <c r="AI58">
        <f t="shared" ref="AI58" si="432">BM58*1000</f>
        <v>3.5172145061826678</v>
      </c>
      <c r="AJ58">
        <f t="shared" ref="AJ58" si="433">(BR58-BX58)</f>
        <v>2.4423941453057334</v>
      </c>
      <c r="AK58">
        <f t="shared" ref="AK58" si="434">(AQ58+BQ58*I58)</f>
        <v>31.371946334838867</v>
      </c>
      <c r="AL58" s="1">
        <v>2</v>
      </c>
      <c r="AM58">
        <f t="shared" ref="AM58" si="435">(AL58*BF58+BG58)</f>
        <v>4.644859790802002</v>
      </c>
      <c r="AN58" s="1">
        <v>1</v>
      </c>
      <c r="AO58">
        <f t="shared" ref="AO58" si="436">AM58*(AN58+1)*(AN58+1)/(AN58*AN58+1)</f>
        <v>9.2897195816040039</v>
      </c>
      <c r="AP58" s="1">
        <v>27.95831298828125</v>
      </c>
      <c r="AQ58" s="1">
        <v>31.371946334838867</v>
      </c>
      <c r="AR58" s="1">
        <v>26.933319091796875</v>
      </c>
      <c r="AS58" s="1">
        <v>400.09774780273438</v>
      </c>
      <c r="AT58" s="1">
        <v>384.83212280273438</v>
      </c>
      <c r="AU58" s="1">
        <v>19.471843719482422</v>
      </c>
      <c r="AV58" s="1">
        <v>21.757661819458008</v>
      </c>
      <c r="AW58" s="1">
        <v>51.194831848144531</v>
      </c>
      <c r="AX58" s="1">
        <v>57.202236175537109</v>
      </c>
      <c r="AY58" s="1">
        <v>301.04653930664063</v>
      </c>
      <c r="AZ58" s="1">
        <v>1701.3094482421875</v>
      </c>
      <c r="BA58" s="1">
        <v>6.2751024961471558E-2</v>
      </c>
      <c r="BB58" s="1">
        <v>99.53033447265625</v>
      </c>
      <c r="BC58" s="1">
        <v>1.4246224164962769</v>
      </c>
      <c r="BD58" s="1">
        <v>-0.17845608294010162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ref="BL58" si="437">AY58*0.000001/(AL58*0.0001)</f>
        <v>1.5052326965332028</v>
      </c>
      <c r="BM58">
        <f t="shared" ref="BM58" si="438">(AV58-AU58)/(1000-AV58)*BL58</f>
        <v>3.5172145061826677E-3</v>
      </c>
      <c r="BN58">
        <f t="shared" ref="BN58" si="439">(AQ58+273.15)</f>
        <v>304.52194633483884</v>
      </c>
      <c r="BO58">
        <f t="shared" ref="BO58" si="440">(AP58+273.15)</f>
        <v>301.10831298828123</v>
      </c>
      <c r="BP58">
        <f t="shared" ref="BP58" si="441">(AZ58*BH58+BA58*BI58)*BJ58</f>
        <v>272.20950563439328</v>
      </c>
      <c r="BQ58">
        <f t="shared" ref="BQ58" si="442">((BP58+0.00000010773*(BO58^4-BN58^4))-BM58*44100)/(AM58*51.4+0.00000043092*BN58^3)</f>
        <v>0.30390148934269873</v>
      </c>
      <c r="BR58">
        <f t="shared" ref="BR58" si="443">0.61365*EXP(17.502*AK58/(240.97+AK58))</f>
        <v>4.6079415035393314</v>
      </c>
      <c r="BS58">
        <f t="shared" ref="BS58" si="444">BR58*1000/BB58</f>
        <v>46.296855405477018</v>
      </c>
      <c r="BT58">
        <f t="shared" ref="BT58" si="445">(BS58-AV58)</f>
        <v>24.53919358601901</v>
      </c>
      <c r="BU58">
        <f t="shared" ref="BU58" si="446">IF(I58,AQ58,(AP58+AQ58)/2)</f>
        <v>29.665129661560059</v>
      </c>
      <c r="BV58">
        <f t="shared" ref="BV58" si="447">0.61365*EXP(17.502*BU58/(240.97+BU58))</f>
        <v>4.1791850243461282</v>
      </c>
      <c r="BW58">
        <f t="shared" ref="BW58" si="448">IF(BT58&lt;&gt;0,(1000-(BS58+AV58)/2)/BT58*BM58,0)</f>
        <v>0.13845334104707427</v>
      </c>
      <c r="BX58">
        <f t="shared" ref="BX58" si="449">AV58*BB58/1000</f>
        <v>2.165547358233598</v>
      </c>
      <c r="BY58">
        <f t="shared" ref="BY58" si="450">(BV58-BX58)</f>
        <v>2.0136376661125301</v>
      </c>
      <c r="BZ58">
        <f t="shared" ref="BZ58" si="451">1/(1.6/K58+1.37/AO58)</f>
        <v>8.6719128693415193E-2</v>
      </c>
      <c r="CA58">
        <f t="shared" ref="CA58" si="452">L58*BB58*0.001</f>
        <v>12.453710998193587</v>
      </c>
      <c r="CB58">
        <f t="shared" ref="CB58" si="453">L58/AT58</f>
        <v>0.32514119928127166</v>
      </c>
      <c r="CC58">
        <f t="shared" ref="CC58" si="454">(1-BM58*BB58/BR58/K58)*100</f>
        <v>45.946663340927863</v>
      </c>
      <c r="CD58">
        <f t="shared" ref="CD58" si="455">(AT58-J58/(AO58/1.35))</f>
        <v>381.68956787767024</v>
      </c>
      <c r="CE58">
        <f t="shared" ref="CE58" si="456">J58*CC58/100/CD58</f>
        <v>2.6031272660798209E-2</v>
      </c>
      <c r="CF58">
        <f t="shared" ref="CF58" si="457">(P58-O58)</f>
        <v>0</v>
      </c>
      <c r="CG58">
        <f t="shared" ref="CG58" si="458">AZ58*AA58</f>
        <v>1488.6322493937796</v>
      </c>
      <c r="CH58">
        <f t="shared" ref="CH58" si="459">(R58-Q58)</f>
        <v>0</v>
      </c>
      <c r="CI58" t="e">
        <f t="shared" ref="CI58" si="460">(R58-S58)/(R58-O58)</f>
        <v>#DIV/0!</v>
      </c>
      <c r="CJ58" t="e">
        <f t="shared" ref="CJ58" si="461">(P58-R58)/(P58-O58)</f>
        <v>#DIV/0!</v>
      </c>
    </row>
    <row r="59" spans="1:88" x14ac:dyDescent="0.35">
      <c r="A59" t="s">
        <v>174</v>
      </c>
      <c r="B59" s="1">
        <v>58</v>
      </c>
      <c r="C59" s="1" t="s">
        <v>148</v>
      </c>
      <c r="D59" s="1" t="s">
        <v>0</v>
      </c>
      <c r="E59" s="1">
        <v>0</v>
      </c>
      <c r="F59" s="1" t="s">
        <v>91</v>
      </c>
      <c r="G59" s="1" t="s">
        <v>0</v>
      </c>
      <c r="H59" s="1">
        <v>12844.500051653944</v>
      </c>
      <c r="I59" s="1">
        <v>0</v>
      </c>
      <c r="J59">
        <f t="shared" ref="J59:J68" si="462">(AS59-AT59*(1000-AU59)/(1000-AV59))*BL59</f>
        <v>-3.3756167769577514</v>
      </c>
      <c r="K59">
        <f t="shared" ref="K59:K68" si="463">IF(BW59&lt;&gt;0,1/(1/BW59-1/AO59),0)</f>
        <v>0.232219975392364</v>
      </c>
      <c r="L59">
        <f t="shared" ref="L59:L68" si="464">((BZ59-BM59/2)*AT59-J59)/(BZ59+BM59/2)</f>
        <v>73.504097925400004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t="e">
        <f t="shared" ref="T59:T68" si="465">CF59/P59</f>
        <v>#DIV/0!</v>
      </c>
      <c r="U59" t="e">
        <f t="shared" ref="U59:U68" si="466">CH59/R59</f>
        <v>#DIV/0!</v>
      </c>
      <c r="V59" t="e">
        <f t="shared" ref="V59:V68" si="467">(R59-S59)/R59</f>
        <v>#DIV/0!</v>
      </c>
      <c r="W59" s="1">
        <v>-1</v>
      </c>
      <c r="X59" s="1">
        <v>0.87</v>
      </c>
      <c r="Y59" s="1">
        <v>0.92</v>
      </c>
      <c r="Z59" s="1">
        <v>9.9841089248657227</v>
      </c>
      <c r="AA59">
        <f t="shared" ref="AA59:AA68" si="468">(Z59*Y59+(100-Z59)*X59)/100</f>
        <v>0.87499205446243278</v>
      </c>
      <c r="AB59">
        <f t="shared" ref="AB59:AB68" si="469">(J59-W59)/CG59</f>
        <v>-1.5972408673899511E-3</v>
      </c>
      <c r="AC59" t="e">
        <f t="shared" ref="AC59:AC68" si="470">(R59-S59)/(R59-Q59)</f>
        <v>#DIV/0!</v>
      </c>
      <c r="AD59" t="e">
        <f t="shared" ref="AD59:AD68" si="471">(P59-R59)/(P59-Q59)</f>
        <v>#DIV/0!</v>
      </c>
      <c r="AE59" t="e">
        <f t="shared" ref="AE59:AE68" si="472">(P59-R59)/R59</f>
        <v>#DIV/0!</v>
      </c>
      <c r="AF59" s="1">
        <v>0</v>
      </c>
      <c r="AG59" s="1">
        <v>0.5</v>
      </c>
      <c r="AH59" t="e">
        <f t="shared" ref="AH59:AH68" si="473">V59*AG59*AA59*AF59</f>
        <v>#DIV/0!</v>
      </c>
      <c r="AI59">
        <f t="shared" ref="AI59:AI68" si="474">BM59*1000</f>
        <v>5.1478037580644269</v>
      </c>
      <c r="AJ59">
        <f t="shared" ref="AJ59:AJ68" si="475">(BR59-BX59)</f>
        <v>2.1854262436896832</v>
      </c>
      <c r="AK59">
        <f t="shared" ref="AK59:AK68" si="476">(AQ59+BQ59*I59)</f>
        <v>30.700138092041016</v>
      </c>
      <c r="AL59" s="1">
        <v>2</v>
      </c>
      <c r="AM59">
        <f t="shared" ref="AM59:AM68" si="477">(AL59*BF59+BG59)</f>
        <v>4.644859790802002</v>
      </c>
      <c r="AN59" s="1">
        <v>1</v>
      </c>
      <c r="AO59">
        <f t="shared" ref="AO59:AO68" si="478">AM59*(AN59+1)*(AN59+1)/(AN59*AN59+1)</f>
        <v>9.2897195816040039</v>
      </c>
      <c r="AP59" s="1">
        <v>27.963388442993164</v>
      </c>
      <c r="AQ59" s="1">
        <v>30.700138092041016</v>
      </c>
      <c r="AR59" s="1">
        <v>26.933887481689453</v>
      </c>
      <c r="AS59" s="1">
        <v>49.957283020019531</v>
      </c>
      <c r="AT59" s="1">
        <v>52.02197265625</v>
      </c>
      <c r="AU59" s="1">
        <v>19.258951187133789</v>
      </c>
      <c r="AV59" s="1">
        <v>22.601615905761719</v>
      </c>
      <c r="AW59" s="1">
        <v>50.618671417236328</v>
      </c>
      <c r="AX59" s="1">
        <v>59.399829864501953</v>
      </c>
      <c r="AY59" s="1">
        <v>301.0445556640625</v>
      </c>
      <c r="AZ59" s="1">
        <v>1699.8157958984375</v>
      </c>
      <c r="BA59" s="1">
        <v>6.5957129001617432E-2</v>
      </c>
      <c r="BB59" s="1">
        <v>99.523468017578125</v>
      </c>
      <c r="BC59" s="1">
        <v>0.93554013967514038</v>
      </c>
      <c r="BD59" s="1">
        <v>-0.17610165476799011</v>
      </c>
      <c r="BE59" s="1">
        <v>0.5</v>
      </c>
      <c r="BF59" s="1">
        <v>-1.355140209197998</v>
      </c>
      <c r="BG59" s="1">
        <v>7.355140209197998</v>
      </c>
      <c r="BH59" s="1">
        <v>1</v>
      </c>
      <c r="BI59" s="1">
        <v>0</v>
      </c>
      <c r="BJ59" s="1">
        <v>0.15999999642372131</v>
      </c>
      <c r="BK59" s="1">
        <v>111115</v>
      </c>
      <c r="BL59">
        <f t="shared" ref="BL59:BL68" si="479">AY59*0.000001/(AL59*0.0001)</f>
        <v>1.5052227783203125</v>
      </c>
      <c r="BM59">
        <f t="shared" ref="BM59:BM68" si="480">(AV59-AU59)/(1000-AV59)*BL59</f>
        <v>5.1478037580644266E-3</v>
      </c>
      <c r="BN59">
        <f t="shared" ref="BN59:BN68" si="481">(AQ59+273.15)</f>
        <v>303.85013809204099</v>
      </c>
      <c r="BO59">
        <f t="shared" ref="BO59:BO68" si="482">(AP59+273.15)</f>
        <v>301.11338844299314</v>
      </c>
      <c r="BP59">
        <f t="shared" ref="BP59:BP68" si="483">(AZ59*BH59+BA59*BI59)*BJ59</f>
        <v>271.970521264735</v>
      </c>
      <c r="BQ59">
        <f t="shared" ref="BQ59:BQ68" si="484">((BP59+0.00000010773*(BO59^4-BN59^4))-BM59*44100)/(AM59*51.4+0.00000043092*BN59^3)</f>
        <v>4.9089261884861173E-2</v>
      </c>
      <c r="BR59">
        <f t="shared" ref="BR59:BR68" si="485">0.61365*EXP(17.502*AK59/(240.97+AK59))</f>
        <v>4.4348174414323447</v>
      </c>
      <c r="BS59">
        <f t="shared" ref="BS59:BS68" si="486">BR59*1000/BB59</f>
        <v>44.560519541471912</v>
      </c>
      <c r="BT59">
        <f t="shared" ref="BT59:BT68" si="487">(BS59-AV59)</f>
        <v>21.958903635710193</v>
      </c>
      <c r="BU59">
        <f t="shared" ref="BU59:BU68" si="488">IF(I59,AQ59,(AP59+AQ59)/2)</f>
        <v>29.33176326751709</v>
      </c>
      <c r="BV59">
        <f t="shared" ref="BV59:BV68" si="489">0.61365*EXP(17.502*BU59/(240.97+BU59))</f>
        <v>4.0996306116612686</v>
      </c>
      <c r="BW59">
        <f t="shared" ref="BW59:BW68" si="490">IF(BT59&lt;&gt;0,(1000-(BS59+AV59)/2)/BT59*BM59,0)</f>
        <v>0.22655662113051014</v>
      </c>
      <c r="BX59">
        <f t="shared" ref="BX59:BX68" si="491">AV59*BB59/1000</f>
        <v>2.2493911977426615</v>
      </c>
      <c r="BY59">
        <f t="shared" ref="BY59:BY68" si="492">(BV59-BX59)</f>
        <v>1.8502394139186071</v>
      </c>
      <c r="BZ59">
        <f t="shared" ref="BZ59:BZ68" si="493">1/(1.6/K59+1.37/AO59)</f>
        <v>0.14209604262962625</v>
      </c>
      <c r="CA59">
        <f t="shared" ref="CA59:CA68" si="494">L59*BB59*0.001</f>
        <v>7.3153827390394781</v>
      </c>
      <c r="CB59">
        <f t="shared" ref="CB59:CB68" si="495">L59/AT59</f>
        <v>1.4129433039977024</v>
      </c>
      <c r="CC59">
        <f t="shared" ref="CC59:CC68" si="496">(1-BM59*BB59/BR59/K59)*100</f>
        <v>50.252396738710026</v>
      </c>
      <c r="CD59">
        <f t="shared" ref="CD59:CD68" si="497">(AT59-J59/(AO59/1.35))</f>
        <v>52.512523808936798</v>
      </c>
      <c r="CE59">
        <f t="shared" ref="CE59:CE68" si="498">J59*CC59/100/CD59</f>
        <v>-3.2303309993388235E-2</v>
      </c>
      <c r="CF59">
        <f t="shared" ref="CF59:CF68" si="499">(P59-O59)</f>
        <v>0</v>
      </c>
      <c r="CG59">
        <f t="shared" ref="CG59:CG68" si="500">AZ59*AA59</f>
        <v>1487.3253154608692</v>
      </c>
      <c r="CH59">
        <f t="shared" ref="CH59:CH68" si="501">(R59-Q59)</f>
        <v>0</v>
      </c>
      <c r="CI59" t="e">
        <f t="shared" ref="CI59:CI68" si="502">(R59-S59)/(R59-O59)</f>
        <v>#DIV/0!</v>
      </c>
      <c r="CJ59" t="e">
        <f t="shared" ref="CJ59:CJ68" si="503">(P59-R59)/(P59-O59)</f>
        <v>#DIV/0!</v>
      </c>
    </row>
    <row r="60" spans="1:88" x14ac:dyDescent="0.35">
      <c r="A60" t="s">
        <v>174</v>
      </c>
      <c r="B60" s="1">
        <v>59</v>
      </c>
      <c r="C60" s="1" t="s">
        <v>149</v>
      </c>
      <c r="D60" s="1" t="s">
        <v>0</v>
      </c>
      <c r="E60" s="1">
        <v>0</v>
      </c>
      <c r="F60" s="1" t="s">
        <v>91</v>
      </c>
      <c r="G60" s="1" t="s">
        <v>0</v>
      </c>
      <c r="H60" s="1">
        <v>13066.500051653944</v>
      </c>
      <c r="I60" s="1">
        <v>0</v>
      </c>
      <c r="J60">
        <f t="shared" si="462"/>
        <v>0.55259391351190634</v>
      </c>
      <c r="K60">
        <f t="shared" si="463"/>
        <v>0.29371219401440529</v>
      </c>
      <c r="L60">
        <f t="shared" si="464"/>
        <v>92.857732592414536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si="465"/>
        <v>#DIV/0!</v>
      </c>
      <c r="U60" t="e">
        <f t="shared" si="466"/>
        <v>#DIV/0!</v>
      </c>
      <c r="V60" t="e">
        <f t="shared" si="467"/>
        <v>#DIV/0!</v>
      </c>
      <c r="W60" s="1">
        <v>-1</v>
      </c>
      <c r="X60" s="1">
        <v>0.87</v>
      </c>
      <c r="Y60" s="1">
        <v>0.92</v>
      </c>
      <c r="Z60" s="1">
        <v>9.9841089248657227</v>
      </c>
      <c r="AA60">
        <f t="shared" si="468"/>
        <v>0.87499205446243278</v>
      </c>
      <c r="AB60">
        <f t="shared" si="469"/>
        <v>1.0447878420748004E-3</v>
      </c>
      <c r="AC60" t="e">
        <f t="shared" si="470"/>
        <v>#DIV/0!</v>
      </c>
      <c r="AD60" t="e">
        <f t="shared" si="471"/>
        <v>#DIV/0!</v>
      </c>
      <c r="AE60" t="e">
        <f t="shared" si="472"/>
        <v>#DIV/0!</v>
      </c>
      <c r="AF60" s="1">
        <v>0</v>
      </c>
      <c r="AG60" s="1">
        <v>0.5</v>
      </c>
      <c r="AH60" t="e">
        <f t="shared" si="473"/>
        <v>#DIV/0!</v>
      </c>
      <c r="AI60">
        <f t="shared" si="474"/>
        <v>6.0549620621271991</v>
      </c>
      <c r="AJ60">
        <f t="shared" si="475"/>
        <v>2.0463858309673291</v>
      </c>
      <c r="AK60">
        <f t="shared" si="476"/>
        <v>30.267814636230469</v>
      </c>
      <c r="AL60" s="1">
        <v>2</v>
      </c>
      <c r="AM60">
        <f t="shared" si="477"/>
        <v>4.644859790802002</v>
      </c>
      <c r="AN60" s="1">
        <v>1</v>
      </c>
      <c r="AO60">
        <f t="shared" si="478"/>
        <v>9.2897195816040039</v>
      </c>
      <c r="AP60" s="1">
        <v>27.975042343139648</v>
      </c>
      <c r="AQ60" s="1">
        <v>30.267814636230469</v>
      </c>
      <c r="AR60" s="1">
        <v>26.932821273803711</v>
      </c>
      <c r="AS60" s="1">
        <v>99.968940734863281</v>
      </c>
      <c r="AT60" s="1">
        <v>99.202743530273438</v>
      </c>
      <c r="AU60" s="1">
        <v>18.978334426879883</v>
      </c>
      <c r="AV60" s="1">
        <v>22.908933639526367</v>
      </c>
      <c r="AW60" s="1">
        <v>49.847652435302734</v>
      </c>
      <c r="AX60" s="1">
        <v>60.168750762939453</v>
      </c>
      <c r="AY60" s="1">
        <v>301.03549194335938</v>
      </c>
      <c r="AZ60" s="1">
        <v>1698.343994140625</v>
      </c>
      <c r="BA60" s="1">
        <v>0.11018054187297821</v>
      </c>
      <c r="BB60" s="1">
        <v>99.526397705078125</v>
      </c>
      <c r="BC60" s="1">
        <v>1.0151524543762207</v>
      </c>
      <c r="BD60" s="1">
        <v>-0.19420620799064636</v>
      </c>
      <c r="BE60" s="1">
        <v>0.5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si="479"/>
        <v>1.5051774597167968</v>
      </c>
      <c r="BM60">
        <f t="shared" si="480"/>
        <v>6.0549620621271989E-3</v>
      </c>
      <c r="BN60">
        <f t="shared" si="481"/>
        <v>303.41781463623045</v>
      </c>
      <c r="BO60">
        <f t="shared" si="482"/>
        <v>301.12504234313963</v>
      </c>
      <c r="BP60">
        <f t="shared" si="483"/>
        <v>271.73503298874857</v>
      </c>
      <c r="BQ60">
        <f t="shared" si="484"/>
        <v>-9.0021118845530781E-2</v>
      </c>
      <c r="BR60">
        <f t="shared" si="485"/>
        <v>4.3264294713740732</v>
      </c>
      <c r="BS60">
        <f t="shared" si="486"/>
        <v>43.470170438544123</v>
      </c>
      <c r="BT60">
        <f t="shared" si="487"/>
        <v>20.561236799017756</v>
      </c>
      <c r="BU60">
        <f t="shared" si="488"/>
        <v>29.121428489685059</v>
      </c>
      <c r="BV60">
        <f t="shared" si="489"/>
        <v>4.0501185549628085</v>
      </c>
      <c r="BW60">
        <f t="shared" si="490"/>
        <v>0.28471052791685658</v>
      </c>
      <c r="BX60">
        <f t="shared" si="491"/>
        <v>2.2800436404067441</v>
      </c>
      <c r="BY60">
        <f t="shared" si="492"/>
        <v>1.7700749145560644</v>
      </c>
      <c r="BZ60">
        <f t="shared" si="493"/>
        <v>0.17873150620179554</v>
      </c>
      <c r="CA60">
        <f t="shared" si="494"/>
        <v>9.2417956239844443</v>
      </c>
      <c r="CB60">
        <f t="shared" si="495"/>
        <v>0.93603996510517262</v>
      </c>
      <c r="CC60">
        <f t="shared" si="496"/>
        <v>52.576008300868281</v>
      </c>
      <c r="CD60">
        <f t="shared" si="497"/>
        <v>99.122439514992038</v>
      </c>
      <c r="CE60">
        <f t="shared" si="498"/>
        <v>2.931039866045372E-3</v>
      </c>
      <c r="CF60">
        <f t="shared" si="499"/>
        <v>0</v>
      </c>
      <c r="CG60">
        <f t="shared" si="500"/>
        <v>1486.0375006170393</v>
      </c>
      <c r="CH60">
        <f t="shared" si="501"/>
        <v>0</v>
      </c>
      <c r="CI60" t="e">
        <f t="shared" si="502"/>
        <v>#DIV/0!</v>
      </c>
      <c r="CJ60" t="e">
        <f t="shared" si="503"/>
        <v>#DIV/0!</v>
      </c>
    </row>
    <row r="61" spans="1:88" x14ac:dyDescent="0.35">
      <c r="A61" t="s">
        <v>174</v>
      </c>
      <c r="B61" s="1">
        <v>57</v>
      </c>
      <c r="C61" s="1" t="s">
        <v>147</v>
      </c>
      <c r="D61" s="1" t="s">
        <v>0</v>
      </c>
      <c r="E61" s="1">
        <v>0</v>
      </c>
      <c r="F61" s="1" t="s">
        <v>91</v>
      </c>
      <c r="G61" s="1" t="s">
        <v>0</v>
      </c>
      <c r="H61" s="1">
        <v>12622.500051653944</v>
      </c>
      <c r="I61" s="1">
        <v>0</v>
      </c>
      <c r="J61">
        <f t="shared" si="462"/>
        <v>5.5614659899944394</v>
      </c>
      <c r="K61">
        <f t="shared" si="463"/>
        <v>0.17327153584900851</v>
      </c>
      <c r="L61">
        <f t="shared" si="464"/>
        <v>137.11063149370102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465"/>
        <v>#DIV/0!</v>
      </c>
      <c r="U61" t="e">
        <f t="shared" si="466"/>
        <v>#DIV/0!</v>
      </c>
      <c r="V61" t="e">
        <f t="shared" si="467"/>
        <v>#DIV/0!</v>
      </c>
      <c r="W61" s="1">
        <v>-1</v>
      </c>
      <c r="X61" s="1">
        <v>0.87</v>
      </c>
      <c r="Y61" s="1">
        <v>0.92</v>
      </c>
      <c r="Z61" s="1">
        <v>9.9841089248657227</v>
      </c>
      <c r="AA61">
        <f t="shared" si="468"/>
        <v>0.87499205446243278</v>
      </c>
      <c r="AB61">
        <f t="shared" si="469"/>
        <v>4.4127218133608176E-3</v>
      </c>
      <c r="AC61" t="e">
        <f t="shared" si="470"/>
        <v>#DIV/0!</v>
      </c>
      <c r="AD61" t="e">
        <f t="shared" si="471"/>
        <v>#DIV/0!</v>
      </c>
      <c r="AE61" t="e">
        <f t="shared" si="472"/>
        <v>#DIV/0!</v>
      </c>
      <c r="AF61" s="1">
        <v>0</v>
      </c>
      <c r="AG61" s="1">
        <v>0.5</v>
      </c>
      <c r="AH61" t="e">
        <f t="shared" si="473"/>
        <v>#DIV/0!</v>
      </c>
      <c r="AI61">
        <f t="shared" si="474"/>
        <v>4.1425004626169795</v>
      </c>
      <c r="AJ61">
        <f t="shared" si="475"/>
        <v>2.3420993991842245</v>
      </c>
      <c r="AK61">
        <f t="shared" si="476"/>
        <v>31.061376571655273</v>
      </c>
      <c r="AL61" s="1">
        <v>2</v>
      </c>
      <c r="AM61">
        <f t="shared" si="477"/>
        <v>4.644859790802002</v>
      </c>
      <c r="AN61" s="1">
        <v>1</v>
      </c>
      <c r="AO61">
        <f t="shared" si="478"/>
        <v>9.2897195816040039</v>
      </c>
      <c r="AP61" s="1">
        <v>27.931772232055664</v>
      </c>
      <c r="AQ61" s="1">
        <v>31.061376571655273</v>
      </c>
      <c r="AR61" s="1">
        <v>26.929805755615234</v>
      </c>
      <c r="AS61" s="1">
        <v>199.98709106445313</v>
      </c>
      <c r="AT61" s="1">
        <v>195.7537841796875</v>
      </c>
      <c r="AU61" s="1">
        <v>19.263187408447266</v>
      </c>
      <c r="AV61" s="1">
        <v>21.954721450805664</v>
      </c>
      <c r="AW61" s="1">
        <v>50.723213195800781</v>
      </c>
      <c r="AX61" s="1">
        <v>57.807472229003906</v>
      </c>
      <c r="AY61" s="1">
        <v>301.05902099609375</v>
      </c>
      <c r="AZ61" s="1">
        <v>1699.37890625</v>
      </c>
      <c r="BA61" s="1">
        <v>7.7520318329334259E-2</v>
      </c>
      <c r="BB61" s="1">
        <v>99.527145385742188</v>
      </c>
      <c r="BC61" s="1">
        <v>1.3204919099807739</v>
      </c>
      <c r="BD61" s="1">
        <v>-0.17066818475723267</v>
      </c>
      <c r="BE61" s="1">
        <v>1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479"/>
        <v>1.5052951049804688</v>
      </c>
      <c r="BM61">
        <f t="shared" si="480"/>
        <v>4.1425004626169798E-3</v>
      </c>
      <c r="BN61">
        <f t="shared" si="481"/>
        <v>304.21137657165525</v>
      </c>
      <c r="BO61">
        <f t="shared" si="482"/>
        <v>301.08177223205564</v>
      </c>
      <c r="BP61">
        <f t="shared" si="483"/>
        <v>271.90061892254744</v>
      </c>
      <c r="BQ61">
        <f t="shared" si="484"/>
        <v>0.2065975945078502</v>
      </c>
      <c r="BR61">
        <f t="shared" si="485"/>
        <v>4.5271901529220324</v>
      </c>
      <c r="BS61">
        <f t="shared" si="486"/>
        <v>45.486988854907693</v>
      </c>
      <c r="BT61">
        <f t="shared" si="487"/>
        <v>23.532267404102029</v>
      </c>
      <c r="BU61">
        <f t="shared" si="488"/>
        <v>29.496574401855469</v>
      </c>
      <c r="BV61">
        <f t="shared" si="489"/>
        <v>4.1387944867538833</v>
      </c>
      <c r="BW61">
        <f t="shared" si="490"/>
        <v>0.1700988577007535</v>
      </c>
      <c r="BX61">
        <f t="shared" si="491"/>
        <v>2.1850907537378079</v>
      </c>
      <c r="BY61">
        <f t="shared" si="492"/>
        <v>1.9537037330160754</v>
      </c>
      <c r="BZ61">
        <f t="shared" si="493"/>
        <v>0.10659235054131123</v>
      </c>
      <c r="CA61">
        <f t="shared" si="494"/>
        <v>13.646229754604503</v>
      </c>
      <c r="CB61">
        <f t="shared" si="495"/>
        <v>0.700423912969384</v>
      </c>
      <c r="CC61">
        <f t="shared" si="496"/>
        <v>47.440871880716969</v>
      </c>
      <c r="CD61">
        <f t="shared" si="497"/>
        <v>194.94558119567492</v>
      </c>
      <c r="CE61">
        <f t="shared" si="498"/>
        <v>1.353407416993274E-2</v>
      </c>
      <c r="CF61">
        <f t="shared" si="499"/>
        <v>0</v>
      </c>
      <c r="CG61">
        <f t="shared" si="500"/>
        <v>1486.9430404898094</v>
      </c>
      <c r="CH61">
        <f t="shared" si="501"/>
        <v>0</v>
      </c>
      <c r="CI61" t="e">
        <f t="shared" si="502"/>
        <v>#DIV/0!</v>
      </c>
      <c r="CJ61" t="e">
        <f t="shared" si="503"/>
        <v>#DIV/0!</v>
      </c>
    </row>
    <row r="62" spans="1:88" x14ac:dyDescent="0.35">
      <c r="A62" t="s">
        <v>174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13218.500051653944</v>
      </c>
      <c r="I62" s="1">
        <v>0</v>
      </c>
      <c r="J62">
        <f t="shared" si="462"/>
        <v>14.992086912494248</v>
      </c>
      <c r="K62">
        <f t="shared" si="463"/>
        <v>0.32740038729202792</v>
      </c>
      <c r="L62">
        <f t="shared" si="464"/>
        <v>205.46474583315896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465"/>
        <v>#DIV/0!</v>
      </c>
      <c r="U62" t="e">
        <f t="shared" si="466"/>
        <v>#DIV/0!</v>
      </c>
      <c r="V62" t="e">
        <f t="shared" si="467"/>
        <v>#DIV/0!</v>
      </c>
      <c r="W62" s="1">
        <v>-1</v>
      </c>
      <c r="X62" s="1">
        <v>0.87</v>
      </c>
      <c r="Y62" s="1">
        <v>0.92</v>
      </c>
      <c r="Z62" s="1">
        <v>9.9841089248657227</v>
      </c>
      <c r="AA62">
        <f t="shared" si="468"/>
        <v>0.87499205446243278</v>
      </c>
      <c r="AB62">
        <f t="shared" si="469"/>
        <v>1.0742437199717649E-2</v>
      </c>
      <c r="AC62" t="e">
        <f t="shared" si="470"/>
        <v>#DIV/0!</v>
      </c>
      <c r="AD62" t="e">
        <f t="shared" si="471"/>
        <v>#DIV/0!</v>
      </c>
      <c r="AE62" t="e">
        <f t="shared" si="472"/>
        <v>#DIV/0!</v>
      </c>
      <c r="AF62" s="1">
        <v>0</v>
      </c>
      <c r="AG62" s="1">
        <v>0.5</v>
      </c>
      <c r="AH62" t="e">
        <f t="shared" si="473"/>
        <v>#DIV/0!</v>
      </c>
      <c r="AI62">
        <f t="shared" si="474"/>
        <v>6.4397372346499102</v>
      </c>
      <c r="AJ62">
        <f t="shared" si="475"/>
        <v>1.9598222976228254</v>
      </c>
      <c r="AK62">
        <f t="shared" si="476"/>
        <v>30.000482559204102</v>
      </c>
      <c r="AL62" s="1">
        <v>2</v>
      </c>
      <c r="AM62">
        <f t="shared" si="477"/>
        <v>4.644859790802002</v>
      </c>
      <c r="AN62" s="1">
        <v>1</v>
      </c>
      <c r="AO62">
        <f t="shared" si="478"/>
        <v>9.2897195816040039</v>
      </c>
      <c r="AP62" s="1">
        <v>27.999719619750977</v>
      </c>
      <c r="AQ62" s="1">
        <v>30.000482559204102</v>
      </c>
      <c r="AR62" s="1">
        <v>26.934680938720703</v>
      </c>
      <c r="AS62" s="1">
        <v>300.15274047851563</v>
      </c>
      <c r="AT62" s="1">
        <v>288.95648193359375</v>
      </c>
      <c r="AU62" s="1">
        <v>18.937387466430664</v>
      </c>
      <c r="AV62" s="1">
        <v>23.116743087768555</v>
      </c>
      <c r="AW62" s="1">
        <v>49.668651580810547</v>
      </c>
      <c r="AX62" s="1">
        <v>60.628448486328125</v>
      </c>
      <c r="AY62" s="1">
        <v>301.0450439453125</v>
      </c>
      <c r="AZ62" s="1">
        <v>1701.3677978515625</v>
      </c>
      <c r="BA62" s="1">
        <v>0.10258408635854721</v>
      </c>
      <c r="BB62" s="1">
        <v>99.527236938476563</v>
      </c>
      <c r="BC62" s="1">
        <v>1.5267277956008911</v>
      </c>
      <c r="BD62" s="1">
        <v>-0.21757762134075165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479"/>
        <v>1.5052252197265625</v>
      </c>
      <c r="BM62">
        <f t="shared" si="480"/>
        <v>6.4397372346499098E-3</v>
      </c>
      <c r="BN62">
        <f t="shared" si="481"/>
        <v>303.15048255920408</v>
      </c>
      <c r="BO62">
        <f t="shared" si="482"/>
        <v>301.14971961975095</v>
      </c>
      <c r="BP62">
        <f t="shared" si="483"/>
        <v>272.21884157168461</v>
      </c>
      <c r="BQ62">
        <f t="shared" si="484"/>
        <v>-0.14179998904004412</v>
      </c>
      <c r="BR62">
        <f t="shared" si="485"/>
        <v>4.2605678641650568</v>
      </c>
      <c r="BS62">
        <f t="shared" si="486"/>
        <v>42.808059333534551</v>
      </c>
      <c r="BT62">
        <f t="shared" si="487"/>
        <v>19.691316245765996</v>
      </c>
      <c r="BU62">
        <f t="shared" si="488"/>
        <v>29.000101089477539</v>
      </c>
      <c r="BV62">
        <f t="shared" si="489"/>
        <v>4.0217962971366816</v>
      </c>
      <c r="BW62">
        <f t="shared" si="490"/>
        <v>0.31625453344538257</v>
      </c>
      <c r="BX62">
        <f t="shared" si="491"/>
        <v>2.3007455665422314</v>
      </c>
      <c r="BY62">
        <f t="shared" si="492"/>
        <v>1.7210507305944502</v>
      </c>
      <c r="BZ62">
        <f t="shared" si="493"/>
        <v>0.19863113503317517</v>
      </c>
      <c r="CA62">
        <f t="shared" si="494"/>
        <v>20.449338441040677</v>
      </c>
      <c r="CB62">
        <f t="shared" si="495"/>
        <v>0.71105774979769321</v>
      </c>
      <c r="CC62">
        <f t="shared" si="496"/>
        <v>54.052337947087935</v>
      </c>
      <c r="CD62">
        <f t="shared" si="497"/>
        <v>286.77780289446042</v>
      </c>
      <c r="CE62">
        <f t="shared" si="498"/>
        <v>2.8257324665552301E-2</v>
      </c>
      <c r="CF62">
        <f t="shared" si="499"/>
        <v>0</v>
      </c>
      <c r="CG62">
        <f t="shared" si="500"/>
        <v>1488.6833048383637</v>
      </c>
      <c r="CH62">
        <f t="shared" si="501"/>
        <v>0</v>
      </c>
      <c r="CI62" t="e">
        <f t="shared" si="502"/>
        <v>#DIV/0!</v>
      </c>
      <c r="CJ62" t="e">
        <f t="shared" si="503"/>
        <v>#DIV/0!</v>
      </c>
    </row>
    <row r="63" spans="1:88" x14ac:dyDescent="0.35">
      <c r="A63" t="s">
        <v>174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13372.500051653944</v>
      </c>
      <c r="I63" s="1">
        <v>0</v>
      </c>
      <c r="J63">
        <f t="shared" si="462"/>
        <v>21.822682931540196</v>
      </c>
      <c r="K63">
        <f t="shared" si="463"/>
        <v>0.34218515908414893</v>
      </c>
      <c r="L63">
        <f t="shared" si="464"/>
        <v>268.14615470309121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465"/>
        <v>#DIV/0!</v>
      </c>
      <c r="U63" t="e">
        <f t="shared" si="466"/>
        <v>#DIV/0!</v>
      </c>
      <c r="V63" t="e">
        <f t="shared" si="467"/>
        <v>#DIV/0!</v>
      </c>
      <c r="W63" s="1">
        <v>-1</v>
      </c>
      <c r="X63" s="1">
        <v>0.87</v>
      </c>
      <c r="Y63" s="1">
        <v>0.92</v>
      </c>
      <c r="Z63" s="1">
        <v>9.9841089248657227</v>
      </c>
      <c r="AA63">
        <f t="shared" si="468"/>
        <v>0.87499205446243278</v>
      </c>
      <c r="AB63">
        <f t="shared" si="469"/>
        <v>1.5344601415694678E-2</v>
      </c>
      <c r="AC63" t="e">
        <f t="shared" si="470"/>
        <v>#DIV/0!</v>
      </c>
      <c r="AD63" t="e">
        <f t="shared" si="471"/>
        <v>#DIV/0!</v>
      </c>
      <c r="AE63" t="e">
        <f t="shared" si="472"/>
        <v>#DIV/0!</v>
      </c>
      <c r="AF63" s="1">
        <v>0</v>
      </c>
      <c r="AG63" s="1">
        <v>0.5</v>
      </c>
      <c r="AH63" t="e">
        <f t="shared" si="473"/>
        <v>#DIV/0!</v>
      </c>
      <c r="AI63">
        <f t="shared" si="474"/>
        <v>6.5579461009396898</v>
      </c>
      <c r="AJ63">
        <f t="shared" si="475"/>
        <v>1.9124026631728501</v>
      </c>
      <c r="AK63">
        <f t="shared" si="476"/>
        <v>29.912860870361328</v>
      </c>
      <c r="AL63" s="1">
        <v>2</v>
      </c>
      <c r="AM63">
        <f t="shared" si="477"/>
        <v>4.644859790802002</v>
      </c>
      <c r="AN63" s="1">
        <v>1</v>
      </c>
      <c r="AO63">
        <f t="shared" si="478"/>
        <v>9.2897195816040039</v>
      </c>
      <c r="AP63" s="1">
        <v>28.035259246826172</v>
      </c>
      <c r="AQ63" s="1">
        <v>29.912860870361328</v>
      </c>
      <c r="AR63" s="1">
        <v>26.933435440063477</v>
      </c>
      <c r="AS63" s="1">
        <v>399.88192749023438</v>
      </c>
      <c r="AT63" s="1">
        <v>383.71310424804688</v>
      </c>
      <c r="AU63" s="1">
        <v>19.124130249023438</v>
      </c>
      <c r="AV63" s="1">
        <v>23.378828048706055</v>
      </c>
      <c r="AW63" s="1">
        <v>50.049537658691406</v>
      </c>
      <c r="AX63" s="1">
        <v>61.185062408447266</v>
      </c>
      <c r="AY63" s="1">
        <v>301.0615234375</v>
      </c>
      <c r="AZ63" s="1">
        <v>1699.8358154296875</v>
      </c>
      <c r="BA63" s="1">
        <v>6.8531200289726257E-2</v>
      </c>
      <c r="BB63" s="1">
        <v>99.524627685546875</v>
      </c>
      <c r="BC63" s="1">
        <v>1.5660618543624878</v>
      </c>
      <c r="BD63" s="1">
        <v>-0.23171956837177277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479"/>
        <v>1.5053076171874997</v>
      </c>
      <c r="BM63">
        <f t="shared" si="480"/>
        <v>6.55794610093969E-3</v>
      </c>
      <c r="BN63">
        <f t="shared" si="481"/>
        <v>303.06286087036131</v>
      </c>
      <c r="BO63">
        <f t="shared" si="482"/>
        <v>301.18525924682615</v>
      </c>
      <c r="BP63">
        <f t="shared" si="483"/>
        <v>271.9737243896634</v>
      </c>
      <c r="BQ63">
        <f t="shared" si="484"/>
        <v>-0.15771202760717914</v>
      </c>
      <c r="BR63">
        <f t="shared" si="485"/>
        <v>4.2391718204447404</v>
      </c>
      <c r="BS63">
        <f t="shared" si="486"/>
        <v>42.594199235174429</v>
      </c>
      <c r="BT63">
        <f t="shared" si="487"/>
        <v>19.215371186468374</v>
      </c>
      <c r="BU63">
        <f t="shared" si="488"/>
        <v>28.97406005859375</v>
      </c>
      <c r="BV63">
        <f t="shared" si="489"/>
        <v>4.01573992921384</v>
      </c>
      <c r="BW63">
        <f t="shared" si="490"/>
        <v>0.33002861411721035</v>
      </c>
      <c r="BX63">
        <f t="shared" si="491"/>
        <v>2.3267691572718903</v>
      </c>
      <c r="BY63">
        <f t="shared" si="492"/>
        <v>1.6889707719419498</v>
      </c>
      <c r="BZ63">
        <f t="shared" si="493"/>
        <v>0.20732667919922659</v>
      </c>
      <c r="CA63">
        <f t="shared" si="494"/>
        <v>26.687146212136206</v>
      </c>
      <c r="CB63">
        <f t="shared" si="495"/>
        <v>0.698819382852641</v>
      </c>
      <c r="CC63">
        <f t="shared" si="496"/>
        <v>55.005833081777247</v>
      </c>
      <c r="CD63">
        <f t="shared" si="497"/>
        <v>380.54178979675612</v>
      </c>
      <c r="CE63">
        <f t="shared" si="498"/>
        <v>3.1543837941424478E-2</v>
      </c>
      <c r="CF63">
        <f t="shared" si="499"/>
        <v>0</v>
      </c>
      <c r="CG63">
        <f t="shared" si="500"/>
        <v>1487.3428323916469</v>
      </c>
      <c r="CH63">
        <f t="shared" si="501"/>
        <v>0</v>
      </c>
      <c r="CI63" t="e">
        <f t="shared" si="502"/>
        <v>#DIV/0!</v>
      </c>
      <c r="CJ63" t="e">
        <f t="shared" si="503"/>
        <v>#DIV/0!</v>
      </c>
    </row>
    <row r="64" spans="1:88" x14ac:dyDescent="0.35">
      <c r="A64" t="s">
        <v>174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13516.500051653944</v>
      </c>
      <c r="I64" s="1">
        <v>0</v>
      </c>
      <c r="J64">
        <f t="shared" si="462"/>
        <v>36.758827534887786</v>
      </c>
      <c r="K64">
        <f t="shared" si="463"/>
        <v>0.34189482204617305</v>
      </c>
      <c r="L64">
        <f t="shared" si="464"/>
        <v>476.96611229888163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465"/>
        <v>#DIV/0!</v>
      </c>
      <c r="U64" t="e">
        <f t="shared" si="466"/>
        <v>#DIV/0!</v>
      </c>
      <c r="V64" t="e">
        <f t="shared" si="467"/>
        <v>#DIV/0!</v>
      </c>
      <c r="W64" s="1">
        <v>-1</v>
      </c>
      <c r="X64" s="1">
        <v>0.87</v>
      </c>
      <c r="Y64" s="1">
        <v>0.92</v>
      </c>
      <c r="Z64" s="1">
        <v>9.9841089248657227</v>
      </c>
      <c r="AA64">
        <f t="shared" si="468"/>
        <v>0.87499205446243278</v>
      </c>
      <c r="AB64">
        <f t="shared" si="469"/>
        <v>2.5402531264554898E-2</v>
      </c>
      <c r="AC64" t="e">
        <f t="shared" si="470"/>
        <v>#DIV/0!</v>
      </c>
      <c r="AD64" t="e">
        <f t="shared" si="471"/>
        <v>#DIV/0!</v>
      </c>
      <c r="AE64" t="e">
        <f t="shared" si="472"/>
        <v>#DIV/0!</v>
      </c>
      <c r="AF64" s="1">
        <v>0</v>
      </c>
      <c r="AG64" s="1">
        <v>0.5</v>
      </c>
      <c r="AH64" t="e">
        <f t="shared" si="473"/>
        <v>#DIV/0!</v>
      </c>
      <c r="AI64">
        <f t="shared" si="474"/>
        <v>6.4935308582316384</v>
      </c>
      <c r="AJ64">
        <f t="shared" si="475"/>
        <v>1.894993018028353</v>
      </c>
      <c r="AK64">
        <f t="shared" si="476"/>
        <v>29.918649673461914</v>
      </c>
      <c r="AL64" s="1">
        <v>2</v>
      </c>
      <c r="AM64">
        <f t="shared" si="477"/>
        <v>4.644859790802002</v>
      </c>
      <c r="AN64" s="1">
        <v>1</v>
      </c>
      <c r="AO64">
        <f t="shared" si="478"/>
        <v>9.2897195816040039</v>
      </c>
      <c r="AP64" s="1">
        <v>28.065765380859375</v>
      </c>
      <c r="AQ64" s="1">
        <v>29.918649673461914</v>
      </c>
      <c r="AR64" s="1">
        <v>26.930690765380859</v>
      </c>
      <c r="AS64" s="1">
        <v>699.74542236328125</v>
      </c>
      <c r="AT64" s="1">
        <v>672.42559814453125</v>
      </c>
      <c r="AU64" s="1">
        <v>19.355611801147461</v>
      </c>
      <c r="AV64" s="1">
        <v>23.567651748657227</v>
      </c>
      <c r="AW64" s="1">
        <v>50.568206787109375</v>
      </c>
      <c r="AX64" s="1">
        <v>61.572647094726563</v>
      </c>
      <c r="AY64" s="1">
        <v>301.06521606445313</v>
      </c>
      <c r="AZ64" s="1">
        <v>1698.781005859375</v>
      </c>
      <c r="BA64" s="1">
        <v>4.9583479762077332E-2</v>
      </c>
      <c r="BB64" s="1">
        <v>99.525802612304688</v>
      </c>
      <c r="BC64" s="1">
        <v>1.3787907361984253</v>
      </c>
      <c r="BD64" s="1">
        <v>-0.26400211453437805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479"/>
        <v>1.5053260803222654</v>
      </c>
      <c r="BM64">
        <f t="shared" si="480"/>
        <v>6.4935308582316385E-3</v>
      </c>
      <c r="BN64">
        <f t="shared" si="481"/>
        <v>303.06864967346189</v>
      </c>
      <c r="BO64">
        <f t="shared" si="482"/>
        <v>301.21576538085935</v>
      </c>
      <c r="BP64">
        <f t="shared" si="483"/>
        <v>271.8049548621857</v>
      </c>
      <c r="BQ64">
        <f t="shared" si="484"/>
        <v>-0.14589975335922301</v>
      </c>
      <c r="BR64">
        <f t="shared" si="485"/>
        <v>4.2405824740007496</v>
      </c>
      <c r="BS64">
        <f t="shared" si="486"/>
        <v>42.607870147198113</v>
      </c>
      <c r="BT64">
        <f t="shared" si="487"/>
        <v>19.040218398540887</v>
      </c>
      <c r="BU64">
        <f t="shared" si="488"/>
        <v>28.992207527160645</v>
      </c>
      <c r="BV64">
        <f t="shared" si="489"/>
        <v>4.0199596490751217</v>
      </c>
      <c r="BW64">
        <f t="shared" si="490"/>
        <v>0.32975853165463864</v>
      </c>
      <c r="BX64">
        <f t="shared" si="491"/>
        <v>2.3455894559723967</v>
      </c>
      <c r="BY64">
        <f t="shared" si="492"/>
        <v>1.6743701931027251</v>
      </c>
      <c r="BZ64">
        <f t="shared" si="493"/>
        <v>0.20715614097564128</v>
      </c>
      <c r="CA64">
        <f t="shared" si="494"/>
        <v>47.470435145416843</v>
      </c>
      <c r="CB64">
        <f t="shared" si="495"/>
        <v>0.70932176528526869</v>
      </c>
      <c r="CC64">
        <f t="shared" si="496"/>
        <v>55.424260199867625</v>
      </c>
      <c r="CD64">
        <f t="shared" si="497"/>
        <v>667.08373429856897</v>
      </c>
      <c r="CE64">
        <f t="shared" si="498"/>
        <v>3.0540855925349608E-2</v>
      </c>
      <c r="CF64">
        <f t="shared" si="499"/>
        <v>0</v>
      </c>
      <c r="CG64">
        <f t="shared" si="500"/>
        <v>1486.4198823986526</v>
      </c>
      <c r="CH64">
        <f t="shared" si="501"/>
        <v>0</v>
      </c>
      <c r="CI64" t="e">
        <f t="shared" si="502"/>
        <v>#DIV/0!</v>
      </c>
      <c r="CJ64" t="e">
        <f t="shared" si="503"/>
        <v>#DIV/0!</v>
      </c>
    </row>
    <row r="65" spans="1:88" x14ac:dyDescent="0.35">
      <c r="A65" t="s">
        <v>174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13670.500051653944</v>
      </c>
      <c r="I65" s="1">
        <v>0</v>
      </c>
      <c r="J65">
        <f t="shared" si="462"/>
        <v>43.997244674149442</v>
      </c>
      <c r="K65">
        <f t="shared" si="463"/>
        <v>0.31684318956374496</v>
      </c>
      <c r="L65">
        <f t="shared" si="464"/>
        <v>711.40886039561769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465"/>
        <v>#DIV/0!</v>
      </c>
      <c r="U65" t="e">
        <f t="shared" si="466"/>
        <v>#DIV/0!</v>
      </c>
      <c r="V65" t="e">
        <f t="shared" si="467"/>
        <v>#DIV/0!</v>
      </c>
      <c r="W65" s="1">
        <v>-1</v>
      </c>
      <c r="X65" s="1">
        <v>0.87</v>
      </c>
      <c r="Y65" s="1">
        <v>0.92</v>
      </c>
      <c r="Z65" s="1">
        <v>9.9841089248657227</v>
      </c>
      <c r="AA65">
        <f t="shared" si="468"/>
        <v>0.87499205446243278</v>
      </c>
      <c r="AB65">
        <f t="shared" si="469"/>
        <v>3.026096409817099E-2</v>
      </c>
      <c r="AC65" t="e">
        <f t="shared" si="470"/>
        <v>#DIV/0!</v>
      </c>
      <c r="AD65" t="e">
        <f t="shared" si="471"/>
        <v>#DIV/0!</v>
      </c>
      <c r="AE65" t="e">
        <f t="shared" si="472"/>
        <v>#DIV/0!</v>
      </c>
      <c r="AF65" s="1">
        <v>0</v>
      </c>
      <c r="AG65" s="1">
        <v>0.5</v>
      </c>
      <c r="AH65" t="e">
        <f t="shared" si="473"/>
        <v>#DIV/0!</v>
      </c>
      <c r="AI65">
        <f t="shared" si="474"/>
        <v>6.0972950027532642</v>
      </c>
      <c r="AJ65">
        <f t="shared" si="475"/>
        <v>1.9149714958559474</v>
      </c>
      <c r="AK65">
        <f t="shared" si="476"/>
        <v>29.959051132202148</v>
      </c>
      <c r="AL65" s="1">
        <v>2</v>
      </c>
      <c r="AM65">
        <f t="shared" si="477"/>
        <v>4.644859790802002</v>
      </c>
      <c r="AN65" s="1">
        <v>1</v>
      </c>
      <c r="AO65">
        <f t="shared" si="478"/>
        <v>9.2897195816040039</v>
      </c>
      <c r="AP65" s="1">
        <v>28.03889274597168</v>
      </c>
      <c r="AQ65" s="1">
        <v>29.959051132202148</v>
      </c>
      <c r="AR65" s="1">
        <v>26.932979583740234</v>
      </c>
      <c r="AS65" s="1">
        <v>999.80743408203125</v>
      </c>
      <c r="AT65" s="1">
        <v>966.6639404296875</v>
      </c>
      <c r="AU65" s="1">
        <v>19.511491775512695</v>
      </c>
      <c r="AV65" s="1">
        <v>23.466958999633789</v>
      </c>
      <c r="AW65" s="1">
        <v>51.053787231445313</v>
      </c>
      <c r="AX65" s="1">
        <v>61.404472351074219</v>
      </c>
      <c r="AY65" s="1">
        <v>301.06228637695313</v>
      </c>
      <c r="AZ65" s="1">
        <v>1699.4134521484375</v>
      </c>
      <c r="BA65" s="1">
        <v>9.4480395317077637E-2</v>
      </c>
      <c r="BB65" s="1">
        <v>99.521530151367188</v>
      </c>
      <c r="BC65" s="1">
        <v>0.7739720344543457</v>
      </c>
      <c r="BD65" s="1">
        <v>-0.27619436383247375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479"/>
        <v>1.5053114318847656</v>
      </c>
      <c r="BM65">
        <f t="shared" si="480"/>
        <v>6.0972950027532646E-3</v>
      </c>
      <c r="BN65">
        <f t="shared" si="481"/>
        <v>303.10905113220213</v>
      </c>
      <c r="BO65">
        <f t="shared" si="482"/>
        <v>301.18889274597166</v>
      </c>
      <c r="BP65">
        <f t="shared" si="483"/>
        <v>271.90614626617389</v>
      </c>
      <c r="BQ65">
        <f t="shared" si="484"/>
        <v>-7.9000513150318682E-2</v>
      </c>
      <c r="BR65">
        <f t="shared" si="485"/>
        <v>4.2504391634988989</v>
      </c>
      <c r="BS65">
        <f t="shared" si="486"/>
        <v>42.708740078997948</v>
      </c>
      <c r="BT65">
        <f t="shared" si="487"/>
        <v>19.241781079364159</v>
      </c>
      <c r="BU65">
        <f t="shared" si="488"/>
        <v>28.998971939086914</v>
      </c>
      <c r="BV65">
        <f t="shared" si="489"/>
        <v>4.0215335253063156</v>
      </c>
      <c r="BW65">
        <f t="shared" si="490"/>
        <v>0.30639308278109562</v>
      </c>
      <c r="BX65">
        <f t="shared" si="491"/>
        <v>2.3354676676429516</v>
      </c>
      <c r="BY65">
        <f t="shared" si="492"/>
        <v>1.686065857663364</v>
      </c>
      <c r="BZ65">
        <f t="shared" si="493"/>
        <v>0.1924079125828104</v>
      </c>
      <c r="CA65">
        <f t="shared" si="494"/>
        <v>70.80049834981223</v>
      </c>
      <c r="CB65">
        <f t="shared" si="495"/>
        <v>0.73594227594689476</v>
      </c>
      <c r="CC65">
        <f t="shared" si="496"/>
        <v>54.941568317441458</v>
      </c>
      <c r="CD65">
        <f t="shared" si="497"/>
        <v>960.27017581835071</v>
      </c>
      <c r="CE65">
        <f t="shared" si="498"/>
        <v>2.5172890764663638E-2</v>
      </c>
      <c r="CF65">
        <f t="shared" si="499"/>
        <v>0</v>
      </c>
      <c r="CG65">
        <f t="shared" si="500"/>
        <v>1486.9732678764565</v>
      </c>
      <c r="CH65">
        <f t="shared" si="501"/>
        <v>0</v>
      </c>
      <c r="CI65" t="e">
        <f t="shared" si="502"/>
        <v>#DIV/0!</v>
      </c>
      <c r="CJ65" t="e">
        <f t="shared" si="503"/>
        <v>#DIV/0!</v>
      </c>
    </row>
    <row r="66" spans="1:88" x14ac:dyDescent="0.35">
      <c r="A66" t="s">
        <v>174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13892.500051653944</v>
      </c>
      <c r="I66" s="1">
        <v>0</v>
      </c>
      <c r="J66">
        <f t="shared" si="462"/>
        <v>47.317190141981399</v>
      </c>
      <c r="K66">
        <f t="shared" si="463"/>
        <v>0.26732875674272411</v>
      </c>
      <c r="L66">
        <f t="shared" si="464"/>
        <v>937.42799746388403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465"/>
        <v>#DIV/0!</v>
      </c>
      <c r="U66" t="e">
        <f t="shared" si="466"/>
        <v>#DIV/0!</v>
      </c>
      <c r="V66" t="e">
        <f t="shared" si="467"/>
        <v>#DIV/0!</v>
      </c>
      <c r="W66" s="1">
        <v>-1</v>
      </c>
      <c r="X66" s="1">
        <v>0.87</v>
      </c>
      <c r="Y66" s="1">
        <v>0.92</v>
      </c>
      <c r="Z66" s="1">
        <v>9.9841089248657227</v>
      </c>
      <c r="AA66">
        <f t="shared" si="468"/>
        <v>0.87499205446243278</v>
      </c>
      <c r="AB66">
        <f t="shared" si="469"/>
        <v>3.2454919190744717E-2</v>
      </c>
      <c r="AC66" t="e">
        <f t="shared" si="470"/>
        <v>#DIV/0!</v>
      </c>
      <c r="AD66" t="e">
        <f t="shared" si="471"/>
        <v>#DIV/0!</v>
      </c>
      <c r="AE66" t="e">
        <f t="shared" si="472"/>
        <v>#DIV/0!</v>
      </c>
      <c r="AF66" s="1">
        <v>0</v>
      </c>
      <c r="AG66" s="1">
        <v>0.5</v>
      </c>
      <c r="AH66" t="e">
        <f t="shared" si="473"/>
        <v>#DIV/0!</v>
      </c>
      <c r="AI66">
        <f t="shared" si="474"/>
        <v>5.4074917436235452</v>
      </c>
      <c r="AJ66">
        <f t="shared" si="475"/>
        <v>2.0021114080199975</v>
      </c>
      <c r="AK66">
        <f t="shared" si="476"/>
        <v>30.190219879150391</v>
      </c>
      <c r="AL66" s="1">
        <v>2</v>
      </c>
      <c r="AM66">
        <f t="shared" si="477"/>
        <v>4.644859790802002</v>
      </c>
      <c r="AN66" s="1">
        <v>1</v>
      </c>
      <c r="AO66">
        <f t="shared" si="478"/>
        <v>9.2897195816040039</v>
      </c>
      <c r="AP66" s="1">
        <v>28.00071907043457</v>
      </c>
      <c r="AQ66" s="1">
        <v>30.190219879150391</v>
      </c>
      <c r="AR66" s="1">
        <v>26.932147979736328</v>
      </c>
      <c r="AS66" s="1">
        <v>1300.084228515625</v>
      </c>
      <c r="AT66" s="1">
        <v>1264.10986328125</v>
      </c>
      <c r="AU66" s="1">
        <v>19.654298782348633</v>
      </c>
      <c r="AV66" s="1">
        <v>23.163349151611328</v>
      </c>
      <c r="AW66" s="1">
        <v>51.537490844726563</v>
      </c>
      <c r="AX66" s="1">
        <v>60.741264343261719</v>
      </c>
      <c r="AY66" s="1">
        <v>301.06356811523438</v>
      </c>
      <c r="AZ66" s="1">
        <v>1701.4415283203125</v>
      </c>
      <c r="BA66" s="1">
        <v>8.1402294337749481E-2</v>
      </c>
      <c r="BB66" s="1">
        <v>99.515426635742188</v>
      </c>
      <c r="BC66" s="1">
        <v>-0.20268812775611877</v>
      </c>
      <c r="BD66" s="1">
        <v>-0.27977827191352844</v>
      </c>
      <c r="BE66" s="1">
        <v>0.75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479"/>
        <v>1.5053178405761716</v>
      </c>
      <c r="BM66">
        <f t="shared" si="480"/>
        <v>5.4074917436235451E-3</v>
      </c>
      <c r="BN66">
        <f t="shared" si="481"/>
        <v>303.34021987915037</v>
      </c>
      <c r="BO66">
        <f t="shared" si="482"/>
        <v>301.15071907043455</v>
      </c>
      <c r="BP66">
        <f t="shared" si="483"/>
        <v>272.23063844642093</v>
      </c>
      <c r="BQ66">
        <f t="shared" si="484"/>
        <v>3.0741293673372652E-2</v>
      </c>
      <c r="BR66">
        <f t="shared" si="485"/>
        <v>4.3072219811552559</v>
      </c>
      <c r="BS66">
        <f t="shared" si="486"/>
        <v>43.281952625506449</v>
      </c>
      <c r="BT66">
        <f t="shared" si="487"/>
        <v>20.118603473895121</v>
      </c>
      <c r="BU66">
        <f t="shared" si="488"/>
        <v>29.09546947479248</v>
      </c>
      <c r="BV66">
        <f t="shared" si="489"/>
        <v>4.0440441903180906</v>
      </c>
      <c r="BW66">
        <f t="shared" si="490"/>
        <v>0.25985106471359987</v>
      </c>
      <c r="BX66">
        <f t="shared" si="491"/>
        <v>2.3051105731352584</v>
      </c>
      <c r="BY66">
        <f t="shared" si="492"/>
        <v>1.7389336171828322</v>
      </c>
      <c r="BZ66">
        <f t="shared" si="493"/>
        <v>0.16306258356681835</v>
      </c>
      <c r="CA66">
        <f t="shared" si="494"/>
        <v>93.288547107907874</v>
      </c>
      <c r="CB66">
        <f t="shared" si="495"/>
        <v>0.74157161864919097</v>
      </c>
      <c r="CC66">
        <f t="shared" si="496"/>
        <v>53.264882271147329</v>
      </c>
      <c r="CD66">
        <f t="shared" si="497"/>
        <v>1257.2336377794416</v>
      </c>
      <c r="CE66">
        <f t="shared" si="498"/>
        <v>2.0046747768900215E-2</v>
      </c>
      <c r="CF66">
        <f t="shared" si="499"/>
        <v>0</v>
      </c>
      <c r="CG66">
        <f t="shared" si="500"/>
        <v>1488.7478184126917</v>
      </c>
      <c r="CH66">
        <f t="shared" si="501"/>
        <v>0</v>
      </c>
      <c r="CI66" t="e">
        <f t="shared" si="502"/>
        <v>#DIV/0!</v>
      </c>
      <c r="CJ66" t="e">
        <f t="shared" si="503"/>
        <v>#DIV/0!</v>
      </c>
    </row>
    <row r="67" spans="1:88" x14ac:dyDescent="0.35">
      <c r="A67" t="s">
        <v>174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14044.500051653944</v>
      </c>
      <c r="I67" s="1">
        <v>0</v>
      </c>
      <c r="J67">
        <f t="shared" si="462"/>
        <v>49.488151472518986</v>
      </c>
      <c r="K67">
        <f t="shared" si="463"/>
        <v>0.24227012812724286</v>
      </c>
      <c r="L67">
        <f t="shared" si="464"/>
        <v>1277.3445154422648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465"/>
        <v>#DIV/0!</v>
      </c>
      <c r="U67" t="e">
        <f t="shared" si="466"/>
        <v>#DIV/0!</v>
      </c>
      <c r="V67" t="e">
        <f t="shared" si="467"/>
        <v>#DIV/0!</v>
      </c>
      <c r="W67" s="1">
        <v>-1</v>
      </c>
      <c r="X67" s="1">
        <v>0.87</v>
      </c>
      <c r="Y67" s="1">
        <v>0.92</v>
      </c>
      <c r="Z67" s="1">
        <v>9.9841089248657227</v>
      </c>
      <c r="AA67">
        <f t="shared" si="468"/>
        <v>0.87499205446243278</v>
      </c>
      <c r="AB67">
        <f t="shared" si="469"/>
        <v>3.3913783734879868E-2</v>
      </c>
      <c r="AC67" t="e">
        <f t="shared" si="470"/>
        <v>#DIV/0!</v>
      </c>
      <c r="AD67" t="e">
        <f t="shared" si="471"/>
        <v>#DIV/0!</v>
      </c>
      <c r="AE67" t="e">
        <f t="shared" si="472"/>
        <v>#DIV/0!</v>
      </c>
      <c r="AF67" s="1">
        <v>0</v>
      </c>
      <c r="AG67" s="1">
        <v>0.5</v>
      </c>
      <c r="AH67" t="e">
        <f t="shared" si="473"/>
        <v>#DIV/0!</v>
      </c>
      <c r="AI67">
        <f t="shared" si="474"/>
        <v>5.0864450186766854</v>
      </c>
      <c r="AJ67">
        <f t="shared" si="475"/>
        <v>2.0723577452837167</v>
      </c>
      <c r="AK67">
        <f t="shared" si="476"/>
        <v>30.357650756835938</v>
      </c>
      <c r="AL67" s="1">
        <v>2</v>
      </c>
      <c r="AM67">
        <f t="shared" si="477"/>
        <v>4.644859790802002</v>
      </c>
      <c r="AN67" s="1">
        <v>1</v>
      </c>
      <c r="AO67">
        <f t="shared" si="478"/>
        <v>9.2897195816040039</v>
      </c>
      <c r="AP67" s="1">
        <v>28.00550651550293</v>
      </c>
      <c r="AQ67" s="1">
        <v>30.357650756835938</v>
      </c>
      <c r="AR67" s="1">
        <v>26.93235969543457</v>
      </c>
      <c r="AS67" s="1">
        <v>1700.435546875</v>
      </c>
      <c r="AT67" s="1">
        <v>1661.94287109375</v>
      </c>
      <c r="AU67" s="1">
        <v>19.574008941650391</v>
      </c>
      <c r="AV67" s="1">
        <v>22.875820159912109</v>
      </c>
      <c r="AW67" s="1">
        <v>51.314483642578125</v>
      </c>
      <c r="AX67" s="1">
        <v>59.970108032226563</v>
      </c>
      <c r="AY67" s="1">
        <v>301.05224609375</v>
      </c>
      <c r="AZ67" s="1">
        <v>1701.4105224609375</v>
      </c>
      <c r="BA67" s="1">
        <v>4.6502996236085892E-2</v>
      </c>
      <c r="BB67" s="1">
        <v>99.511299133300781</v>
      </c>
      <c r="BC67" s="1">
        <v>-1.9850122928619385</v>
      </c>
      <c r="BD67" s="1">
        <v>-0.28653210401535034</v>
      </c>
      <c r="BE67" s="1">
        <v>1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479"/>
        <v>1.5052612304687498</v>
      </c>
      <c r="BM67">
        <f t="shared" si="480"/>
        <v>5.0864450186766854E-3</v>
      </c>
      <c r="BN67">
        <f t="shared" si="481"/>
        <v>303.50765075683591</v>
      </c>
      <c r="BO67">
        <f t="shared" si="482"/>
        <v>301.15550651550291</v>
      </c>
      <c r="BP67">
        <f t="shared" si="483"/>
        <v>272.22567750903181</v>
      </c>
      <c r="BQ67">
        <f t="shared" si="484"/>
        <v>7.9360720595399212E-2</v>
      </c>
      <c r="BR67">
        <f t="shared" si="485"/>
        <v>4.348760328136323</v>
      </c>
      <c r="BS67">
        <f t="shared" si="486"/>
        <v>43.701171284186756</v>
      </c>
      <c r="BT67">
        <f t="shared" si="487"/>
        <v>20.825351124274647</v>
      </c>
      <c r="BU67">
        <f t="shared" si="488"/>
        <v>29.181578636169434</v>
      </c>
      <c r="BV67">
        <f t="shared" si="489"/>
        <v>4.0642241674534443</v>
      </c>
      <c r="BW67">
        <f t="shared" si="490"/>
        <v>0.23611246149412962</v>
      </c>
      <c r="BX67">
        <f t="shared" si="491"/>
        <v>2.2764025828526062</v>
      </c>
      <c r="BY67">
        <f t="shared" si="492"/>
        <v>1.7878215846008381</v>
      </c>
      <c r="BZ67">
        <f t="shared" si="493"/>
        <v>0.14811143229897389</v>
      </c>
      <c r="CA67">
        <f t="shared" si="494"/>
        <v>127.11021217245634</v>
      </c>
      <c r="CB67">
        <f t="shared" si="495"/>
        <v>0.7685850925800024</v>
      </c>
      <c r="CC67">
        <f t="shared" si="496"/>
        <v>51.95796356336794</v>
      </c>
      <c r="CD67">
        <f t="shared" si="497"/>
        <v>1654.7511572964681</v>
      </c>
      <c r="CE67">
        <f t="shared" si="498"/>
        <v>1.5538913870461161E-2</v>
      </c>
      <c r="CF67">
        <f t="shared" si="499"/>
        <v>0</v>
      </c>
      <c r="CG67">
        <f t="shared" si="500"/>
        <v>1488.7206885320968</v>
      </c>
      <c r="CH67">
        <f t="shared" si="501"/>
        <v>0</v>
      </c>
      <c r="CI67" t="e">
        <f t="shared" si="502"/>
        <v>#DIV/0!</v>
      </c>
      <c r="CJ67" t="e">
        <f t="shared" si="503"/>
        <v>#DIV/0!</v>
      </c>
    </row>
    <row r="68" spans="1:88" x14ac:dyDescent="0.35">
      <c r="A68" t="s">
        <v>174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14191.500051653944</v>
      </c>
      <c r="I68" s="1">
        <v>0</v>
      </c>
      <c r="J68">
        <f t="shared" si="462"/>
        <v>50.86503648190822</v>
      </c>
      <c r="K68">
        <f t="shared" si="463"/>
        <v>0.21964555079062165</v>
      </c>
      <c r="L68">
        <f t="shared" si="464"/>
        <v>1519.658407640972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465"/>
        <v>#DIV/0!</v>
      </c>
      <c r="U68" t="e">
        <f t="shared" si="466"/>
        <v>#DIV/0!</v>
      </c>
      <c r="V68" t="e">
        <f t="shared" si="467"/>
        <v>#DIV/0!</v>
      </c>
      <c r="W68" s="1">
        <v>-1</v>
      </c>
      <c r="X68" s="1">
        <v>0.87</v>
      </c>
      <c r="Y68" s="1">
        <v>0.92</v>
      </c>
      <c r="Z68" s="1">
        <v>9.9841089248657227</v>
      </c>
      <c r="AA68">
        <f t="shared" si="468"/>
        <v>0.87499205446243278</v>
      </c>
      <c r="AB68">
        <f t="shared" si="469"/>
        <v>3.4846999737880906E-2</v>
      </c>
      <c r="AC68" t="e">
        <f t="shared" si="470"/>
        <v>#DIV/0!</v>
      </c>
      <c r="AD68" t="e">
        <f t="shared" si="471"/>
        <v>#DIV/0!</v>
      </c>
      <c r="AE68" t="e">
        <f t="shared" si="472"/>
        <v>#DIV/0!</v>
      </c>
      <c r="AF68" s="1">
        <v>0</v>
      </c>
      <c r="AG68" s="1">
        <v>0.5</v>
      </c>
      <c r="AH68" t="e">
        <f t="shared" si="473"/>
        <v>#DIV/0!</v>
      </c>
      <c r="AI68">
        <f t="shared" si="474"/>
        <v>4.8230770373021885</v>
      </c>
      <c r="AJ68">
        <f t="shared" si="475"/>
        <v>2.1619713812173451</v>
      </c>
      <c r="AK68">
        <f t="shared" si="476"/>
        <v>30.581892013549805</v>
      </c>
      <c r="AL68" s="1">
        <v>2</v>
      </c>
      <c r="AM68">
        <f t="shared" si="477"/>
        <v>4.644859790802002</v>
      </c>
      <c r="AN68" s="1">
        <v>1</v>
      </c>
      <c r="AO68">
        <f t="shared" si="478"/>
        <v>9.2897195816040039</v>
      </c>
      <c r="AP68" s="1">
        <v>28.021282196044922</v>
      </c>
      <c r="AQ68" s="1">
        <v>30.581892013549805</v>
      </c>
      <c r="AR68" s="1">
        <v>26.931646347045898</v>
      </c>
      <c r="AS68" s="1">
        <v>2000.12255859375</v>
      </c>
      <c r="AT68" s="1">
        <v>1960.0489501953125</v>
      </c>
      <c r="AU68" s="1">
        <v>19.408706665039063</v>
      </c>
      <c r="AV68" s="1">
        <v>22.540771484375</v>
      </c>
      <c r="AW68" s="1">
        <v>50.830314636230469</v>
      </c>
      <c r="AX68" s="1">
        <v>59.034080505371094</v>
      </c>
      <c r="AY68" s="1">
        <v>301.03854370117188</v>
      </c>
      <c r="AZ68" s="1">
        <v>1701.00341796875</v>
      </c>
      <c r="BA68" s="1">
        <v>0.11022261530160904</v>
      </c>
      <c r="BB68" s="1">
        <v>99.507156372070313</v>
      </c>
      <c r="BC68" s="1">
        <v>-3.6046228408813477</v>
      </c>
      <c r="BD68" s="1">
        <v>-0.28389585018157959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479"/>
        <v>1.5051927185058593</v>
      </c>
      <c r="BM68">
        <f t="shared" si="480"/>
        <v>4.8230770373021885E-3</v>
      </c>
      <c r="BN68">
        <f t="shared" si="481"/>
        <v>303.73189201354978</v>
      </c>
      <c r="BO68">
        <f t="shared" si="482"/>
        <v>301.1712821960449</v>
      </c>
      <c r="BP68">
        <f t="shared" si="483"/>
        <v>272.16054079173773</v>
      </c>
      <c r="BQ68">
        <f t="shared" si="484"/>
        <v>0.11535608212656817</v>
      </c>
      <c r="BR68">
        <f t="shared" si="485"/>
        <v>4.4049394540601519</v>
      </c>
      <c r="BS68">
        <f t="shared" si="486"/>
        <v>44.267564411041</v>
      </c>
      <c r="BT68">
        <f t="shared" si="487"/>
        <v>21.726792926666</v>
      </c>
      <c r="BU68">
        <f t="shared" si="488"/>
        <v>29.301587104797363</v>
      </c>
      <c r="BV68">
        <f t="shared" si="489"/>
        <v>4.0924949886705058</v>
      </c>
      <c r="BW68">
        <f t="shared" si="490"/>
        <v>0.21457221862696679</v>
      </c>
      <c r="BX68">
        <f t="shared" si="491"/>
        <v>2.2429680728428067</v>
      </c>
      <c r="BY68">
        <f t="shared" si="492"/>
        <v>1.849526915827699</v>
      </c>
      <c r="BZ68">
        <f t="shared" si="493"/>
        <v>0.13455439906875896</v>
      </c>
      <c r="CA68">
        <f t="shared" si="494"/>
        <v>151.21688680126158</v>
      </c>
      <c r="CB68">
        <f t="shared" si="495"/>
        <v>0.77531655905304964</v>
      </c>
      <c r="CC68">
        <f t="shared" si="496"/>
        <v>50.39606149209186</v>
      </c>
      <c r="CD68">
        <f t="shared" si="497"/>
        <v>1952.6571448079296</v>
      </c>
      <c r="CE68">
        <f t="shared" si="498"/>
        <v>1.3127739875665104E-2</v>
      </c>
      <c r="CF68">
        <f t="shared" si="499"/>
        <v>0</v>
      </c>
      <c r="CG68">
        <f t="shared" si="500"/>
        <v>1488.3644753360968</v>
      </c>
      <c r="CH68">
        <f t="shared" si="501"/>
        <v>0</v>
      </c>
      <c r="CI68" t="e">
        <f t="shared" si="502"/>
        <v>#DIV/0!</v>
      </c>
      <c r="CJ68" t="e">
        <f t="shared" si="503"/>
        <v>#DIV/0!</v>
      </c>
    </row>
    <row r="69" spans="1:88" x14ac:dyDescent="0.35">
      <c r="A69" t="s">
        <v>175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15422.500051653944</v>
      </c>
      <c r="I69" s="1">
        <v>0</v>
      </c>
      <c r="J69">
        <f t="shared" ref="J69" si="504">(AS69-AT69*(1000-AU69)/(1000-AV69))*BL69</f>
        <v>20.361948005252035</v>
      </c>
      <c r="K69">
        <f t="shared" ref="K69" si="505">IF(BW69&lt;&gt;0,1/(1/BW69-1/AO69),0)</f>
        <v>0.14487213597089149</v>
      </c>
      <c r="L69">
        <f t="shared" ref="L69" si="506">((BZ69-BM69/2)*AT69-J69)/(BZ69+BM69/2)</f>
        <v>147.22559047818419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ref="T69" si="507">CF69/P69</f>
        <v>#DIV/0!</v>
      </c>
      <c r="U69" t="e">
        <f t="shared" ref="U69" si="508">CH69/R69</f>
        <v>#DIV/0!</v>
      </c>
      <c r="V69" t="e">
        <f t="shared" ref="V69" si="509">(R69-S69)/R69</f>
        <v>#DIV/0!</v>
      </c>
      <c r="W69" s="1">
        <v>-1</v>
      </c>
      <c r="X69" s="1">
        <v>0.87</v>
      </c>
      <c r="Y69" s="1">
        <v>0.92</v>
      </c>
      <c r="Z69" s="1">
        <v>9.9361095428466797</v>
      </c>
      <c r="AA69">
        <f t="shared" ref="AA69" si="510">(Z69*Y69+(100-Z69)*X69)/100</f>
        <v>0.87496805477142336</v>
      </c>
      <c r="AB69">
        <f t="shared" ref="AB69" si="511">(J69-W69)/CG69</f>
        <v>1.4357001929046462E-2</v>
      </c>
      <c r="AC69" t="e">
        <f t="shared" ref="AC69" si="512">(R69-S69)/(R69-Q69)</f>
        <v>#DIV/0!</v>
      </c>
      <c r="AD69" t="e">
        <f t="shared" ref="AD69" si="513">(P69-R69)/(P69-Q69)</f>
        <v>#DIV/0!</v>
      </c>
      <c r="AE69" t="e">
        <f t="shared" ref="AE69" si="514">(P69-R69)/R69</f>
        <v>#DIV/0!</v>
      </c>
      <c r="AF69" s="1">
        <v>0</v>
      </c>
      <c r="AG69" s="1">
        <v>0.5</v>
      </c>
      <c r="AH69" t="e">
        <f t="shared" ref="AH69" si="515">V69*AG69*AA69*AF69</f>
        <v>#DIV/0!</v>
      </c>
      <c r="AI69">
        <f t="shared" ref="AI69" si="516">BM69*1000</f>
        <v>3.5624495310376032</v>
      </c>
      <c r="AJ69">
        <f t="shared" ref="AJ69" si="517">(BR69-BX69)</f>
        <v>2.398596882452809</v>
      </c>
      <c r="AK69">
        <f t="shared" ref="AK69" si="518">(AQ69+BQ69*I69)</f>
        <v>31.426933288574219</v>
      </c>
      <c r="AL69" s="1">
        <v>2</v>
      </c>
      <c r="AM69">
        <f t="shared" ref="AM69" si="519">(AL69*BF69+BG69)</f>
        <v>4.644859790802002</v>
      </c>
      <c r="AN69" s="1">
        <v>1</v>
      </c>
      <c r="AO69">
        <f t="shared" ref="AO69" si="520">AM69*(AN69+1)*(AN69+1)/(AN69*AN69+1)</f>
        <v>9.2897195816040039</v>
      </c>
      <c r="AP69" s="1">
        <v>28.169408798217773</v>
      </c>
      <c r="AQ69" s="1">
        <v>31.426933288574219</v>
      </c>
      <c r="AR69" s="1">
        <v>26.940347671508789</v>
      </c>
      <c r="AS69" s="1">
        <v>400.17355346679688</v>
      </c>
      <c r="AT69" s="1">
        <v>385.73486328125</v>
      </c>
      <c r="AU69" s="1">
        <v>20.043201446533203</v>
      </c>
      <c r="AV69" s="1">
        <v>22.356731414794922</v>
      </c>
      <c r="AW69" s="1">
        <v>52.022666931152344</v>
      </c>
      <c r="AX69" s="1">
        <v>58.024868011474609</v>
      </c>
      <c r="AY69" s="1">
        <v>301.08145141601563</v>
      </c>
      <c r="AZ69" s="1">
        <v>1700.5323486328125</v>
      </c>
      <c r="BA69" s="1">
        <v>6.1062831431627274E-2</v>
      </c>
      <c r="BB69" s="1">
        <v>99.467658996582031</v>
      </c>
      <c r="BC69" s="1">
        <v>0.7369878888130188</v>
      </c>
      <c r="BD69" s="1">
        <v>-0.19376552104949951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ref="BL69" si="521">AY69*0.000001/(AL69*0.0001)</f>
        <v>1.5054072570800778</v>
      </c>
      <c r="BM69">
        <f t="shared" ref="BM69" si="522">(AV69-AU69)/(1000-AV69)*BL69</f>
        <v>3.5624495310376033E-3</v>
      </c>
      <c r="BN69">
        <f t="shared" ref="BN69" si="523">(AQ69+273.15)</f>
        <v>304.5769332885742</v>
      </c>
      <c r="BO69">
        <f t="shared" ref="BO69" si="524">(AP69+273.15)</f>
        <v>301.31940879821775</v>
      </c>
      <c r="BP69">
        <f t="shared" ref="BP69" si="525">(AZ69*BH69+BA69*BI69)*BJ69</f>
        <v>272.08516969967241</v>
      </c>
      <c r="BQ69">
        <f t="shared" ref="BQ69" si="526">((BP69+0.00000010773*(BO69^4-BN69^4))-BM69*44100)/(AM69*51.4+0.00000043092*BN69^3)</f>
        <v>0.30268789126788576</v>
      </c>
      <c r="BR69">
        <f t="shared" ref="BR69" si="527">0.61365*EXP(17.502*AK69/(240.97+AK69))</f>
        <v>4.6223686190978031</v>
      </c>
      <c r="BS69">
        <f t="shared" ref="BS69" si="528">BR69*1000/BB69</f>
        <v>46.471070755336065</v>
      </c>
      <c r="BT69">
        <f t="shared" ref="BT69" si="529">(BS69-AV69)</f>
        <v>24.114339340541143</v>
      </c>
      <c r="BU69">
        <f t="shared" ref="BU69" si="530">IF(I69,AQ69,(AP69+AQ69)/2)</f>
        <v>29.798171043395996</v>
      </c>
      <c r="BV69">
        <f t="shared" ref="BV69" si="531">0.61365*EXP(17.502*BU69/(240.97+BU69))</f>
        <v>4.2113076449423081</v>
      </c>
      <c r="BW69">
        <f t="shared" ref="BW69" si="532">IF(BT69&lt;&gt;0,(1000-(BS69+AV69)/2)/BT69*BM69,0)</f>
        <v>0.14264756320621405</v>
      </c>
      <c r="BX69">
        <f t="shared" ref="BX69" si="533">AV69*BB69/1000</f>
        <v>2.2237717366449941</v>
      </c>
      <c r="BY69">
        <f t="shared" ref="BY69" si="534">(BV69-BX69)</f>
        <v>1.9875359082973141</v>
      </c>
      <c r="BZ69">
        <f t="shared" ref="BZ69" si="535">1/(1.6/K69+1.37/AO69)</f>
        <v>8.9351957322543737E-2</v>
      </c>
      <c r="CA69">
        <f t="shared" ref="CA69" si="536">L69*BB69*0.001</f>
        <v>14.64418482925446</v>
      </c>
      <c r="CB69">
        <f t="shared" ref="CB69" si="537">L69/AT69</f>
        <v>0.38167561320698651</v>
      </c>
      <c r="CC69">
        <f t="shared" ref="CC69" si="538">(1-BM69*BB69/BR69/K69)*100</f>
        <v>47.084710342410077</v>
      </c>
      <c r="CD69">
        <f t="shared" ref="CD69" si="539">(AT69-J69/(AO69/1.35))</f>
        <v>382.77582565200606</v>
      </c>
      <c r="CE69">
        <f t="shared" ref="CE69" si="540">J69*CC69/100/CD69</f>
        <v>2.5046942873192968E-2</v>
      </c>
      <c r="CF69">
        <f t="shared" ref="CF69" si="541">(P69-O69)</f>
        <v>0</v>
      </c>
      <c r="CG69">
        <f t="shared" ref="CG69" si="542">AZ69*AA69</f>
        <v>1487.9114811591319</v>
      </c>
      <c r="CH69">
        <f t="shared" ref="CH69" si="543">(R69-Q69)</f>
        <v>0</v>
      </c>
      <c r="CI69" t="e">
        <f t="shared" ref="CI69" si="544">(R69-S69)/(R69-O69)</f>
        <v>#DIV/0!</v>
      </c>
      <c r="CJ69" t="e">
        <f t="shared" ref="CJ69" si="545">(P69-R69)/(P69-O69)</f>
        <v>#DIV/0!</v>
      </c>
    </row>
    <row r="70" spans="1:88" x14ac:dyDescent="0.35">
      <c r="A70" t="s">
        <v>175</v>
      </c>
      <c r="B70" s="1">
        <v>69</v>
      </c>
      <c r="C70" s="1" t="s">
        <v>159</v>
      </c>
      <c r="D70" s="1" t="s">
        <v>0</v>
      </c>
      <c r="E70" s="1">
        <v>0</v>
      </c>
      <c r="F70" s="1" t="s">
        <v>91</v>
      </c>
      <c r="G70" s="1" t="s">
        <v>0</v>
      </c>
      <c r="H70" s="1">
        <v>15723.500051653944</v>
      </c>
      <c r="I70" s="1">
        <v>0</v>
      </c>
      <c r="J70">
        <f t="shared" ref="J70:J79" si="546">(AS70-AT70*(1000-AU70)/(1000-AV70))*BL70</f>
        <v>-4.4832073058709252</v>
      </c>
      <c r="K70">
        <f t="shared" ref="K70:K79" si="547">IF(BW70&lt;&gt;0,1/(1/BW70-1/AO70),0)</f>
        <v>0.1892608915693039</v>
      </c>
      <c r="L70">
        <f t="shared" ref="L70:L79" si="548">((BZ70-BM70/2)*AT70-J70)/(BZ70+BM70/2)</f>
        <v>88.581211588555504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ref="T70:T79" si="549">CF70/P70</f>
        <v>#DIV/0!</v>
      </c>
      <c r="U70" t="e">
        <f t="shared" ref="U70:U79" si="550">CH70/R70</f>
        <v>#DIV/0!</v>
      </c>
      <c r="V70" t="e">
        <f t="shared" ref="V70:V79" si="551">(R70-S70)/R70</f>
        <v>#DIV/0!</v>
      </c>
      <c r="W70" s="1">
        <v>-1</v>
      </c>
      <c r="X70" s="1">
        <v>0.87</v>
      </c>
      <c r="Y70" s="1">
        <v>0.92</v>
      </c>
      <c r="Z70" s="1">
        <v>9.9361095428466797</v>
      </c>
      <c r="AA70">
        <f t="shared" ref="AA70:AA79" si="552">(Z70*Y70+(100-Z70)*X70)/100</f>
        <v>0.87496805477142336</v>
      </c>
      <c r="AB70">
        <f t="shared" ref="AB70:AB79" si="553">(J70-W70)/CG70</f>
        <v>-2.3395773738245059E-3</v>
      </c>
      <c r="AC70" t="e">
        <f t="shared" ref="AC70:AC79" si="554">(R70-S70)/(R70-Q70)</f>
        <v>#DIV/0!</v>
      </c>
      <c r="AD70" t="e">
        <f t="shared" ref="AD70:AD79" si="555">(P70-R70)/(P70-Q70)</f>
        <v>#DIV/0!</v>
      </c>
      <c r="AE70" t="e">
        <f t="shared" ref="AE70:AE79" si="556">(P70-R70)/R70</f>
        <v>#DIV/0!</v>
      </c>
      <c r="AF70" s="1">
        <v>0</v>
      </c>
      <c r="AG70" s="1">
        <v>0.5</v>
      </c>
      <c r="AH70" t="e">
        <f t="shared" ref="AH70:AH79" si="557">V70*AG70*AA70*AF70</f>
        <v>#DIV/0!</v>
      </c>
      <c r="AI70">
        <f t="shared" ref="AI70:AI79" si="558">BM70*1000</f>
        <v>4.4002699605001938</v>
      </c>
      <c r="AJ70">
        <f t="shared" ref="AJ70:AJ79" si="559">(BR70-BX70)</f>
        <v>2.2792382107456808</v>
      </c>
      <c r="AK70">
        <f t="shared" ref="AK70:AK79" si="560">(AQ70+BQ70*I70)</f>
        <v>31.103645324707031</v>
      </c>
      <c r="AL70" s="1">
        <v>2</v>
      </c>
      <c r="AM70">
        <f t="shared" ref="AM70:AM79" si="561">(AL70*BF70+BG70)</f>
        <v>4.644859790802002</v>
      </c>
      <c r="AN70" s="1">
        <v>1</v>
      </c>
      <c r="AO70">
        <f t="shared" ref="AO70:AO79" si="562">AM70*(AN70+1)*(AN70+1)/(AN70*AN70+1)</f>
        <v>9.2897195816040039</v>
      </c>
      <c r="AP70" s="1">
        <v>28.170675277709961</v>
      </c>
      <c r="AQ70" s="1">
        <v>31.103645324707031</v>
      </c>
      <c r="AR70" s="1">
        <v>26.936254501342773</v>
      </c>
      <c r="AS70" s="1">
        <v>49.868637084960938</v>
      </c>
      <c r="AT70" s="1">
        <v>52.692798614501953</v>
      </c>
      <c r="AU70" s="1">
        <v>19.851446151733398</v>
      </c>
      <c r="AV70" s="1">
        <v>22.708160400390625</v>
      </c>
      <c r="AW70" s="1">
        <v>51.518482208251953</v>
      </c>
      <c r="AX70" s="1">
        <v>58.931720733642578</v>
      </c>
      <c r="AY70" s="1">
        <v>301.06951904296875</v>
      </c>
      <c r="AZ70" s="1">
        <v>1701.569580078125</v>
      </c>
      <c r="BA70" s="1">
        <v>7.5494706630706787E-2</v>
      </c>
      <c r="BB70" s="1">
        <v>99.473899841308594</v>
      </c>
      <c r="BC70" s="1">
        <v>0.42778855562210083</v>
      </c>
      <c r="BD70" s="1">
        <v>-0.17750108242034912</v>
      </c>
      <c r="BE70" s="1">
        <v>1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ref="BL70:BL79" si="563">AY70*0.000001/(AL70*0.0001)</f>
        <v>1.5053475952148436</v>
      </c>
      <c r="BM70">
        <f t="shared" ref="BM70:BM79" si="564">(AV70-AU70)/(1000-AV70)*BL70</f>
        <v>4.4002699605001942E-3</v>
      </c>
      <c r="BN70">
        <f t="shared" ref="BN70:BN79" si="565">(AQ70+273.15)</f>
        <v>304.25364532470701</v>
      </c>
      <c r="BO70">
        <f t="shared" ref="BO70:BO79" si="566">(AP70+273.15)</f>
        <v>301.32067527770994</v>
      </c>
      <c r="BP70">
        <f t="shared" ref="BP70:BP79" si="567">(AZ70*BH70+BA70*BI70)*BJ70</f>
        <v>272.25112672721298</v>
      </c>
      <c r="BQ70">
        <f t="shared" ref="BQ70:BQ79" si="568">((BP70+0.00000010773*(BO70^4-BN70^4))-BM70*44100)/(AM70*51.4+0.00000043092*BN70^3)</f>
        <v>0.17184847109570292</v>
      </c>
      <c r="BR70">
        <f t="shared" ref="BR70:BR79" si="569">0.61365*EXP(17.502*AK70/(240.97+AK70))</f>
        <v>4.5381074839945077</v>
      </c>
      <c r="BS70">
        <f t="shared" ref="BS70:BS79" si="570">BR70*1000/BB70</f>
        <v>45.621087453434342</v>
      </c>
      <c r="BT70">
        <f t="shared" ref="BT70:BT79" si="571">(BS70-AV70)</f>
        <v>22.912927053043717</v>
      </c>
      <c r="BU70">
        <f t="shared" ref="BU70:BU79" si="572">IF(I70,AQ70,(AP70+AQ70)/2)</f>
        <v>29.637160301208496</v>
      </c>
      <c r="BV70">
        <f t="shared" ref="BV70:BV79" si="573">0.61365*EXP(17.502*BU70/(240.97+BU70))</f>
        <v>4.1724591054028677</v>
      </c>
      <c r="BW70">
        <f t="shared" ref="BW70:BW79" si="574">IF(BT70&lt;&gt;0,(1000-(BS70+AV70)/2)/BT70*BM70,0)</f>
        <v>0.18548203737934305</v>
      </c>
      <c r="BX70">
        <f t="shared" ref="BX70:BX79" si="575">AV70*BB70/1000</f>
        <v>2.2588692732488269</v>
      </c>
      <c r="BY70">
        <f t="shared" ref="BY70:BY79" si="576">(BV70-BX70)</f>
        <v>1.9135898321540408</v>
      </c>
      <c r="BZ70">
        <f t="shared" ref="BZ70:BZ79" si="577">1/(1.6/K70+1.37/AO70)</f>
        <v>0.11625995881287654</v>
      </c>
      <c r="CA70">
        <f t="shared" ref="CA70:CA79" si="578">L70*BB70*0.001</f>
        <v>8.8115185693817342</v>
      </c>
      <c r="CB70">
        <f t="shared" ref="CB70:CB79" si="579">L70/AT70</f>
        <v>1.6810876233128458</v>
      </c>
      <c r="CC70">
        <f t="shared" ref="CC70:CC79" si="580">(1-BM70*BB70/BR70/K70)*100</f>
        <v>49.0372556413908</v>
      </c>
      <c r="CD70">
        <f t="shared" ref="CD70:CD79" si="581">(AT70-J70/(AO70/1.35))</f>
        <v>53.344306963032828</v>
      </c>
      <c r="CE70">
        <f t="shared" ref="CE70:CE79" si="582">J70*CC70/100/CD70</f>
        <v>-4.1212304605193151E-2</v>
      </c>
      <c r="CF70">
        <f t="shared" ref="CF70:CF79" si="583">(P70-O70)</f>
        <v>0</v>
      </c>
      <c r="CG70">
        <f t="shared" ref="CG70:CG79" si="584">AZ70*AA70</f>
        <v>1488.8190255391846</v>
      </c>
      <c r="CH70">
        <f t="shared" ref="CH70:CH79" si="585">(R70-Q70)</f>
        <v>0</v>
      </c>
      <c r="CI70" t="e">
        <f t="shared" ref="CI70:CI79" si="586">(R70-S70)/(R70-O70)</f>
        <v>#DIV/0!</v>
      </c>
      <c r="CJ70" t="e">
        <f t="shared" ref="CJ70:CJ79" si="587">(P70-R70)/(P70-O70)</f>
        <v>#DIV/0!</v>
      </c>
    </row>
    <row r="71" spans="1:88" x14ac:dyDescent="0.35">
      <c r="A71" t="s">
        <v>175</v>
      </c>
      <c r="B71" s="1">
        <v>70</v>
      </c>
      <c r="C71" s="1" t="s">
        <v>160</v>
      </c>
      <c r="D71" s="1" t="s">
        <v>0</v>
      </c>
      <c r="E71" s="1">
        <v>0</v>
      </c>
      <c r="F71" s="1" t="s">
        <v>91</v>
      </c>
      <c r="G71" s="1" t="s">
        <v>0</v>
      </c>
      <c r="H71" s="1">
        <v>15865.500051653944</v>
      </c>
      <c r="I71" s="1">
        <v>0</v>
      </c>
      <c r="J71">
        <f t="shared" si="546"/>
        <v>-0.40149966497341338</v>
      </c>
      <c r="K71">
        <f t="shared" si="547"/>
        <v>0.21128098540354495</v>
      </c>
      <c r="L71">
        <f t="shared" si="548"/>
        <v>99.241596870811648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t="e">
        <f t="shared" si="549"/>
        <v>#DIV/0!</v>
      </c>
      <c r="U71" t="e">
        <f t="shared" si="550"/>
        <v>#DIV/0!</v>
      </c>
      <c r="V71" t="e">
        <f t="shared" si="551"/>
        <v>#DIV/0!</v>
      </c>
      <c r="W71" s="1">
        <v>-1</v>
      </c>
      <c r="X71" s="1">
        <v>0.87</v>
      </c>
      <c r="Y71" s="1">
        <v>0.92</v>
      </c>
      <c r="Z71" s="1">
        <v>9.9361095428466797</v>
      </c>
      <c r="AA71">
        <f t="shared" si="552"/>
        <v>0.87496805477142336</v>
      </c>
      <c r="AB71">
        <f t="shared" si="553"/>
        <v>4.0269614002470491E-4</v>
      </c>
      <c r="AC71" t="e">
        <f t="shared" si="554"/>
        <v>#DIV/0!</v>
      </c>
      <c r="AD71" t="e">
        <f t="shared" si="555"/>
        <v>#DIV/0!</v>
      </c>
      <c r="AE71" t="e">
        <f t="shared" si="556"/>
        <v>#DIV/0!</v>
      </c>
      <c r="AF71" s="1">
        <v>0</v>
      </c>
      <c r="AG71" s="1">
        <v>0.5</v>
      </c>
      <c r="AH71" t="e">
        <f t="shared" si="557"/>
        <v>#DIV/0!</v>
      </c>
      <c r="AI71">
        <f t="shared" si="558"/>
        <v>4.6873844335409771</v>
      </c>
      <c r="AJ71">
        <f t="shared" si="559"/>
        <v>2.1804053392734675</v>
      </c>
      <c r="AK71">
        <f t="shared" si="560"/>
        <v>30.850492477416992</v>
      </c>
      <c r="AL71" s="1">
        <v>2</v>
      </c>
      <c r="AM71">
        <f t="shared" si="561"/>
        <v>4.644859790802002</v>
      </c>
      <c r="AN71" s="1">
        <v>1</v>
      </c>
      <c r="AO71">
        <f t="shared" si="562"/>
        <v>9.2897195816040039</v>
      </c>
      <c r="AP71" s="1">
        <v>28.130128860473633</v>
      </c>
      <c r="AQ71" s="1">
        <v>30.850492477416992</v>
      </c>
      <c r="AR71" s="1">
        <v>26.935707092285156</v>
      </c>
      <c r="AS71" s="1">
        <v>99.786178588867188</v>
      </c>
      <c r="AT71" s="1">
        <v>99.742317199707031</v>
      </c>
      <c r="AU71" s="1">
        <v>20.00507926940918</v>
      </c>
      <c r="AV71" s="1">
        <v>23.046939849853516</v>
      </c>
      <c r="AW71" s="1">
        <v>52.044170379638672</v>
      </c>
      <c r="AX71" s="1">
        <v>59.956691741943359</v>
      </c>
      <c r="AY71" s="1">
        <v>301.08905029296875</v>
      </c>
      <c r="AZ71" s="1">
        <v>1698.6141357421875</v>
      </c>
      <c r="BA71" s="1">
        <v>7.5242727994918823E-2</v>
      </c>
      <c r="BB71" s="1">
        <v>99.477760314941406</v>
      </c>
      <c r="BC71" s="1">
        <v>0.58666461706161499</v>
      </c>
      <c r="BD71" s="1">
        <v>-0.18275591731071472</v>
      </c>
      <c r="BE71" s="1">
        <v>1</v>
      </c>
      <c r="BF71" s="1">
        <v>-1.355140209197998</v>
      </c>
      <c r="BG71" s="1">
        <v>7.355140209197998</v>
      </c>
      <c r="BH71" s="1">
        <v>1</v>
      </c>
      <c r="BI71" s="1">
        <v>0</v>
      </c>
      <c r="BJ71" s="1">
        <v>0.15999999642372131</v>
      </c>
      <c r="BK71" s="1">
        <v>111115</v>
      </c>
      <c r="BL71">
        <f t="shared" si="563"/>
        <v>1.5054452514648435</v>
      </c>
      <c r="BM71">
        <f t="shared" si="564"/>
        <v>4.6873844335409767E-3</v>
      </c>
      <c r="BN71">
        <f t="shared" si="565"/>
        <v>304.00049247741697</v>
      </c>
      <c r="BO71">
        <f t="shared" si="566"/>
        <v>301.28012886047361</v>
      </c>
      <c r="BP71">
        <f t="shared" si="567"/>
        <v>271.77825564403247</v>
      </c>
      <c r="BQ71">
        <f t="shared" si="568"/>
        <v>0.12983690744418397</v>
      </c>
      <c r="BR71">
        <f t="shared" si="569"/>
        <v>4.473063297650067</v>
      </c>
      <c r="BS71">
        <f t="shared" si="570"/>
        <v>44.965460455568987</v>
      </c>
      <c r="BT71">
        <f t="shared" si="571"/>
        <v>21.918520605715472</v>
      </c>
      <c r="BU71">
        <f t="shared" si="572"/>
        <v>29.490310668945313</v>
      </c>
      <c r="BV71">
        <f t="shared" si="573"/>
        <v>4.1373001028185383</v>
      </c>
      <c r="BW71">
        <f t="shared" si="574"/>
        <v>0.20658256922324228</v>
      </c>
      <c r="BX71">
        <f t="shared" si="575"/>
        <v>2.2926579583765996</v>
      </c>
      <c r="BY71">
        <f t="shared" si="576"/>
        <v>1.8446421444419387</v>
      </c>
      <c r="BZ71">
        <f t="shared" si="577"/>
        <v>0.12952816563144495</v>
      </c>
      <c r="CA71">
        <f t="shared" si="578"/>
        <v>9.8723317867866403</v>
      </c>
      <c r="CB71">
        <f t="shared" si="579"/>
        <v>0.99497986067545607</v>
      </c>
      <c r="CC71">
        <f t="shared" si="580"/>
        <v>50.660912332020168</v>
      </c>
      <c r="CD71">
        <f t="shared" si="581"/>
        <v>99.800663906833421</v>
      </c>
      <c r="CE71">
        <f t="shared" si="582"/>
        <v>-2.0380965949827563E-3</v>
      </c>
      <c r="CF71">
        <f t="shared" si="583"/>
        <v>0</v>
      </c>
      <c r="CG71">
        <f t="shared" si="584"/>
        <v>1486.2331061575842</v>
      </c>
      <c r="CH71">
        <f t="shared" si="585"/>
        <v>0</v>
      </c>
      <c r="CI71" t="e">
        <f t="shared" si="586"/>
        <v>#DIV/0!</v>
      </c>
      <c r="CJ71" t="e">
        <f t="shared" si="587"/>
        <v>#DIV/0!</v>
      </c>
    </row>
    <row r="72" spans="1:88" x14ac:dyDescent="0.35">
      <c r="A72" t="s">
        <v>175</v>
      </c>
      <c r="B72" s="1">
        <v>68</v>
      </c>
      <c r="C72" s="1" t="s">
        <v>158</v>
      </c>
      <c r="D72" s="1" t="s">
        <v>0</v>
      </c>
      <c r="E72" s="1">
        <v>0</v>
      </c>
      <c r="F72" s="1" t="s">
        <v>91</v>
      </c>
      <c r="G72" s="1" t="s">
        <v>0</v>
      </c>
      <c r="H72" s="1">
        <v>15573.500051653944</v>
      </c>
      <c r="I72" s="1">
        <v>0</v>
      </c>
      <c r="J72">
        <f t="shared" si="546"/>
        <v>3.9611558575664496</v>
      </c>
      <c r="K72">
        <f t="shared" si="547"/>
        <v>0.17129071860846568</v>
      </c>
      <c r="L72">
        <f t="shared" si="548"/>
        <v>152.09349555377463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t="e">
        <f t="shared" si="549"/>
        <v>#DIV/0!</v>
      </c>
      <c r="U72" t="e">
        <f t="shared" si="550"/>
        <v>#DIV/0!</v>
      </c>
      <c r="V72" t="e">
        <f t="shared" si="551"/>
        <v>#DIV/0!</v>
      </c>
      <c r="W72" s="1">
        <v>-1</v>
      </c>
      <c r="X72" s="1">
        <v>0.87</v>
      </c>
      <c r="Y72" s="1">
        <v>0.92</v>
      </c>
      <c r="Z72" s="1">
        <v>9.9361095428466797</v>
      </c>
      <c r="AA72">
        <f t="shared" si="552"/>
        <v>0.87496805477142336</v>
      </c>
      <c r="AB72">
        <f t="shared" si="553"/>
        <v>3.3362557524690408E-3</v>
      </c>
      <c r="AC72" t="e">
        <f t="shared" si="554"/>
        <v>#DIV/0!</v>
      </c>
      <c r="AD72" t="e">
        <f t="shared" si="555"/>
        <v>#DIV/0!</v>
      </c>
      <c r="AE72" t="e">
        <f t="shared" si="556"/>
        <v>#DIV/0!</v>
      </c>
      <c r="AF72" s="1">
        <v>0</v>
      </c>
      <c r="AG72" s="1">
        <v>0.5</v>
      </c>
      <c r="AH72" t="e">
        <f t="shared" si="557"/>
        <v>#DIV/0!</v>
      </c>
      <c r="AI72">
        <f t="shared" si="558"/>
        <v>4.1413152696723943</v>
      </c>
      <c r="AJ72">
        <f t="shared" si="559"/>
        <v>2.3647888301802351</v>
      </c>
      <c r="AK72">
        <f t="shared" si="560"/>
        <v>31.379179000854492</v>
      </c>
      <c r="AL72" s="1">
        <v>2</v>
      </c>
      <c r="AM72">
        <f t="shared" si="561"/>
        <v>4.644859790802002</v>
      </c>
      <c r="AN72" s="1">
        <v>1</v>
      </c>
      <c r="AO72">
        <f t="shared" si="562"/>
        <v>9.2897195816040039</v>
      </c>
      <c r="AP72" s="1">
        <v>28.234310150146484</v>
      </c>
      <c r="AQ72" s="1">
        <v>31.379179000854492</v>
      </c>
      <c r="AR72" s="1">
        <v>26.934642791748047</v>
      </c>
      <c r="AS72" s="1">
        <v>199.69972229003906</v>
      </c>
      <c r="AT72" s="1">
        <v>196.527587890625</v>
      </c>
      <c r="AU72" s="1">
        <v>19.881593704223633</v>
      </c>
      <c r="AV72" s="1">
        <v>22.570640563964844</v>
      </c>
      <c r="AW72" s="1">
        <v>51.407138824462891</v>
      </c>
      <c r="AX72" s="1">
        <v>58.356674194335938</v>
      </c>
      <c r="AY72" s="1">
        <v>301.06155395507813</v>
      </c>
      <c r="AZ72" s="1">
        <v>1699.539794921875</v>
      </c>
      <c r="BA72" s="1">
        <v>6.1991449445486069E-2</v>
      </c>
      <c r="BB72" s="1">
        <v>99.467628479003906</v>
      </c>
      <c r="BC72" s="1">
        <v>0.76807081699371338</v>
      </c>
      <c r="BD72" s="1">
        <v>-0.17688262462615967</v>
      </c>
      <c r="BE72" s="1">
        <v>1</v>
      </c>
      <c r="BF72" s="1">
        <v>-1.355140209197998</v>
      </c>
      <c r="BG72" s="1">
        <v>7.355140209197998</v>
      </c>
      <c r="BH72" s="1">
        <v>1</v>
      </c>
      <c r="BI72" s="1">
        <v>0</v>
      </c>
      <c r="BJ72" s="1">
        <v>0.15999999642372131</v>
      </c>
      <c r="BK72" s="1">
        <v>111115</v>
      </c>
      <c r="BL72">
        <f t="shared" si="563"/>
        <v>1.5053077697753905</v>
      </c>
      <c r="BM72">
        <f t="shared" si="564"/>
        <v>4.1413152696723942E-3</v>
      </c>
      <c r="BN72">
        <f t="shared" si="565"/>
        <v>304.52917900085447</v>
      </c>
      <c r="BO72">
        <f t="shared" si="566"/>
        <v>301.38431015014646</v>
      </c>
      <c r="BP72">
        <f t="shared" si="567"/>
        <v>271.92636110947205</v>
      </c>
      <c r="BQ72">
        <f t="shared" si="568"/>
        <v>0.20568958807760973</v>
      </c>
      <c r="BR72">
        <f t="shared" si="569"/>
        <v>4.6098369203298253</v>
      </c>
      <c r="BS72">
        <f t="shared" si="570"/>
        <v>46.345097302715843</v>
      </c>
      <c r="BT72">
        <f t="shared" si="571"/>
        <v>23.774456738750999</v>
      </c>
      <c r="BU72">
        <f t="shared" si="572"/>
        <v>29.806744575500488</v>
      </c>
      <c r="BV72">
        <f t="shared" si="573"/>
        <v>4.213385070768366</v>
      </c>
      <c r="BW72">
        <f t="shared" si="574"/>
        <v>0.16818951595141479</v>
      </c>
      <c r="BX72">
        <f t="shared" si="575"/>
        <v>2.2450480901495902</v>
      </c>
      <c r="BY72">
        <f t="shared" si="576"/>
        <v>1.9683369806187758</v>
      </c>
      <c r="BZ72">
        <f t="shared" si="577"/>
        <v>0.10539274055974585</v>
      </c>
      <c r="CA72">
        <f t="shared" si="578"/>
        <v>15.128379309815887</v>
      </c>
      <c r="CB72">
        <f t="shared" si="579"/>
        <v>0.77390404668488777</v>
      </c>
      <c r="CC72">
        <f t="shared" si="580"/>
        <v>47.832423204965323</v>
      </c>
      <c r="CD72">
        <f t="shared" si="581"/>
        <v>195.9519450673148</v>
      </c>
      <c r="CE72">
        <f t="shared" si="582"/>
        <v>9.6692933206076158E-3</v>
      </c>
      <c r="CF72">
        <f t="shared" si="583"/>
        <v>0</v>
      </c>
      <c r="CG72">
        <f t="shared" si="584"/>
        <v>1487.0430283694168</v>
      </c>
      <c r="CH72">
        <f t="shared" si="585"/>
        <v>0</v>
      </c>
      <c r="CI72" t="e">
        <f t="shared" si="586"/>
        <v>#DIV/0!</v>
      </c>
      <c r="CJ72" t="e">
        <f t="shared" si="587"/>
        <v>#DIV/0!</v>
      </c>
    </row>
    <row r="73" spans="1:88" x14ac:dyDescent="0.35">
      <c r="A73" t="s">
        <v>175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16017.500051653944</v>
      </c>
      <c r="I73" s="1">
        <v>0</v>
      </c>
      <c r="J73">
        <f t="shared" si="546"/>
        <v>11.9726137716716</v>
      </c>
      <c r="K73">
        <f t="shared" si="547"/>
        <v>0.23907750398364469</v>
      </c>
      <c r="L73">
        <f t="shared" si="548"/>
        <v>200.57059837134932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si="549"/>
        <v>#DIV/0!</v>
      </c>
      <c r="U73" t="e">
        <f t="shared" si="550"/>
        <v>#DIV/0!</v>
      </c>
      <c r="V73" t="e">
        <f t="shared" si="551"/>
        <v>#DIV/0!</v>
      </c>
      <c r="W73" s="1">
        <v>-1</v>
      </c>
      <c r="X73" s="1">
        <v>0.87</v>
      </c>
      <c r="Y73" s="1">
        <v>0.92</v>
      </c>
      <c r="Z73" s="1">
        <v>9.9361095428466797</v>
      </c>
      <c r="AA73">
        <f t="shared" si="552"/>
        <v>0.87496805477142336</v>
      </c>
      <c r="AB73">
        <f t="shared" si="553"/>
        <v>8.7152960060350119E-3</v>
      </c>
      <c r="AC73" t="e">
        <f t="shared" si="554"/>
        <v>#DIV/0!</v>
      </c>
      <c r="AD73" t="e">
        <f t="shared" si="555"/>
        <v>#DIV/0!</v>
      </c>
      <c r="AE73" t="e">
        <f t="shared" si="556"/>
        <v>#DIV/0!</v>
      </c>
      <c r="AF73" s="1">
        <v>0</v>
      </c>
      <c r="AG73" s="1">
        <v>0.5</v>
      </c>
      <c r="AH73" t="e">
        <f t="shared" si="557"/>
        <v>#DIV/0!</v>
      </c>
      <c r="AI73">
        <f t="shared" si="558"/>
        <v>5.1001447455199083</v>
      </c>
      <c r="AJ73">
        <f t="shared" si="559"/>
        <v>2.1028887920005124</v>
      </c>
      <c r="AK73">
        <f t="shared" si="560"/>
        <v>30.664348602294922</v>
      </c>
      <c r="AL73" s="1">
        <v>2</v>
      </c>
      <c r="AM73">
        <f t="shared" si="561"/>
        <v>4.644859790802002</v>
      </c>
      <c r="AN73" s="1">
        <v>1</v>
      </c>
      <c r="AO73">
        <f t="shared" si="562"/>
        <v>9.2897195816040039</v>
      </c>
      <c r="AP73" s="1">
        <v>28.171638488769531</v>
      </c>
      <c r="AQ73" s="1">
        <v>30.664348602294922</v>
      </c>
      <c r="AR73" s="1">
        <v>26.935932159423828</v>
      </c>
      <c r="AS73" s="1">
        <v>299.97537231445313</v>
      </c>
      <c r="AT73" s="1">
        <v>291.03634643554688</v>
      </c>
      <c r="AU73" s="1">
        <v>20.041957855224609</v>
      </c>
      <c r="AV73" s="1">
        <v>23.350715637207031</v>
      </c>
      <c r="AW73" s="1">
        <v>52.015659332275391</v>
      </c>
      <c r="AX73" s="1">
        <v>60.601131439208984</v>
      </c>
      <c r="AY73" s="1">
        <v>301.08294677734375</v>
      </c>
      <c r="AZ73" s="1">
        <v>1701.1912841796875</v>
      </c>
      <c r="BA73" s="1">
        <v>5.7139307260513306E-2</v>
      </c>
      <c r="BB73" s="1">
        <v>99.477333068847656</v>
      </c>
      <c r="BC73" s="1">
        <v>0.82571488618850708</v>
      </c>
      <c r="BD73" s="1">
        <v>-0.1152908056974411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si="563"/>
        <v>1.5054147338867185</v>
      </c>
      <c r="BM73">
        <f t="shared" si="564"/>
        <v>5.100144745519908E-3</v>
      </c>
      <c r="BN73">
        <f t="shared" si="565"/>
        <v>303.8143486022949</v>
      </c>
      <c r="BO73">
        <f t="shared" si="566"/>
        <v>301.32163848876951</v>
      </c>
      <c r="BP73">
        <f t="shared" si="567"/>
        <v>272.19059938481587</v>
      </c>
      <c r="BQ73">
        <f t="shared" si="568"/>
        <v>6.9849105659889166E-2</v>
      </c>
      <c r="BR73">
        <f t="shared" si="569"/>
        <v>4.4257557088389055</v>
      </c>
      <c r="BS73">
        <f t="shared" si="570"/>
        <v>44.490092087368964</v>
      </c>
      <c r="BT73">
        <f t="shared" si="571"/>
        <v>21.139376450161933</v>
      </c>
      <c r="BU73">
        <f t="shared" si="572"/>
        <v>29.417993545532227</v>
      </c>
      <c r="BV73">
        <f t="shared" si="573"/>
        <v>4.1200809193314107</v>
      </c>
      <c r="BW73">
        <f t="shared" si="574"/>
        <v>0.23307904978237914</v>
      </c>
      <c r="BX73">
        <f t="shared" si="575"/>
        <v>2.3228669168383931</v>
      </c>
      <c r="BY73">
        <f t="shared" si="576"/>
        <v>1.7972140024930177</v>
      </c>
      <c r="BZ73">
        <f t="shared" si="577"/>
        <v>0.1462017099609324</v>
      </c>
      <c r="CA73">
        <f t="shared" si="578"/>
        <v>19.952228218004787</v>
      </c>
      <c r="CB73">
        <f t="shared" si="579"/>
        <v>0.68915996516527134</v>
      </c>
      <c r="CC73">
        <f t="shared" si="580"/>
        <v>52.050897329355664</v>
      </c>
      <c r="CD73">
        <f t="shared" si="581"/>
        <v>289.2964630677256</v>
      </c>
      <c r="CE73">
        <f t="shared" si="582"/>
        <v>2.1541407163606339E-2</v>
      </c>
      <c r="CF73">
        <f t="shared" si="583"/>
        <v>0</v>
      </c>
      <c r="CG73">
        <f t="shared" si="584"/>
        <v>1488.4880287128008</v>
      </c>
      <c r="CH73">
        <f t="shared" si="585"/>
        <v>0</v>
      </c>
      <c r="CI73" t="e">
        <f t="shared" si="586"/>
        <v>#DIV/0!</v>
      </c>
      <c r="CJ73" t="e">
        <f t="shared" si="587"/>
        <v>#DIV/0!</v>
      </c>
    </row>
    <row r="74" spans="1:88" x14ac:dyDescent="0.35">
      <c r="A74" t="s">
        <v>175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16210.500051653944</v>
      </c>
      <c r="I74" s="1">
        <v>0</v>
      </c>
      <c r="J74">
        <f t="shared" si="546"/>
        <v>18.370075010094538</v>
      </c>
      <c r="K74">
        <f t="shared" si="547"/>
        <v>0.26133949399178447</v>
      </c>
      <c r="L74">
        <f t="shared" si="548"/>
        <v>260.71350173452288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549"/>
        <v>#DIV/0!</v>
      </c>
      <c r="U74" t="e">
        <f t="shared" si="550"/>
        <v>#DIV/0!</v>
      </c>
      <c r="V74" t="e">
        <f t="shared" si="551"/>
        <v>#DIV/0!</v>
      </c>
      <c r="W74" s="1">
        <v>-1</v>
      </c>
      <c r="X74" s="1">
        <v>0.87</v>
      </c>
      <c r="Y74" s="1">
        <v>0.92</v>
      </c>
      <c r="Z74" s="1">
        <v>9.9361095428466797</v>
      </c>
      <c r="AA74">
        <f t="shared" si="552"/>
        <v>0.87496805477142336</v>
      </c>
      <c r="AB74">
        <f t="shared" si="553"/>
        <v>1.3032734229343352E-2</v>
      </c>
      <c r="AC74" t="e">
        <f t="shared" si="554"/>
        <v>#DIV/0!</v>
      </c>
      <c r="AD74" t="e">
        <f t="shared" si="555"/>
        <v>#DIV/0!</v>
      </c>
      <c r="AE74" t="e">
        <f t="shared" si="556"/>
        <v>#DIV/0!</v>
      </c>
      <c r="AF74" s="1">
        <v>0</v>
      </c>
      <c r="AG74" s="1">
        <v>0.5</v>
      </c>
      <c r="AH74" t="e">
        <f t="shared" si="557"/>
        <v>#DIV/0!</v>
      </c>
      <c r="AI74">
        <f t="shared" si="558"/>
        <v>5.4171014773736603</v>
      </c>
      <c r="AJ74">
        <f t="shared" si="559"/>
        <v>2.0483239842663319</v>
      </c>
      <c r="AK74">
        <f t="shared" si="560"/>
        <v>30.496835708618164</v>
      </c>
      <c r="AL74" s="1">
        <v>2</v>
      </c>
      <c r="AM74">
        <f t="shared" si="561"/>
        <v>4.644859790802002</v>
      </c>
      <c r="AN74" s="1">
        <v>1</v>
      </c>
      <c r="AO74">
        <f t="shared" si="562"/>
        <v>9.2897195816040039</v>
      </c>
      <c r="AP74" s="1">
        <v>28.145767211914063</v>
      </c>
      <c r="AQ74" s="1">
        <v>30.496835708618164</v>
      </c>
      <c r="AR74" s="1">
        <v>26.936767578125</v>
      </c>
      <c r="AS74" s="1">
        <v>400.5235595703125</v>
      </c>
      <c r="AT74" s="1">
        <v>386.88739013671875</v>
      </c>
      <c r="AU74" s="1">
        <v>19.951272964477539</v>
      </c>
      <c r="AV74" s="1">
        <v>23.475889205932617</v>
      </c>
      <c r="AW74" s="1">
        <v>51.855388641357422</v>
      </c>
      <c r="AX74" s="1">
        <v>61.015766143798828</v>
      </c>
      <c r="AY74" s="1">
        <v>300.17056274414063</v>
      </c>
      <c r="AZ74" s="1">
        <v>1698.648681640625</v>
      </c>
      <c r="BA74" s="1">
        <v>0.10647060722112656</v>
      </c>
      <c r="BB74" s="1">
        <v>99.473648071289063</v>
      </c>
      <c r="BC74" s="1">
        <v>0.71994704008102417</v>
      </c>
      <c r="BD74" s="1">
        <v>-0.23620106279850006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563"/>
        <v>1.5008528137207029</v>
      </c>
      <c r="BM74">
        <f t="shared" si="564"/>
        <v>5.4171014773736603E-3</v>
      </c>
      <c r="BN74">
        <f t="shared" si="565"/>
        <v>303.64683570861814</v>
      </c>
      <c r="BO74">
        <f t="shared" si="566"/>
        <v>301.29576721191404</v>
      </c>
      <c r="BP74">
        <f t="shared" si="567"/>
        <v>271.78378298765892</v>
      </c>
      <c r="BQ74">
        <f t="shared" si="568"/>
        <v>1.935044444583078E-2</v>
      </c>
      <c r="BR74">
        <f t="shared" si="569"/>
        <v>4.3835563252978469</v>
      </c>
      <c r="BS74">
        <f t="shared" si="570"/>
        <v>44.06751346001019</v>
      </c>
      <c r="BT74">
        <f t="shared" si="571"/>
        <v>20.591624254077573</v>
      </c>
      <c r="BU74">
        <f t="shared" si="572"/>
        <v>29.321301460266113</v>
      </c>
      <c r="BV74">
        <f t="shared" si="573"/>
        <v>4.0971555272290923</v>
      </c>
      <c r="BW74">
        <f t="shared" si="574"/>
        <v>0.25418862929926117</v>
      </c>
      <c r="BX74">
        <f t="shared" si="575"/>
        <v>2.335232341031515</v>
      </c>
      <c r="BY74">
        <f t="shared" si="576"/>
        <v>1.7619231861975773</v>
      </c>
      <c r="BZ74">
        <f t="shared" si="577"/>
        <v>0.15949524215341859</v>
      </c>
      <c r="CA74">
        <f t="shared" si="578"/>
        <v>25.934123118973343</v>
      </c>
      <c r="CB74">
        <f t="shared" si="579"/>
        <v>0.67387438407437272</v>
      </c>
      <c r="CC74">
        <f t="shared" si="580"/>
        <v>52.962592260331355</v>
      </c>
      <c r="CD74">
        <f t="shared" si="581"/>
        <v>384.21781534000075</v>
      </c>
      <c r="CE74">
        <f t="shared" si="582"/>
        <v>2.5322271735119316E-2</v>
      </c>
      <c r="CF74">
        <f t="shared" si="583"/>
        <v>0</v>
      </c>
      <c r="CG74">
        <f t="shared" si="584"/>
        <v>1486.2633327151405</v>
      </c>
      <c r="CH74">
        <f t="shared" si="585"/>
        <v>0</v>
      </c>
      <c r="CI74" t="e">
        <f t="shared" si="586"/>
        <v>#DIV/0!</v>
      </c>
      <c r="CJ74" t="e">
        <f t="shared" si="587"/>
        <v>#DIV/0!</v>
      </c>
    </row>
    <row r="75" spans="1:88" x14ac:dyDescent="0.35">
      <c r="A75" t="s">
        <v>175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16397.500051653944</v>
      </c>
      <c r="I75" s="1">
        <v>0</v>
      </c>
      <c r="J75">
        <f t="shared" si="546"/>
        <v>30.135972157496003</v>
      </c>
      <c r="K75">
        <f t="shared" si="547"/>
        <v>0.24991467063020098</v>
      </c>
      <c r="L75">
        <f t="shared" si="548"/>
        <v>460.56829043937529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549"/>
        <v>#DIV/0!</v>
      </c>
      <c r="U75" t="e">
        <f t="shared" si="550"/>
        <v>#DIV/0!</v>
      </c>
      <c r="V75" t="e">
        <f t="shared" si="551"/>
        <v>#DIV/0!</v>
      </c>
      <c r="W75" s="1">
        <v>-1</v>
      </c>
      <c r="X75" s="1">
        <v>0.87</v>
      </c>
      <c r="Y75" s="1">
        <v>0.92</v>
      </c>
      <c r="Z75" s="1">
        <v>9.9361095428466797</v>
      </c>
      <c r="AA75">
        <f t="shared" si="552"/>
        <v>0.87496805477142336</v>
      </c>
      <c r="AB75">
        <f t="shared" si="553"/>
        <v>2.0934335109419191E-2</v>
      </c>
      <c r="AC75" t="e">
        <f t="shared" si="554"/>
        <v>#DIV/0!</v>
      </c>
      <c r="AD75" t="e">
        <f t="shared" si="555"/>
        <v>#DIV/0!</v>
      </c>
      <c r="AE75" t="e">
        <f t="shared" si="556"/>
        <v>#DIV/0!</v>
      </c>
      <c r="AF75" s="1">
        <v>0</v>
      </c>
      <c r="AG75" s="1">
        <v>0.5</v>
      </c>
      <c r="AH75" t="e">
        <f t="shared" si="557"/>
        <v>#DIV/0!</v>
      </c>
      <c r="AI75">
        <f t="shared" si="558"/>
        <v>5.2368466742637496</v>
      </c>
      <c r="AJ75">
        <f t="shared" si="559"/>
        <v>2.0683047804996999</v>
      </c>
      <c r="AK75">
        <f t="shared" si="560"/>
        <v>30.512203216552734</v>
      </c>
      <c r="AL75" s="1">
        <v>2</v>
      </c>
      <c r="AM75">
        <f t="shared" si="561"/>
        <v>4.644859790802002</v>
      </c>
      <c r="AN75" s="1">
        <v>1</v>
      </c>
      <c r="AO75">
        <f t="shared" si="562"/>
        <v>9.2897195816040039</v>
      </c>
      <c r="AP75" s="1">
        <v>28.162679672241211</v>
      </c>
      <c r="AQ75" s="1">
        <v>30.512203216552734</v>
      </c>
      <c r="AR75" s="1">
        <v>26.926929473876953</v>
      </c>
      <c r="AS75" s="1">
        <v>699.908447265625</v>
      </c>
      <c r="AT75" s="1">
        <v>677.4656982421875</v>
      </c>
      <c r="AU75" s="1">
        <v>19.9063720703125</v>
      </c>
      <c r="AV75" s="1">
        <v>23.314220428466797</v>
      </c>
      <c r="AW75" s="1">
        <v>51.687931060791016</v>
      </c>
      <c r="AX75" s="1">
        <v>60.537429809570313</v>
      </c>
      <c r="AY75" s="1">
        <v>300.17495727539063</v>
      </c>
      <c r="AZ75" s="1">
        <v>1699.851806640625</v>
      </c>
      <c r="BA75" s="1">
        <v>0.14786520600318909</v>
      </c>
      <c r="BB75" s="1">
        <v>99.471832275390625</v>
      </c>
      <c r="BC75" s="1">
        <v>0.21219862997531891</v>
      </c>
      <c r="BD75" s="1">
        <v>-0.26404091715812683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563"/>
        <v>1.5008747863769532</v>
      </c>
      <c r="BM75">
        <f t="shared" si="564"/>
        <v>5.2368466742637497E-3</v>
      </c>
      <c r="BN75">
        <f t="shared" si="565"/>
        <v>303.66220321655271</v>
      </c>
      <c r="BO75">
        <f t="shared" si="566"/>
        <v>301.31267967224119</v>
      </c>
      <c r="BP75">
        <f t="shared" si="567"/>
        <v>271.97628298335621</v>
      </c>
      <c r="BQ75">
        <f t="shared" si="568"/>
        <v>5.1867396379139771E-2</v>
      </c>
      <c r="BR75">
        <f t="shared" si="569"/>
        <v>4.3874130045916351</v>
      </c>
      <c r="BS75">
        <f t="shared" si="570"/>
        <v>44.107089456691185</v>
      </c>
      <c r="BT75">
        <f t="shared" si="571"/>
        <v>20.792869028224388</v>
      </c>
      <c r="BU75">
        <f t="shared" si="572"/>
        <v>29.337441444396973</v>
      </c>
      <c r="BV75">
        <f t="shared" si="573"/>
        <v>4.1009745167380549</v>
      </c>
      <c r="BW75">
        <f t="shared" si="574"/>
        <v>0.24336752836616979</v>
      </c>
      <c r="BX75">
        <f t="shared" si="575"/>
        <v>2.3191082240919352</v>
      </c>
      <c r="BY75">
        <f t="shared" si="576"/>
        <v>1.7818662926461197</v>
      </c>
      <c r="BZ75">
        <f t="shared" si="577"/>
        <v>0.15267968044143551</v>
      </c>
      <c r="CA75">
        <f t="shared" si="578"/>
        <v>45.813571737948934</v>
      </c>
      <c r="CB75">
        <f t="shared" si="579"/>
        <v>0.67984001497700408</v>
      </c>
      <c r="CC75">
        <f t="shared" si="580"/>
        <v>52.491676268942179</v>
      </c>
      <c r="CD75">
        <f t="shared" si="581"/>
        <v>673.08628053692291</v>
      </c>
      <c r="CE75">
        <f t="shared" si="582"/>
        <v>2.3502004724851304E-2</v>
      </c>
      <c r="CF75">
        <f t="shared" si="583"/>
        <v>0</v>
      </c>
      <c r="CG75">
        <f t="shared" si="584"/>
        <v>1487.3160286560374</v>
      </c>
      <c r="CH75">
        <f t="shared" si="585"/>
        <v>0</v>
      </c>
      <c r="CI75" t="e">
        <f t="shared" si="586"/>
        <v>#DIV/0!</v>
      </c>
      <c r="CJ75" t="e">
        <f t="shared" si="587"/>
        <v>#DIV/0!</v>
      </c>
    </row>
    <row r="76" spans="1:88" x14ac:dyDescent="0.35">
      <c r="A76" t="s">
        <v>175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16619.500051653944</v>
      </c>
      <c r="I76" s="1">
        <v>0</v>
      </c>
      <c r="J76">
        <f t="shared" si="546"/>
        <v>35.342922919376015</v>
      </c>
      <c r="K76">
        <f t="shared" si="547"/>
        <v>0.19584724821204882</v>
      </c>
      <c r="L76">
        <f t="shared" si="548"/>
        <v>649.98033956604661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549"/>
        <v>#DIV/0!</v>
      </c>
      <c r="U76" t="e">
        <f t="shared" si="550"/>
        <v>#DIV/0!</v>
      </c>
      <c r="V76" t="e">
        <f t="shared" si="551"/>
        <v>#DIV/0!</v>
      </c>
      <c r="W76" s="1">
        <v>-1</v>
      </c>
      <c r="X76" s="1">
        <v>0.87</v>
      </c>
      <c r="Y76" s="1">
        <v>0.92</v>
      </c>
      <c r="Z76" s="1">
        <v>9.9361095428466797</v>
      </c>
      <c r="AA76">
        <f t="shared" si="552"/>
        <v>0.87496805477142336</v>
      </c>
      <c r="AB76">
        <f t="shared" si="553"/>
        <v>2.4439142385834296E-2</v>
      </c>
      <c r="AC76" t="e">
        <f t="shared" si="554"/>
        <v>#DIV/0!</v>
      </c>
      <c r="AD76" t="e">
        <f t="shared" si="555"/>
        <v>#DIV/0!</v>
      </c>
      <c r="AE76" t="e">
        <f t="shared" si="556"/>
        <v>#DIV/0!</v>
      </c>
      <c r="AF76" s="1">
        <v>0</v>
      </c>
      <c r="AG76" s="1">
        <v>0.5</v>
      </c>
      <c r="AH76" t="e">
        <f t="shared" si="557"/>
        <v>#DIV/0!</v>
      </c>
      <c r="AI76">
        <f t="shared" si="558"/>
        <v>4.4297377966982854</v>
      </c>
      <c r="AJ76">
        <f t="shared" si="559"/>
        <v>2.219220302569707</v>
      </c>
      <c r="AK76">
        <f t="shared" si="560"/>
        <v>30.897148132324219</v>
      </c>
      <c r="AL76" s="1">
        <v>2</v>
      </c>
      <c r="AM76">
        <f t="shared" si="561"/>
        <v>4.644859790802002</v>
      </c>
      <c r="AN76" s="1">
        <v>1</v>
      </c>
      <c r="AO76">
        <f t="shared" si="562"/>
        <v>9.2897195816040039</v>
      </c>
      <c r="AP76" s="1">
        <v>28.162567138671875</v>
      </c>
      <c r="AQ76" s="1">
        <v>30.897148132324219</v>
      </c>
      <c r="AR76" s="1">
        <v>26.931642532348633</v>
      </c>
      <c r="AS76" s="1">
        <v>1000.2658081054688</v>
      </c>
      <c r="AT76" s="1">
        <v>973.84417724609375</v>
      </c>
      <c r="AU76" s="1">
        <v>19.895309448242188</v>
      </c>
      <c r="AV76" s="1">
        <v>22.779424667358398</v>
      </c>
      <c r="AW76" s="1">
        <v>51.654758453369141</v>
      </c>
      <c r="AX76" s="1">
        <v>59.147567749023438</v>
      </c>
      <c r="AY76" s="1">
        <v>300.184326171875</v>
      </c>
      <c r="AZ76" s="1">
        <v>1699.580322265625</v>
      </c>
      <c r="BA76" s="1">
        <v>8.4733977913856506E-2</v>
      </c>
      <c r="BB76" s="1">
        <v>99.465599060058594</v>
      </c>
      <c r="BC76" s="1">
        <v>-0.89577257633209229</v>
      </c>
      <c r="BD76" s="1">
        <v>-0.25940147042274475</v>
      </c>
      <c r="BE76" s="1">
        <v>0.5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563"/>
        <v>1.5009216308593749</v>
      </c>
      <c r="BM76">
        <f t="shared" si="564"/>
        <v>4.429737796698285E-3</v>
      </c>
      <c r="BN76">
        <f t="shared" si="565"/>
        <v>304.0471481323242</v>
      </c>
      <c r="BO76">
        <f t="shared" si="566"/>
        <v>301.31256713867185</v>
      </c>
      <c r="BP76">
        <f t="shared" si="567"/>
        <v>271.93284548432712</v>
      </c>
      <c r="BQ76">
        <f t="shared" si="568"/>
        <v>0.17501564423780999</v>
      </c>
      <c r="BR76">
        <f t="shared" si="569"/>
        <v>4.484989423351986</v>
      </c>
      <c r="BS76">
        <f t="shared" si="570"/>
        <v>45.09086021433292</v>
      </c>
      <c r="BT76">
        <f t="shared" si="571"/>
        <v>22.311435546974522</v>
      </c>
      <c r="BU76">
        <f t="shared" si="572"/>
        <v>29.529857635498047</v>
      </c>
      <c r="BV76">
        <f t="shared" si="573"/>
        <v>4.146743003385855</v>
      </c>
      <c r="BW76">
        <f t="shared" si="574"/>
        <v>0.19180361588934283</v>
      </c>
      <c r="BX76">
        <f t="shared" si="575"/>
        <v>2.265769120782279</v>
      </c>
      <c r="BY76">
        <f t="shared" si="576"/>
        <v>1.880973882603576</v>
      </c>
      <c r="BZ76">
        <f t="shared" si="577"/>
        <v>0.12023411325258643</v>
      </c>
      <c r="CA76">
        <f t="shared" si="578"/>
        <v>64.650683852197133</v>
      </c>
      <c r="CB76">
        <f t="shared" si="579"/>
        <v>0.66743772233059662</v>
      </c>
      <c r="CC76">
        <f t="shared" si="580"/>
        <v>49.8383254631485</v>
      </c>
      <c r="CD76">
        <f t="shared" si="581"/>
        <v>968.70807539479119</v>
      </c>
      <c r="CE76">
        <f t="shared" si="582"/>
        <v>1.8183311773848597E-2</v>
      </c>
      <c r="CF76">
        <f t="shared" si="583"/>
        <v>0</v>
      </c>
      <c r="CG76">
        <f t="shared" si="584"/>
        <v>1487.0784885005428</v>
      </c>
      <c r="CH76">
        <f t="shared" si="585"/>
        <v>0</v>
      </c>
      <c r="CI76" t="e">
        <f t="shared" si="586"/>
        <v>#DIV/0!</v>
      </c>
      <c r="CJ76" t="e">
        <f t="shared" si="587"/>
        <v>#DIV/0!</v>
      </c>
    </row>
    <row r="77" spans="1:88" x14ac:dyDescent="0.35">
      <c r="A77" t="s">
        <v>175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16841.500051653944</v>
      </c>
      <c r="I77" s="1">
        <v>0</v>
      </c>
      <c r="J77">
        <f t="shared" si="546"/>
        <v>37.874882502995462</v>
      </c>
      <c r="K77">
        <f t="shared" si="547"/>
        <v>0.14202677668231151</v>
      </c>
      <c r="L77">
        <f t="shared" si="548"/>
        <v>797.93985866596995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549"/>
        <v>#DIV/0!</v>
      </c>
      <c r="U77" t="e">
        <f t="shared" si="550"/>
        <v>#DIV/0!</v>
      </c>
      <c r="V77" t="e">
        <f t="shared" si="551"/>
        <v>#DIV/0!</v>
      </c>
      <c r="W77" s="1">
        <v>-1</v>
      </c>
      <c r="X77" s="1">
        <v>0.87</v>
      </c>
      <c r="Y77" s="1">
        <v>0.92</v>
      </c>
      <c r="Z77" s="1">
        <v>9.9361095428466797</v>
      </c>
      <c r="AA77">
        <f t="shared" si="552"/>
        <v>0.87496805477142336</v>
      </c>
      <c r="AB77">
        <f t="shared" si="553"/>
        <v>2.6143061274249112E-2</v>
      </c>
      <c r="AC77" t="e">
        <f t="shared" si="554"/>
        <v>#DIV/0!</v>
      </c>
      <c r="AD77" t="e">
        <f t="shared" si="555"/>
        <v>#DIV/0!</v>
      </c>
      <c r="AE77" t="e">
        <f t="shared" si="556"/>
        <v>#DIV/0!</v>
      </c>
      <c r="AF77" s="1">
        <v>0</v>
      </c>
      <c r="AG77" s="1">
        <v>0.5</v>
      </c>
      <c r="AH77" t="e">
        <f t="shared" si="557"/>
        <v>#DIV/0!</v>
      </c>
      <c r="AI77">
        <f t="shared" si="558"/>
        <v>3.5136248386090259</v>
      </c>
      <c r="AJ77">
        <f t="shared" si="559"/>
        <v>2.4123390765609778</v>
      </c>
      <c r="AK77">
        <f t="shared" si="560"/>
        <v>31.447649002075195</v>
      </c>
      <c r="AL77" s="1">
        <v>2</v>
      </c>
      <c r="AM77">
        <f t="shared" si="561"/>
        <v>4.644859790802002</v>
      </c>
      <c r="AN77" s="1">
        <v>1</v>
      </c>
      <c r="AO77">
        <f t="shared" si="562"/>
        <v>9.2897195816040039</v>
      </c>
      <c r="AP77" s="1">
        <v>28.180198669433594</v>
      </c>
      <c r="AQ77" s="1">
        <v>31.447649002075195</v>
      </c>
      <c r="AR77" s="1">
        <v>26.928714752197266</v>
      </c>
      <c r="AS77" s="1">
        <v>1299.9134521484375</v>
      </c>
      <c r="AT77" s="1">
        <v>1271.701416015625</v>
      </c>
      <c r="AU77" s="1">
        <v>19.985212326049805</v>
      </c>
      <c r="AV77" s="1">
        <v>22.27409553527832</v>
      </c>
      <c r="AW77" s="1">
        <v>51.833450317382813</v>
      </c>
      <c r="AX77" s="1">
        <v>57.774284362792969</v>
      </c>
      <c r="AY77" s="1">
        <v>300.17800903320313</v>
      </c>
      <c r="AZ77" s="1">
        <v>1699.4971923828125</v>
      </c>
      <c r="BA77" s="1">
        <v>8.2328170537948608E-2</v>
      </c>
      <c r="BB77" s="1">
        <v>99.464195251464844</v>
      </c>
      <c r="BC77" s="1">
        <v>-2.0609335899353027</v>
      </c>
      <c r="BD77" s="1">
        <v>-0.25022274255752563</v>
      </c>
      <c r="BE77" s="1">
        <v>0.5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563"/>
        <v>1.5008900451660157</v>
      </c>
      <c r="BM77">
        <f t="shared" si="564"/>
        <v>3.5136248386090259E-3</v>
      </c>
      <c r="BN77">
        <f t="shared" si="565"/>
        <v>304.59764900207517</v>
      </c>
      <c r="BO77">
        <f t="shared" si="566"/>
        <v>301.33019866943357</v>
      </c>
      <c r="BP77">
        <f t="shared" si="567"/>
        <v>271.91954470337441</v>
      </c>
      <c r="BQ77">
        <f t="shared" si="568"/>
        <v>0.31010747600831684</v>
      </c>
      <c r="BR77">
        <f t="shared" si="569"/>
        <v>4.627814063931682</v>
      </c>
      <c r="BS77">
        <f t="shared" si="570"/>
        <v>46.527436855359532</v>
      </c>
      <c r="BT77">
        <f t="shared" si="571"/>
        <v>24.253341320081212</v>
      </c>
      <c r="BU77">
        <f t="shared" si="572"/>
        <v>29.813923835754395</v>
      </c>
      <c r="BV77">
        <f t="shared" si="573"/>
        <v>4.2151253419977666</v>
      </c>
      <c r="BW77">
        <f t="shared" si="574"/>
        <v>0.13988808417209092</v>
      </c>
      <c r="BX77">
        <f t="shared" si="575"/>
        <v>2.2154749873707043</v>
      </c>
      <c r="BY77">
        <f t="shared" si="576"/>
        <v>1.9996503546270623</v>
      </c>
      <c r="BZ77">
        <f t="shared" si="577"/>
        <v>8.7619717881045042E-2</v>
      </c>
      <c r="CA77">
        <f t="shared" si="578"/>
        <v>79.366445901278297</v>
      </c>
      <c r="CB77">
        <f t="shared" si="579"/>
        <v>0.62745849663830677</v>
      </c>
      <c r="CC77">
        <f t="shared" si="580"/>
        <v>46.828852945898284</v>
      </c>
      <c r="CD77">
        <f t="shared" si="581"/>
        <v>1266.1973649051592</v>
      </c>
      <c r="CE77">
        <f t="shared" si="582"/>
        <v>1.4007589592549809E-2</v>
      </c>
      <c r="CF77">
        <f t="shared" si="583"/>
        <v>0</v>
      </c>
      <c r="CG77">
        <f t="shared" si="584"/>
        <v>1487.005752508685</v>
      </c>
      <c r="CH77">
        <f t="shared" si="585"/>
        <v>0</v>
      </c>
      <c r="CI77" t="e">
        <f t="shared" si="586"/>
        <v>#DIV/0!</v>
      </c>
      <c r="CJ77" t="e">
        <f t="shared" si="587"/>
        <v>#DIV/0!</v>
      </c>
    </row>
    <row r="78" spans="1:88" ht="16" customHeight="1" x14ac:dyDescent="0.35">
      <c r="A78" t="s">
        <v>175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16988.500051653944</v>
      </c>
      <c r="I78" s="1">
        <v>0</v>
      </c>
      <c r="J78">
        <f t="shared" si="546"/>
        <v>40.110363604115051</v>
      </c>
      <c r="K78">
        <f t="shared" si="547"/>
        <v>0.11457890498594482</v>
      </c>
      <c r="L78">
        <f t="shared" si="548"/>
        <v>1047.4506244003294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549"/>
        <v>#DIV/0!</v>
      </c>
      <c r="U78" t="e">
        <f t="shared" si="550"/>
        <v>#DIV/0!</v>
      </c>
      <c r="V78" t="e">
        <f t="shared" si="551"/>
        <v>#DIV/0!</v>
      </c>
      <c r="W78" s="1">
        <v>-1</v>
      </c>
      <c r="X78" s="1">
        <v>0.87</v>
      </c>
      <c r="Y78" s="1">
        <v>0.92</v>
      </c>
      <c r="Z78" s="1">
        <v>9.9361095428466797</v>
      </c>
      <c r="AA78">
        <f t="shared" si="552"/>
        <v>0.87496805477142336</v>
      </c>
      <c r="AB78">
        <f t="shared" si="553"/>
        <v>2.7620864078433737E-2</v>
      </c>
      <c r="AC78" t="e">
        <f t="shared" si="554"/>
        <v>#DIV/0!</v>
      </c>
      <c r="AD78" t="e">
        <f t="shared" si="555"/>
        <v>#DIV/0!</v>
      </c>
      <c r="AE78" t="e">
        <f t="shared" si="556"/>
        <v>#DIV/0!</v>
      </c>
      <c r="AF78" s="1">
        <v>0</v>
      </c>
      <c r="AG78" s="1">
        <v>0.5</v>
      </c>
      <c r="AH78" t="e">
        <f t="shared" si="557"/>
        <v>#DIV/0!</v>
      </c>
      <c r="AI78">
        <f t="shared" si="558"/>
        <v>2.9432287697669173</v>
      </c>
      <c r="AJ78">
        <f t="shared" si="559"/>
        <v>2.4971450835430815</v>
      </c>
      <c r="AK78">
        <f t="shared" si="560"/>
        <v>31.656093597412109</v>
      </c>
      <c r="AL78" s="1">
        <v>2</v>
      </c>
      <c r="AM78">
        <f t="shared" si="561"/>
        <v>4.644859790802002</v>
      </c>
      <c r="AN78" s="1">
        <v>1</v>
      </c>
      <c r="AO78">
        <f t="shared" si="562"/>
        <v>9.2897195816040039</v>
      </c>
      <c r="AP78" s="1">
        <v>28.118356704711914</v>
      </c>
      <c r="AQ78" s="1">
        <v>31.656093597412109</v>
      </c>
      <c r="AR78" s="1">
        <v>26.939014434814453</v>
      </c>
      <c r="AS78" s="1">
        <v>1699.90380859375</v>
      </c>
      <c r="AT78" s="1">
        <v>1669.9051513671875</v>
      </c>
      <c r="AU78" s="1">
        <v>20.057886123657227</v>
      </c>
      <c r="AV78" s="1">
        <v>21.97575569152832</v>
      </c>
      <c r="AW78" s="1">
        <v>52.210483551025391</v>
      </c>
      <c r="AX78" s="1">
        <v>57.205009460449219</v>
      </c>
      <c r="AY78" s="1">
        <v>300.18194580078125</v>
      </c>
      <c r="AZ78" s="1">
        <v>1701.0687255859375</v>
      </c>
      <c r="BA78" s="1">
        <v>5.7474341243505478E-2</v>
      </c>
      <c r="BB78" s="1">
        <v>99.46295166015625</v>
      </c>
      <c r="BC78" s="1">
        <v>-4.3643879890441895</v>
      </c>
      <c r="BD78" s="1">
        <v>-0.25913769006729126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563"/>
        <v>1.5009097290039062</v>
      </c>
      <c r="BM78">
        <f t="shared" si="564"/>
        <v>2.9432287697669173E-3</v>
      </c>
      <c r="BN78">
        <f t="shared" si="565"/>
        <v>304.80609359741209</v>
      </c>
      <c r="BO78">
        <f t="shared" si="566"/>
        <v>301.26835670471189</v>
      </c>
      <c r="BP78">
        <f t="shared" si="567"/>
        <v>272.17099001025417</v>
      </c>
      <c r="BQ78">
        <f t="shared" si="568"/>
        <v>0.39828559919793066</v>
      </c>
      <c r="BR78">
        <f t="shared" si="569"/>
        <v>4.6829186095849664</v>
      </c>
      <c r="BS78">
        <f t="shared" si="570"/>
        <v>47.082039406848722</v>
      </c>
      <c r="BT78">
        <f t="shared" si="571"/>
        <v>25.106283715320401</v>
      </c>
      <c r="BU78">
        <f t="shared" si="572"/>
        <v>29.887225151062012</v>
      </c>
      <c r="BV78">
        <f t="shared" si="573"/>
        <v>4.2329296548303237</v>
      </c>
      <c r="BW78">
        <f t="shared" si="574"/>
        <v>0.11318291298436189</v>
      </c>
      <c r="BX78">
        <f t="shared" si="575"/>
        <v>2.1857735260418849</v>
      </c>
      <c r="BY78">
        <f t="shared" si="576"/>
        <v>2.0471561287884388</v>
      </c>
      <c r="BZ78">
        <f t="shared" si="577"/>
        <v>7.0863431048561104E-2</v>
      </c>
      <c r="CA78">
        <f t="shared" si="578"/>
        <v>104.18253082113044</v>
      </c>
      <c r="CB78">
        <f t="shared" si="579"/>
        <v>0.62725156787662995</v>
      </c>
      <c r="CC78">
        <f t="shared" si="580"/>
        <v>45.441290892637909</v>
      </c>
      <c r="CD78">
        <f t="shared" si="581"/>
        <v>1664.0762358235165</v>
      </c>
      <c r="CE78">
        <f t="shared" si="582"/>
        <v>1.0953024032832657E-2</v>
      </c>
      <c r="CF78">
        <f t="shared" si="583"/>
        <v>0</v>
      </c>
      <c r="CG78">
        <f t="shared" si="584"/>
        <v>1488.3807938584318</v>
      </c>
      <c r="CH78">
        <f t="shared" si="585"/>
        <v>0</v>
      </c>
      <c r="CI78" t="e">
        <f t="shared" si="586"/>
        <v>#DIV/0!</v>
      </c>
      <c r="CJ78" t="e">
        <f t="shared" si="587"/>
        <v>#DIV/0!</v>
      </c>
    </row>
    <row r="79" spans="1:88" x14ac:dyDescent="0.35">
      <c r="A79" t="s">
        <v>175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17136.500051653944</v>
      </c>
      <c r="I79" s="1">
        <v>0</v>
      </c>
      <c r="J79">
        <f t="shared" si="546"/>
        <v>41.557985962979117</v>
      </c>
      <c r="K79">
        <f t="shared" si="547"/>
        <v>9.5815811373739707E-2</v>
      </c>
      <c r="L79">
        <f t="shared" si="548"/>
        <v>1200.8529529955761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549"/>
        <v>#DIV/0!</v>
      </c>
      <c r="U79" t="e">
        <f t="shared" si="550"/>
        <v>#DIV/0!</v>
      </c>
      <c r="V79" t="e">
        <f t="shared" si="551"/>
        <v>#DIV/0!</v>
      </c>
      <c r="W79" s="1">
        <v>-1</v>
      </c>
      <c r="X79" s="1">
        <v>0.87</v>
      </c>
      <c r="Y79" s="1">
        <v>0.92</v>
      </c>
      <c r="Z79" s="1">
        <v>9.9361095428466797</v>
      </c>
      <c r="AA79">
        <f t="shared" si="552"/>
        <v>0.87496805477142336</v>
      </c>
      <c r="AB79">
        <f t="shared" si="553"/>
        <v>2.8605114540200271E-2</v>
      </c>
      <c r="AC79" t="e">
        <f t="shared" si="554"/>
        <v>#DIV/0!</v>
      </c>
      <c r="AD79" t="e">
        <f t="shared" si="555"/>
        <v>#DIV/0!</v>
      </c>
      <c r="AE79" t="e">
        <f t="shared" si="556"/>
        <v>#DIV/0!</v>
      </c>
      <c r="AF79" s="1">
        <v>0</v>
      </c>
      <c r="AG79" s="1">
        <v>0.5</v>
      </c>
      <c r="AH79" t="e">
        <f t="shared" si="557"/>
        <v>#DIV/0!</v>
      </c>
      <c r="AI79">
        <f t="shared" si="558"/>
        <v>2.5425155418318743</v>
      </c>
      <c r="AJ79">
        <f t="shared" si="559"/>
        <v>2.5741783066181996</v>
      </c>
      <c r="AK79">
        <f t="shared" si="560"/>
        <v>31.838451385498047</v>
      </c>
      <c r="AL79" s="1">
        <v>2</v>
      </c>
      <c r="AM79">
        <f t="shared" si="561"/>
        <v>4.644859790802002</v>
      </c>
      <c r="AN79" s="1">
        <v>1</v>
      </c>
      <c r="AO79">
        <f t="shared" si="562"/>
        <v>9.2897195816040039</v>
      </c>
      <c r="AP79" s="1">
        <v>28.130992889404297</v>
      </c>
      <c r="AQ79" s="1">
        <v>31.838451385498047</v>
      </c>
      <c r="AR79" s="1">
        <v>26.936162948608398</v>
      </c>
      <c r="AS79" s="1">
        <v>1999.85205078125</v>
      </c>
      <c r="AT79" s="1">
        <v>1968.82763671875</v>
      </c>
      <c r="AU79" s="1">
        <v>20.033321380615234</v>
      </c>
      <c r="AV79" s="1">
        <v>21.69059944152832</v>
      </c>
      <c r="AW79" s="1">
        <v>52.108837127685547</v>
      </c>
      <c r="AX79" s="1">
        <v>56.420906066894531</v>
      </c>
      <c r="AY79" s="1">
        <v>300.17495727539063</v>
      </c>
      <c r="AZ79" s="1">
        <v>1700.3768310546875</v>
      </c>
      <c r="BA79" s="1">
        <v>0.13153070211410522</v>
      </c>
      <c r="BB79" s="1">
        <v>99.463188171386719</v>
      </c>
      <c r="BC79" s="1">
        <v>-6.2142596244812012</v>
      </c>
      <c r="BD79" s="1">
        <v>-0.26189506053924561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563"/>
        <v>1.5008747863769532</v>
      </c>
      <c r="BM79">
        <f t="shared" si="564"/>
        <v>2.5425155418318745E-3</v>
      </c>
      <c r="BN79">
        <f t="shared" si="565"/>
        <v>304.98845138549802</v>
      </c>
      <c r="BO79">
        <f t="shared" si="566"/>
        <v>301.28099288940427</v>
      </c>
      <c r="BP79">
        <f t="shared" si="567"/>
        <v>272.06028688772858</v>
      </c>
      <c r="BQ79">
        <f t="shared" si="568"/>
        <v>0.45994063104592114</v>
      </c>
      <c r="BR79">
        <f t="shared" si="569"/>
        <v>4.7315944804211068</v>
      </c>
      <c r="BS79">
        <f t="shared" si="570"/>
        <v>47.571313240713899</v>
      </c>
      <c r="BT79">
        <f t="shared" si="571"/>
        <v>25.880713799185578</v>
      </c>
      <c r="BU79">
        <f t="shared" si="572"/>
        <v>29.984722137451172</v>
      </c>
      <c r="BV79">
        <f t="shared" si="573"/>
        <v>4.2567124530168572</v>
      </c>
      <c r="BW79">
        <f t="shared" si="574"/>
        <v>9.4837639183789096E-2</v>
      </c>
      <c r="BX79">
        <f t="shared" si="575"/>
        <v>2.1574161738029072</v>
      </c>
      <c r="BY79">
        <f t="shared" si="576"/>
        <v>2.09929627921395</v>
      </c>
      <c r="BZ79">
        <f t="shared" si="577"/>
        <v>5.9360637805096511E-2</v>
      </c>
      <c r="CA79">
        <f t="shared" si="578"/>
        <v>119.4406632299644</v>
      </c>
      <c r="CB79">
        <f t="shared" si="579"/>
        <v>0.6099330030722846</v>
      </c>
      <c r="CC79">
        <f t="shared" si="580"/>
        <v>44.219642396526773</v>
      </c>
      <c r="CD79">
        <f t="shared" si="581"/>
        <v>1962.7883498966676</v>
      </c>
      <c r="CE79">
        <f t="shared" si="582"/>
        <v>9.3625951983032796E-3</v>
      </c>
      <c r="CF79">
        <f t="shared" si="583"/>
        <v>0</v>
      </c>
      <c r="CG79">
        <f t="shared" si="584"/>
        <v>1487.7754082463171</v>
      </c>
      <c r="CH79">
        <f t="shared" si="585"/>
        <v>0</v>
      </c>
      <c r="CI79" t="e">
        <f t="shared" si="586"/>
        <v>#DIV/0!</v>
      </c>
      <c r="CJ79" t="e">
        <f t="shared" si="587"/>
        <v>#DIV/0!</v>
      </c>
    </row>
  </sheetData>
  <sortState xmlns:xlrd2="http://schemas.microsoft.com/office/spreadsheetml/2017/richdata2" ref="B70:CJ79">
    <sortCondition ref="AS70:AS79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2017-06-27-bern2-katripe2_.xls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2017-07-11T16:59:32Z</dcterms:created>
  <dcterms:modified xsi:type="dcterms:W3CDTF">2022-10-21T21:56:23Z</dcterms:modified>
</cp:coreProperties>
</file>