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Data\2022\LiCOR_Katherine\2016_2017_compile\"/>
    </mc:Choice>
  </mc:AlternateContent>
  <xr:revisionPtr revIDLastSave="0" documentId="13_ncr:1_{60E3207D-25BF-479B-9973-08E9D6002892}" xr6:coauthVersionLast="47" xr6:coauthVersionMax="47" xr10:uidLastSave="{00000000-0000-0000-0000-000000000000}"/>
  <bookViews>
    <workbookView xWindow="-110" yWindow="-110" windowWidth="19420" windowHeight="10420" tabRatio="500" xr2:uid="{00000000-000D-0000-FFFF-FFFF00000000}"/>
  </bookViews>
  <sheets>
    <sheet name="2017-06-28-bern1-katripe_.xls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7" i="1" l="1"/>
  <c r="F7" i="1"/>
  <c r="BL7" i="1"/>
  <c r="BK7" i="1"/>
  <c r="BJ7" i="1"/>
  <c r="BI7" i="1"/>
  <c r="AI7" i="1"/>
  <c r="BM7" i="1"/>
  <c r="AG7" i="1"/>
  <c r="BN7" i="1"/>
  <c r="BO7" i="1"/>
  <c r="BP7" i="1"/>
  <c r="BS7" i="1"/>
  <c r="AK7" i="1"/>
  <c r="G7" i="1"/>
  <c r="BV7" i="1"/>
  <c r="H7" i="1"/>
  <c r="CB7" i="1"/>
  <c r="P7" i="1"/>
  <c r="CD7" i="1"/>
  <c r="Q7" i="1"/>
  <c r="R7" i="1"/>
  <c r="W7" i="1"/>
  <c r="CC7" i="1"/>
  <c r="X7" i="1"/>
  <c r="Y7" i="1"/>
  <c r="Z7" i="1"/>
  <c r="AA7" i="1"/>
  <c r="AD7" i="1"/>
  <c r="AE7" i="1"/>
  <c r="BT7" i="1"/>
  <c r="AF7" i="1"/>
  <c r="BQ7" i="1"/>
  <c r="BR7" i="1"/>
  <c r="BU7" i="1"/>
  <c r="BW7" i="1"/>
  <c r="BX7" i="1"/>
  <c r="BY7" i="1"/>
  <c r="BZ7" i="1"/>
  <c r="CA7" i="1"/>
  <c r="CE7" i="1"/>
  <c r="CF7" i="1"/>
  <c r="BH5" i="1"/>
  <c r="F5" i="1"/>
  <c r="BL5" i="1"/>
  <c r="BK5" i="1"/>
  <c r="BJ5" i="1"/>
  <c r="BI5" i="1"/>
  <c r="AI5" i="1"/>
  <c r="BM5" i="1"/>
  <c r="AG5" i="1"/>
  <c r="BN5" i="1"/>
  <c r="BO5" i="1"/>
  <c r="BP5" i="1"/>
  <c r="BS5" i="1"/>
  <c r="AK5" i="1"/>
  <c r="G5" i="1"/>
  <c r="BV5" i="1"/>
  <c r="H5" i="1"/>
  <c r="CB5" i="1"/>
  <c r="P5" i="1"/>
  <c r="CD5" i="1"/>
  <c r="Q5" i="1"/>
  <c r="R5" i="1"/>
  <c r="W5" i="1"/>
  <c r="CC5" i="1"/>
  <c r="X5" i="1"/>
  <c r="Y5" i="1"/>
  <c r="Z5" i="1"/>
  <c r="AA5" i="1"/>
  <c r="AD5" i="1"/>
  <c r="AE5" i="1"/>
  <c r="BT5" i="1"/>
  <c r="AF5" i="1"/>
  <c r="BQ5" i="1"/>
  <c r="BR5" i="1"/>
  <c r="BU5" i="1"/>
  <c r="BW5" i="1"/>
  <c r="BX5" i="1"/>
  <c r="BY5" i="1"/>
  <c r="BZ5" i="1"/>
  <c r="CA5" i="1"/>
  <c r="CE5" i="1"/>
  <c r="CF5" i="1"/>
  <c r="BH3" i="1"/>
  <c r="F3" i="1"/>
  <c r="BL3" i="1"/>
  <c r="BK3" i="1"/>
  <c r="BJ3" i="1"/>
  <c r="BI3" i="1"/>
  <c r="AI3" i="1"/>
  <c r="BM3" i="1"/>
  <c r="AG3" i="1"/>
  <c r="BN3" i="1"/>
  <c r="BO3" i="1"/>
  <c r="BP3" i="1"/>
  <c r="BS3" i="1"/>
  <c r="AK3" i="1"/>
  <c r="G3" i="1"/>
  <c r="BV3" i="1"/>
  <c r="H3" i="1"/>
  <c r="CB3" i="1"/>
  <c r="P3" i="1"/>
  <c r="CD3" i="1"/>
  <c r="Q3" i="1"/>
  <c r="R3" i="1"/>
  <c r="W3" i="1"/>
  <c r="CC3" i="1"/>
  <c r="X3" i="1"/>
  <c r="Y3" i="1"/>
  <c r="Z3" i="1"/>
  <c r="AA3" i="1"/>
  <c r="AD3" i="1"/>
  <c r="AE3" i="1"/>
  <c r="BT3" i="1"/>
  <c r="AF3" i="1"/>
  <c r="BQ3" i="1"/>
  <c r="BR3" i="1"/>
  <c r="BU3" i="1"/>
  <c r="BW3" i="1"/>
  <c r="BX3" i="1"/>
  <c r="BY3" i="1"/>
  <c r="BZ3" i="1"/>
  <c r="CA3" i="1"/>
  <c r="CE3" i="1"/>
  <c r="CF3" i="1"/>
  <c r="BH4" i="1"/>
  <c r="F4" i="1"/>
  <c r="BL4" i="1"/>
  <c r="BK4" i="1"/>
  <c r="BJ4" i="1"/>
  <c r="BI4" i="1"/>
  <c r="AI4" i="1"/>
  <c r="BM4" i="1"/>
  <c r="AG4" i="1"/>
  <c r="BN4" i="1"/>
  <c r="BO4" i="1"/>
  <c r="BP4" i="1"/>
  <c r="BS4" i="1"/>
  <c r="AK4" i="1"/>
  <c r="G4" i="1"/>
  <c r="BV4" i="1"/>
  <c r="H4" i="1"/>
  <c r="CB4" i="1"/>
  <c r="P4" i="1"/>
  <c r="CD4" i="1"/>
  <c r="Q4" i="1"/>
  <c r="R4" i="1"/>
  <c r="W4" i="1"/>
  <c r="CC4" i="1"/>
  <c r="X4" i="1"/>
  <c r="Y4" i="1"/>
  <c r="Z4" i="1"/>
  <c r="AA4" i="1"/>
  <c r="AD4" i="1"/>
  <c r="AE4" i="1"/>
  <c r="BT4" i="1"/>
  <c r="AF4" i="1"/>
  <c r="BQ4" i="1"/>
  <c r="BR4" i="1"/>
  <c r="BU4" i="1"/>
  <c r="BW4" i="1"/>
  <c r="BX4" i="1"/>
  <c r="BY4" i="1"/>
  <c r="BZ4" i="1"/>
  <c r="CA4" i="1"/>
  <c r="CE4" i="1"/>
  <c r="CF4" i="1"/>
  <c r="BH6" i="1"/>
  <c r="F6" i="1"/>
  <c r="BL6" i="1"/>
  <c r="BK6" i="1"/>
  <c r="BJ6" i="1"/>
  <c r="BI6" i="1"/>
  <c r="AI6" i="1"/>
  <c r="BM6" i="1"/>
  <c r="AG6" i="1"/>
  <c r="BN6" i="1"/>
  <c r="BO6" i="1"/>
  <c r="BP6" i="1"/>
  <c r="BS6" i="1"/>
  <c r="AK6" i="1"/>
  <c r="G6" i="1"/>
  <c r="BV6" i="1"/>
  <c r="H6" i="1"/>
  <c r="CB6" i="1"/>
  <c r="P6" i="1"/>
  <c r="CD6" i="1"/>
  <c r="Q6" i="1"/>
  <c r="R6" i="1"/>
  <c r="W6" i="1"/>
  <c r="CC6" i="1"/>
  <c r="X6" i="1"/>
  <c r="Y6" i="1"/>
  <c r="Z6" i="1"/>
  <c r="AA6" i="1"/>
  <c r="AD6" i="1"/>
  <c r="AE6" i="1"/>
  <c r="BT6" i="1"/>
  <c r="AF6" i="1"/>
  <c r="BQ6" i="1"/>
  <c r="BR6" i="1"/>
  <c r="BU6" i="1"/>
  <c r="BW6" i="1"/>
  <c r="BX6" i="1"/>
  <c r="BY6" i="1"/>
  <c r="BZ6" i="1"/>
  <c r="CA6" i="1"/>
  <c r="CE6" i="1"/>
  <c r="CF6" i="1"/>
  <c r="BH8" i="1"/>
  <c r="F8" i="1"/>
  <c r="BL8" i="1"/>
  <c r="BK8" i="1"/>
  <c r="BJ8" i="1"/>
  <c r="BI8" i="1"/>
  <c r="AI8" i="1"/>
  <c r="BM8" i="1"/>
  <c r="AG8" i="1"/>
  <c r="BN8" i="1"/>
  <c r="BO8" i="1"/>
  <c r="BP8" i="1"/>
  <c r="BS8" i="1"/>
  <c r="AK8" i="1"/>
  <c r="G8" i="1"/>
  <c r="BV8" i="1"/>
  <c r="H8" i="1"/>
  <c r="CB8" i="1"/>
  <c r="P8" i="1"/>
  <c r="CD8" i="1"/>
  <c r="Q8" i="1"/>
  <c r="R8" i="1"/>
  <c r="W8" i="1"/>
  <c r="CC8" i="1"/>
  <c r="X8" i="1"/>
  <c r="Y8" i="1"/>
  <c r="Z8" i="1"/>
  <c r="AA8" i="1"/>
  <c r="AD8" i="1"/>
  <c r="AE8" i="1"/>
  <c r="BT8" i="1"/>
  <c r="AF8" i="1"/>
  <c r="BQ8" i="1"/>
  <c r="BR8" i="1"/>
  <c r="BU8" i="1"/>
  <c r="BW8" i="1"/>
  <c r="BX8" i="1"/>
  <c r="BY8" i="1"/>
  <c r="BZ8" i="1"/>
  <c r="CA8" i="1"/>
  <c r="CE8" i="1"/>
  <c r="CF8" i="1"/>
  <c r="BH9" i="1"/>
  <c r="F9" i="1"/>
  <c r="BL9" i="1"/>
  <c r="BK9" i="1"/>
  <c r="BJ9" i="1"/>
  <c r="BI9" i="1"/>
  <c r="AI9" i="1"/>
  <c r="BM9" i="1"/>
  <c r="AG9" i="1"/>
  <c r="BN9" i="1"/>
  <c r="BO9" i="1"/>
  <c r="BP9" i="1"/>
  <c r="BS9" i="1"/>
  <c r="AK9" i="1"/>
  <c r="G9" i="1"/>
  <c r="BV9" i="1"/>
  <c r="H9" i="1"/>
  <c r="CB9" i="1"/>
  <c r="P9" i="1"/>
  <c r="CD9" i="1"/>
  <c r="Q9" i="1"/>
  <c r="R9" i="1"/>
  <c r="W9" i="1"/>
  <c r="CC9" i="1"/>
  <c r="X9" i="1"/>
  <c r="Y9" i="1"/>
  <c r="Z9" i="1"/>
  <c r="AA9" i="1"/>
  <c r="AD9" i="1"/>
  <c r="AE9" i="1"/>
  <c r="BT9" i="1"/>
  <c r="AF9" i="1"/>
  <c r="BQ9" i="1"/>
  <c r="BR9" i="1"/>
  <c r="BU9" i="1"/>
  <c r="BW9" i="1"/>
  <c r="BX9" i="1"/>
  <c r="BY9" i="1"/>
  <c r="BZ9" i="1"/>
  <c r="CA9" i="1"/>
  <c r="CE9" i="1"/>
  <c r="CF9" i="1"/>
  <c r="BH10" i="1"/>
  <c r="F10" i="1"/>
  <c r="BL10" i="1"/>
  <c r="BK10" i="1"/>
  <c r="BJ10" i="1"/>
  <c r="BI10" i="1"/>
  <c r="AI10" i="1"/>
  <c r="BM10" i="1"/>
  <c r="AG10" i="1"/>
  <c r="BN10" i="1"/>
  <c r="BO10" i="1"/>
  <c r="BP10" i="1"/>
  <c r="BS10" i="1"/>
  <c r="AK10" i="1"/>
  <c r="G10" i="1"/>
  <c r="BV10" i="1"/>
  <c r="H10" i="1"/>
  <c r="CB10" i="1"/>
  <c r="P10" i="1"/>
  <c r="CD10" i="1"/>
  <c r="Q10" i="1"/>
  <c r="R10" i="1"/>
  <c r="W10" i="1"/>
  <c r="CC10" i="1"/>
  <c r="X10" i="1"/>
  <c r="Y10" i="1"/>
  <c r="Z10" i="1"/>
  <c r="AA10" i="1"/>
  <c r="AD10" i="1"/>
  <c r="AE10" i="1"/>
  <c r="BT10" i="1"/>
  <c r="AF10" i="1"/>
  <c r="BQ10" i="1"/>
  <c r="BR10" i="1"/>
  <c r="BU10" i="1"/>
  <c r="BW10" i="1"/>
  <c r="BX10" i="1"/>
  <c r="BY10" i="1"/>
  <c r="BZ10" i="1"/>
  <c r="CA10" i="1"/>
  <c r="CE10" i="1"/>
  <c r="CF10" i="1"/>
  <c r="BH11" i="1"/>
  <c r="F11" i="1"/>
  <c r="BL11" i="1"/>
  <c r="BK11" i="1"/>
  <c r="BJ11" i="1"/>
  <c r="BI11" i="1"/>
  <c r="AI11" i="1"/>
  <c r="BM11" i="1"/>
  <c r="AG11" i="1"/>
  <c r="BN11" i="1"/>
  <c r="BO11" i="1"/>
  <c r="BP11" i="1"/>
  <c r="BS11" i="1"/>
  <c r="AK11" i="1"/>
  <c r="G11" i="1"/>
  <c r="BV11" i="1"/>
  <c r="H11" i="1"/>
  <c r="CB11" i="1"/>
  <c r="P11" i="1"/>
  <c r="CD11" i="1"/>
  <c r="Q11" i="1"/>
  <c r="R11" i="1"/>
  <c r="W11" i="1"/>
  <c r="CC11" i="1"/>
  <c r="X11" i="1"/>
  <c r="Y11" i="1"/>
  <c r="Z11" i="1"/>
  <c r="AA11" i="1"/>
  <c r="AD11" i="1"/>
  <c r="AE11" i="1"/>
  <c r="BT11" i="1"/>
  <c r="AF11" i="1"/>
  <c r="BQ11" i="1"/>
  <c r="BR11" i="1"/>
  <c r="BU11" i="1"/>
  <c r="BW11" i="1"/>
  <c r="BX11" i="1"/>
  <c r="BY11" i="1"/>
  <c r="BZ11" i="1"/>
  <c r="CA11" i="1"/>
  <c r="CE11" i="1"/>
  <c r="CF11" i="1"/>
  <c r="BH12" i="1"/>
  <c r="F12" i="1"/>
  <c r="BL12" i="1"/>
  <c r="BK12" i="1"/>
  <c r="BJ12" i="1"/>
  <c r="BI12" i="1"/>
  <c r="AI12" i="1"/>
  <c r="BM12" i="1"/>
  <c r="AG12" i="1"/>
  <c r="BN12" i="1"/>
  <c r="BO12" i="1"/>
  <c r="BP12" i="1"/>
  <c r="BS12" i="1"/>
  <c r="AK12" i="1"/>
  <c r="G12" i="1"/>
  <c r="BV12" i="1"/>
  <c r="H12" i="1"/>
  <c r="CB12" i="1"/>
  <c r="P12" i="1"/>
  <c r="CD12" i="1"/>
  <c r="Q12" i="1"/>
  <c r="R12" i="1"/>
  <c r="W12" i="1"/>
  <c r="CC12" i="1"/>
  <c r="X12" i="1"/>
  <c r="Y12" i="1"/>
  <c r="Z12" i="1"/>
  <c r="AA12" i="1"/>
  <c r="AD12" i="1"/>
  <c r="AE12" i="1"/>
  <c r="BT12" i="1"/>
  <c r="AF12" i="1"/>
  <c r="BQ12" i="1"/>
  <c r="BR12" i="1"/>
  <c r="BU12" i="1"/>
  <c r="BW12" i="1"/>
  <c r="BX12" i="1"/>
  <c r="BY12" i="1"/>
  <c r="BZ12" i="1"/>
  <c r="CA12" i="1"/>
  <c r="CE12" i="1"/>
  <c r="CF12" i="1"/>
  <c r="BH13" i="1"/>
  <c r="F13" i="1"/>
  <c r="BL13" i="1"/>
  <c r="BK13" i="1"/>
  <c r="BJ13" i="1"/>
  <c r="BI13" i="1"/>
  <c r="AI13" i="1"/>
  <c r="BM13" i="1"/>
  <c r="AG13" i="1"/>
  <c r="BN13" i="1"/>
  <c r="BO13" i="1"/>
  <c r="BP13" i="1"/>
  <c r="BS13" i="1"/>
  <c r="AK13" i="1"/>
  <c r="G13" i="1"/>
  <c r="BV13" i="1"/>
  <c r="H13" i="1"/>
  <c r="CB13" i="1"/>
  <c r="P13" i="1"/>
  <c r="CD13" i="1"/>
  <c r="Q13" i="1"/>
  <c r="R13" i="1"/>
  <c r="W13" i="1"/>
  <c r="CC13" i="1"/>
  <c r="X13" i="1"/>
  <c r="Y13" i="1"/>
  <c r="Z13" i="1"/>
  <c r="AA13" i="1"/>
  <c r="AD13" i="1"/>
  <c r="AE13" i="1"/>
  <c r="BT13" i="1"/>
  <c r="AF13" i="1"/>
  <c r="BQ13" i="1"/>
  <c r="BR13" i="1"/>
  <c r="BU13" i="1"/>
  <c r="BW13" i="1"/>
  <c r="BX13" i="1"/>
  <c r="BY13" i="1"/>
  <c r="BZ13" i="1"/>
  <c r="CA13" i="1"/>
  <c r="CE13" i="1"/>
  <c r="CF13" i="1"/>
  <c r="BH18" i="1"/>
  <c r="F18" i="1"/>
  <c r="BL18" i="1"/>
  <c r="BK18" i="1"/>
  <c r="BJ18" i="1"/>
  <c r="BI18" i="1"/>
  <c r="AI18" i="1"/>
  <c r="BM18" i="1"/>
  <c r="AG18" i="1"/>
  <c r="BN18" i="1"/>
  <c r="BO18" i="1"/>
  <c r="BP18" i="1"/>
  <c r="BS18" i="1"/>
  <c r="AK18" i="1"/>
  <c r="G18" i="1"/>
  <c r="BV18" i="1"/>
  <c r="H18" i="1"/>
  <c r="CB18" i="1"/>
  <c r="P18" i="1"/>
  <c r="CD18" i="1"/>
  <c r="Q18" i="1"/>
  <c r="R18" i="1"/>
  <c r="W18" i="1"/>
  <c r="CC18" i="1"/>
  <c r="X18" i="1"/>
  <c r="Y18" i="1"/>
  <c r="Z18" i="1"/>
  <c r="AA18" i="1"/>
  <c r="AD18" i="1"/>
  <c r="AE18" i="1"/>
  <c r="BT18" i="1"/>
  <c r="AF18" i="1"/>
  <c r="BQ18" i="1"/>
  <c r="BR18" i="1"/>
  <c r="BU18" i="1"/>
  <c r="BW18" i="1"/>
  <c r="BX18" i="1"/>
  <c r="BY18" i="1"/>
  <c r="BZ18" i="1"/>
  <c r="CA18" i="1"/>
  <c r="CE18" i="1"/>
  <c r="CF18" i="1"/>
  <c r="BH16" i="1"/>
  <c r="F16" i="1"/>
  <c r="BL16" i="1"/>
  <c r="BK16" i="1"/>
  <c r="BJ16" i="1"/>
  <c r="BI16" i="1"/>
  <c r="AI16" i="1"/>
  <c r="BM16" i="1"/>
  <c r="AG16" i="1"/>
  <c r="BN16" i="1"/>
  <c r="BO16" i="1"/>
  <c r="BP16" i="1"/>
  <c r="BS16" i="1"/>
  <c r="AK16" i="1"/>
  <c r="G16" i="1"/>
  <c r="BV16" i="1"/>
  <c r="H16" i="1"/>
  <c r="CB16" i="1"/>
  <c r="P16" i="1"/>
  <c r="CD16" i="1"/>
  <c r="Q16" i="1"/>
  <c r="R16" i="1"/>
  <c r="W16" i="1"/>
  <c r="CC16" i="1"/>
  <c r="X16" i="1"/>
  <c r="Y16" i="1"/>
  <c r="Z16" i="1"/>
  <c r="AA16" i="1"/>
  <c r="AD16" i="1"/>
  <c r="AE16" i="1"/>
  <c r="BT16" i="1"/>
  <c r="AF16" i="1"/>
  <c r="BQ16" i="1"/>
  <c r="BR16" i="1"/>
  <c r="BU16" i="1"/>
  <c r="BW16" i="1"/>
  <c r="BX16" i="1"/>
  <c r="BY16" i="1"/>
  <c r="BZ16" i="1"/>
  <c r="CA16" i="1"/>
  <c r="CE16" i="1"/>
  <c r="CF16" i="1"/>
  <c r="BH14" i="1"/>
  <c r="F14" i="1"/>
  <c r="BL14" i="1"/>
  <c r="BK14" i="1"/>
  <c r="BJ14" i="1"/>
  <c r="BI14" i="1"/>
  <c r="AI14" i="1"/>
  <c r="BM14" i="1"/>
  <c r="AG14" i="1"/>
  <c r="BN14" i="1"/>
  <c r="BO14" i="1"/>
  <c r="BP14" i="1"/>
  <c r="BS14" i="1"/>
  <c r="AK14" i="1"/>
  <c r="G14" i="1"/>
  <c r="BV14" i="1"/>
  <c r="H14" i="1"/>
  <c r="CB14" i="1"/>
  <c r="P14" i="1"/>
  <c r="CD14" i="1"/>
  <c r="Q14" i="1"/>
  <c r="R14" i="1"/>
  <c r="W14" i="1"/>
  <c r="CC14" i="1"/>
  <c r="X14" i="1"/>
  <c r="Y14" i="1"/>
  <c r="Z14" i="1"/>
  <c r="AA14" i="1"/>
  <c r="AD14" i="1"/>
  <c r="AE14" i="1"/>
  <c r="BT14" i="1"/>
  <c r="AF14" i="1"/>
  <c r="BQ14" i="1"/>
  <c r="BR14" i="1"/>
  <c r="BU14" i="1"/>
  <c r="BW14" i="1"/>
  <c r="BX14" i="1"/>
  <c r="BY14" i="1"/>
  <c r="BZ14" i="1"/>
  <c r="CA14" i="1"/>
  <c r="CE14" i="1"/>
  <c r="CF14" i="1"/>
  <c r="BH15" i="1"/>
  <c r="F15" i="1"/>
  <c r="BL15" i="1"/>
  <c r="BK15" i="1"/>
  <c r="BJ15" i="1"/>
  <c r="BI15" i="1"/>
  <c r="AI15" i="1"/>
  <c r="BM15" i="1"/>
  <c r="AG15" i="1"/>
  <c r="BN15" i="1"/>
  <c r="BO15" i="1"/>
  <c r="BP15" i="1"/>
  <c r="BS15" i="1"/>
  <c r="AK15" i="1"/>
  <c r="G15" i="1"/>
  <c r="BV15" i="1"/>
  <c r="H15" i="1"/>
  <c r="CB15" i="1"/>
  <c r="P15" i="1"/>
  <c r="CD15" i="1"/>
  <c r="Q15" i="1"/>
  <c r="R15" i="1"/>
  <c r="W15" i="1"/>
  <c r="CC15" i="1"/>
  <c r="X15" i="1"/>
  <c r="Y15" i="1"/>
  <c r="Z15" i="1"/>
  <c r="AA15" i="1"/>
  <c r="AD15" i="1"/>
  <c r="AE15" i="1"/>
  <c r="BT15" i="1"/>
  <c r="AF15" i="1"/>
  <c r="BQ15" i="1"/>
  <c r="BR15" i="1"/>
  <c r="BU15" i="1"/>
  <c r="BW15" i="1"/>
  <c r="BX15" i="1"/>
  <c r="BY15" i="1"/>
  <c r="BZ15" i="1"/>
  <c r="CA15" i="1"/>
  <c r="CE15" i="1"/>
  <c r="CF15" i="1"/>
  <c r="BH17" i="1"/>
  <c r="F17" i="1"/>
  <c r="BL17" i="1"/>
  <c r="BK17" i="1"/>
  <c r="BJ17" i="1"/>
  <c r="BI17" i="1"/>
  <c r="AI17" i="1"/>
  <c r="BM17" i="1"/>
  <c r="AG17" i="1"/>
  <c r="BN17" i="1"/>
  <c r="BO17" i="1"/>
  <c r="BP17" i="1"/>
  <c r="BS17" i="1"/>
  <c r="AK17" i="1"/>
  <c r="G17" i="1"/>
  <c r="BV17" i="1"/>
  <c r="H17" i="1"/>
  <c r="CB17" i="1"/>
  <c r="P17" i="1"/>
  <c r="CD17" i="1"/>
  <c r="Q17" i="1"/>
  <c r="R17" i="1"/>
  <c r="W17" i="1"/>
  <c r="CC17" i="1"/>
  <c r="X17" i="1"/>
  <c r="Y17" i="1"/>
  <c r="Z17" i="1"/>
  <c r="AA17" i="1"/>
  <c r="AD17" i="1"/>
  <c r="AE17" i="1"/>
  <c r="BT17" i="1"/>
  <c r="AF17" i="1"/>
  <c r="BQ17" i="1"/>
  <c r="BR17" i="1"/>
  <c r="BU17" i="1"/>
  <c r="BW17" i="1"/>
  <c r="BX17" i="1"/>
  <c r="BY17" i="1"/>
  <c r="BZ17" i="1"/>
  <c r="CA17" i="1"/>
  <c r="CE17" i="1"/>
  <c r="CF17" i="1"/>
  <c r="BH19" i="1"/>
  <c r="F19" i="1"/>
  <c r="BL19" i="1"/>
  <c r="BK19" i="1"/>
  <c r="BJ19" i="1"/>
  <c r="BI19" i="1"/>
  <c r="AI19" i="1"/>
  <c r="BM19" i="1"/>
  <c r="AG19" i="1"/>
  <c r="BN19" i="1"/>
  <c r="BO19" i="1"/>
  <c r="BP19" i="1"/>
  <c r="BS19" i="1"/>
  <c r="AK19" i="1"/>
  <c r="G19" i="1"/>
  <c r="BV19" i="1"/>
  <c r="H19" i="1"/>
  <c r="CB19" i="1"/>
  <c r="P19" i="1"/>
  <c r="CD19" i="1"/>
  <c r="Q19" i="1"/>
  <c r="R19" i="1"/>
  <c r="W19" i="1"/>
  <c r="CC19" i="1"/>
  <c r="X19" i="1"/>
  <c r="Y19" i="1"/>
  <c r="Z19" i="1"/>
  <c r="AA19" i="1"/>
  <c r="AD19" i="1"/>
  <c r="AE19" i="1"/>
  <c r="BT19" i="1"/>
  <c r="AF19" i="1"/>
  <c r="BQ19" i="1"/>
  <c r="BR19" i="1"/>
  <c r="BU19" i="1"/>
  <c r="BW19" i="1"/>
  <c r="BX19" i="1"/>
  <c r="BY19" i="1"/>
  <c r="BZ19" i="1"/>
  <c r="CA19" i="1"/>
  <c r="CE19" i="1"/>
  <c r="CF19" i="1"/>
  <c r="BH20" i="1"/>
  <c r="F20" i="1"/>
  <c r="BL20" i="1"/>
  <c r="BK20" i="1"/>
  <c r="BJ20" i="1"/>
  <c r="BI20" i="1"/>
  <c r="AI20" i="1"/>
  <c r="BM20" i="1"/>
  <c r="AG20" i="1"/>
  <c r="BN20" i="1"/>
  <c r="BO20" i="1"/>
  <c r="BP20" i="1"/>
  <c r="BS20" i="1"/>
  <c r="AK20" i="1"/>
  <c r="G20" i="1"/>
  <c r="BV20" i="1"/>
  <c r="H20" i="1"/>
  <c r="CB20" i="1"/>
  <c r="P20" i="1"/>
  <c r="CD20" i="1"/>
  <c r="Q20" i="1"/>
  <c r="R20" i="1"/>
  <c r="W20" i="1"/>
  <c r="CC20" i="1"/>
  <c r="X20" i="1"/>
  <c r="Y20" i="1"/>
  <c r="Z20" i="1"/>
  <c r="AA20" i="1"/>
  <c r="AD20" i="1"/>
  <c r="AE20" i="1"/>
  <c r="BT20" i="1"/>
  <c r="AF20" i="1"/>
  <c r="BQ20" i="1"/>
  <c r="BR20" i="1"/>
  <c r="BU20" i="1"/>
  <c r="BW20" i="1"/>
  <c r="BX20" i="1"/>
  <c r="BY20" i="1"/>
  <c r="BZ20" i="1"/>
  <c r="CA20" i="1"/>
  <c r="CE20" i="1"/>
  <c r="CF20" i="1"/>
  <c r="BH21" i="1"/>
  <c r="F21" i="1"/>
  <c r="BL21" i="1"/>
  <c r="BK21" i="1"/>
  <c r="BJ21" i="1"/>
  <c r="BI21" i="1"/>
  <c r="AI21" i="1"/>
  <c r="BM21" i="1"/>
  <c r="AG21" i="1"/>
  <c r="BN21" i="1"/>
  <c r="BO21" i="1"/>
  <c r="BP21" i="1"/>
  <c r="BS21" i="1"/>
  <c r="AK21" i="1"/>
  <c r="G21" i="1"/>
  <c r="BV21" i="1"/>
  <c r="H21" i="1"/>
  <c r="CB21" i="1"/>
  <c r="P21" i="1"/>
  <c r="CD21" i="1"/>
  <c r="Q21" i="1"/>
  <c r="R21" i="1"/>
  <c r="W21" i="1"/>
  <c r="CC21" i="1"/>
  <c r="X21" i="1"/>
  <c r="Y21" i="1"/>
  <c r="Z21" i="1"/>
  <c r="AA21" i="1"/>
  <c r="AD21" i="1"/>
  <c r="AE21" i="1"/>
  <c r="BT21" i="1"/>
  <c r="AF21" i="1"/>
  <c r="BQ21" i="1"/>
  <c r="BR21" i="1"/>
  <c r="BU21" i="1"/>
  <c r="BW21" i="1"/>
  <c r="BX21" i="1"/>
  <c r="BY21" i="1"/>
  <c r="BZ21" i="1"/>
  <c r="CA21" i="1"/>
  <c r="CE21" i="1"/>
  <c r="CF21" i="1"/>
  <c r="BH22" i="1"/>
  <c r="F22" i="1"/>
  <c r="BL22" i="1"/>
  <c r="BK22" i="1"/>
  <c r="BJ22" i="1"/>
  <c r="BI22" i="1"/>
  <c r="AI22" i="1"/>
  <c r="BM22" i="1"/>
  <c r="AG22" i="1"/>
  <c r="BN22" i="1"/>
  <c r="BO22" i="1"/>
  <c r="BP22" i="1"/>
  <c r="BS22" i="1"/>
  <c r="AK22" i="1"/>
  <c r="G22" i="1"/>
  <c r="BV22" i="1"/>
  <c r="H22" i="1"/>
  <c r="CB22" i="1"/>
  <c r="P22" i="1"/>
  <c r="CD22" i="1"/>
  <c r="Q22" i="1"/>
  <c r="R22" i="1"/>
  <c r="W22" i="1"/>
  <c r="CC22" i="1"/>
  <c r="X22" i="1"/>
  <c r="Y22" i="1"/>
  <c r="Z22" i="1"/>
  <c r="AA22" i="1"/>
  <c r="AD22" i="1"/>
  <c r="AE22" i="1"/>
  <c r="BT22" i="1"/>
  <c r="AF22" i="1"/>
  <c r="BQ22" i="1"/>
  <c r="BR22" i="1"/>
  <c r="BU22" i="1"/>
  <c r="BW22" i="1"/>
  <c r="BX22" i="1"/>
  <c r="BY22" i="1"/>
  <c r="BZ22" i="1"/>
  <c r="CA22" i="1"/>
  <c r="CE22" i="1"/>
  <c r="CF22" i="1"/>
  <c r="BH23" i="1"/>
  <c r="F23" i="1"/>
  <c r="BL23" i="1"/>
  <c r="BK23" i="1"/>
  <c r="BJ23" i="1"/>
  <c r="BI23" i="1"/>
  <c r="AI23" i="1"/>
  <c r="BM23" i="1"/>
  <c r="AG23" i="1"/>
  <c r="BN23" i="1"/>
  <c r="BO23" i="1"/>
  <c r="BP23" i="1"/>
  <c r="BS23" i="1"/>
  <c r="AK23" i="1"/>
  <c r="G23" i="1"/>
  <c r="BV23" i="1"/>
  <c r="H23" i="1"/>
  <c r="CB23" i="1"/>
  <c r="P23" i="1"/>
  <c r="CD23" i="1"/>
  <c r="Q23" i="1"/>
  <c r="R23" i="1"/>
  <c r="W23" i="1"/>
  <c r="CC23" i="1"/>
  <c r="X23" i="1"/>
  <c r="Y23" i="1"/>
  <c r="Z23" i="1"/>
  <c r="AA23" i="1"/>
  <c r="AD23" i="1"/>
  <c r="AE23" i="1"/>
  <c r="BT23" i="1"/>
  <c r="AF23" i="1"/>
  <c r="BQ23" i="1"/>
  <c r="BR23" i="1"/>
  <c r="BU23" i="1"/>
  <c r="BW23" i="1"/>
  <c r="BX23" i="1"/>
  <c r="BY23" i="1"/>
  <c r="BZ23" i="1"/>
  <c r="CA23" i="1"/>
  <c r="CE23" i="1"/>
  <c r="CF23" i="1"/>
  <c r="BH24" i="1"/>
  <c r="F24" i="1"/>
  <c r="BL24" i="1"/>
  <c r="BK24" i="1"/>
  <c r="BJ24" i="1"/>
  <c r="BI24" i="1"/>
  <c r="AI24" i="1"/>
  <c r="BM24" i="1"/>
  <c r="AG24" i="1"/>
  <c r="BN24" i="1"/>
  <c r="BO24" i="1"/>
  <c r="BP24" i="1"/>
  <c r="BS24" i="1"/>
  <c r="AK24" i="1"/>
  <c r="G24" i="1"/>
  <c r="BV24" i="1"/>
  <c r="H24" i="1"/>
  <c r="CB24" i="1"/>
  <c r="P24" i="1"/>
  <c r="CD24" i="1"/>
  <c r="Q24" i="1"/>
  <c r="R24" i="1"/>
  <c r="W24" i="1"/>
  <c r="CC24" i="1"/>
  <c r="X24" i="1"/>
  <c r="Y24" i="1"/>
  <c r="Z24" i="1"/>
  <c r="AA24" i="1"/>
  <c r="AD24" i="1"/>
  <c r="AE24" i="1"/>
  <c r="BT24" i="1"/>
  <c r="AF24" i="1"/>
  <c r="BQ24" i="1"/>
  <c r="BR24" i="1"/>
  <c r="BU24" i="1"/>
  <c r="BW24" i="1"/>
  <c r="BX24" i="1"/>
  <c r="BY24" i="1"/>
  <c r="BZ24" i="1"/>
  <c r="CA24" i="1"/>
  <c r="CE24" i="1"/>
  <c r="CF24" i="1"/>
  <c r="BH29" i="1"/>
  <c r="F29" i="1"/>
  <c r="BL29" i="1"/>
  <c r="BK29" i="1"/>
  <c r="BJ29" i="1"/>
  <c r="BI29" i="1"/>
  <c r="AI29" i="1"/>
  <c r="BM29" i="1"/>
  <c r="AG29" i="1"/>
  <c r="BN29" i="1"/>
  <c r="BO29" i="1"/>
  <c r="BP29" i="1"/>
  <c r="BS29" i="1"/>
  <c r="AK29" i="1"/>
  <c r="G29" i="1"/>
  <c r="BV29" i="1"/>
  <c r="H29" i="1"/>
  <c r="CB29" i="1"/>
  <c r="P29" i="1"/>
  <c r="CD29" i="1"/>
  <c r="Q29" i="1"/>
  <c r="R29" i="1"/>
  <c r="W29" i="1"/>
  <c r="CC29" i="1"/>
  <c r="X29" i="1"/>
  <c r="Y29" i="1"/>
  <c r="Z29" i="1"/>
  <c r="AA29" i="1"/>
  <c r="AD29" i="1"/>
  <c r="AE29" i="1"/>
  <c r="BT29" i="1"/>
  <c r="AF29" i="1"/>
  <c r="BQ29" i="1"/>
  <c r="BR29" i="1"/>
  <c r="BU29" i="1"/>
  <c r="BW29" i="1"/>
  <c r="BX29" i="1"/>
  <c r="BY29" i="1"/>
  <c r="BZ29" i="1"/>
  <c r="CA29" i="1"/>
  <c r="CE29" i="1"/>
  <c r="CF29" i="1"/>
  <c r="BH27" i="1"/>
  <c r="F27" i="1"/>
  <c r="BL27" i="1"/>
  <c r="BK27" i="1"/>
  <c r="BJ27" i="1"/>
  <c r="BI27" i="1"/>
  <c r="AI27" i="1"/>
  <c r="BM27" i="1"/>
  <c r="AG27" i="1"/>
  <c r="BN27" i="1"/>
  <c r="BO27" i="1"/>
  <c r="BP27" i="1"/>
  <c r="BS27" i="1"/>
  <c r="AK27" i="1"/>
  <c r="G27" i="1"/>
  <c r="BV27" i="1"/>
  <c r="H27" i="1"/>
  <c r="CB27" i="1"/>
  <c r="P27" i="1"/>
  <c r="CD27" i="1"/>
  <c r="Q27" i="1"/>
  <c r="R27" i="1"/>
  <c r="W27" i="1"/>
  <c r="CC27" i="1"/>
  <c r="X27" i="1"/>
  <c r="Y27" i="1"/>
  <c r="Z27" i="1"/>
  <c r="AA27" i="1"/>
  <c r="AD27" i="1"/>
  <c r="AE27" i="1"/>
  <c r="BT27" i="1"/>
  <c r="AF27" i="1"/>
  <c r="BQ27" i="1"/>
  <c r="BR27" i="1"/>
  <c r="BU27" i="1"/>
  <c r="BW27" i="1"/>
  <c r="BX27" i="1"/>
  <c r="BY27" i="1"/>
  <c r="BZ27" i="1"/>
  <c r="CA27" i="1"/>
  <c r="CE27" i="1"/>
  <c r="CF27" i="1"/>
  <c r="BH25" i="1"/>
  <c r="F25" i="1"/>
  <c r="BL25" i="1"/>
  <c r="BK25" i="1"/>
  <c r="BJ25" i="1"/>
  <c r="BI25" i="1"/>
  <c r="AI25" i="1"/>
  <c r="BM25" i="1"/>
  <c r="AG25" i="1"/>
  <c r="BN25" i="1"/>
  <c r="BO25" i="1"/>
  <c r="BP25" i="1"/>
  <c r="BS25" i="1"/>
  <c r="AK25" i="1"/>
  <c r="G25" i="1"/>
  <c r="BV25" i="1"/>
  <c r="H25" i="1"/>
  <c r="CB25" i="1"/>
  <c r="P25" i="1"/>
  <c r="CD25" i="1"/>
  <c r="Q25" i="1"/>
  <c r="R25" i="1"/>
  <c r="W25" i="1"/>
  <c r="CC25" i="1"/>
  <c r="X25" i="1"/>
  <c r="Y25" i="1"/>
  <c r="Z25" i="1"/>
  <c r="AA25" i="1"/>
  <c r="AD25" i="1"/>
  <c r="AE25" i="1"/>
  <c r="BT25" i="1"/>
  <c r="AF25" i="1"/>
  <c r="BQ25" i="1"/>
  <c r="BR25" i="1"/>
  <c r="BU25" i="1"/>
  <c r="BW25" i="1"/>
  <c r="BX25" i="1"/>
  <c r="BY25" i="1"/>
  <c r="BZ25" i="1"/>
  <c r="CA25" i="1"/>
  <c r="CE25" i="1"/>
  <c r="CF25" i="1"/>
  <c r="BH26" i="1"/>
  <c r="F26" i="1"/>
  <c r="BL26" i="1"/>
  <c r="BK26" i="1"/>
  <c r="BJ26" i="1"/>
  <c r="BI26" i="1"/>
  <c r="AI26" i="1"/>
  <c r="BM26" i="1"/>
  <c r="AG26" i="1"/>
  <c r="BN26" i="1"/>
  <c r="BO26" i="1"/>
  <c r="BP26" i="1"/>
  <c r="BS26" i="1"/>
  <c r="AK26" i="1"/>
  <c r="G26" i="1"/>
  <c r="BV26" i="1"/>
  <c r="H26" i="1"/>
  <c r="CB26" i="1"/>
  <c r="P26" i="1"/>
  <c r="CD26" i="1"/>
  <c r="Q26" i="1"/>
  <c r="R26" i="1"/>
  <c r="W26" i="1"/>
  <c r="CC26" i="1"/>
  <c r="X26" i="1"/>
  <c r="Y26" i="1"/>
  <c r="Z26" i="1"/>
  <c r="AA26" i="1"/>
  <c r="AD26" i="1"/>
  <c r="AE26" i="1"/>
  <c r="BT26" i="1"/>
  <c r="AF26" i="1"/>
  <c r="BQ26" i="1"/>
  <c r="BR26" i="1"/>
  <c r="BU26" i="1"/>
  <c r="BW26" i="1"/>
  <c r="BX26" i="1"/>
  <c r="BY26" i="1"/>
  <c r="BZ26" i="1"/>
  <c r="CA26" i="1"/>
  <c r="CE26" i="1"/>
  <c r="CF26" i="1"/>
  <c r="BH28" i="1"/>
  <c r="F28" i="1"/>
  <c r="BL28" i="1"/>
  <c r="BK28" i="1"/>
  <c r="BJ28" i="1"/>
  <c r="BI28" i="1"/>
  <c r="AI28" i="1"/>
  <c r="BM28" i="1"/>
  <c r="AG28" i="1"/>
  <c r="BN28" i="1"/>
  <c r="BO28" i="1"/>
  <c r="BP28" i="1"/>
  <c r="BS28" i="1"/>
  <c r="AK28" i="1"/>
  <c r="G28" i="1"/>
  <c r="BV28" i="1"/>
  <c r="H28" i="1"/>
  <c r="CB28" i="1"/>
  <c r="P28" i="1"/>
  <c r="CD28" i="1"/>
  <c r="Q28" i="1"/>
  <c r="R28" i="1"/>
  <c r="W28" i="1"/>
  <c r="CC28" i="1"/>
  <c r="X28" i="1"/>
  <c r="Y28" i="1"/>
  <c r="Z28" i="1"/>
  <c r="AA28" i="1"/>
  <c r="AD28" i="1"/>
  <c r="AE28" i="1"/>
  <c r="BT28" i="1"/>
  <c r="AF28" i="1"/>
  <c r="BQ28" i="1"/>
  <c r="BR28" i="1"/>
  <c r="BU28" i="1"/>
  <c r="BW28" i="1"/>
  <c r="BX28" i="1"/>
  <c r="BY28" i="1"/>
  <c r="BZ28" i="1"/>
  <c r="CA28" i="1"/>
  <c r="CE28" i="1"/>
  <c r="CF28" i="1"/>
  <c r="BH30" i="1"/>
  <c r="F30" i="1"/>
  <c r="BL30" i="1"/>
  <c r="BK30" i="1"/>
  <c r="BJ30" i="1"/>
  <c r="BI30" i="1"/>
  <c r="AI30" i="1"/>
  <c r="BM30" i="1"/>
  <c r="AG30" i="1"/>
  <c r="BN30" i="1"/>
  <c r="BO30" i="1"/>
  <c r="BP30" i="1"/>
  <c r="BS30" i="1"/>
  <c r="AK30" i="1"/>
  <c r="G30" i="1"/>
  <c r="BV30" i="1"/>
  <c r="H30" i="1"/>
  <c r="CB30" i="1"/>
  <c r="P30" i="1"/>
  <c r="CD30" i="1"/>
  <c r="Q30" i="1"/>
  <c r="R30" i="1"/>
  <c r="W30" i="1"/>
  <c r="CC30" i="1"/>
  <c r="X30" i="1"/>
  <c r="Y30" i="1"/>
  <c r="Z30" i="1"/>
  <c r="AA30" i="1"/>
  <c r="AD30" i="1"/>
  <c r="AE30" i="1"/>
  <c r="BT30" i="1"/>
  <c r="AF30" i="1"/>
  <c r="BQ30" i="1"/>
  <c r="BR30" i="1"/>
  <c r="BU30" i="1"/>
  <c r="BW30" i="1"/>
  <c r="BX30" i="1"/>
  <c r="BY30" i="1"/>
  <c r="BZ30" i="1"/>
  <c r="CA30" i="1"/>
  <c r="CE30" i="1"/>
  <c r="CF30" i="1"/>
  <c r="BH31" i="1"/>
  <c r="F31" i="1"/>
  <c r="BL31" i="1"/>
  <c r="BK31" i="1"/>
  <c r="BJ31" i="1"/>
  <c r="BI31" i="1"/>
  <c r="AI31" i="1"/>
  <c r="BM31" i="1"/>
  <c r="AG31" i="1"/>
  <c r="BN31" i="1"/>
  <c r="BO31" i="1"/>
  <c r="BP31" i="1"/>
  <c r="BS31" i="1"/>
  <c r="AK31" i="1"/>
  <c r="G31" i="1"/>
  <c r="BV31" i="1"/>
  <c r="H31" i="1"/>
  <c r="CB31" i="1"/>
  <c r="P31" i="1"/>
  <c r="CD31" i="1"/>
  <c r="Q31" i="1"/>
  <c r="R31" i="1"/>
  <c r="W31" i="1"/>
  <c r="CC31" i="1"/>
  <c r="X31" i="1"/>
  <c r="Y31" i="1"/>
  <c r="Z31" i="1"/>
  <c r="AA31" i="1"/>
  <c r="AD31" i="1"/>
  <c r="AE31" i="1"/>
  <c r="BT31" i="1"/>
  <c r="AF31" i="1"/>
  <c r="BQ31" i="1"/>
  <c r="BR31" i="1"/>
  <c r="BU31" i="1"/>
  <c r="BW31" i="1"/>
  <c r="BX31" i="1"/>
  <c r="BY31" i="1"/>
  <c r="BZ31" i="1"/>
  <c r="CA31" i="1"/>
  <c r="CE31" i="1"/>
  <c r="CF31" i="1"/>
  <c r="BH32" i="1"/>
  <c r="F32" i="1"/>
  <c r="BL32" i="1"/>
  <c r="BK32" i="1"/>
  <c r="BJ32" i="1"/>
  <c r="BI32" i="1"/>
  <c r="AI32" i="1"/>
  <c r="BM32" i="1"/>
  <c r="AG32" i="1"/>
  <c r="BN32" i="1"/>
  <c r="BO32" i="1"/>
  <c r="BP32" i="1"/>
  <c r="BS32" i="1"/>
  <c r="AK32" i="1"/>
  <c r="G32" i="1"/>
  <c r="BV32" i="1"/>
  <c r="H32" i="1"/>
  <c r="CB32" i="1"/>
  <c r="P32" i="1"/>
  <c r="CD32" i="1"/>
  <c r="Q32" i="1"/>
  <c r="R32" i="1"/>
  <c r="W32" i="1"/>
  <c r="CC32" i="1"/>
  <c r="X32" i="1"/>
  <c r="Y32" i="1"/>
  <c r="Z32" i="1"/>
  <c r="AA32" i="1"/>
  <c r="AD32" i="1"/>
  <c r="AE32" i="1"/>
  <c r="BT32" i="1"/>
  <c r="AF32" i="1"/>
  <c r="BQ32" i="1"/>
  <c r="BR32" i="1"/>
  <c r="BU32" i="1"/>
  <c r="BW32" i="1"/>
  <c r="BX32" i="1"/>
  <c r="BY32" i="1"/>
  <c r="BZ32" i="1"/>
  <c r="CA32" i="1"/>
  <c r="CE32" i="1"/>
  <c r="CF32" i="1"/>
  <c r="BH33" i="1"/>
  <c r="F33" i="1"/>
  <c r="BL33" i="1"/>
  <c r="BK33" i="1"/>
  <c r="BJ33" i="1"/>
  <c r="BI33" i="1"/>
  <c r="AI33" i="1"/>
  <c r="BM33" i="1"/>
  <c r="AG33" i="1"/>
  <c r="BN33" i="1"/>
  <c r="BO33" i="1"/>
  <c r="BP33" i="1"/>
  <c r="BS33" i="1"/>
  <c r="AK33" i="1"/>
  <c r="G33" i="1"/>
  <c r="BV33" i="1"/>
  <c r="H33" i="1"/>
  <c r="CB33" i="1"/>
  <c r="P33" i="1"/>
  <c r="CD33" i="1"/>
  <c r="Q33" i="1"/>
  <c r="R33" i="1"/>
  <c r="W33" i="1"/>
  <c r="CC33" i="1"/>
  <c r="X33" i="1"/>
  <c r="Y33" i="1"/>
  <c r="Z33" i="1"/>
  <c r="AA33" i="1"/>
  <c r="AD33" i="1"/>
  <c r="AE33" i="1"/>
  <c r="BT33" i="1"/>
  <c r="AF33" i="1"/>
  <c r="BQ33" i="1"/>
  <c r="BR33" i="1"/>
  <c r="BU33" i="1"/>
  <c r="BW33" i="1"/>
  <c r="BX33" i="1"/>
  <c r="BY33" i="1"/>
  <c r="BZ33" i="1"/>
  <c r="CA33" i="1"/>
  <c r="CE33" i="1"/>
  <c r="CF33" i="1"/>
  <c r="BH34" i="1"/>
  <c r="F34" i="1"/>
  <c r="BL34" i="1"/>
  <c r="BK34" i="1"/>
  <c r="BJ34" i="1"/>
  <c r="BI34" i="1"/>
  <c r="AI34" i="1"/>
  <c r="BM34" i="1"/>
  <c r="AG34" i="1"/>
  <c r="BN34" i="1"/>
  <c r="BO34" i="1"/>
  <c r="BP34" i="1"/>
  <c r="BS34" i="1"/>
  <c r="AK34" i="1"/>
  <c r="G34" i="1"/>
  <c r="BV34" i="1"/>
  <c r="H34" i="1"/>
  <c r="CB34" i="1"/>
  <c r="P34" i="1"/>
  <c r="CD34" i="1"/>
  <c r="Q34" i="1"/>
  <c r="R34" i="1"/>
  <c r="W34" i="1"/>
  <c r="CC34" i="1"/>
  <c r="X34" i="1"/>
  <c r="Y34" i="1"/>
  <c r="Z34" i="1"/>
  <c r="AA34" i="1"/>
  <c r="AD34" i="1"/>
  <c r="AE34" i="1"/>
  <c r="BT34" i="1"/>
  <c r="AF34" i="1"/>
  <c r="BQ34" i="1"/>
  <c r="BR34" i="1"/>
  <c r="BU34" i="1"/>
  <c r="BW34" i="1"/>
  <c r="BX34" i="1"/>
  <c r="BY34" i="1"/>
  <c r="BZ34" i="1"/>
  <c r="CA34" i="1"/>
  <c r="CE34" i="1"/>
  <c r="CF34" i="1"/>
  <c r="BH35" i="1"/>
  <c r="F35" i="1"/>
  <c r="BL35" i="1"/>
  <c r="BK35" i="1"/>
  <c r="BJ35" i="1"/>
  <c r="BI35" i="1"/>
  <c r="AI35" i="1"/>
  <c r="BM35" i="1"/>
  <c r="AG35" i="1"/>
  <c r="BN35" i="1"/>
  <c r="BO35" i="1"/>
  <c r="BP35" i="1"/>
  <c r="BS35" i="1"/>
  <c r="AK35" i="1"/>
  <c r="G35" i="1"/>
  <c r="BV35" i="1"/>
  <c r="H35" i="1"/>
  <c r="CB35" i="1"/>
  <c r="P35" i="1"/>
  <c r="CD35" i="1"/>
  <c r="Q35" i="1"/>
  <c r="R35" i="1"/>
  <c r="W35" i="1"/>
  <c r="CC35" i="1"/>
  <c r="X35" i="1"/>
  <c r="Y35" i="1"/>
  <c r="Z35" i="1"/>
  <c r="AA35" i="1"/>
  <c r="AD35" i="1"/>
  <c r="AE35" i="1"/>
  <c r="BT35" i="1"/>
  <c r="AF35" i="1"/>
  <c r="BQ35" i="1"/>
  <c r="BR35" i="1"/>
  <c r="BU35" i="1"/>
  <c r="BW35" i="1"/>
  <c r="BX35" i="1"/>
  <c r="BY35" i="1"/>
  <c r="BZ35" i="1"/>
  <c r="CA35" i="1"/>
  <c r="CE35" i="1"/>
  <c r="CF35" i="1"/>
  <c r="BH40" i="1"/>
  <c r="F40" i="1"/>
  <c r="BL40" i="1"/>
  <c r="BK40" i="1"/>
  <c r="BJ40" i="1"/>
  <c r="BI40" i="1"/>
  <c r="AI40" i="1"/>
  <c r="BM40" i="1"/>
  <c r="AG40" i="1"/>
  <c r="BN40" i="1"/>
  <c r="BO40" i="1"/>
  <c r="BP40" i="1"/>
  <c r="BS40" i="1"/>
  <c r="AK40" i="1"/>
  <c r="G40" i="1"/>
  <c r="BV40" i="1"/>
  <c r="H40" i="1"/>
  <c r="CB40" i="1"/>
  <c r="P40" i="1"/>
  <c r="CD40" i="1"/>
  <c r="Q40" i="1"/>
  <c r="R40" i="1"/>
  <c r="W40" i="1"/>
  <c r="CC40" i="1"/>
  <c r="X40" i="1"/>
  <c r="Y40" i="1"/>
  <c r="Z40" i="1"/>
  <c r="AA40" i="1"/>
  <c r="AD40" i="1"/>
  <c r="AE40" i="1"/>
  <c r="BT40" i="1"/>
  <c r="AF40" i="1"/>
  <c r="BQ40" i="1"/>
  <c r="BR40" i="1"/>
  <c r="BU40" i="1"/>
  <c r="BW40" i="1"/>
  <c r="BX40" i="1"/>
  <c r="BY40" i="1"/>
  <c r="BZ40" i="1"/>
  <c r="CA40" i="1"/>
  <c r="CE40" i="1"/>
  <c r="CF40" i="1"/>
  <c r="BH38" i="1"/>
  <c r="F38" i="1"/>
  <c r="BL38" i="1"/>
  <c r="BK38" i="1"/>
  <c r="BJ38" i="1"/>
  <c r="BI38" i="1"/>
  <c r="AI38" i="1"/>
  <c r="BM38" i="1"/>
  <c r="AG38" i="1"/>
  <c r="BN38" i="1"/>
  <c r="BO38" i="1"/>
  <c r="BP38" i="1"/>
  <c r="BS38" i="1"/>
  <c r="AK38" i="1"/>
  <c r="G38" i="1"/>
  <c r="BV38" i="1"/>
  <c r="H38" i="1"/>
  <c r="CB38" i="1"/>
  <c r="P38" i="1"/>
  <c r="CD38" i="1"/>
  <c r="Q38" i="1"/>
  <c r="R38" i="1"/>
  <c r="W38" i="1"/>
  <c r="CC38" i="1"/>
  <c r="X38" i="1"/>
  <c r="Y38" i="1"/>
  <c r="Z38" i="1"/>
  <c r="AA38" i="1"/>
  <c r="AD38" i="1"/>
  <c r="AE38" i="1"/>
  <c r="BT38" i="1"/>
  <c r="AF38" i="1"/>
  <c r="BQ38" i="1"/>
  <c r="BR38" i="1"/>
  <c r="BU38" i="1"/>
  <c r="BW38" i="1"/>
  <c r="BX38" i="1"/>
  <c r="BY38" i="1"/>
  <c r="BZ38" i="1"/>
  <c r="CA38" i="1"/>
  <c r="CE38" i="1"/>
  <c r="CF38" i="1"/>
  <c r="BH36" i="1"/>
  <c r="F36" i="1"/>
  <c r="BL36" i="1"/>
  <c r="BK36" i="1"/>
  <c r="BJ36" i="1"/>
  <c r="BI36" i="1"/>
  <c r="AI36" i="1"/>
  <c r="BM36" i="1"/>
  <c r="AG36" i="1"/>
  <c r="BN36" i="1"/>
  <c r="BO36" i="1"/>
  <c r="BP36" i="1"/>
  <c r="BS36" i="1"/>
  <c r="AK36" i="1"/>
  <c r="G36" i="1"/>
  <c r="BV36" i="1"/>
  <c r="H36" i="1"/>
  <c r="CB36" i="1"/>
  <c r="P36" i="1"/>
  <c r="CD36" i="1"/>
  <c r="Q36" i="1"/>
  <c r="R36" i="1"/>
  <c r="W36" i="1"/>
  <c r="CC36" i="1"/>
  <c r="X36" i="1"/>
  <c r="Y36" i="1"/>
  <c r="Z36" i="1"/>
  <c r="AA36" i="1"/>
  <c r="AD36" i="1"/>
  <c r="AE36" i="1"/>
  <c r="BT36" i="1"/>
  <c r="AF36" i="1"/>
  <c r="BQ36" i="1"/>
  <c r="BR36" i="1"/>
  <c r="BU36" i="1"/>
  <c r="BW36" i="1"/>
  <c r="BX36" i="1"/>
  <c r="BY36" i="1"/>
  <c r="BZ36" i="1"/>
  <c r="CA36" i="1"/>
  <c r="CE36" i="1"/>
  <c r="CF36" i="1"/>
  <c r="BH37" i="1"/>
  <c r="F37" i="1"/>
  <c r="BL37" i="1"/>
  <c r="BK37" i="1"/>
  <c r="BJ37" i="1"/>
  <c r="BI37" i="1"/>
  <c r="AI37" i="1"/>
  <c r="BM37" i="1"/>
  <c r="AG37" i="1"/>
  <c r="BN37" i="1"/>
  <c r="BO37" i="1"/>
  <c r="BP37" i="1"/>
  <c r="BS37" i="1"/>
  <c r="AK37" i="1"/>
  <c r="G37" i="1"/>
  <c r="BV37" i="1"/>
  <c r="H37" i="1"/>
  <c r="CB37" i="1"/>
  <c r="P37" i="1"/>
  <c r="CD37" i="1"/>
  <c r="Q37" i="1"/>
  <c r="R37" i="1"/>
  <c r="W37" i="1"/>
  <c r="CC37" i="1"/>
  <c r="X37" i="1"/>
  <c r="Y37" i="1"/>
  <c r="Z37" i="1"/>
  <c r="AA37" i="1"/>
  <c r="AD37" i="1"/>
  <c r="AE37" i="1"/>
  <c r="BT37" i="1"/>
  <c r="AF37" i="1"/>
  <c r="BQ37" i="1"/>
  <c r="BR37" i="1"/>
  <c r="BU37" i="1"/>
  <c r="BW37" i="1"/>
  <c r="BX37" i="1"/>
  <c r="BY37" i="1"/>
  <c r="BZ37" i="1"/>
  <c r="CA37" i="1"/>
  <c r="CE37" i="1"/>
  <c r="CF37" i="1"/>
  <c r="BH39" i="1"/>
  <c r="F39" i="1"/>
  <c r="BL39" i="1"/>
  <c r="BK39" i="1"/>
  <c r="BJ39" i="1"/>
  <c r="BI39" i="1"/>
  <c r="AI39" i="1"/>
  <c r="BM39" i="1"/>
  <c r="AG39" i="1"/>
  <c r="BN39" i="1"/>
  <c r="BO39" i="1"/>
  <c r="BP39" i="1"/>
  <c r="BS39" i="1"/>
  <c r="AK39" i="1"/>
  <c r="G39" i="1"/>
  <c r="BV39" i="1"/>
  <c r="H39" i="1"/>
  <c r="CB39" i="1"/>
  <c r="P39" i="1"/>
  <c r="CD39" i="1"/>
  <c r="Q39" i="1"/>
  <c r="R39" i="1"/>
  <c r="W39" i="1"/>
  <c r="CC39" i="1"/>
  <c r="X39" i="1"/>
  <c r="Y39" i="1"/>
  <c r="Z39" i="1"/>
  <c r="AA39" i="1"/>
  <c r="AD39" i="1"/>
  <c r="AE39" i="1"/>
  <c r="BT39" i="1"/>
  <c r="AF39" i="1"/>
  <c r="BQ39" i="1"/>
  <c r="BR39" i="1"/>
  <c r="BU39" i="1"/>
  <c r="BW39" i="1"/>
  <c r="BX39" i="1"/>
  <c r="BY39" i="1"/>
  <c r="BZ39" i="1"/>
  <c r="CA39" i="1"/>
  <c r="CE39" i="1"/>
  <c r="CF39" i="1"/>
  <c r="BH41" i="1"/>
  <c r="F41" i="1"/>
  <c r="BL41" i="1"/>
  <c r="BK41" i="1"/>
  <c r="BJ41" i="1"/>
  <c r="BI41" i="1"/>
  <c r="AI41" i="1"/>
  <c r="BM41" i="1"/>
  <c r="AG41" i="1"/>
  <c r="BN41" i="1"/>
  <c r="BO41" i="1"/>
  <c r="BP41" i="1"/>
  <c r="BS41" i="1"/>
  <c r="AK41" i="1"/>
  <c r="G41" i="1"/>
  <c r="BV41" i="1"/>
  <c r="H41" i="1"/>
  <c r="CB41" i="1"/>
  <c r="P41" i="1"/>
  <c r="CD41" i="1"/>
  <c r="Q41" i="1"/>
  <c r="R41" i="1"/>
  <c r="W41" i="1"/>
  <c r="CC41" i="1"/>
  <c r="X41" i="1"/>
  <c r="Y41" i="1"/>
  <c r="Z41" i="1"/>
  <c r="AA41" i="1"/>
  <c r="AD41" i="1"/>
  <c r="AE41" i="1"/>
  <c r="BT41" i="1"/>
  <c r="AF41" i="1"/>
  <c r="BQ41" i="1"/>
  <c r="BR41" i="1"/>
  <c r="BU41" i="1"/>
  <c r="BW41" i="1"/>
  <c r="BX41" i="1"/>
  <c r="BY41" i="1"/>
  <c r="BZ41" i="1"/>
  <c r="CA41" i="1"/>
  <c r="CE41" i="1"/>
  <c r="CF41" i="1"/>
  <c r="BH42" i="1"/>
  <c r="F42" i="1"/>
  <c r="BL42" i="1"/>
  <c r="BK42" i="1"/>
  <c r="BJ42" i="1"/>
  <c r="BI42" i="1"/>
  <c r="AI42" i="1"/>
  <c r="BM42" i="1"/>
  <c r="AG42" i="1"/>
  <c r="BN42" i="1"/>
  <c r="BO42" i="1"/>
  <c r="BP42" i="1"/>
  <c r="BS42" i="1"/>
  <c r="AK42" i="1"/>
  <c r="G42" i="1"/>
  <c r="BV42" i="1"/>
  <c r="H42" i="1"/>
  <c r="CB42" i="1"/>
  <c r="P42" i="1"/>
  <c r="CD42" i="1"/>
  <c r="Q42" i="1"/>
  <c r="R42" i="1"/>
  <c r="W42" i="1"/>
  <c r="CC42" i="1"/>
  <c r="X42" i="1"/>
  <c r="Y42" i="1"/>
  <c r="Z42" i="1"/>
  <c r="AA42" i="1"/>
  <c r="AD42" i="1"/>
  <c r="AE42" i="1"/>
  <c r="BT42" i="1"/>
  <c r="AF42" i="1"/>
  <c r="BQ42" i="1"/>
  <c r="BR42" i="1"/>
  <c r="BU42" i="1"/>
  <c r="BW42" i="1"/>
  <c r="BX42" i="1"/>
  <c r="BY42" i="1"/>
  <c r="BZ42" i="1"/>
  <c r="CA42" i="1"/>
  <c r="CE42" i="1"/>
  <c r="CF42" i="1"/>
  <c r="BH43" i="1"/>
  <c r="F43" i="1"/>
  <c r="BL43" i="1"/>
  <c r="BK43" i="1"/>
  <c r="BJ43" i="1"/>
  <c r="BI43" i="1"/>
  <c r="AI43" i="1"/>
  <c r="BM43" i="1"/>
  <c r="AG43" i="1"/>
  <c r="BN43" i="1"/>
  <c r="BO43" i="1"/>
  <c r="BP43" i="1"/>
  <c r="BS43" i="1"/>
  <c r="AK43" i="1"/>
  <c r="G43" i="1"/>
  <c r="BV43" i="1"/>
  <c r="H43" i="1"/>
  <c r="CB43" i="1"/>
  <c r="P43" i="1"/>
  <c r="CD43" i="1"/>
  <c r="Q43" i="1"/>
  <c r="R43" i="1"/>
  <c r="W43" i="1"/>
  <c r="CC43" i="1"/>
  <c r="X43" i="1"/>
  <c r="Y43" i="1"/>
  <c r="Z43" i="1"/>
  <c r="AA43" i="1"/>
  <c r="AD43" i="1"/>
  <c r="AE43" i="1"/>
  <c r="BT43" i="1"/>
  <c r="AF43" i="1"/>
  <c r="BQ43" i="1"/>
  <c r="BR43" i="1"/>
  <c r="BU43" i="1"/>
  <c r="BW43" i="1"/>
  <c r="BX43" i="1"/>
  <c r="BY43" i="1"/>
  <c r="BZ43" i="1"/>
  <c r="CA43" i="1"/>
  <c r="CE43" i="1"/>
  <c r="CF43" i="1"/>
  <c r="BH44" i="1"/>
  <c r="F44" i="1"/>
  <c r="BL44" i="1"/>
  <c r="BK44" i="1"/>
  <c r="BJ44" i="1"/>
  <c r="BI44" i="1"/>
  <c r="AI44" i="1"/>
  <c r="BM44" i="1"/>
  <c r="AG44" i="1"/>
  <c r="BN44" i="1"/>
  <c r="BO44" i="1"/>
  <c r="BP44" i="1"/>
  <c r="BS44" i="1"/>
  <c r="AK44" i="1"/>
  <c r="G44" i="1"/>
  <c r="BV44" i="1"/>
  <c r="H44" i="1"/>
  <c r="CB44" i="1"/>
  <c r="P44" i="1"/>
  <c r="CD44" i="1"/>
  <c r="Q44" i="1"/>
  <c r="R44" i="1"/>
  <c r="W44" i="1"/>
  <c r="CC44" i="1"/>
  <c r="X44" i="1"/>
  <c r="Y44" i="1"/>
  <c r="Z44" i="1"/>
  <c r="AA44" i="1"/>
  <c r="AD44" i="1"/>
  <c r="AE44" i="1"/>
  <c r="BT44" i="1"/>
  <c r="AF44" i="1"/>
  <c r="BQ44" i="1"/>
  <c r="BR44" i="1"/>
  <c r="BU44" i="1"/>
  <c r="BW44" i="1"/>
  <c r="BX44" i="1"/>
  <c r="BY44" i="1"/>
  <c r="BZ44" i="1"/>
  <c r="CA44" i="1"/>
  <c r="CE44" i="1"/>
  <c r="CF44" i="1"/>
  <c r="BH45" i="1"/>
  <c r="F45" i="1"/>
  <c r="BL45" i="1"/>
  <c r="BK45" i="1"/>
  <c r="BJ45" i="1"/>
  <c r="BI45" i="1"/>
  <c r="AI45" i="1"/>
  <c r="BM45" i="1"/>
  <c r="AG45" i="1"/>
  <c r="BN45" i="1"/>
  <c r="BO45" i="1"/>
  <c r="BP45" i="1"/>
  <c r="BS45" i="1"/>
  <c r="AK45" i="1"/>
  <c r="G45" i="1"/>
  <c r="BV45" i="1"/>
  <c r="H45" i="1"/>
  <c r="CB45" i="1"/>
  <c r="P45" i="1"/>
  <c r="CD45" i="1"/>
  <c r="Q45" i="1"/>
  <c r="R45" i="1"/>
  <c r="W45" i="1"/>
  <c r="CC45" i="1"/>
  <c r="X45" i="1"/>
  <c r="Y45" i="1"/>
  <c r="Z45" i="1"/>
  <c r="AA45" i="1"/>
  <c r="AD45" i="1"/>
  <c r="AE45" i="1"/>
  <c r="BT45" i="1"/>
  <c r="AF45" i="1"/>
  <c r="BQ45" i="1"/>
  <c r="BR45" i="1"/>
  <c r="BU45" i="1"/>
  <c r="BW45" i="1"/>
  <c r="BX45" i="1"/>
  <c r="BY45" i="1"/>
  <c r="BZ45" i="1"/>
  <c r="CA45" i="1"/>
  <c r="CE45" i="1"/>
  <c r="CF45" i="1"/>
  <c r="BH46" i="1"/>
  <c r="F46" i="1"/>
  <c r="BL46" i="1"/>
  <c r="BK46" i="1"/>
  <c r="BJ46" i="1"/>
  <c r="BI46" i="1"/>
  <c r="AI46" i="1"/>
  <c r="BM46" i="1"/>
  <c r="AG46" i="1"/>
  <c r="BN46" i="1"/>
  <c r="BO46" i="1"/>
  <c r="BP46" i="1"/>
  <c r="BS46" i="1"/>
  <c r="AK46" i="1"/>
  <c r="G46" i="1"/>
  <c r="BV46" i="1"/>
  <c r="H46" i="1"/>
  <c r="CB46" i="1"/>
  <c r="P46" i="1"/>
  <c r="CD46" i="1"/>
  <c r="Q46" i="1"/>
  <c r="R46" i="1"/>
  <c r="W46" i="1"/>
  <c r="CC46" i="1"/>
  <c r="X46" i="1"/>
  <c r="Y46" i="1"/>
  <c r="Z46" i="1"/>
  <c r="AA46" i="1"/>
  <c r="AD46" i="1"/>
  <c r="AE46" i="1"/>
  <c r="BT46" i="1"/>
  <c r="AF46" i="1"/>
  <c r="BQ46" i="1"/>
  <c r="BR46" i="1"/>
  <c r="BU46" i="1"/>
  <c r="BW46" i="1"/>
  <c r="BX46" i="1"/>
  <c r="BY46" i="1"/>
  <c r="BZ46" i="1"/>
  <c r="CA46" i="1"/>
  <c r="CE46" i="1"/>
  <c r="CF46" i="1"/>
  <c r="BH51" i="1"/>
  <c r="F51" i="1"/>
  <c r="BL51" i="1"/>
  <c r="BK51" i="1"/>
  <c r="BJ51" i="1"/>
  <c r="BI51" i="1"/>
  <c r="AI51" i="1"/>
  <c r="BM51" i="1"/>
  <c r="AG51" i="1"/>
  <c r="BN51" i="1"/>
  <c r="BO51" i="1"/>
  <c r="BP51" i="1"/>
  <c r="BS51" i="1"/>
  <c r="AK51" i="1"/>
  <c r="G51" i="1"/>
  <c r="BV51" i="1"/>
  <c r="H51" i="1"/>
  <c r="CB51" i="1"/>
  <c r="P51" i="1"/>
  <c r="CD51" i="1"/>
  <c r="Q51" i="1"/>
  <c r="R51" i="1"/>
  <c r="W51" i="1"/>
  <c r="CC51" i="1"/>
  <c r="X51" i="1"/>
  <c r="Y51" i="1"/>
  <c r="Z51" i="1"/>
  <c r="AA51" i="1"/>
  <c r="AD51" i="1"/>
  <c r="AE51" i="1"/>
  <c r="BT51" i="1"/>
  <c r="AF51" i="1"/>
  <c r="BQ51" i="1"/>
  <c r="BR51" i="1"/>
  <c r="BU51" i="1"/>
  <c r="BW51" i="1"/>
  <c r="BX51" i="1"/>
  <c r="BY51" i="1"/>
  <c r="BZ51" i="1"/>
  <c r="CA51" i="1"/>
  <c r="CE51" i="1"/>
  <c r="CF51" i="1"/>
  <c r="BH49" i="1"/>
  <c r="F49" i="1"/>
  <c r="BL49" i="1"/>
  <c r="BK49" i="1"/>
  <c r="BJ49" i="1"/>
  <c r="BI49" i="1"/>
  <c r="AI49" i="1"/>
  <c r="BM49" i="1"/>
  <c r="AG49" i="1"/>
  <c r="BN49" i="1"/>
  <c r="BO49" i="1"/>
  <c r="BP49" i="1"/>
  <c r="BS49" i="1"/>
  <c r="AK49" i="1"/>
  <c r="G49" i="1"/>
  <c r="BV49" i="1"/>
  <c r="H49" i="1"/>
  <c r="CB49" i="1"/>
  <c r="P49" i="1"/>
  <c r="CD49" i="1"/>
  <c r="Q49" i="1"/>
  <c r="R49" i="1"/>
  <c r="W49" i="1"/>
  <c r="CC49" i="1"/>
  <c r="X49" i="1"/>
  <c r="Y49" i="1"/>
  <c r="Z49" i="1"/>
  <c r="AA49" i="1"/>
  <c r="AD49" i="1"/>
  <c r="AE49" i="1"/>
  <c r="BT49" i="1"/>
  <c r="AF49" i="1"/>
  <c r="BQ49" i="1"/>
  <c r="BR49" i="1"/>
  <c r="BU49" i="1"/>
  <c r="BW49" i="1"/>
  <c r="BX49" i="1"/>
  <c r="BY49" i="1"/>
  <c r="BZ49" i="1"/>
  <c r="CA49" i="1"/>
  <c r="CE49" i="1"/>
  <c r="CF49" i="1"/>
  <c r="BH47" i="1"/>
  <c r="F47" i="1"/>
  <c r="BL47" i="1"/>
  <c r="BK47" i="1"/>
  <c r="BJ47" i="1"/>
  <c r="BI47" i="1"/>
  <c r="AI47" i="1"/>
  <c r="BM47" i="1"/>
  <c r="AG47" i="1"/>
  <c r="BN47" i="1"/>
  <c r="BO47" i="1"/>
  <c r="BP47" i="1"/>
  <c r="BS47" i="1"/>
  <c r="AK47" i="1"/>
  <c r="G47" i="1"/>
  <c r="BV47" i="1"/>
  <c r="H47" i="1"/>
  <c r="CB47" i="1"/>
  <c r="P47" i="1"/>
  <c r="CD47" i="1"/>
  <c r="Q47" i="1"/>
  <c r="R47" i="1"/>
  <c r="W47" i="1"/>
  <c r="CC47" i="1"/>
  <c r="X47" i="1"/>
  <c r="Y47" i="1"/>
  <c r="Z47" i="1"/>
  <c r="AA47" i="1"/>
  <c r="AD47" i="1"/>
  <c r="AE47" i="1"/>
  <c r="BT47" i="1"/>
  <c r="AF47" i="1"/>
  <c r="BQ47" i="1"/>
  <c r="BR47" i="1"/>
  <c r="BU47" i="1"/>
  <c r="BW47" i="1"/>
  <c r="BX47" i="1"/>
  <c r="BY47" i="1"/>
  <c r="BZ47" i="1"/>
  <c r="CA47" i="1"/>
  <c r="CE47" i="1"/>
  <c r="CF47" i="1"/>
  <c r="BH48" i="1"/>
  <c r="F48" i="1"/>
  <c r="BL48" i="1"/>
  <c r="BK48" i="1"/>
  <c r="BJ48" i="1"/>
  <c r="BI48" i="1"/>
  <c r="AI48" i="1"/>
  <c r="BM48" i="1"/>
  <c r="AG48" i="1"/>
  <c r="BN48" i="1"/>
  <c r="BO48" i="1"/>
  <c r="BP48" i="1"/>
  <c r="BS48" i="1"/>
  <c r="AK48" i="1"/>
  <c r="G48" i="1"/>
  <c r="BV48" i="1"/>
  <c r="H48" i="1"/>
  <c r="CB48" i="1"/>
  <c r="P48" i="1"/>
  <c r="CD48" i="1"/>
  <c r="Q48" i="1"/>
  <c r="R48" i="1"/>
  <c r="W48" i="1"/>
  <c r="CC48" i="1"/>
  <c r="X48" i="1"/>
  <c r="Y48" i="1"/>
  <c r="Z48" i="1"/>
  <c r="AA48" i="1"/>
  <c r="AD48" i="1"/>
  <c r="AE48" i="1"/>
  <c r="BT48" i="1"/>
  <c r="AF48" i="1"/>
  <c r="BQ48" i="1"/>
  <c r="BR48" i="1"/>
  <c r="BU48" i="1"/>
  <c r="BW48" i="1"/>
  <c r="BX48" i="1"/>
  <c r="BY48" i="1"/>
  <c r="BZ48" i="1"/>
  <c r="CA48" i="1"/>
  <c r="CE48" i="1"/>
  <c r="CF48" i="1"/>
  <c r="BH50" i="1"/>
  <c r="F50" i="1"/>
  <c r="BL50" i="1"/>
  <c r="BK50" i="1"/>
  <c r="BJ50" i="1"/>
  <c r="BI50" i="1"/>
  <c r="AI50" i="1"/>
  <c r="BM50" i="1"/>
  <c r="AG50" i="1"/>
  <c r="BN50" i="1"/>
  <c r="BO50" i="1"/>
  <c r="BP50" i="1"/>
  <c r="BS50" i="1"/>
  <c r="AK50" i="1"/>
  <c r="G50" i="1"/>
  <c r="BV50" i="1"/>
  <c r="H50" i="1"/>
  <c r="CB50" i="1"/>
  <c r="P50" i="1"/>
  <c r="CD50" i="1"/>
  <c r="Q50" i="1"/>
  <c r="R50" i="1"/>
  <c r="W50" i="1"/>
  <c r="CC50" i="1"/>
  <c r="X50" i="1"/>
  <c r="Y50" i="1"/>
  <c r="Z50" i="1"/>
  <c r="AA50" i="1"/>
  <c r="AD50" i="1"/>
  <c r="AE50" i="1"/>
  <c r="BT50" i="1"/>
  <c r="AF50" i="1"/>
  <c r="BQ50" i="1"/>
  <c r="BR50" i="1"/>
  <c r="BU50" i="1"/>
  <c r="BW50" i="1"/>
  <c r="BX50" i="1"/>
  <c r="BY50" i="1"/>
  <c r="BZ50" i="1"/>
  <c r="CA50" i="1"/>
  <c r="CE50" i="1"/>
  <c r="CF50" i="1"/>
  <c r="BH52" i="1"/>
  <c r="F52" i="1"/>
  <c r="BL52" i="1"/>
  <c r="BK52" i="1"/>
  <c r="BJ52" i="1"/>
  <c r="BI52" i="1"/>
  <c r="AI52" i="1"/>
  <c r="BM52" i="1"/>
  <c r="AG52" i="1"/>
  <c r="BN52" i="1"/>
  <c r="BO52" i="1"/>
  <c r="BP52" i="1"/>
  <c r="BS52" i="1"/>
  <c r="AK52" i="1"/>
  <c r="G52" i="1"/>
  <c r="BV52" i="1"/>
  <c r="H52" i="1"/>
  <c r="CB52" i="1"/>
  <c r="P52" i="1"/>
  <c r="CD52" i="1"/>
  <c r="Q52" i="1"/>
  <c r="R52" i="1"/>
  <c r="W52" i="1"/>
  <c r="CC52" i="1"/>
  <c r="X52" i="1"/>
  <c r="Y52" i="1"/>
  <c r="Z52" i="1"/>
  <c r="AA52" i="1"/>
  <c r="AD52" i="1"/>
  <c r="AE52" i="1"/>
  <c r="BT52" i="1"/>
  <c r="AF52" i="1"/>
  <c r="BQ52" i="1"/>
  <c r="BR52" i="1"/>
  <c r="BU52" i="1"/>
  <c r="BW52" i="1"/>
  <c r="BX52" i="1"/>
  <c r="BY52" i="1"/>
  <c r="BZ52" i="1"/>
  <c r="CA52" i="1"/>
  <c r="CE52" i="1"/>
  <c r="CF52" i="1"/>
  <c r="BH53" i="1"/>
  <c r="F53" i="1"/>
  <c r="BL53" i="1"/>
  <c r="BK53" i="1"/>
  <c r="BJ53" i="1"/>
  <c r="BI53" i="1"/>
  <c r="AI53" i="1"/>
  <c r="BM53" i="1"/>
  <c r="AG53" i="1"/>
  <c r="BN53" i="1"/>
  <c r="BO53" i="1"/>
  <c r="BP53" i="1"/>
  <c r="BS53" i="1"/>
  <c r="AK53" i="1"/>
  <c r="G53" i="1"/>
  <c r="BV53" i="1"/>
  <c r="H53" i="1"/>
  <c r="CB53" i="1"/>
  <c r="P53" i="1"/>
  <c r="CD53" i="1"/>
  <c r="Q53" i="1"/>
  <c r="R53" i="1"/>
  <c r="W53" i="1"/>
  <c r="CC53" i="1"/>
  <c r="X53" i="1"/>
  <c r="Y53" i="1"/>
  <c r="Z53" i="1"/>
  <c r="AA53" i="1"/>
  <c r="AD53" i="1"/>
  <c r="AE53" i="1"/>
  <c r="BT53" i="1"/>
  <c r="AF53" i="1"/>
  <c r="BQ53" i="1"/>
  <c r="BR53" i="1"/>
  <c r="BU53" i="1"/>
  <c r="BW53" i="1"/>
  <c r="BX53" i="1"/>
  <c r="BY53" i="1"/>
  <c r="BZ53" i="1"/>
  <c r="CA53" i="1"/>
  <c r="CE53" i="1"/>
  <c r="CF53" i="1"/>
  <c r="BH54" i="1"/>
  <c r="F54" i="1"/>
  <c r="BL54" i="1"/>
  <c r="BK54" i="1"/>
  <c r="BJ54" i="1"/>
  <c r="BI54" i="1"/>
  <c r="AI54" i="1"/>
  <c r="BM54" i="1"/>
  <c r="AG54" i="1"/>
  <c r="BN54" i="1"/>
  <c r="BO54" i="1"/>
  <c r="BP54" i="1"/>
  <c r="BS54" i="1"/>
  <c r="AK54" i="1"/>
  <c r="G54" i="1"/>
  <c r="BV54" i="1"/>
  <c r="H54" i="1"/>
  <c r="CB54" i="1"/>
  <c r="P54" i="1"/>
  <c r="CD54" i="1"/>
  <c r="Q54" i="1"/>
  <c r="R54" i="1"/>
  <c r="W54" i="1"/>
  <c r="CC54" i="1"/>
  <c r="X54" i="1"/>
  <c r="Y54" i="1"/>
  <c r="Z54" i="1"/>
  <c r="AA54" i="1"/>
  <c r="AD54" i="1"/>
  <c r="AE54" i="1"/>
  <c r="BT54" i="1"/>
  <c r="AF54" i="1"/>
  <c r="BQ54" i="1"/>
  <c r="BR54" i="1"/>
  <c r="BU54" i="1"/>
  <c r="BW54" i="1"/>
  <c r="BX54" i="1"/>
  <c r="BY54" i="1"/>
  <c r="BZ54" i="1"/>
  <c r="CA54" i="1"/>
  <c r="CE54" i="1"/>
  <c r="CF54" i="1"/>
  <c r="BH55" i="1"/>
  <c r="F55" i="1"/>
  <c r="BL55" i="1"/>
  <c r="BK55" i="1"/>
  <c r="BJ55" i="1"/>
  <c r="BI55" i="1"/>
  <c r="AI55" i="1"/>
  <c r="BM55" i="1"/>
  <c r="AG55" i="1"/>
  <c r="BN55" i="1"/>
  <c r="BO55" i="1"/>
  <c r="BP55" i="1"/>
  <c r="BS55" i="1"/>
  <c r="AK55" i="1"/>
  <c r="G55" i="1"/>
  <c r="BV55" i="1"/>
  <c r="H55" i="1"/>
  <c r="CB55" i="1"/>
  <c r="P55" i="1"/>
  <c r="CD55" i="1"/>
  <c r="Q55" i="1"/>
  <c r="R55" i="1"/>
  <c r="W55" i="1"/>
  <c r="CC55" i="1"/>
  <c r="X55" i="1"/>
  <c r="Y55" i="1"/>
  <c r="Z55" i="1"/>
  <c r="AA55" i="1"/>
  <c r="AD55" i="1"/>
  <c r="AE55" i="1"/>
  <c r="BT55" i="1"/>
  <c r="AF55" i="1"/>
  <c r="BQ55" i="1"/>
  <c r="BR55" i="1"/>
  <c r="BU55" i="1"/>
  <c r="BW55" i="1"/>
  <c r="BX55" i="1"/>
  <c r="BY55" i="1"/>
  <c r="BZ55" i="1"/>
  <c r="CA55" i="1"/>
  <c r="CE55" i="1"/>
  <c r="CF55" i="1"/>
  <c r="BH56" i="1"/>
  <c r="F56" i="1"/>
  <c r="BL56" i="1"/>
  <c r="BK56" i="1"/>
  <c r="BJ56" i="1"/>
  <c r="BI56" i="1"/>
  <c r="AI56" i="1"/>
  <c r="BM56" i="1"/>
  <c r="AG56" i="1"/>
  <c r="BN56" i="1"/>
  <c r="BO56" i="1"/>
  <c r="BP56" i="1"/>
  <c r="BS56" i="1"/>
  <c r="AK56" i="1"/>
  <c r="G56" i="1"/>
  <c r="BV56" i="1"/>
  <c r="H56" i="1"/>
  <c r="CB56" i="1"/>
  <c r="P56" i="1"/>
  <c r="CD56" i="1"/>
  <c r="Q56" i="1"/>
  <c r="R56" i="1"/>
  <c r="W56" i="1"/>
  <c r="CC56" i="1"/>
  <c r="X56" i="1"/>
  <c r="Y56" i="1"/>
  <c r="Z56" i="1"/>
  <c r="AA56" i="1"/>
  <c r="AD56" i="1"/>
  <c r="AE56" i="1"/>
  <c r="BT56" i="1"/>
  <c r="AF56" i="1"/>
  <c r="BQ56" i="1"/>
  <c r="BR56" i="1"/>
  <c r="BU56" i="1"/>
  <c r="BW56" i="1"/>
  <c r="BX56" i="1"/>
  <c r="BY56" i="1"/>
  <c r="BZ56" i="1"/>
  <c r="CA56" i="1"/>
  <c r="CE56" i="1"/>
  <c r="CF56" i="1"/>
  <c r="BH57" i="1"/>
  <c r="F57" i="1"/>
  <c r="BL57" i="1"/>
  <c r="BK57" i="1"/>
  <c r="BJ57" i="1"/>
  <c r="BI57" i="1"/>
  <c r="AI57" i="1"/>
  <c r="BM57" i="1"/>
  <c r="AG57" i="1"/>
  <c r="BN57" i="1"/>
  <c r="BO57" i="1"/>
  <c r="BP57" i="1"/>
  <c r="BS57" i="1"/>
  <c r="AK57" i="1"/>
  <c r="G57" i="1"/>
  <c r="BV57" i="1"/>
  <c r="H57" i="1"/>
  <c r="CB57" i="1"/>
  <c r="P57" i="1"/>
  <c r="CD57" i="1"/>
  <c r="Q57" i="1"/>
  <c r="R57" i="1"/>
  <c r="W57" i="1"/>
  <c r="CC57" i="1"/>
  <c r="X57" i="1"/>
  <c r="Y57" i="1"/>
  <c r="Z57" i="1"/>
  <c r="AA57" i="1"/>
  <c r="AD57" i="1"/>
  <c r="AE57" i="1"/>
  <c r="BT57" i="1"/>
  <c r="AF57" i="1"/>
  <c r="BQ57" i="1"/>
  <c r="BR57" i="1"/>
  <c r="BU57" i="1"/>
  <c r="BW57" i="1"/>
  <c r="BX57" i="1"/>
  <c r="BY57" i="1"/>
  <c r="BZ57" i="1"/>
  <c r="CA57" i="1"/>
  <c r="CE57" i="1"/>
  <c r="CF57" i="1"/>
  <c r="BH62" i="1"/>
  <c r="F62" i="1"/>
  <c r="BL62" i="1"/>
  <c r="BK62" i="1"/>
  <c r="BJ62" i="1"/>
  <c r="BI62" i="1"/>
  <c r="AI62" i="1"/>
  <c r="BM62" i="1"/>
  <c r="AG62" i="1"/>
  <c r="BN62" i="1"/>
  <c r="BO62" i="1"/>
  <c r="BP62" i="1"/>
  <c r="BS62" i="1"/>
  <c r="AK62" i="1"/>
  <c r="G62" i="1"/>
  <c r="BV62" i="1"/>
  <c r="H62" i="1"/>
  <c r="CB62" i="1"/>
  <c r="P62" i="1"/>
  <c r="CD62" i="1"/>
  <c r="Q62" i="1"/>
  <c r="R62" i="1"/>
  <c r="W62" i="1"/>
  <c r="CC62" i="1"/>
  <c r="X62" i="1"/>
  <c r="Y62" i="1"/>
  <c r="Z62" i="1"/>
  <c r="AA62" i="1"/>
  <c r="AD62" i="1"/>
  <c r="AE62" i="1"/>
  <c r="BT62" i="1"/>
  <c r="AF62" i="1"/>
  <c r="BQ62" i="1"/>
  <c r="BR62" i="1"/>
  <c r="BU62" i="1"/>
  <c r="BW62" i="1"/>
  <c r="BX62" i="1"/>
  <c r="BY62" i="1"/>
  <c r="BZ62" i="1"/>
  <c r="CA62" i="1"/>
  <c r="CE62" i="1"/>
  <c r="CF62" i="1"/>
  <c r="BH60" i="1"/>
  <c r="F60" i="1"/>
  <c r="BL60" i="1"/>
  <c r="BK60" i="1"/>
  <c r="BJ60" i="1"/>
  <c r="BI60" i="1"/>
  <c r="AI60" i="1"/>
  <c r="BM60" i="1"/>
  <c r="AG60" i="1"/>
  <c r="BN60" i="1"/>
  <c r="BO60" i="1"/>
  <c r="BP60" i="1"/>
  <c r="BS60" i="1"/>
  <c r="AK60" i="1"/>
  <c r="G60" i="1"/>
  <c r="BV60" i="1"/>
  <c r="H60" i="1"/>
  <c r="CB60" i="1"/>
  <c r="P60" i="1"/>
  <c r="CD60" i="1"/>
  <c r="Q60" i="1"/>
  <c r="R60" i="1"/>
  <c r="W60" i="1"/>
  <c r="CC60" i="1"/>
  <c r="X60" i="1"/>
  <c r="Y60" i="1"/>
  <c r="Z60" i="1"/>
  <c r="AA60" i="1"/>
  <c r="AD60" i="1"/>
  <c r="AE60" i="1"/>
  <c r="BT60" i="1"/>
  <c r="AF60" i="1"/>
  <c r="BQ60" i="1"/>
  <c r="BR60" i="1"/>
  <c r="BU60" i="1"/>
  <c r="BW60" i="1"/>
  <c r="BX60" i="1"/>
  <c r="BY60" i="1"/>
  <c r="BZ60" i="1"/>
  <c r="CA60" i="1"/>
  <c r="CE60" i="1"/>
  <c r="CF60" i="1"/>
  <c r="BH58" i="1"/>
  <c r="F58" i="1"/>
  <c r="BL58" i="1"/>
  <c r="BK58" i="1"/>
  <c r="BJ58" i="1"/>
  <c r="BI58" i="1"/>
  <c r="AI58" i="1"/>
  <c r="BM58" i="1"/>
  <c r="AG58" i="1"/>
  <c r="BN58" i="1"/>
  <c r="BO58" i="1"/>
  <c r="BP58" i="1"/>
  <c r="BS58" i="1"/>
  <c r="AK58" i="1"/>
  <c r="G58" i="1"/>
  <c r="BV58" i="1"/>
  <c r="H58" i="1"/>
  <c r="CB58" i="1"/>
  <c r="P58" i="1"/>
  <c r="CD58" i="1"/>
  <c r="Q58" i="1"/>
  <c r="R58" i="1"/>
  <c r="W58" i="1"/>
  <c r="CC58" i="1"/>
  <c r="X58" i="1"/>
  <c r="Y58" i="1"/>
  <c r="Z58" i="1"/>
  <c r="AA58" i="1"/>
  <c r="AD58" i="1"/>
  <c r="AE58" i="1"/>
  <c r="BT58" i="1"/>
  <c r="AF58" i="1"/>
  <c r="BQ58" i="1"/>
  <c r="BR58" i="1"/>
  <c r="BU58" i="1"/>
  <c r="BW58" i="1"/>
  <c r="BX58" i="1"/>
  <c r="BY58" i="1"/>
  <c r="BZ58" i="1"/>
  <c r="CA58" i="1"/>
  <c r="CE58" i="1"/>
  <c r="CF58" i="1"/>
  <c r="BH59" i="1"/>
  <c r="F59" i="1"/>
  <c r="BL59" i="1"/>
  <c r="BK59" i="1"/>
  <c r="BJ59" i="1"/>
  <c r="BI59" i="1"/>
  <c r="AI59" i="1"/>
  <c r="BM59" i="1"/>
  <c r="AG59" i="1"/>
  <c r="BN59" i="1"/>
  <c r="BO59" i="1"/>
  <c r="BP59" i="1"/>
  <c r="BS59" i="1"/>
  <c r="AK59" i="1"/>
  <c r="G59" i="1"/>
  <c r="BV59" i="1"/>
  <c r="H59" i="1"/>
  <c r="CB59" i="1"/>
  <c r="P59" i="1"/>
  <c r="CD59" i="1"/>
  <c r="Q59" i="1"/>
  <c r="R59" i="1"/>
  <c r="W59" i="1"/>
  <c r="CC59" i="1"/>
  <c r="X59" i="1"/>
  <c r="Y59" i="1"/>
  <c r="Z59" i="1"/>
  <c r="AA59" i="1"/>
  <c r="AD59" i="1"/>
  <c r="AE59" i="1"/>
  <c r="BT59" i="1"/>
  <c r="AF59" i="1"/>
  <c r="BQ59" i="1"/>
  <c r="BR59" i="1"/>
  <c r="BU59" i="1"/>
  <c r="BW59" i="1"/>
  <c r="BX59" i="1"/>
  <c r="BY59" i="1"/>
  <c r="BZ59" i="1"/>
  <c r="CA59" i="1"/>
  <c r="CE59" i="1"/>
  <c r="CF59" i="1"/>
  <c r="BH61" i="1"/>
  <c r="F61" i="1"/>
  <c r="BL61" i="1"/>
  <c r="BK61" i="1"/>
  <c r="BJ61" i="1"/>
  <c r="BI61" i="1"/>
  <c r="AI61" i="1"/>
  <c r="BM61" i="1"/>
  <c r="AG61" i="1"/>
  <c r="BN61" i="1"/>
  <c r="BO61" i="1"/>
  <c r="BP61" i="1"/>
  <c r="BS61" i="1"/>
  <c r="AK61" i="1"/>
  <c r="G61" i="1"/>
  <c r="BV61" i="1"/>
  <c r="H61" i="1"/>
  <c r="CB61" i="1"/>
  <c r="P61" i="1"/>
  <c r="CD61" i="1"/>
  <c r="Q61" i="1"/>
  <c r="R61" i="1"/>
  <c r="W61" i="1"/>
  <c r="CC61" i="1"/>
  <c r="X61" i="1"/>
  <c r="Y61" i="1"/>
  <c r="Z61" i="1"/>
  <c r="AA61" i="1"/>
  <c r="AD61" i="1"/>
  <c r="AE61" i="1"/>
  <c r="BT61" i="1"/>
  <c r="AF61" i="1"/>
  <c r="BQ61" i="1"/>
  <c r="BR61" i="1"/>
  <c r="BU61" i="1"/>
  <c r="BW61" i="1"/>
  <c r="BX61" i="1"/>
  <c r="BY61" i="1"/>
  <c r="BZ61" i="1"/>
  <c r="CA61" i="1"/>
  <c r="CE61" i="1"/>
  <c r="CF61" i="1"/>
  <c r="BH63" i="1"/>
  <c r="F63" i="1"/>
  <c r="BL63" i="1"/>
  <c r="BK63" i="1"/>
  <c r="BJ63" i="1"/>
  <c r="BI63" i="1"/>
  <c r="AI63" i="1"/>
  <c r="BM63" i="1"/>
  <c r="AG63" i="1"/>
  <c r="BN63" i="1"/>
  <c r="BO63" i="1"/>
  <c r="BP63" i="1"/>
  <c r="BS63" i="1"/>
  <c r="AK63" i="1"/>
  <c r="G63" i="1"/>
  <c r="BV63" i="1"/>
  <c r="H63" i="1"/>
  <c r="CB63" i="1"/>
  <c r="P63" i="1"/>
  <c r="CD63" i="1"/>
  <c r="Q63" i="1"/>
  <c r="R63" i="1"/>
  <c r="W63" i="1"/>
  <c r="CC63" i="1"/>
  <c r="X63" i="1"/>
  <c r="Y63" i="1"/>
  <c r="Z63" i="1"/>
  <c r="AA63" i="1"/>
  <c r="AD63" i="1"/>
  <c r="AE63" i="1"/>
  <c r="BT63" i="1"/>
  <c r="AF63" i="1"/>
  <c r="BQ63" i="1"/>
  <c r="BR63" i="1"/>
  <c r="BU63" i="1"/>
  <c r="BW63" i="1"/>
  <c r="BX63" i="1"/>
  <c r="BY63" i="1"/>
  <c r="BZ63" i="1"/>
  <c r="CA63" i="1"/>
  <c r="CE63" i="1"/>
  <c r="CF63" i="1"/>
  <c r="BH64" i="1"/>
  <c r="F64" i="1"/>
  <c r="BL64" i="1"/>
  <c r="BK64" i="1"/>
  <c r="BJ64" i="1"/>
  <c r="BI64" i="1"/>
  <c r="AI64" i="1"/>
  <c r="BM64" i="1"/>
  <c r="AG64" i="1"/>
  <c r="BN64" i="1"/>
  <c r="BO64" i="1"/>
  <c r="BP64" i="1"/>
  <c r="BS64" i="1"/>
  <c r="AK64" i="1"/>
  <c r="G64" i="1"/>
  <c r="BV64" i="1"/>
  <c r="H64" i="1"/>
  <c r="CB64" i="1"/>
  <c r="P64" i="1"/>
  <c r="CD64" i="1"/>
  <c r="Q64" i="1"/>
  <c r="R64" i="1"/>
  <c r="W64" i="1"/>
  <c r="CC64" i="1"/>
  <c r="X64" i="1"/>
  <c r="Y64" i="1"/>
  <c r="Z64" i="1"/>
  <c r="AA64" i="1"/>
  <c r="AD64" i="1"/>
  <c r="AE64" i="1"/>
  <c r="BT64" i="1"/>
  <c r="AF64" i="1"/>
  <c r="BQ64" i="1"/>
  <c r="BR64" i="1"/>
  <c r="BU64" i="1"/>
  <c r="BW64" i="1"/>
  <c r="BX64" i="1"/>
  <c r="BY64" i="1"/>
  <c r="BZ64" i="1"/>
  <c r="CA64" i="1"/>
  <c r="CE64" i="1"/>
  <c r="CF64" i="1"/>
  <c r="BH65" i="1"/>
  <c r="F65" i="1"/>
  <c r="BL65" i="1"/>
  <c r="BK65" i="1"/>
  <c r="BJ65" i="1"/>
  <c r="BI65" i="1"/>
  <c r="AI65" i="1"/>
  <c r="BM65" i="1"/>
  <c r="AG65" i="1"/>
  <c r="BN65" i="1"/>
  <c r="BO65" i="1"/>
  <c r="BP65" i="1"/>
  <c r="BS65" i="1"/>
  <c r="AK65" i="1"/>
  <c r="G65" i="1"/>
  <c r="BV65" i="1"/>
  <c r="H65" i="1"/>
  <c r="CB65" i="1"/>
  <c r="P65" i="1"/>
  <c r="CD65" i="1"/>
  <c r="Q65" i="1"/>
  <c r="R65" i="1"/>
  <c r="W65" i="1"/>
  <c r="CC65" i="1"/>
  <c r="X65" i="1"/>
  <c r="Y65" i="1"/>
  <c r="Z65" i="1"/>
  <c r="AA65" i="1"/>
  <c r="AD65" i="1"/>
  <c r="AE65" i="1"/>
  <c r="BT65" i="1"/>
  <c r="AF65" i="1"/>
  <c r="BQ65" i="1"/>
  <c r="BR65" i="1"/>
  <c r="BU65" i="1"/>
  <c r="BW65" i="1"/>
  <c r="BX65" i="1"/>
  <c r="BY65" i="1"/>
  <c r="BZ65" i="1"/>
  <c r="CA65" i="1"/>
  <c r="CE65" i="1"/>
  <c r="CF65" i="1"/>
  <c r="BH66" i="1"/>
  <c r="F66" i="1"/>
  <c r="BL66" i="1"/>
  <c r="BK66" i="1"/>
  <c r="BJ66" i="1"/>
  <c r="BI66" i="1"/>
  <c r="AI66" i="1"/>
  <c r="BM66" i="1"/>
  <c r="AG66" i="1"/>
  <c r="BN66" i="1"/>
  <c r="BO66" i="1"/>
  <c r="BP66" i="1"/>
  <c r="BS66" i="1"/>
  <c r="AK66" i="1"/>
  <c r="G66" i="1"/>
  <c r="BV66" i="1"/>
  <c r="H66" i="1"/>
  <c r="CB66" i="1"/>
  <c r="P66" i="1"/>
  <c r="CD66" i="1"/>
  <c r="Q66" i="1"/>
  <c r="R66" i="1"/>
  <c r="W66" i="1"/>
  <c r="CC66" i="1"/>
  <c r="X66" i="1"/>
  <c r="Y66" i="1"/>
  <c r="Z66" i="1"/>
  <c r="AA66" i="1"/>
  <c r="AD66" i="1"/>
  <c r="AE66" i="1"/>
  <c r="BT66" i="1"/>
  <c r="AF66" i="1"/>
  <c r="BQ66" i="1"/>
  <c r="BR66" i="1"/>
  <c r="BU66" i="1"/>
  <c r="BW66" i="1"/>
  <c r="BX66" i="1"/>
  <c r="BY66" i="1"/>
  <c r="BZ66" i="1"/>
  <c r="CA66" i="1"/>
  <c r="CE66" i="1"/>
  <c r="CF66" i="1"/>
  <c r="BH67" i="1"/>
  <c r="F67" i="1"/>
  <c r="BL67" i="1"/>
  <c r="BK67" i="1"/>
  <c r="BJ67" i="1"/>
  <c r="BI67" i="1"/>
  <c r="AI67" i="1"/>
  <c r="BM67" i="1"/>
  <c r="AG67" i="1"/>
  <c r="BN67" i="1"/>
  <c r="BO67" i="1"/>
  <c r="BP67" i="1"/>
  <c r="BS67" i="1"/>
  <c r="AK67" i="1"/>
  <c r="G67" i="1"/>
  <c r="BV67" i="1"/>
  <c r="H67" i="1"/>
  <c r="CB67" i="1"/>
  <c r="P67" i="1"/>
  <c r="CD67" i="1"/>
  <c r="Q67" i="1"/>
  <c r="R67" i="1"/>
  <c r="W67" i="1"/>
  <c r="CC67" i="1"/>
  <c r="X67" i="1"/>
  <c r="Y67" i="1"/>
  <c r="Z67" i="1"/>
  <c r="AA67" i="1"/>
  <c r="AD67" i="1"/>
  <c r="AE67" i="1"/>
  <c r="BT67" i="1"/>
  <c r="AF67" i="1"/>
  <c r="BQ67" i="1"/>
  <c r="BR67" i="1"/>
  <c r="BU67" i="1"/>
  <c r="BW67" i="1"/>
  <c r="BX67" i="1"/>
  <c r="BY67" i="1"/>
  <c r="BZ67" i="1"/>
  <c r="CA67" i="1"/>
  <c r="CE67" i="1"/>
  <c r="CF67" i="1"/>
  <c r="BH68" i="1"/>
  <c r="F68" i="1"/>
  <c r="BL68" i="1"/>
  <c r="BK68" i="1"/>
  <c r="BJ68" i="1"/>
  <c r="BI68" i="1"/>
  <c r="AI68" i="1"/>
  <c r="BM68" i="1"/>
  <c r="AG68" i="1"/>
  <c r="BN68" i="1"/>
  <c r="BO68" i="1"/>
  <c r="BP68" i="1"/>
  <c r="BS68" i="1"/>
  <c r="AK68" i="1"/>
  <c r="G68" i="1"/>
  <c r="BV68" i="1"/>
  <c r="H68" i="1"/>
  <c r="CB68" i="1"/>
  <c r="P68" i="1"/>
  <c r="CD68" i="1"/>
  <c r="Q68" i="1"/>
  <c r="R68" i="1"/>
  <c r="W68" i="1"/>
  <c r="CC68" i="1"/>
  <c r="X68" i="1"/>
  <c r="Y68" i="1"/>
  <c r="Z68" i="1"/>
  <c r="AA68" i="1"/>
  <c r="AD68" i="1"/>
  <c r="AE68" i="1"/>
  <c r="BT68" i="1"/>
  <c r="AF68" i="1"/>
  <c r="BQ68" i="1"/>
  <c r="BR68" i="1"/>
  <c r="BU68" i="1"/>
  <c r="BW68" i="1"/>
  <c r="BX68" i="1"/>
  <c r="BY68" i="1"/>
  <c r="BZ68" i="1"/>
  <c r="CA68" i="1"/>
  <c r="CE68" i="1"/>
  <c r="CF68" i="1"/>
</calcChain>
</file>

<file path=xl/sharedStrings.xml><?xml version="1.0" encoding="utf-8"?>
<sst xmlns="http://schemas.openxmlformats.org/spreadsheetml/2006/main" count="299" uniqueCount="158">
  <si>
    <t>Obs</t>
  </si>
  <si>
    <t>HHMMSS</t>
  </si>
  <si>
    <t>FTime</t>
  </si>
  <si>
    <t>EBal?</t>
  </si>
  <si>
    <t>Photo</t>
  </si>
  <si>
    <t>Cond</t>
  </si>
  <si>
    <t>Ci</t>
  </si>
  <si>
    <t>FCnt</t>
  </si>
  <si>
    <t>DCnt</t>
  </si>
  <si>
    <t>Fo</t>
  </si>
  <si>
    <t>Fm</t>
  </si>
  <si>
    <t>Fo'</t>
  </si>
  <si>
    <t>Fm'</t>
  </si>
  <si>
    <t>Fs</t>
  </si>
  <si>
    <t>Fv/Fm</t>
  </si>
  <si>
    <t>Fv'/Fm'</t>
  </si>
  <si>
    <t>PhiPS2</t>
  </si>
  <si>
    <t>Adark</t>
  </si>
  <si>
    <t>RedAbs</t>
  </si>
  <si>
    <t>BlueAbs</t>
  </si>
  <si>
    <t>%Blue</t>
  </si>
  <si>
    <t>LeafAbs</t>
  </si>
  <si>
    <t>PhiCO2</t>
  </si>
  <si>
    <t>qP</t>
  </si>
  <si>
    <t>qN</t>
  </si>
  <si>
    <t>NPQ</t>
  </si>
  <si>
    <t>ParIn@Fs</t>
  </si>
  <si>
    <t>PS2/1</t>
  </si>
  <si>
    <t>ETR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</si>
  <si>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</si>
  <si>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</si>
  <si>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</si>
  <si>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</si>
  <si>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</si>
  <si>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</si>
  <si>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</si>
  <si>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</si>
  <si>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</si>
  <si>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</si>
  <si>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</si>
  <si>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</si>
  <si>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</si>
  <si>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</si>
  <si>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</si>
  <si>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</si>
  <si>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</si>
  <si>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</si>
  <si>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</si>
  <si>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</si>
  <si>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</si>
  <si>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</si>
  <si>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</si>
  <si>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</si>
  <si>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</si>
  <si>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</si>
  <si>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</si>
  <si>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</si>
  <si>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</si>
  <si>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</si>
  <si>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</si>
  <si>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</si>
  <si>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</si>
  <si>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</si>
  <si>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</si>
  <si>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</si>
  <si>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</si>
  <si>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</si>
  <si>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</si>
  <si>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</si>
  <si>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</si>
  <si>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</si>
  <si>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</si>
  <si>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</si>
  <si>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</si>
  <si>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</si>
  <si>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</si>
  <si>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</si>
  <si>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</si>
  <si>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Fv</t>
  </si>
  <si>
    <t>PARabs</t>
  </si>
  <si>
    <t>Fv'</t>
  </si>
  <si>
    <t>qP_Fo</t>
  </si>
  <si>
    <t>qN_Fo</t>
  </si>
  <si>
    <t>in</t>
  </si>
  <si>
    <t>out</t>
  </si>
  <si>
    <t>09:30:59</t>
  </si>
  <si>
    <t>09:33:14</t>
  </si>
  <si>
    <t>09:35:18</t>
  </si>
  <si>
    <t>09:37:30</t>
  </si>
  <si>
    <t>09:39:59</t>
  </si>
  <si>
    <t>09:42:41</t>
  </si>
  <si>
    <t>09:45:11</t>
  </si>
  <si>
    <t>09:47:33</t>
  </si>
  <si>
    <t>09:49:53</t>
  </si>
  <si>
    <t>09:53:15</t>
  </si>
  <si>
    <t>09:56:37</t>
  </si>
  <si>
    <t>10:10:21</t>
  </si>
  <si>
    <t>10:12:23</t>
  </si>
  <si>
    <t>10:14:27</t>
  </si>
  <si>
    <t>10:16:37</t>
  </si>
  <si>
    <t>10:19:59</t>
  </si>
  <si>
    <t>10:22:59</t>
  </si>
  <si>
    <t>10:25:24</t>
  </si>
  <si>
    <t>10:28:45</t>
  </si>
  <si>
    <t>10:31:19</t>
  </si>
  <si>
    <t>10:34:02</t>
  </si>
  <si>
    <t>10:37:24</t>
  </si>
  <si>
    <t>10:48:37</t>
  </si>
  <si>
    <t>10:51:59</t>
  </si>
  <si>
    <t>10:55:21</t>
  </si>
  <si>
    <t>10:58:43</t>
  </si>
  <si>
    <t>11:02:05</t>
  </si>
  <si>
    <t>11:05:27</t>
  </si>
  <si>
    <t>11:08:49</t>
  </si>
  <si>
    <t>11:12:11</t>
  </si>
  <si>
    <t>11:15:33</t>
  </si>
  <si>
    <t>11:18:55</t>
  </si>
  <si>
    <t>11:22:17</t>
  </si>
  <si>
    <t>11:32:17</t>
  </si>
  <si>
    <t>11:35:39</t>
  </si>
  <si>
    <t>11:39:01</t>
  </si>
  <si>
    <t>11:42:23</t>
  </si>
  <si>
    <t>11:45:45</t>
  </si>
  <si>
    <t>11:49:07</t>
  </si>
  <si>
    <t>11:52:29</t>
  </si>
  <si>
    <t>11:55:51</t>
  </si>
  <si>
    <t>11:59:13</t>
  </si>
  <si>
    <t>12:02:35</t>
  </si>
  <si>
    <t>12:05:57</t>
  </si>
  <si>
    <t>12:15:59</t>
  </si>
  <si>
    <t>12:18:16</t>
  </si>
  <si>
    <t>12:20:25</t>
  </si>
  <si>
    <t>12:23:47</t>
  </si>
  <si>
    <t>12:27:09</t>
  </si>
  <si>
    <t>12:29:50</t>
  </si>
  <si>
    <t>12:32:53</t>
  </si>
  <si>
    <t>12:35:45</t>
  </si>
  <si>
    <t>12:38:07</t>
  </si>
  <si>
    <t>12:41:29</t>
  </si>
  <si>
    <t>12:44:51</t>
  </si>
  <si>
    <t>13:02:42</t>
  </si>
  <si>
    <t>13:05:00</t>
  </si>
  <si>
    <t>13:08:11</t>
  </si>
  <si>
    <t>13:11:31</t>
  </si>
  <si>
    <t>13:14:16</t>
  </si>
  <si>
    <t>13:16:48</t>
  </si>
  <si>
    <t>13:19:41</t>
  </si>
  <si>
    <t>13:22:08</t>
  </si>
  <si>
    <t>13:25:14</t>
  </si>
  <si>
    <t>13:28:36</t>
  </si>
  <si>
    <t>13:31:58</t>
  </si>
  <si>
    <t>ID</t>
  </si>
  <si>
    <t>T1 PHPaul Plot1 Leaf1</t>
  </si>
  <si>
    <t>T1 43-oe Plot2 Leaf1</t>
  </si>
  <si>
    <t>T1 PHPaul Plot2 Leaf1</t>
  </si>
  <si>
    <t>T1 PHWanne Plot3 Leaf3</t>
  </si>
  <si>
    <t>T1 PHWanne Plot4 Leaf2</t>
  </si>
  <si>
    <t>T1 43-oe Plot1 Leaf2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</si>
</sst>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8"/>
  <sheetViews>
    <sheetView tabSelected="1" zoomScale="115" zoomScaleNormal="115" workbookViewId="0">
      <selection activeCell="A4" sqref="A4"/>
    </sheetView>
  </sheetViews>
  <sheetFormatPr defaultColWidth="11" defaultRowHeight="15.5" x14ac:dyDescent="0.35"/>
  <cols>
    <col min="1" max="1" width="21.4140625" customWidth="1"/>
  </cols>
  <sheetData>
    <row r="1" spans="1:84" x14ac:dyDescent="0.35">
      <c r="A1" t="s">
        <v>151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</row>
    <row r="2" spans="1:84" x14ac:dyDescent="0.35">
      <c r="B2" s="1" t="s">
        <v>83</v>
      </c>
      <c r="C2" s="1" t="s">
        <v>83</v>
      </c>
      <c r="D2" s="1" t="s">
        <v>83</v>
      </c>
      <c r="E2" s="1" t="s">
        <v>83</v>
      </c>
      <c r="F2" s="1" t="s">
        <v>84</v>
      </c>
      <c r="G2" s="1" t="s">
        <v>84</v>
      </c>
      <c r="H2" s="1" t="s">
        <v>84</v>
      </c>
      <c r="I2" s="1" t="s">
        <v>83</v>
      </c>
      <c r="J2" s="1" t="s">
        <v>83</v>
      </c>
      <c r="K2" s="1" t="s">
        <v>83</v>
      </c>
      <c r="L2" s="1" t="s">
        <v>83</v>
      </c>
      <c r="M2" s="1" t="s">
        <v>83</v>
      </c>
      <c r="N2" s="1" t="s">
        <v>83</v>
      </c>
      <c r="O2" s="1" t="s">
        <v>83</v>
      </c>
      <c r="P2" s="1" t="s">
        <v>84</v>
      </c>
      <c r="Q2" s="1" t="s">
        <v>84</v>
      </c>
      <c r="R2" s="1" t="s">
        <v>84</v>
      </c>
      <c r="S2" s="1" t="s">
        <v>83</v>
      </c>
      <c r="T2" s="1" t="s">
        <v>83</v>
      </c>
      <c r="U2" s="1" t="s">
        <v>83</v>
      </c>
      <c r="V2" s="1" t="s">
        <v>83</v>
      </c>
      <c r="W2" s="1" t="s">
        <v>84</v>
      </c>
      <c r="X2" s="1" t="s">
        <v>84</v>
      </c>
      <c r="Y2" s="1" t="s">
        <v>84</v>
      </c>
      <c r="Z2" s="1" t="s">
        <v>84</v>
      </c>
      <c r="AA2" s="1" t="s">
        <v>84</v>
      </c>
      <c r="AB2" s="1" t="s">
        <v>83</v>
      </c>
      <c r="AC2" s="1" t="s">
        <v>83</v>
      </c>
      <c r="AD2" s="1" t="s">
        <v>84</v>
      </c>
      <c r="AE2" s="1" t="s">
        <v>84</v>
      </c>
      <c r="AF2" s="1" t="s">
        <v>84</v>
      </c>
      <c r="AG2" s="1" t="s">
        <v>84</v>
      </c>
      <c r="AH2" s="1" t="s">
        <v>83</v>
      </c>
      <c r="AI2" s="1" t="s">
        <v>84</v>
      </c>
      <c r="AJ2" s="1" t="s">
        <v>83</v>
      </c>
      <c r="AK2" s="1" t="s">
        <v>84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83</v>
      </c>
      <c r="AQ2" s="1" t="s">
        <v>83</v>
      </c>
      <c r="AR2" s="1" t="s">
        <v>83</v>
      </c>
      <c r="AS2" s="1" t="s">
        <v>83</v>
      </c>
      <c r="AT2" s="1" t="s">
        <v>83</v>
      </c>
      <c r="AU2" s="1" t="s">
        <v>83</v>
      </c>
      <c r="AV2" s="1" t="s">
        <v>83</v>
      </c>
      <c r="AW2" s="1" t="s">
        <v>83</v>
      </c>
      <c r="AX2" s="1" t="s">
        <v>83</v>
      </c>
      <c r="AY2" s="1" t="s">
        <v>83</v>
      </c>
      <c r="AZ2" s="1" t="s">
        <v>83</v>
      </c>
      <c r="BA2" s="1" t="s">
        <v>83</v>
      </c>
      <c r="BB2" s="1" t="s">
        <v>83</v>
      </c>
      <c r="BC2" s="1" t="s">
        <v>83</v>
      </c>
      <c r="BD2" s="1" t="s">
        <v>83</v>
      </c>
      <c r="BE2" s="1" t="s">
        <v>83</v>
      </c>
      <c r="BF2" s="1" t="s">
        <v>83</v>
      </c>
      <c r="BG2" s="1" t="s">
        <v>83</v>
      </c>
      <c r="BH2" s="1" t="s">
        <v>84</v>
      </c>
      <c r="BI2" s="1" t="s">
        <v>84</v>
      </c>
      <c r="BJ2" s="1" t="s">
        <v>84</v>
      </c>
      <c r="BK2" s="1" t="s">
        <v>84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84</v>
      </c>
      <c r="BQ2" s="1" t="s">
        <v>84</v>
      </c>
      <c r="BR2" s="1" t="s">
        <v>84</v>
      </c>
      <c r="BS2" s="1" t="s">
        <v>84</v>
      </c>
      <c r="BT2" s="1" t="s">
        <v>84</v>
      </c>
      <c r="BU2" s="1" t="s">
        <v>84</v>
      </c>
      <c r="BV2" s="1" t="s">
        <v>84</v>
      </c>
      <c r="BW2" s="1" t="s">
        <v>84</v>
      </c>
      <c r="BX2" s="1" t="s">
        <v>84</v>
      </c>
      <c r="BY2" s="1" t="s">
        <v>84</v>
      </c>
      <c r="BZ2" s="1" t="s">
        <v>84</v>
      </c>
      <c r="CA2" s="1" t="s">
        <v>84</v>
      </c>
      <c r="CB2" s="1" t="s">
        <v>84</v>
      </c>
      <c r="CC2" s="1" t="s">
        <v>84</v>
      </c>
      <c r="CD2" s="1" t="s">
        <v>84</v>
      </c>
      <c r="CE2" s="1" t="s">
        <v>84</v>
      </c>
      <c r="CF2" s="1" t="s">
        <v>84</v>
      </c>
    </row>
    <row r="3" spans="1:84" x14ac:dyDescent="0.35">
      <c r="A3" t="s">
        <v>152</v>
      </c>
      <c r="B3" s="1">
        <v>3</v>
      </c>
      <c r="C3" s="1" t="s">
        <v>87</v>
      </c>
      <c r="D3" s="1">
        <v>606.0000350791961</v>
      </c>
      <c r="E3" s="1">
        <v>0</v>
      </c>
      <c r="F3">
        <f t="shared" ref="F3:F13" si="0">(AO3-AP3*(1000-AQ3)/(1000-AR3))*BH3</f>
        <v>-2.2391091381015324</v>
      </c>
      <c r="G3">
        <f t="shared" ref="G3:G13" si="1">IF(BS3&lt;&gt;0,1/(1/BS3-1/AK3),0)</f>
        <v>0.30546114573296884</v>
      </c>
      <c r="H3">
        <f t="shared" ref="H3:H13" si="2">((BV3-BI3/2)*AP3-F3)/(BV3+BI3/2)</f>
        <v>62.214670833509714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t="e">
        <f t="shared" ref="P3:P13" si="3">CB3/L3</f>
        <v>#DIV/0!</v>
      </c>
      <c r="Q3" t="e">
        <f t="shared" ref="Q3:Q13" si="4">CD3/N3</f>
        <v>#DIV/0!</v>
      </c>
      <c r="R3" t="e">
        <f t="shared" ref="R3:R13" si="5">(N3-O3)/N3</f>
        <v>#DIV/0!</v>
      </c>
      <c r="S3" s="1">
        <v>-1</v>
      </c>
      <c r="T3" s="1">
        <v>0.87</v>
      </c>
      <c r="U3" s="1">
        <v>0.92</v>
      </c>
      <c r="V3" s="1">
        <v>10.205347061157227</v>
      </c>
      <c r="W3">
        <f t="shared" ref="W3:W13" si="6">(V3*U3+(100-V3)*T3)/100</f>
        <v>0.87510267353057858</v>
      </c>
      <c r="X3">
        <f t="shared" ref="X3:X13" si="7">(F3-S3)/CC3</f>
        <v>-8.3380333792559195E-4</v>
      </c>
      <c r="Y3" t="e">
        <f t="shared" ref="Y3:Y13" si="8">(N3-O3)/(N3-M3)</f>
        <v>#DIV/0!</v>
      </c>
      <c r="Z3" t="e">
        <f t="shared" ref="Z3:Z13" si="9">(L3-N3)/(L3-M3)</f>
        <v>#DIV/0!</v>
      </c>
      <c r="AA3" t="e">
        <f t="shared" ref="AA3:AA13" si="10">(L3-N3)/N3</f>
        <v>#DIV/0!</v>
      </c>
      <c r="AB3" s="1">
        <v>0</v>
      </c>
      <c r="AC3" s="1">
        <v>0.5</v>
      </c>
      <c r="AD3" t="e">
        <f t="shared" ref="AD3:AD13" si="11">R3*AC3*W3*AB3</f>
        <v>#DIV/0!</v>
      </c>
      <c r="AE3">
        <f t="shared" ref="AE3:AE13" si="12">BI3*1000</f>
        <v>3.8408454853550351</v>
      </c>
      <c r="AF3">
        <f t="shared" ref="AF3:AF13" si="13">(BN3-BT3)</f>
        <v>1.2582968627423377</v>
      </c>
      <c r="AG3">
        <f t="shared" ref="AG3:AG13" si="14">(AM3+BM3*E3)</f>
        <v>23.454742431640625</v>
      </c>
      <c r="AH3" s="1">
        <v>2</v>
      </c>
      <c r="AI3">
        <f t="shared" ref="AI3:AI13" si="15">(AH3*BB3+BC3)</f>
        <v>4.644859790802002</v>
      </c>
      <c r="AJ3" s="1">
        <v>1</v>
      </c>
      <c r="AK3">
        <f t="shared" ref="AK3:AK13" si="16">AI3*(AJ3+1)*(AJ3+1)/(AJ3*AJ3+1)</f>
        <v>9.2897195816040039</v>
      </c>
      <c r="AL3" s="1">
        <v>20.880577087402344</v>
      </c>
      <c r="AM3" s="1">
        <v>23.454742431640625</v>
      </c>
      <c r="AN3" s="1">
        <v>20.060091018676758</v>
      </c>
      <c r="AO3" s="1">
        <v>49.971736907958984</v>
      </c>
      <c r="AP3" s="1">
        <v>51.330368041992188</v>
      </c>
      <c r="AQ3" s="1">
        <v>14.026193618774414</v>
      </c>
      <c r="AR3" s="1">
        <v>16.539461135864258</v>
      </c>
      <c r="AS3" s="1">
        <v>56.131824493408203</v>
      </c>
      <c r="AT3" s="1">
        <v>66.188865661621094</v>
      </c>
      <c r="AU3" s="1">
        <v>300.59036254882813</v>
      </c>
      <c r="AV3" s="1">
        <v>1698.1925048828125</v>
      </c>
      <c r="AW3" s="1">
        <v>0.14718848466873169</v>
      </c>
      <c r="AX3" s="1">
        <v>99.1552734375</v>
      </c>
      <c r="AY3" s="1">
        <v>0.17368711531162262</v>
      </c>
      <c r="AZ3" s="1">
        <v>-8.1594370305538177E-2</v>
      </c>
      <c r="BA3" s="1">
        <v>1</v>
      </c>
      <c r="BB3" s="1">
        <v>-1.355140209197998</v>
      </c>
      <c r="BC3" s="1">
        <v>7.355140209197998</v>
      </c>
      <c r="BD3" s="1">
        <v>1</v>
      </c>
      <c r="BE3" s="1">
        <v>0</v>
      </c>
      <c r="BF3" s="1">
        <v>0.15999999642372131</v>
      </c>
      <c r="BG3" s="1">
        <v>111115</v>
      </c>
      <c r="BH3">
        <f t="shared" ref="BH3:BH13" si="17">AU3*0.000001/(AH3*0.0001)</f>
        <v>1.5029518127441406</v>
      </c>
      <c r="BI3">
        <f t="shared" ref="BI3:BI13" si="18">(AR3-AQ3)/(1000-AR3)*BH3</f>
        <v>3.8408454853550351E-3</v>
      </c>
      <c r="BJ3">
        <f t="shared" ref="BJ3:BJ13" si="19">(AM3+273.15)</f>
        <v>296.6047424316406</v>
      </c>
      <c r="BK3">
        <f t="shared" ref="BK3:BK13" si="20">(AL3+273.15)</f>
        <v>294.03057708740232</v>
      </c>
      <c r="BL3">
        <f t="shared" ref="BL3:BL13" si="21">(AV3*BD3+AW3*BE3)*BF3</f>
        <v>271.71079470804034</v>
      </c>
      <c r="BM3">
        <f t="shared" ref="BM3:BM13" si="22">((BL3+0.00000010773*(BK3^4-BJ3^4))-BI3*44100)/(AI3*51.4+0.00000043092*BJ3^3)</f>
        <v>0.29504994306625243</v>
      </c>
      <c r="BN3">
        <f t="shared" ref="BN3:BN13" si="23">0.61365*EXP(17.502*AG3/(240.97+AG3))</f>
        <v>2.8982716541778624</v>
      </c>
      <c r="BO3">
        <f t="shared" ref="BO3:BO13" si="24">BN3*1000/AX3</f>
        <v>29.229626964870548</v>
      </c>
      <c r="BP3">
        <f t="shared" ref="BP3:BP13" si="25">(BO3-AR3)</f>
        <v>12.69016582900629</v>
      </c>
      <c r="BQ3">
        <f t="shared" ref="BQ3:BQ13" si="26">IF(E3,AM3,(AL3+AM3)/2)</f>
        <v>22.167659759521484</v>
      </c>
      <c r="BR3">
        <f t="shared" ref="BR3:BR13" si="27">0.61365*EXP(17.502*BQ3/(240.97+BQ3))</f>
        <v>2.6807609092765836</v>
      </c>
      <c r="BS3">
        <f t="shared" ref="BS3:BS13" si="28">IF(BP3&lt;&gt;0,(1000-(BO3+AR3)/2)/BP3*BI3,0)</f>
        <v>0.29573683576904447</v>
      </c>
      <c r="BT3">
        <f t="shared" ref="BT3:BT13" si="29">AR3*AX3/1000</f>
        <v>1.6399747914355247</v>
      </c>
      <c r="BU3">
        <f t="shared" ref="BU3:BU13" si="30">(BR3-BT3)</f>
        <v>1.0407861178410589</v>
      </c>
      <c r="BV3">
        <f t="shared" ref="BV3:BV13" si="31">1/(1.6/G3+1.37/AK3)</f>
        <v>0.18568526637295385</v>
      </c>
      <c r="BW3">
        <f t="shared" ref="BW3:BW13" si="32">H3*AX3*0.001</f>
        <v>6.1689126983207121</v>
      </c>
      <c r="BX3">
        <f t="shared" ref="BX3:BX13" si="33">H3/AP3</f>
        <v>1.2120441213788558</v>
      </c>
      <c r="BY3">
        <f t="shared" ref="BY3:BY13" si="34">(1-BI3*AX3/BN3/G3)*100</f>
        <v>56.982260339836976</v>
      </c>
      <c r="BZ3">
        <f t="shared" ref="BZ3:BZ13" si="35">(AP3-F3/(AK3/1.35))</f>
        <v>51.655759708541844</v>
      </c>
      <c r="CA3">
        <f t="shared" ref="CA3:CA13" si="36">F3*BY3/100/BZ3</f>
        <v>-2.469995612425601E-2</v>
      </c>
      <c r="CB3">
        <f t="shared" ref="CB3:CB13" si="37">(L3-K3)</f>
        <v>0</v>
      </c>
      <c r="CC3">
        <f t="shared" ref="CC3:CC13" si="38">AV3*W3</f>
        <v>1486.0928011925394</v>
      </c>
      <c r="CD3">
        <f t="shared" ref="CD3:CD13" si="39">(N3-M3)</f>
        <v>0</v>
      </c>
      <c r="CE3" t="e">
        <f t="shared" ref="CE3:CE13" si="40">(N3-O3)/(N3-K3)</f>
        <v>#DIV/0!</v>
      </c>
      <c r="CF3" t="e">
        <f t="shared" ref="CF3:CF13" si="41">(L3-N3)/(L3-K3)</f>
        <v>#DIV/0!</v>
      </c>
    </row>
    <row r="4" spans="1:84" x14ac:dyDescent="0.35">
      <c r="A4" t="s">
        <v>152</v>
      </c>
      <c r="B4" s="1">
        <v>4</v>
      </c>
      <c r="C4" s="1" t="s">
        <v>88</v>
      </c>
      <c r="D4" s="1">
        <v>738.0000350791961</v>
      </c>
      <c r="E4" s="1">
        <v>0</v>
      </c>
      <c r="F4">
        <f t="shared" si="0"/>
        <v>3.3935982149532555</v>
      </c>
      <c r="G4">
        <f t="shared" si="1"/>
        <v>0.31223302463305735</v>
      </c>
      <c r="H4">
        <f t="shared" si="2"/>
        <v>77.713295611297085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t="e">
        <f t="shared" si="3"/>
        <v>#DIV/0!</v>
      </c>
      <c r="Q4" t="e">
        <f t="shared" si="4"/>
        <v>#DIV/0!</v>
      </c>
      <c r="R4" t="e">
        <f t="shared" si="5"/>
        <v>#DIV/0!</v>
      </c>
      <c r="S4" s="1">
        <v>-1</v>
      </c>
      <c r="T4" s="1">
        <v>0.87</v>
      </c>
      <c r="U4" s="1">
        <v>0.92</v>
      </c>
      <c r="V4" s="1">
        <v>10.205347061157227</v>
      </c>
      <c r="W4">
        <f t="shared" si="6"/>
        <v>0.87510267353057858</v>
      </c>
      <c r="X4">
        <f t="shared" si="7"/>
        <v>2.9517341675773454E-3</v>
      </c>
      <c r="Y4" t="e">
        <f t="shared" si="8"/>
        <v>#DIV/0!</v>
      </c>
      <c r="Z4" t="e">
        <f t="shared" si="9"/>
        <v>#DIV/0!</v>
      </c>
      <c r="AA4" t="e">
        <f t="shared" si="10"/>
        <v>#DIV/0!</v>
      </c>
      <c r="AB4" s="1">
        <v>0</v>
      </c>
      <c r="AC4" s="1">
        <v>0.5</v>
      </c>
      <c r="AD4" t="e">
        <f t="shared" si="11"/>
        <v>#DIV/0!</v>
      </c>
      <c r="AE4">
        <f t="shared" si="12"/>
        <v>3.8924830656003029</v>
      </c>
      <c r="AF4">
        <f t="shared" si="13"/>
        <v>1.2483358898151973</v>
      </c>
      <c r="AG4">
        <f t="shared" si="14"/>
        <v>23.47259521484375</v>
      </c>
      <c r="AH4" s="1">
        <v>2</v>
      </c>
      <c r="AI4">
        <f t="shared" si="15"/>
        <v>4.644859790802002</v>
      </c>
      <c r="AJ4" s="1">
        <v>1</v>
      </c>
      <c r="AK4">
        <f t="shared" si="16"/>
        <v>9.2897195816040039</v>
      </c>
      <c r="AL4" s="1">
        <v>20.9112548828125</v>
      </c>
      <c r="AM4" s="1">
        <v>23.47259521484375</v>
      </c>
      <c r="AN4" s="1">
        <v>20.059911727905273</v>
      </c>
      <c r="AO4" s="1">
        <v>99.911247253417969</v>
      </c>
      <c r="AP4" s="1">
        <v>97.400566101074219</v>
      </c>
      <c r="AQ4" s="1">
        <v>14.124173164367676</v>
      </c>
      <c r="AR4" s="1">
        <v>16.671363830566406</v>
      </c>
      <c r="AS4" s="1">
        <v>56.416530609130859</v>
      </c>
      <c r="AT4" s="1">
        <v>66.590538024902344</v>
      </c>
      <c r="AU4" s="1">
        <v>300.53424072265625</v>
      </c>
      <c r="AV4" s="1">
        <v>1700.9207763671875</v>
      </c>
      <c r="AW4" s="1">
        <v>0.16173619031906128</v>
      </c>
      <c r="AX4" s="1">
        <v>99.155548095703125</v>
      </c>
      <c r="AY4" s="1">
        <v>0.52873891592025757</v>
      </c>
      <c r="AZ4" s="1">
        <v>-8.6812019348144531E-2</v>
      </c>
      <c r="BA4" s="1">
        <v>1</v>
      </c>
      <c r="BB4" s="1">
        <v>-1.355140209197998</v>
      </c>
      <c r="BC4" s="1">
        <v>7.355140209197998</v>
      </c>
      <c r="BD4" s="1">
        <v>1</v>
      </c>
      <c r="BE4" s="1">
        <v>0</v>
      </c>
      <c r="BF4" s="1">
        <v>0.15999999642372131</v>
      </c>
      <c r="BG4" s="1">
        <v>111115</v>
      </c>
      <c r="BH4">
        <f t="shared" si="17"/>
        <v>1.5026712036132812</v>
      </c>
      <c r="BI4">
        <f t="shared" si="18"/>
        <v>3.8924830656003029E-3</v>
      </c>
      <c r="BJ4">
        <f t="shared" si="19"/>
        <v>296.62259521484373</v>
      </c>
      <c r="BK4">
        <f t="shared" si="20"/>
        <v>294.06125488281248</v>
      </c>
      <c r="BL4">
        <f t="shared" si="21"/>
        <v>272.14731813578328</v>
      </c>
      <c r="BM4">
        <f t="shared" si="22"/>
        <v>0.28822591024327132</v>
      </c>
      <c r="BN4">
        <f t="shared" si="23"/>
        <v>2.90139410793789</v>
      </c>
      <c r="BO4">
        <f t="shared" si="24"/>
        <v>29.261036458973706</v>
      </c>
      <c r="BP4">
        <f t="shared" si="25"/>
        <v>12.5896726284073</v>
      </c>
      <c r="BQ4">
        <f t="shared" si="26"/>
        <v>22.191925048828125</v>
      </c>
      <c r="BR4">
        <f t="shared" si="27"/>
        <v>2.6847255980459508</v>
      </c>
      <c r="BS4">
        <f t="shared" si="28"/>
        <v>0.30207993747782791</v>
      </c>
      <c r="BT4">
        <f t="shared" si="29"/>
        <v>1.6530582181226927</v>
      </c>
      <c r="BU4">
        <f t="shared" si="30"/>
        <v>1.0316673799232581</v>
      </c>
      <c r="BV4">
        <f t="shared" si="31"/>
        <v>0.18968663469758484</v>
      </c>
      <c r="BW4">
        <f t="shared" si="32"/>
        <v>7.7057044206615632</v>
      </c>
      <c r="BX4">
        <f t="shared" si="33"/>
        <v>0.79787314101083029</v>
      </c>
      <c r="BY4">
        <f t="shared" si="34"/>
        <v>57.39523340337378</v>
      </c>
      <c r="BZ4">
        <f t="shared" si="35"/>
        <v>96.907401851072621</v>
      </c>
      <c r="CA4">
        <f t="shared" si="36"/>
        <v>2.0099224404328497E-2</v>
      </c>
      <c r="CB4">
        <f t="shared" si="37"/>
        <v>0</v>
      </c>
      <c r="CC4">
        <f t="shared" si="38"/>
        <v>1488.4803188626331</v>
      </c>
      <c r="CD4">
        <f t="shared" si="39"/>
        <v>0</v>
      </c>
      <c r="CE4" t="e">
        <f t="shared" si="40"/>
        <v>#DIV/0!</v>
      </c>
      <c r="CF4" t="e">
        <f t="shared" si="41"/>
        <v>#DIV/0!</v>
      </c>
    </row>
    <row r="5" spans="1:84" x14ac:dyDescent="0.35">
      <c r="A5" t="s">
        <v>152</v>
      </c>
      <c r="B5" s="1">
        <v>2</v>
      </c>
      <c r="C5" s="1" t="s">
        <v>86</v>
      </c>
      <c r="D5" s="1">
        <v>482.0000350791961</v>
      </c>
      <c r="E5" s="1">
        <v>0</v>
      </c>
      <c r="F5">
        <f t="shared" si="0"/>
        <v>9.6537868769343795</v>
      </c>
      <c r="G5">
        <f t="shared" si="1"/>
        <v>0.30018659095254396</v>
      </c>
      <c r="H5">
        <f t="shared" si="2"/>
        <v>136.71234940031567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t="e">
        <f t="shared" si="3"/>
        <v>#DIV/0!</v>
      </c>
      <c r="Q5" t="e">
        <f t="shared" si="4"/>
        <v>#DIV/0!</v>
      </c>
      <c r="R5" t="e">
        <f t="shared" si="5"/>
        <v>#DIV/0!</v>
      </c>
      <c r="S5" s="1">
        <v>-1</v>
      </c>
      <c r="T5" s="1">
        <v>0.87</v>
      </c>
      <c r="U5" s="1">
        <v>0.92</v>
      </c>
      <c r="V5" s="1">
        <v>10.205347061157227</v>
      </c>
      <c r="W5">
        <f t="shared" si="6"/>
        <v>0.87510267353057858</v>
      </c>
      <c r="X5">
        <f t="shared" si="7"/>
        <v>7.1675330577530604E-3</v>
      </c>
      <c r="Y5" t="e">
        <f t="shared" si="8"/>
        <v>#DIV/0!</v>
      </c>
      <c r="Z5" t="e">
        <f t="shared" si="9"/>
        <v>#DIV/0!</v>
      </c>
      <c r="AA5" t="e">
        <f t="shared" si="10"/>
        <v>#DIV/0!</v>
      </c>
      <c r="AB5" s="1">
        <v>0</v>
      </c>
      <c r="AC5" s="1">
        <v>0.5</v>
      </c>
      <c r="AD5" t="e">
        <f t="shared" si="11"/>
        <v>#DIV/0!</v>
      </c>
      <c r="AE5">
        <f t="shared" si="12"/>
        <v>3.7579676410468501</v>
      </c>
      <c r="AF5">
        <f t="shared" si="13"/>
        <v>1.2523453080430633</v>
      </c>
      <c r="AG5">
        <f t="shared" si="14"/>
        <v>23.346349716186523</v>
      </c>
      <c r="AH5" s="1">
        <v>2</v>
      </c>
      <c r="AI5">
        <f t="shared" si="15"/>
        <v>4.644859790802002</v>
      </c>
      <c r="AJ5" s="1">
        <v>1</v>
      </c>
      <c r="AK5">
        <f t="shared" si="16"/>
        <v>9.2897195816040039</v>
      </c>
      <c r="AL5" s="1">
        <v>20.843252182006836</v>
      </c>
      <c r="AM5" s="1">
        <v>23.346349716186523</v>
      </c>
      <c r="AN5" s="1">
        <v>20.060840606689453</v>
      </c>
      <c r="AO5" s="1">
        <v>199.89015197753906</v>
      </c>
      <c r="AP5" s="1">
        <v>192.98417663574219</v>
      </c>
      <c r="AQ5" s="1">
        <v>13.948834419250488</v>
      </c>
      <c r="AR5" s="1">
        <v>16.40827751159668</v>
      </c>
      <c r="AS5" s="1">
        <v>55.951919555664063</v>
      </c>
      <c r="AT5" s="1">
        <v>65.817893981933594</v>
      </c>
      <c r="AU5" s="1">
        <v>300.58071899414063</v>
      </c>
      <c r="AV5" s="1">
        <v>1698.5380859375</v>
      </c>
      <c r="AW5" s="1">
        <v>0.17011198401451111</v>
      </c>
      <c r="AX5" s="1">
        <v>99.159187316894531</v>
      </c>
      <c r="AY5" s="1">
        <v>0.93334859609603882</v>
      </c>
      <c r="AZ5" s="1">
        <v>-7.7403068542480469E-2</v>
      </c>
      <c r="BA5" s="1">
        <v>1</v>
      </c>
      <c r="BB5" s="1">
        <v>-1.355140209197998</v>
      </c>
      <c r="BC5" s="1">
        <v>7.355140209197998</v>
      </c>
      <c r="BD5" s="1">
        <v>1</v>
      </c>
      <c r="BE5" s="1">
        <v>0</v>
      </c>
      <c r="BF5" s="1">
        <v>0.15999999642372131</v>
      </c>
      <c r="BG5" s="1">
        <v>111115</v>
      </c>
      <c r="BH5">
        <f t="shared" si="17"/>
        <v>1.5029035949707028</v>
      </c>
      <c r="BI5">
        <f t="shared" si="18"/>
        <v>3.7579676410468502E-3</v>
      </c>
      <c r="BJ5">
        <f t="shared" si="19"/>
        <v>296.4963497161865</v>
      </c>
      <c r="BK5">
        <f t="shared" si="20"/>
        <v>293.99325218200681</v>
      </c>
      <c r="BL5">
        <f t="shared" si="21"/>
        <v>271.76608767555445</v>
      </c>
      <c r="BM5">
        <f t="shared" si="22"/>
        <v>0.31314431225452732</v>
      </c>
      <c r="BN5">
        <f t="shared" si="23"/>
        <v>2.8793767713630665</v>
      </c>
      <c r="BO5">
        <f t="shared" si="24"/>
        <v>29.037922246791997</v>
      </c>
      <c r="BP5">
        <f t="shared" si="25"/>
        <v>12.629644735195317</v>
      </c>
      <c r="BQ5">
        <f t="shared" si="26"/>
        <v>22.09480094909668</v>
      </c>
      <c r="BR5">
        <f t="shared" si="27"/>
        <v>2.6688873342293244</v>
      </c>
      <c r="BS5">
        <f t="shared" si="28"/>
        <v>0.29079004548418647</v>
      </c>
      <c r="BT5">
        <f t="shared" si="29"/>
        <v>1.6270314633200031</v>
      </c>
      <c r="BU5">
        <f t="shared" si="30"/>
        <v>1.0418558709093213</v>
      </c>
      <c r="BV5">
        <f t="shared" si="31"/>
        <v>0.18256526968740877</v>
      </c>
      <c r="BW5">
        <f t="shared" si="32"/>
        <v>13.556285462718636</v>
      </c>
      <c r="BX5">
        <f t="shared" si="33"/>
        <v>0.70841222209818977</v>
      </c>
      <c r="BY5">
        <f t="shared" si="34"/>
        <v>56.888194691966341</v>
      </c>
      <c r="BZ5">
        <f t="shared" si="35"/>
        <v>191.58126967290241</v>
      </c>
      <c r="CA5">
        <f t="shared" si="36"/>
        <v>2.866598119468829E-2</v>
      </c>
      <c r="CB5">
        <f t="shared" si="37"/>
        <v>0</v>
      </c>
      <c r="CC5">
        <f t="shared" si="38"/>
        <v>1486.3952200974179</v>
      </c>
      <c r="CD5">
        <f t="shared" si="39"/>
        <v>0</v>
      </c>
      <c r="CE5" t="e">
        <f t="shared" si="40"/>
        <v>#DIV/0!</v>
      </c>
      <c r="CF5" t="e">
        <f t="shared" si="41"/>
        <v>#DIV/0!</v>
      </c>
    </row>
    <row r="6" spans="1:84" x14ac:dyDescent="0.35">
      <c r="A6" t="s">
        <v>152</v>
      </c>
      <c r="B6" s="1">
        <v>5</v>
      </c>
      <c r="C6" s="1" t="s">
        <v>89</v>
      </c>
      <c r="D6" s="1">
        <v>887.0000350791961</v>
      </c>
      <c r="E6" s="1">
        <v>0</v>
      </c>
      <c r="F6">
        <f t="shared" si="0"/>
        <v>16.83151845766956</v>
      </c>
      <c r="G6">
        <f t="shared" si="1"/>
        <v>0.32088574661302927</v>
      </c>
      <c r="H6">
        <f t="shared" si="2"/>
        <v>196.73554296154819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t="e">
        <f t="shared" si="3"/>
        <v>#DIV/0!</v>
      </c>
      <c r="Q6" t="e">
        <f t="shared" si="4"/>
        <v>#DIV/0!</v>
      </c>
      <c r="R6" t="e">
        <f t="shared" si="5"/>
        <v>#DIV/0!</v>
      </c>
      <c r="S6" s="1">
        <v>-1</v>
      </c>
      <c r="T6" s="1">
        <v>0.87</v>
      </c>
      <c r="U6" s="1">
        <v>0.92</v>
      </c>
      <c r="V6" s="1">
        <v>10.205347061157227</v>
      </c>
      <c r="W6">
        <f t="shared" si="6"/>
        <v>0.87510267353057858</v>
      </c>
      <c r="X6">
        <f t="shared" si="7"/>
        <v>1.1980317477631697E-2</v>
      </c>
      <c r="Y6" t="e">
        <f t="shared" si="8"/>
        <v>#DIV/0!</v>
      </c>
      <c r="Z6" t="e">
        <f t="shared" si="9"/>
        <v>#DIV/0!</v>
      </c>
      <c r="AA6" t="e">
        <f t="shared" si="10"/>
        <v>#DIV/0!</v>
      </c>
      <c r="AB6" s="1">
        <v>0</v>
      </c>
      <c r="AC6" s="1">
        <v>0.5</v>
      </c>
      <c r="AD6" t="e">
        <f t="shared" si="11"/>
        <v>#DIV/0!</v>
      </c>
      <c r="AE6">
        <f t="shared" si="12"/>
        <v>3.9398955290693212</v>
      </c>
      <c r="AF6">
        <f t="shared" si="13"/>
        <v>1.2305112735704873</v>
      </c>
      <c r="AG6">
        <f t="shared" si="14"/>
        <v>23.450338363647461</v>
      </c>
      <c r="AH6" s="1">
        <v>2</v>
      </c>
      <c r="AI6">
        <f t="shared" si="15"/>
        <v>4.644859790802002</v>
      </c>
      <c r="AJ6" s="1">
        <v>1</v>
      </c>
      <c r="AK6">
        <f t="shared" si="16"/>
        <v>9.2897195816040039</v>
      </c>
      <c r="AL6" s="1">
        <v>20.927642822265625</v>
      </c>
      <c r="AM6" s="1">
        <v>23.450338363647461</v>
      </c>
      <c r="AN6" s="1">
        <v>20.056844711303711</v>
      </c>
      <c r="AO6" s="1">
        <v>300.00030517578125</v>
      </c>
      <c r="AP6" s="1">
        <v>288.04568481445313</v>
      </c>
      <c r="AQ6" s="1">
        <v>14.23442268371582</v>
      </c>
      <c r="AR6" s="1">
        <v>16.811908721923828</v>
      </c>
      <c r="AS6" s="1">
        <v>56.799697875976563</v>
      </c>
      <c r="AT6" s="1">
        <v>67.084739685058594</v>
      </c>
      <c r="AU6" s="1">
        <v>300.57647705078125</v>
      </c>
      <c r="AV6" s="1">
        <v>1700.830322265625</v>
      </c>
      <c r="AW6" s="1">
        <v>0.11439919471740723</v>
      </c>
      <c r="AX6" s="1">
        <v>99.155342102050781</v>
      </c>
      <c r="AY6" s="1">
        <v>1.2092962265014648</v>
      </c>
      <c r="AZ6" s="1">
        <v>-8.7788008153438568E-2</v>
      </c>
      <c r="BA6" s="1">
        <v>1</v>
      </c>
      <c r="BB6" s="1">
        <v>-1.355140209197998</v>
      </c>
      <c r="BC6" s="1">
        <v>7.355140209197998</v>
      </c>
      <c r="BD6" s="1">
        <v>1</v>
      </c>
      <c r="BE6" s="1">
        <v>0</v>
      </c>
      <c r="BF6" s="1">
        <v>0.15999999642372131</v>
      </c>
      <c r="BG6" s="1">
        <v>111115</v>
      </c>
      <c r="BH6">
        <f t="shared" si="17"/>
        <v>1.5028823852539062</v>
      </c>
      <c r="BI6">
        <f t="shared" si="18"/>
        <v>3.939895529069321E-3</v>
      </c>
      <c r="BJ6">
        <f t="shared" si="19"/>
        <v>296.60033836364744</v>
      </c>
      <c r="BK6">
        <f t="shared" si="20"/>
        <v>294.0776428222656</v>
      </c>
      <c r="BL6">
        <f t="shared" si="21"/>
        <v>272.13284547985677</v>
      </c>
      <c r="BM6">
        <f t="shared" si="22"/>
        <v>0.28152655614062727</v>
      </c>
      <c r="BN6">
        <f t="shared" si="23"/>
        <v>2.8975018342812957</v>
      </c>
      <c r="BO6">
        <f t="shared" si="24"/>
        <v>29.221842947192734</v>
      </c>
      <c r="BP6">
        <f t="shared" si="25"/>
        <v>12.409934225268906</v>
      </c>
      <c r="BQ6">
        <f t="shared" si="26"/>
        <v>22.188990592956543</v>
      </c>
      <c r="BR6">
        <f t="shared" si="27"/>
        <v>2.6842458667264251</v>
      </c>
      <c r="BS6">
        <f t="shared" si="28"/>
        <v>0.31017178439494869</v>
      </c>
      <c r="BT6">
        <f t="shared" si="29"/>
        <v>1.6669905607108084</v>
      </c>
      <c r="BU6">
        <f t="shared" si="30"/>
        <v>1.0172553060156166</v>
      </c>
      <c r="BV6">
        <f t="shared" si="31"/>
        <v>0.19479229571528042</v>
      </c>
      <c r="BW6">
        <f t="shared" si="32"/>
        <v>19.507380065985021</v>
      </c>
      <c r="BX6">
        <f t="shared" si="33"/>
        <v>0.68300118117817643</v>
      </c>
      <c r="BY6">
        <f t="shared" si="34"/>
        <v>57.982841671737347</v>
      </c>
      <c r="BZ6">
        <f t="shared" si="35"/>
        <v>285.59969602886588</v>
      </c>
      <c r="CA6">
        <f t="shared" si="36"/>
        <v>3.417157943078971E-2</v>
      </c>
      <c r="CB6">
        <f t="shared" si="37"/>
        <v>0</v>
      </c>
      <c r="CC6">
        <f t="shared" si="38"/>
        <v>1488.401162236524</v>
      </c>
      <c r="CD6">
        <f t="shared" si="39"/>
        <v>0</v>
      </c>
      <c r="CE6" t="e">
        <f t="shared" si="40"/>
        <v>#DIV/0!</v>
      </c>
      <c r="CF6" t="e">
        <f t="shared" si="41"/>
        <v>#DIV/0!</v>
      </c>
    </row>
    <row r="7" spans="1:84" x14ac:dyDescent="0.35">
      <c r="A7" t="s">
        <v>152</v>
      </c>
      <c r="B7" s="1">
        <v>1</v>
      </c>
      <c r="C7" s="1" t="s">
        <v>85</v>
      </c>
      <c r="D7" s="1">
        <v>347.0000350791961</v>
      </c>
      <c r="E7" s="1">
        <v>0</v>
      </c>
      <c r="F7">
        <f t="shared" si="0"/>
        <v>27.422855065443581</v>
      </c>
      <c r="G7">
        <f t="shared" si="1"/>
        <v>0.2664132225053607</v>
      </c>
      <c r="H7">
        <f t="shared" si="2"/>
        <v>206.29129228888442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t="e">
        <f t="shared" si="3"/>
        <v>#DIV/0!</v>
      </c>
      <c r="Q7" t="e">
        <f t="shared" si="4"/>
        <v>#DIV/0!</v>
      </c>
      <c r="R7" t="e">
        <f t="shared" si="5"/>
        <v>#DIV/0!</v>
      </c>
      <c r="S7" s="1">
        <v>-1</v>
      </c>
      <c r="T7" s="1">
        <v>0.87</v>
      </c>
      <c r="U7" s="1">
        <v>0.92</v>
      </c>
      <c r="V7" s="1">
        <v>10.205347061157227</v>
      </c>
      <c r="W7">
        <f t="shared" si="6"/>
        <v>0.87510267353057858</v>
      </c>
      <c r="X7">
        <f t="shared" si="7"/>
        <v>1.9119325759335525E-2</v>
      </c>
      <c r="Y7" t="e">
        <f t="shared" si="8"/>
        <v>#DIV/0!</v>
      </c>
      <c r="Z7" t="e">
        <f t="shared" si="9"/>
        <v>#DIV/0!</v>
      </c>
      <c r="AA7" t="e">
        <f t="shared" si="10"/>
        <v>#DIV/0!</v>
      </c>
      <c r="AB7" s="1">
        <v>0</v>
      </c>
      <c r="AC7" s="1">
        <v>0.5</v>
      </c>
      <c r="AD7" t="e">
        <f t="shared" si="11"/>
        <v>#DIV/0!</v>
      </c>
      <c r="AE7">
        <f t="shared" si="12"/>
        <v>3.4061111928729839</v>
      </c>
      <c r="AF7">
        <f t="shared" si="13"/>
        <v>1.2747621357611312</v>
      </c>
      <c r="AG7">
        <f t="shared" si="14"/>
        <v>23.32240104675293</v>
      </c>
      <c r="AH7" s="1">
        <v>2</v>
      </c>
      <c r="AI7">
        <f t="shared" si="15"/>
        <v>4.644859790802002</v>
      </c>
      <c r="AJ7" s="1">
        <v>1</v>
      </c>
      <c r="AK7">
        <f t="shared" si="16"/>
        <v>9.2897195816040039</v>
      </c>
      <c r="AL7" s="1">
        <v>20.82685661315918</v>
      </c>
      <c r="AM7" s="1">
        <v>23.32240104675293</v>
      </c>
      <c r="AN7" s="1">
        <v>20.057895660400391</v>
      </c>
      <c r="AO7" s="1">
        <v>400.29507446289063</v>
      </c>
      <c r="AP7" s="1">
        <v>381.1854248046875</v>
      </c>
      <c r="AQ7" s="1">
        <v>13.909591674804688</v>
      </c>
      <c r="AR7" s="1">
        <v>16.139270782470703</v>
      </c>
      <c r="AS7" s="1">
        <v>55.855354309082031</v>
      </c>
      <c r="AT7" s="1">
        <v>64.807960510253906</v>
      </c>
      <c r="AU7" s="1">
        <v>300.59384155273438</v>
      </c>
      <c r="AV7" s="1">
        <v>1698.7760009765625</v>
      </c>
      <c r="AW7" s="1">
        <v>0.13723345100879669</v>
      </c>
      <c r="AX7" s="1">
        <v>99.165229797363281</v>
      </c>
      <c r="AY7" s="1">
        <v>1.1348744630813599</v>
      </c>
      <c r="AZ7" s="1">
        <v>-7.2347357869148254E-2</v>
      </c>
      <c r="BA7" s="1">
        <v>0.5</v>
      </c>
      <c r="BB7" s="1">
        <v>-1.355140209197998</v>
      </c>
      <c r="BC7" s="1">
        <v>7.355140209197998</v>
      </c>
      <c r="BD7" s="1">
        <v>1</v>
      </c>
      <c r="BE7" s="1">
        <v>0</v>
      </c>
      <c r="BF7" s="1">
        <v>0.15999999642372131</v>
      </c>
      <c r="BG7" s="1">
        <v>111115</v>
      </c>
      <c r="BH7">
        <f t="shared" si="17"/>
        <v>1.5029692077636718</v>
      </c>
      <c r="BI7">
        <f t="shared" si="18"/>
        <v>3.4061111928729839E-3</v>
      </c>
      <c r="BJ7">
        <f t="shared" si="19"/>
        <v>296.47240104675291</v>
      </c>
      <c r="BK7">
        <f t="shared" si="20"/>
        <v>293.97685661315916</v>
      </c>
      <c r="BL7">
        <f t="shared" si="21"/>
        <v>271.80415408095359</v>
      </c>
      <c r="BM7">
        <f t="shared" si="22"/>
        <v>0.37573149300182529</v>
      </c>
      <c r="BN7">
        <f t="shared" si="23"/>
        <v>2.8752166316667096</v>
      </c>
      <c r="BO7">
        <f t="shared" si="24"/>
        <v>28.994201269356196</v>
      </c>
      <c r="BP7">
        <f t="shared" si="25"/>
        <v>12.854930486885493</v>
      </c>
      <c r="BQ7">
        <f t="shared" si="26"/>
        <v>22.074628829956055</v>
      </c>
      <c r="BR7">
        <f t="shared" si="27"/>
        <v>2.6656080935068194</v>
      </c>
      <c r="BS7">
        <f t="shared" si="28"/>
        <v>0.25898594971827998</v>
      </c>
      <c r="BT7">
        <f t="shared" si="29"/>
        <v>1.6004544959055784</v>
      </c>
      <c r="BU7">
        <f t="shared" si="30"/>
        <v>1.065153597601241</v>
      </c>
      <c r="BV7">
        <f t="shared" si="31"/>
        <v>0.16251751941248024</v>
      </c>
      <c r="BW7">
        <f t="shared" si="32"/>
        <v>20.456923405022259</v>
      </c>
      <c r="BX7">
        <f t="shared" si="33"/>
        <v>0.54118357855519883</v>
      </c>
      <c r="BY7">
        <f t="shared" si="34"/>
        <v>55.904741148984492</v>
      </c>
      <c r="BZ7">
        <f t="shared" si="35"/>
        <v>377.20028251775994</v>
      </c>
      <c r="CA7">
        <f t="shared" si="36"/>
        <v>4.0643331541713762E-2</v>
      </c>
      <c r="CB7">
        <f t="shared" si="37"/>
        <v>0</v>
      </c>
      <c r="CC7">
        <f t="shared" si="38"/>
        <v>1486.6034201841746</v>
      </c>
      <c r="CD7">
        <f t="shared" si="39"/>
        <v>0</v>
      </c>
      <c r="CE7" t="e">
        <f t="shared" si="40"/>
        <v>#DIV/0!</v>
      </c>
      <c r="CF7" t="e">
        <f t="shared" si="41"/>
        <v>#DIV/0!</v>
      </c>
    </row>
    <row r="8" spans="1:84" x14ac:dyDescent="0.35">
      <c r="A8" t="s">
        <v>152</v>
      </c>
      <c r="B8" s="1">
        <v>6</v>
      </c>
      <c r="C8" s="1" t="s">
        <v>90</v>
      </c>
      <c r="D8" s="1">
        <v>1049.0000350791961</v>
      </c>
      <c r="E8" s="1">
        <v>0</v>
      </c>
      <c r="F8">
        <f t="shared" si="0"/>
        <v>25.791567578389056</v>
      </c>
      <c r="G8">
        <f t="shared" si="1"/>
        <v>0.3337653771696541</v>
      </c>
      <c r="H8">
        <f t="shared" si="2"/>
        <v>346.24631436185831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t="e">
        <f t="shared" si="3"/>
        <v>#DIV/0!</v>
      </c>
      <c r="Q8" t="e">
        <f t="shared" si="4"/>
        <v>#DIV/0!</v>
      </c>
      <c r="R8" t="e">
        <f t="shared" si="5"/>
        <v>#DIV/0!</v>
      </c>
      <c r="S8" s="1">
        <v>-1</v>
      </c>
      <c r="T8" s="1">
        <v>0.87</v>
      </c>
      <c r="U8" s="1">
        <v>0.92</v>
      </c>
      <c r="V8" s="1">
        <v>10.205347061157227</v>
      </c>
      <c r="W8">
        <f t="shared" si="6"/>
        <v>0.87510267353057858</v>
      </c>
      <c r="X8">
        <f t="shared" si="7"/>
        <v>1.8002721439994863E-2</v>
      </c>
      <c r="Y8" t="e">
        <f t="shared" si="8"/>
        <v>#DIV/0!</v>
      </c>
      <c r="Z8" t="e">
        <f t="shared" si="9"/>
        <v>#DIV/0!</v>
      </c>
      <c r="AA8" t="e">
        <f t="shared" si="10"/>
        <v>#DIV/0!</v>
      </c>
      <c r="AB8" s="1">
        <v>0</v>
      </c>
      <c r="AC8" s="1">
        <v>0.5</v>
      </c>
      <c r="AD8" t="e">
        <f t="shared" si="11"/>
        <v>#DIV/0!</v>
      </c>
      <c r="AE8">
        <f t="shared" si="12"/>
        <v>4.0130869842917161</v>
      </c>
      <c r="AF8">
        <f t="shared" si="13"/>
        <v>1.2065668223353736</v>
      </c>
      <c r="AG8">
        <f t="shared" si="14"/>
        <v>23.41661262512207</v>
      </c>
      <c r="AH8" s="1">
        <v>2</v>
      </c>
      <c r="AI8">
        <f t="shared" si="15"/>
        <v>4.644859790802002</v>
      </c>
      <c r="AJ8" s="1">
        <v>1</v>
      </c>
      <c r="AK8">
        <f t="shared" si="16"/>
        <v>9.2897195816040039</v>
      </c>
      <c r="AL8" s="1">
        <v>20.965200424194336</v>
      </c>
      <c r="AM8" s="1">
        <v>23.41661262512207</v>
      </c>
      <c r="AN8" s="1">
        <v>20.058681488037109</v>
      </c>
      <c r="AO8" s="1">
        <v>500.34854125976563</v>
      </c>
      <c r="AP8" s="1">
        <v>481.900146484375</v>
      </c>
      <c r="AQ8" s="1">
        <v>14.368766784667969</v>
      </c>
      <c r="AR8" s="1">
        <v>16.993677139282227</v>
      </c>
      <c r="AS8" s="1">
        <v>57.204498291015625</v>
      </c>
      <c r="AT8" s="1">
        <v>67.65460205078125</v>
      </c>
      <c r="AU8" s="1">
        <v>300.57330322265625</v>
      </c>
      <c r="AV8" s="1">
        <v>1700.59521484375</v>
      </c>
      <c r="AW8" s="1">
        <v>0.17524667084217072</v>
      </c>
      <c r="AX8" s="1">
        <v>99.157218933105469</v>
      </c>
      <c r="AY8" s="1">
        <v>1.3926305770874023</v>
      </c>
      <c r="AZ8" s="1">
        <v>-9.930419921875E-2</v>
      </c>
      <c r="BA8" s="1">
        <v>1</v>
      </c>
      <c r="BB8" s="1">
        <v>-1.355140209197998</v>
      </c>
      <c r="BC8" s="1">
        <v>7.355140209197998</v>
      </c>
      <c r="BD8" s="1">
        <v>1</v>
      </c>
      <c r="BE8" s="1">
        <v>0</v>
      </c>
      <c r="BF8" s="1">
        <v>0.15999999642372131</v>
      </c>
      <c r="BG8" s="1">
        <v>111115</v>
      </c>
      <c r="BH8">
        <f t="shared" si="17"/>
        <v>1.502866516113281</v>
      </c>
      <c r="BI8">
        <f t="shared" si="18"/>
        <v>4.0130869842917158E-3</v>
      </c>
      <c r="BJ8">
        <f t="shared" si="19"/>
        <v>296.56661262512205</v>
      </c>
      <c r="BK8">
        <f t="shared" si="20"/>
        <v>294.11520042419431</v>
      </c>
      <c r="BL8">
        <f t="shared" si="21"/>
        <v>272.09522829319758</v>
      </c>
      <c r="BM8">
        <f t="shared" si="22"/>
        <v>0.27163216095891135</v>
      </c>
      <c r="BN8">
        <f t="shared" si="23"/>
        <v>2.8916125869136908</v>
      </c>
      <c r="BO8">
        <f t="shared" si="24"/>
        <v>29.161896814234598</v>
      </c>
      <c r="BP8">
        <f t="shared" si="25"/>
        <v>12.168219674952372</v>
      </c>
      <c r="BQ8">
        <f t="shared" si="26"/>
        <v>22.190906524658203</v>
      </c>
      <c r="BR8">
        <f t="shared" si="27"/>
        <v>2.6845590789658553</v>
      </c>
      <c r="BS8">
        <f t="shared" si="28"/>
        <v>0.32218959901086563</v>
      </c>
      <c r="BT8">
        <f t="shared" si="29"/>
        <v>1.6850457645783172</v>
      </c>
      <c r="BU8">
        <f t="shared" si="30"/>
        <v>0.9995133143875381</v>
      </c>
      <c r="BV8">
        <f t="shared" si="31"/>
        <v>0.20237747095230657</v>
      </c>
      <c r="BW8">
        <f t="shared" si="32"/>
        <v>34.332821597959644</v>
      </c>
      <c r="BX8">
        <f t="shared" si="33"/>
        <v>0.71850219778483693</v>
      </c>
      <c r="BY8">
        <f t="shared" si="34"/>
        <v>58.769222855219262</v>
      </c>
      <c r="BZ8">
        <f t="shared" si="35"/>
        <v>478.15206604718128</v>
      </c>
      <c r="CA8">
        <f t="shared" si="36"/>
        <v>3.1700174284099582E-2</v>
      </c>
      <c r="CB8">
        <f t="shared" si="37"/>
        <v>0</v>
      </c>
      <c r="CC8">
        <f t="shared" si="38"/>
        <v>1488.1954191030743</v>
      </c>
      <c r="CD8">
        <f t="shared" si="39"/>
        <v>0</v>
      </c>
      <c r="CE8" t="e">
        <f t="shared" si="40"/>
        <v>#DIV/0!</v>
      </c>
      <c r="CF8" t="e">
        <f t="shared" si="41"/>
        <v>#DIV/0!</v>
      </c>
    </row>
    <row r="9" spans="1:84" x14ac:dyDescent="0.35">
      <c r="A9" t="s">
        <v>152</v>
      </c>
      <c r="B9" s="1">
        <v>7</v>
      </c>
      <c r="C9" s="1" t="s">
        <v>91</v>
      </c>
      <c r="D9" s="1">
        <v>1199.0000350791961</v>
      </c>
      <c r="E9" s="1">
        <v>0</v>
      </c>
      <c r="F9">
        <f t="shared" si="0"/>
        <v>32.068064761977233</v>
      </c>
      <c r="G9">
        <f t="shared" si="1"/>
        <v>0.34159043996890409</v>
      </c>
      <c r="H9">
        <f t="shared" si="2"/>
        <v>608.60439526807204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t="e">
        <f t="shared" si="3"/>
        <v>#DIV/0!</v>
      </c>
      <c r="Q9" t="e">
        <f t="shared" si="4"/>
        <v>#DIV/0!</v>
      </c>
      <c r="R9" t="e">
        <f t="shared" si="5"/>
        <v>#DIV/0!</v>
      </c>
      <c r="S9" s="1">
        <v>-1</v>
      </c>
      <c r="T9" s="1">
        <v>0.87</v>
      </c>
      <c r="U9" s="1">
        <v>0.92</v>
      </c>
      <c r="V9" s="1">
        <v>10.205347061157227</v>
      </c>
      <c r="W9">
        <f t="shared" si="6"/>
        <v>0.87510267353057858</v>
      </c>
      <c r="X9">
        <f t="shared" si="7"/>
        <v>2.2222478422371045E-2</v>
      </c>
      <c r="Y9" t="e">
        <f t="shared" si="8"/>
        <v>#DIV/0!</v>
      </c>
      <c r="Z9" t="e">
        <f t="shared" si="9"/>
        <v>#DIV/0!</v>
      </c>
      <c r="AA9" t="e">
        <f t="shared" si="10"/>
        <v>#DIV/0!</v>
      </c>
      <c r="AB9" s="1">
        <v>0</v>
      </c>
      <c r="AC9" s="1">
        <v>0.5</v>
      </c>
      <c r="AD9" t="e">
        <f t="shared" si="11"/>
        <v>#DIV/0!</v>
      </c>
      <c r="AE9">
        <f t="shared" si="12"/>
        <v>4.053142965985999</v>
      </c>
      <c r="AF9">
        <f t="shared" si="13"/>
        <v>1.1914608765607333</v>
      </c>
      <c r="AG9">
        <f t="shared" si="14"/>
        <v>23.402215957641602</v>
      </c>
      <c r="AH9" s="1">
        <v>2</v>
      </c>
      <c r="AI9">
        <f t="shared" si="15"/>
        <v>4.644859790802002</v>
      </c>
      <c r="AJ9" s="1">
        <v>1</v>
      </c>
      <c r="AK9">
        <f t="shared" si="16"/>
        <v>9.2897195816040039</v>
      </c>
      <c r="AL9" s="1">
        <v>20.981893539428711</v>
      </c>
      <c r="AM9" s="1">
        <v>23.402215957641602</v>
      </c>
      <c r="AN9" s="1">
        <v>20.06041145324707</v>
      </c>
      <c r="AO9" s="1">
        <v>800.541015625</v>
      </c>
      <c r="AP9" s="1">
        <v>777.107421875</v>
      </c>
      <c r="AQ9" s="1">
        <v>14.471914291381836</v>
      </c>
      <c r="AR9" s="1">
        <v>17.122659683227539</v>
      </c>
      <c r="AS9" s="1">
        <v>57.549518585205078</v>
      </c>
      <c r="AT9" s="1">
        <v>68.090621948242188</v>
      </c>
      <c r="AU9" s="1">
        <v>300.57525634765625</v>
      </c>
      <c r="AV9" s="1">
        <v>1700.4241943359375</v>
      </c>
      <c r="AW9" s="1">
        <v>0.15606009960174561</v>
      </c>
      <c r="AX9" s="1">
        <v>99.145866394042969</v>
      </c>
      <c r="AY9" s="1">
        <v>1.0338201522827148</v>
      </c>
      <c r="AZ9" s="1">
        <v>-9.926624596118927E-2</v>
      </c>
      <c r="BA9" s="1">
        <v>1</v>
      </c>
      <c r="BB9" s="1">
        <v>-1.355140209197998</v>
      </c>
      <c r="BC9" s="1">
        <v>7.355140209197998</v>
      </c>
      <c r="BD9" s="1">
        <v>1</v>
      </c>
      <c r="BE9" s="1">
        <v>0</v>
      </c>
      <c r="BF9" s="1">
        <v>0.15999999642372131</v>
      </c>
      <c r="BG9" s="1">
        <v>111115</v>
      </c>
      <c r="BH9">
        <f t="shared" si="17"/>
        <v>1.502876281738281</v>
      </c>
      <c r="BI9">
        <f t="shared" si="18"/>
        <v>4.0531429659859987E-3</v>
      </c>
      <c r="BJ9">
        <f t="shared" si="19"/>
        <v>296.55221595764158</v>
      </c>
      <c r="BK9">
        <f t="shared" si="20"/>
        <v>294.13189353942869</v>
      </c>
      <c r="BL9">
        <f t="shared" si="21"/>
        <v>272.0678650125592</v>
      </c>
      <c r="BM9">
        <f t="shared" si="22"/>
        <v>0.2658375868325647</v>
      </c>
      <c r="BN9">
        <f t="shared" si="23"/>
        <v>2.8891018058246769</v>
      </c>
      <c r="BO9">
        <f t="shared" si="24"/>
        <v>29.139911838001389</v>
      </c>
      <c r="BP9">
        <f t="shared" si="25"/>
        <v>12.01725215477385</v>
      </c>
      <c r="BQ9">
        <f t="shared" si="26"/>
        <v>22.192054748535156</v>
      </c>
      <c r="BR9">
        <f t="shared" si="27"/>
        <v>2.6847468033716728</v>
      </c>
      <c r="BS9">
        <f t="shared" si="28"/>
        <v>0.32947536648286824</v>
      </c>
      <c r="BT9">
        <f t="shared" si="29"/>
        <v>1.6976409292639436</v>
      </c>
      <c r="BU9">
        <f t="shared" si="30"/>
        <v>0.98710587410772921</v>
      </c>
      <c r="BV9">
        <f t="shared" si="31"/>
        <v>0.20697734347290284</v>
      </c>
      <c r="BW9">
        <f t="shared" si="32"/>
        <v>60.340610060075591</v>
      </c>
      <c r="BX9">
        <f t="shared" si="33"/>
        <v>0.78316636559670871</v>
      </c>
      <c r="BY9">
        <f t="shared" si="34"/>
        <v>59.280917692880166</v>
      </c>
      <c r="BZ9">
        <f t="shared" si="35"/>
        <v>772.44722873909541</v>
      </c>
      <c r="CA9">
        <f t="shared" si="36"/>
        <v>2.4610410096594704E-2</v>
      </c>
      <c r="CB9">
        <f t="shared" si="37"/>
        <v>0</v>
      </c>
      <c r="CC9">
        <f t="shared" si="38"/>
        <v>1488.0457585994591</v>
      </c>
      <c r="CD9">
        <f t="shared" si="39"/>
        <v>0</v>
      </c>
      <c r="CE9" t="e">
        <f t="shared" si="40"/>
        <v>#DIV/0!</v>
      </c>
      <c r="CF9" t="e">
        <f t="shared" si="41"/>
        <v>#DIV/0!</v>
      </c>
    </row>
    <row r="10" spans="1:84" x14ac:dyDescent="0.35">
      <c r="A10" t="s">
        <v>152</v>
      </c>
      <c r="B10" s="1">
        <v>8</v>
      </c>
      <c r="C10" s="1" t="s">
        <v>92</v>
      </c>
      <c r="D10" s="1">
        <v>1341.0000350791961</v>
      </c>
      <c r="E10" s="1">
        <v>0</v>
      </c>
      <c r="F10">
        <f t="shared" si="0"/>
        <v>34.60651218848092</v>
      </c>
      <c r="G10">
        <f t="shared" si="1"/>
        <v>0.34054632288803288</v>
      </c>
      <c r="H10">
        <f t="shared" si="2"/>
        <v>984.73411383922621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t="e">
        <f t="shared" si="3"/>
        <v>#DIV/0!</v>
      </c>
      <c r="Q10" t="e">
        <f t="shared" si="4"/>
        <v>#DIV/0!</v>
      </c>
      <c r="R10" t="e">
        <f t="shared" si="5"/>
        <v>#DIV/0!</v>
      </c>
      <c r="S10" s="1">
        <v>-1</v>
      </c>
      <c r="T10" s="1">
        <v>0.87</v>
      </c>
      <c r="U10" s="1">
        <v>0.92</v>
      </c>
      <c r="V10" s="1">
        <v>10.205347061157227</v>
      </c>
      <c r="W10">
        <f t="shared" si="6"/>
        <v>0.87510267353057858</v>
      </c>
      <c r="X10">
        <f t="shared" si="7"/>
        <v>2.3930022708656139E-2</v>
      </c>
      <c r="Y10" t="e">
        <f t="shared" si="8"/>
        <v>#DIV/0!</v>
      </c>
      <c r="Z10" t="e">
        <f t="shared" si="9"/>
        <v>#DIV/0!</v>
      </c>
      <c r="AA10" t="e">
        <f t="shared" si="10"/>
        <v>#DIV/0!</v>
      </c>
      <c r="AB10" s="1">
        <v>0</v>
      </c>
      <c r="AC10" s="1">
        <v>0.5</v>
      </c>
      <c r="AD10" t="e">
        <f t="shared" si="11"/>
        <v>#DIV/0!</v>
      </c>
      <c r="AE10">
        <f t="shared" si="12"/>
        <v>4.042798246975126</v>
      </c>
      <c r="AF10">
        <f t="shared" si="13"/>
        <v>1.1916449922994174</v>
      </c>
      <c r="AG10">
        <f t="shared" si="14"/>
        <v>23.467336654663086</v>
      </c>
      <c r="AH10" s="1">
        <v>2</v>
      </c>
      <c r="AI10">
        <f t="shared" si="15"/>
        <v>4.644859790802002</v>
      </c>
      <c r="AJ10" s="1">
        <v>1</v>
      </c>
      <c r="AK10">
        <f t="shared" si="16"/>
        <v>9.2897195816040039</v>
      </c>
      <c r="AL10" s="1">
        <v>21.007143020629883</v>
      </c>
      <c r="AM10" s="1">
        <v>23.467336654663086</v>
      </c>
      <c r="AN10" s="1">
        <v>20.05687141418457</v>
      </c>
      <c r="AO10" s="1">
        <v>1199.755126953125</v>
      </c>
      <c r="AP10" s="1">
        <v>1173.5718994140625</v>
      </c>
      <c r="AQ10" s="1">
        <v>14.594020843505859</v>
      </c>
      <c r="AR10" s="1">
        <v>17.237632751464844</v>
      </c>
      <c r="AS10" s="1">
        <v>57.937976837158203</v>
      </c>
      <c r="AT10" s="1">
        <v>68.433486938476563</v>
      </c>
      <c r="AU10" s="1">
        <v>300.58193969726563</v>
      </c>
      <c r="AV10" s="1">
        <v>1700.306884765625</v>
      </c>
      <c r="AW10" s="1">
        <v>0.1554730087518692</v>
      </c>
      <c r="AX10" s="1">
        <v>99.133628845214844</v>
      </c>
      <c r="AY10" s="1">
        <v>7.2424888610839844E-2</v>
      </c>
      <c r="AZ10" s="1">
        <v>-9.8850727081298828E-2</v>
      </c>
      <c r="BA10" s="1">
        <v>1</v>
      </c>
      <c r="BB10" s="1">
        <v>-1.355140209197998</v>
      </c>
      <c r="BC10" s="1">
        <v>7.355140209197998</v>
      </c>
      <c r="BD10" s="1">
        <v>1</v>
      </c>
      <c r="BE10" s="1">
        <v>0</v>
      </c>
      <c r="BF10" s="1">
        <v>0.15999999642372131</v>
      </c>
      <c r="BG10" s="1">
        <v>111115</v>
      </c>
      <c r="BH10">
        <f t="shared" si="17"/>
        <v>1.5029096984863279</v>
      </c>
      <c r="BI10">
        <f t="shared" si="18"/>
        <v>4.0427982469751263E-3</v>
      </c>
      <c r="BJ10">
        <f t="shared" si="19"/>
        <v>296.61733665466306</v>
      </c>
      <c r="BK10">
        <f t="shared" si="20"/>
        <v>294.15714302062986</v>
      </c>
      <c r="BL10">
        <f t="shared" si="21"/>
        <v>272.04909548172873</v>
      </c>
      <c r="BM10">
        <f t="shared" si="22"/>
        <v>0.26575871660311423</v>
      </c>
      <c r="BN10">
        <f t="shared" si="23"/>
        <v>2.9004740796532529</v>
      </c>
      <c r="BO10">
        <f t="shared" si="24"/>
        <v>29.258225623738557</v>
      </c>
      <c r="BP10">
        <f t="shared" si="25"/>
        <v>12.020592872273713</v>
      </c>
      <c r="BQ10">
        <f t="shared" si="26"/>
        <v>22.237239837646484</v>
      </c>
      <c r="BR10">
        <f t="shared" si="27"/>
        <v>2.6921432919438324</v>
      </c>
      <c r="BS10">
        <f t="shared" si="28"/>
        <v>0.3285038934076106</v>
      </c>
      <c r="BT10">
        <f t="shared" si="29"/>
        <v>1.7088290873538354</v>
      </c>
      <c r="BU10">
        <f t="shared" si="30"/>
        <v>0.98331420458999697</v>
      </c>
      <c r="BV10">
        <f t="shared" si="31"/>
        <v>0.20636394328213273</v>
      </c>
      <c r="BW10">
        <f t="shared" si="32"/>
        <v>97.620266152559395</v>
      </c>
      <c r="BX10">
        <f t="shared" si="33"/>
        <v>0.83909142194941899</v>
      </c>
      <c r="BY10">
        <f t="shared" si="34"/>
        <v>59.42505976442655</v>
      </c>
      <c r="BZ10">
        <f t="shared" si="35"/>
        <v>1168.5428141931302</v>
      </c>
      <c r="CA10">
        <f t="shared" si="36"/>
        <v>1.7598790819306247E-2</v>
      </c>
      <c r="CB10">
        <f t="shared" si="37"/>
        <v>0</v>
      </c>
      <c r="CC10">
        <f t="shared" si="38"/>
        <v>1487.9431006808479</v>
      </c>
      <c r="CD10">
        <f t="shared" si="39"/>
        <v>0</v>
      </c>
      <c r="CE10" t="e">
        <f t="shared" si="40"/>
        <v>#DIV/0!</v>
      </c>
      <c r="CF10" t="e">
        <f t="shared" si="41"/>
        <v>#DIV/0!</v>
      </c>
    </row>
    <row r="11" spans="1:84" x14ac:dyDescent="0.35">
      <c r="A11" t="s">
        <v>152</v>
      </c>
      <c r="B11" s="1">
        <v>9</v>
      </c>
      <c r="C11" s="1" t="s">
        <v>93</v>
      </c>
      <c r="D11" s="1">
        <v>1481.0000350791961</v>
      </c>
      <c r="E11" s="1">
        <v>0</v>
      </c>
      <c r="F11">
        <f t="shared" si="0"/>
        <v>35.620165042122451</v>
      </c>
      <c r="G11">
        <f t="shared" si="1"/>
        <v>0.33652220032304231</v>
      </c>
      <c r="H11">
        <f t="shared" si="2"/>
        <v>1271.1320106754772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t="e">
        <f t="shared" si="3"/>
        <v>#DIV/0!</v>
      </c>
      <c r="Q11" t="e">
        <f t="shared" si="4"/>
        <v>#DIV/0!</v>
      </c>
      <c r="R11" t="e">
        <f t="shared" si="5"/>
        <v>#DIV/0!</v>
      </c>
      <c r="S11" s="1">
        <v>-1</v>
      </c>
      <c r="T11" s="1">
        <v>0.87</v>
      </c>
      <c r="U11" s="1">
        <v>0.92</v>
      </c>
      <c r="V11" s="1">
        <v>10.205347061157227</v>
      </c>
      <c r="W11">
        <f t="shared" si="6"/>
        <v>0.87510267353057858</v>
      </c>
      <c r="X11">
        <f t="shared" si="7"/>
        <v>2.4613634973905583E-2</v>
      </c>
      <c r="Y11" t="e">
        <f t="shared" si="8"/>
        <v>#DIV/0!</v>
      </c>
      <c r="Z11" t="e">
        <f t="shared" si="9"/>
        <v>#DIV/0!</v>
      </c>
      <c r="AA11" t="e">
        <f t="shared" si="10"/>
        <v>#DIV/0!</v>
      </c>
      <c r="AB11" s="1">
        <v>0</v>
      </c>
      <c r="AC11" s="1">
        <v>0.5</v>
      </c>
      <c r="AD11" t="e">
        <f t="shared" si="11"/>
        <v>#DIV/0!</v>
      </c>
      <c r="AE11">
        <f t="shared" si="12"/>
        <v>4.0103862535097239</v>
      </c>
      <c r="AF11">
        <f t="shared" si="13"/>
        <v>1.1955528304607499</v>
      </c>
      <c r="AG11">
        <f t="shared" si="14"/>
        <v>23.533746719360352</v>
      </c>
      <c r="AH11" s="1">
        <v>2</v>
      </c>
      <c r="AI11">
        <f t="shared" si="15"/>
        <v>4.644859790802002</v>
      </c>
      <c r="AJ11" s="1">
        <v>1</v>
      </c>
      <c r="AK11">
        <f t="shared" si="16"/>
        <v>9.2897195816040039</v>
      </c>
      <c r="AL11" s="1">
        <v>21.027170181274414</v>
      </c>
      <c r="AM11" s="1">
        <v>23.533746719360352</v>
      </c>
      <c r="AN11" s="1">
        <v>20.058198928833008</v>
      </c>
      <c r="AO11" s="1">
        <v>1500.3441162109375</v>
      </c>
      <c r="AP11" s="1">
        <v>1472.712158203125</v>
      </c>
      <c r="AQ11" s="1">
        <v>14.694042205810547</v>
      </c>
      <c r="AR11" s="1">
        <v>17.316377639770508</v>
      </c>
      <c r="AS11" s="1">
        <v>58.260738372802734</v>
      </c>
      <c r="AT11" s="1">
        <v>68.658668518066406</v>
      </c>
      <c r="AU11" s="1">
        <v>300.5672607421875</v>
      </c>
      <c r="AV11" s="1">
        <v>1700.143310546875</v>
      </c>
      <c r="AW11" s="1">
        <v>0.14583432674407959</v>
      </c>
      <c r="AX11" s="1">
        <v>99.129219055175781</v>
      </c>
      <c r="AY11" s="1">
        <v>-1.0712152719497681</v>
      </c>
      <c r="AZ11" s="1">
        <v>-0.10034141689538956</v>
      </c>
      <c r="BA11" s="1">
        <v>1</v>
      </c>
      <c r="BB11" s="1">
        <v>-1.355140209197998</v>
      </c>
      <c r="BC11" s="1">
        <v>7.355140209197998</v>
      </c>
      <c r="BD11" s="1">
        <v>1</v>
      </c>
      <c r="BE11" s="1">
        <v>0</v>
      </c>
      <c r="BF11" s="1">
        <v>0.15999999642372131</v>
      </c>
      <c r="BG11" s="1">
        <v>111115</v>
      </c>
      <c r="BH11">
        <f t="shared" si="17"/>
        <v>1.5028363037109376</v>
      </c>
      <c r="BI11">
        <f t="shared" si="18"/>
        <v>4.010386253509724E-3</v>
      </c>
      <c r="BJ11">
        <f t="shared" si="19"/>
        <v>296.68374671936033</v>
      </c>
      <c r="BK11">
        <f t="shared" si="20"/>
        <v>294.17717018127439</v>
      </c>
      <c r="BL11">
        <f t="shared" si="21"/>
        <v>272.02292360731371</v>
      </c>
      <c r="BM11">
        <f t="shared" si="22"/>
        <v>0.26925391074730703</v>
      </c>
      <c r="BN11">
        <f t="shared" si="23"/>
        <v>2.9121118227557083</v>
      </c>
      <c r="BO11">
        <f t="shared" si="24"/>
        <v>29.37692690925784</v>
      </c>
      <c r="BP11">
        <f t="shared" si="25"/>
        <v>12.060549269487332</v>
      </c>
      <c r="BQ11">
        <f t="shared" si="26"/>
        <v>22.280458450317383</v>
      </c>
      <c r="BR11">
        <f t="shared" si="27"/>
        <v>2.6992345621837854</v>
      </c>
      <c r="BS11">
        <f t="shared" si="28"/>
        <v>0.3247577761712534</v>
      </c>
      <c r="BT11">
        <f t="shared" si="29"/>
        <v>1.7165589922949585</v>
      </c>
      <c r="BU11">
        <f t="shared" si="30"/>
        <v>0.98267556988882698</v>
      </c>
      <c r="BV11">
        <f t="shared" si="31"/>
        <v>0.20399877177788134</v>
      </c>
      <c r="BW11">
        <f t="shared" si="32"/>
        <v>126.00632353429542</v>
      </c>
      <c r="BX11">
        <f t="shared" si="33"/>
        <v>0.86312318642524255</v>
      </c>
      <c r="BY11">
        <f t="shared" si="34"/>
        <v>59.433632529688182</v>
      </c>
      <c r="BZ11">
        <f t="shared" si="35"/>
        <v>1467.5357669908337</v>
      </c>
      <c r="CA11">
        <f t="shared" si="36"/>
        <v>1.4425786732961948E-2</v>
      </c>
      <c r="CB11">
        <f t="shared" si="37"/>
        <v>0</v>
      </c>
      <c r="CC11">
        <f t="shared" si="38"/>
        <v>1487.7999564446991</v>
      </c>
      <c r="CD11">
        <f t="shared" si="39"/>
        <v>0</v>
      </c>
      <c r="CE11" t="e">
        <f t="shared" si="40"/>
        <v>#DIV/0!</v>
      </c>
      <c r="CF11" t="e">
        <f t="shared" si="41"/>
        <v>#DIV/0!</v>
      </c>
    </row>
    <row r="12" spans="1:84" x14ac:dyDescent="0.35">
      <c r="A12" t="s">
        <v>152</v>
      </c>
      <c r="B12" s="1">
        <v>10</v>
      </c>
      <c r="C12" s="1" t="s">
        <v>94</v>
      </c>
      <c r="D12" s="1">
        <v>1683.0000350791961</v>
      </c>
      <c r="E12" s="1">
        <v>0</v>
      </c>
      <c r="F12">
        <f t="shared" si="0"/>
        <v>37.428562609692925</v>
      </c>
      <c r="G12">
        <f t="shared" si="1"/>
        <v>0.32671873623260561</v>
      </c>
      <c r="H12">
        <f t="shared" si="2"/>
        <v>1451.0566511134273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t="e">
        <f t="shared" si="3"/>
        <v>#DIV/0!</v>
      </c>
      <c r="Q12" t="e">
        <f t="shared" si="4"/>
        <v>#DIV/0!</v>
      </c>
      <c r="R12" t="e">
        <f t="shared" si="5"/>
        <v>#DIV/0!</v>
      </c>
      <c r="S12" s="1">
        <v>-1</v>
      </c>
      <c r="T12" s="1">
        <v>0.87</v>
      </c>
      <c r="U12" s="1">
        <v>0.92</v>
      </c>
      <c r="V12" s="1">
        <v>10.205347061157227</v>
      </c>
      <c r="W12">
        <f t="shared" si="6"/>
        <v>0.87510267353057858</v>
      </c>
      <c r="X12">
        <f t="shared" si="7"/>
        <v>2.5837747632548931E-2</v>
      </c>
      <c r="Y12" t="e">
        <f t="shared" si="8"/>
        <v>#DIV/0!</v>
      </c>
      <c r="Z12" t="e">
        <f t="shared" si="9"/>
        <v>#DIV/0!</v>
      </c>
      <c r="AA12" t="e">
        <f t="shared" si="10"/>
        <v>#DIV/0!</v>
      </c>
      <c r="AB12" s="1">
        <v>0</v>
      </c>
      <c r="AC12" s="1">
        <v>0.5</v>
      </c>
      <c r="AD12" t="e">
        <f t="shared" si="11"/>
        <v>#DIV/0!</v>
      </c>
      <c r="AE12">
        <f t="shared" si="12"/>
        <v>3.9545439099005946</v>
      </c>
      <c r="AF12">
        <f t="shared" si="13"/>
        <v>1.2127442282494567</v>
      </c>
      <c r="AG12">
        <f t="shared" si="14"/>
        <v>23.719297409057617</v>
      </c>
      <c r="AH12" s="1">
        <v>2</v>
      </c>
      <c r="AI12">
        <f t="shared" si="15"/>
        <v>4.644859790802002</v>
      </c>
      <c r="AJ12" s="1">
        <v>1</v>
      </c>
      <c r="AK12">
        <f t="shared" si="16"/>
        <v>9.2897195816040039</v>
      </c>
      <c r="AL12" s="1">
        <v>21.08299446105957</v>
      </c>
      <c r="AM12" s="1">
        <v>23.719297409057617</v>
      </c>
      <c r="AN12" s="1">
        <v>20.0579833984375</v>
      </c>
      <c r="AO12" s="1">
        <v>1700.315185546875</v>
      </c>
      <c r="AP12" s="1">
        <v>1671.0123291015625</v>
      </c>
      <c r="AQ12" s="1">
        <v>14.887650489807129</v>
      </c>
      <c r="AR12" s="1">
        <v>17.473102569580078</v>
      </c>
      <c r="AS12" s="1">
        <v>58.825439453125</v>
      </c>
      <c r="AT12" s="1">
        <v>69.042671203613281</v>
      </c>
      <c r="AU12" s="1">
        <v>300.56219482421875</v>
      </c>
      <c r="AV12" s="1">
        <v>1699.5755615234375</v>
      </c>
      <c r="AW12" s="1">
        <v>0.13898815214633942</v>
      </c>
      <c r="AX12" s="1">
        <v>99.129524230957031</v>
      </c>
      <c r="AY12" s="1">
        <v>-1.7770318984985352</v>
      </c>
      <c r="AZ12" s="1">
        <v>-0.10472936928272247</v>
      </c>
      <c r="BA12" s="1">
        <v>0.75</v>
      </c>
      <c r="BB12" s="1">
        <v>-1.355140209197998</v>
      </c>
      <c r="BC12" s="1">
        <v>7.355140209197998</v>
      </c>
      <c r="BD12" s="1">
        <v>1</v>
      </c>
      <c r="BE12" s="1">
        <v>0</v>
      </c>
      <c r="BF12" s="1">
        <v>0.15999999642372131</v>
      </c>
      <c r="BG12" s="1">
        <v>111115</v>
      </c>
      <c r="BH12">
        <f t="shared" si="17"/>
        <v>1.5028109741210938</v>
      </c>
      <c r="BI12">
        <f t="shared" si="18"/>
        <v>3.9545439099005946E-3</v>
      </c>
      <c r="BJ12">
        <f t="shared" si="19"/>
        <v>296.86929740905759</v>
      </c>
      <c r="BK12">
        <f t="shared" si="20"/>
        <v>294.23299446105955</v>
      </c>
      <c r="BL12">
        <f t="shared" si="21"/>
        <v>271.93208376559414</v>
      </c>
      <c r="BM12">
        <f t="shared" si="22"/>
        <v>0.27280843117897219</v>
      </c>
      <c r="BN12">
        <f t="shared" si="23"/>
        <v>2.9448445728106427</v>
      </c>
      <c r="BO12">
        <f t="shared" si="24"/>
        <v>29.707038298192508</v>
      </c>
      <c r="BP12">
        <f t="shared" si="25"/>
        <v>12.23393572861243</v>
      </c>
      <c r="BQ12">
        <f t="shared" si="26"/>
        <v>22.401145935058594</v>
      </c>
      <c r="BR12">
        <f t="shared" si="27"/>
        <v>2.7191234875389658</v>
      </c>
      <c r="BS12">
        <f t="shared" si="28"/>
        <v>0.31561845886614659</v>
      </c>
      <c r="BT12">
        <f t="shared" si="29"/>
        <v>1.732100344561186</v>
      </c>
      <c r="BU12">
        <f t="shared" si="30"/>
        <v>0.98702314297777982</v>
      </c>
      <c r="BV12">
        <f t="shared" si="31"/>
        <v>0.19822967265270677</v>
      </c>
      <c r="BW12">
        <f t="shared" si="32"/>
        <v>143.84255545703985</v>
      </c>
      <c r="BX12">
        <f t="shared" si="33"/>
        <v>0.86836980544219156</v>
      </c>
      <c r="BY12">
        <f t="shared" si="34"/>
        <v>59.256061699036032</v>
      </c>
      <c r="BZ12">
        <f t="shared" si="35"/>
        <v>1665.5731380604093</v>
      </c>
      <c r="CA12">
        <f t="shared" si="36"/>
        <v>1.3315952116572598E-2</v>
      </c>
      <c r="CB12">
        <f t="shared" si="37"/>
        <v>0</v>
      </c>
      <c r="CC12">
        <f t="shared" si="38"/>
        <v>1487.3031177563944</v>
      </c>
      <c r="CD12">
        <f t="shared" si="39"/>
        <v>0</v>
      </c>
      <c r="CE12" t="e">
        <f t="shared" si="40"/>
        <v>#DIV/0!</v>
      </c>
      <c r="CF12" t="e">
        <f t="shared" si="41"/>
        <v>#DIV/0!</v>
      </c>
    </row>
    <row r="13" spans="1:84" x14ac:dyDescent="0.35">
      <c r="A13" t="s">
        <v>152</v>
      </c>
      <c r="B13" s="1">
        <v>11</v>
      </c>
      <c r="C13" s="1" t="s">
        <v>95</v>
      </c>
      <c r="D13" s="1">
        <v>1885.0000350791961</v>
      </c>
      <c r="E13" s="1">
        <v>0</v>
      </c>
      <c r="F13">
        <f t="shared" si="0"/>
        <v>38.747703712369358</v>
      </c>
      <c r="G13">
        <f t="shared" si="1"/>
        <v>0.31591407558549905</v>
      </c>
      <c r="H13">
        <f t="shared" si="2"/>
        <v>1579.2439672735236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t="e">
        <f t="shared" si="3"/>
        <v>#DIV/0!</v>
      </c>
      <c r="Q13" t="e">
        <f t="shared" si="4"/>
        <v>#DIV/0!</v>
      </c>
      <c r="R13" t="e">
        <f t="shared" si="5"/>
        <v>#DIV/0!</v>
      </c>
      <c r="S13" s="1">
        <v>-1</v>
      </c>
      <c r="T13" s="1">
        <v>0.87</v>
      </c>
      <c r="U13" s="1">
        <v>0.92</v>
      </c>
      <c r="V13" s="1">
        <v>10.205347061157227</v>
      </c>
      <c r="W13">
        <f t="shared" si="6"/>
        <v>0.87510267353057858</v>
      </c>
      <c r="X13">
        <f t="shared" si="7"/>
        <v>2.6733891540720131E-2</v>
      </c>
      <c r="Y13" t="e">
        <f t="shared" si="8"/>
        <v>#DIV/0!</v>
      </c>
      <c r="Z13" t="e">
        <f t="shared" si="9"/>
        <v>#DIV/0!</v>
      </c>
      <c r="AA13" t="e">
        <f t="shared" si="10"/>
        <v>#DIV/0!</v>
      </c>
      <c r="AB13" s="1">
        <v>0</v>
      </c>
      <c r="AC13" s="1">
        <v>0.5</v>
      </c>
      <c r="AD13" t="e">
        <f t="shared" si="11"/>
        <v>#DIV/0!</v>
      </c>
      <c r="AE13">
        <f t="shared" si="12"/>
        <v>3.8827525797658757</v>
      </c>
      <c r="AF13">
        <f t="shared" si="13"/>
        <v>1.2298282217549084</v>
      </c>
      <c r="AG13">
        <f t="shared" si="14"/>
        <v>23.904434204101563</v>
      </c>
      <c r="AH13" s="1">
        <v>2</v>
      </c>
      <c r="AI13">
        <f t="shared" si="15"/>
        <v>4.644859790802002</v>
      </c>
      <c r="AJ13" s="1">
        <v>1</v>
      </c>
      <c r="AK13">
        <f t="shared" si="16"/>
        <v>9.2897195816040039</v>
      </c>
      <c r="AL13" s="1">
        <v>21.143585205078125</v>
      </c>
      <c r="AM13" s="1">
        <v>23.904434204101563</v>
      </c>
      <c r="AN13" s="1">
        <v>20.056873321533203</v>
      </c>
      <c r="AO13" s="1">
        <v>1846.0272216796875</v>
      </c>
      <c r="AP13" s="1">
        <v>1815.5535888671875</v>
      </c>
      <c r="AQ13" s="1">
        <v>15.094425201416016</v>
      </c>
      <c r="AR13" s="1">
        <v>17.632476806640625</v>
      </c>
      <c r="AS13" s="1">
        <v>59.424468994140625</v>
      </c>
      <c r="AT13" s="1">
        <v>69.418075561523438</v>
      </c>
      <c r="AU13" s="1">
        <v>300.568359375</v>
      </c>
      <c r="AV13" s="1">
        <v>1698.9901123046875</v>
      </c>
      <c r="AW13" s="1">
        <v>0.16754220426082611</v>
      </c>
      <c r="AX13" s="1">
        <v>99.135040283203125</v>
      </c>
      <c r="AY13" s="1">
        <v>-2.7349786758422852</v>
      </c>
      <c r="AZ13" s="1">
        <v>-0.10416784882545471</v>
      </c>
      <c r="BA13" s="1">
        <v>1</v>
      </c>
      <c r="BB13" s="1">
        <v>-1.355140209197998</v>
      </c>
      <c r="BC13" s="1">
        <v>7.355140209197998</v>
      </c>
      <c r="BD13" s="1">
        <v>1</v>
      </c>
      <c r="BE13" s="1">
        <v>0</v>
      </c>
      <c r="BF13" s="1">
        <v>0.15999999642372131</v>
      </c>
      <c r="BG13" s="1">
        <v>111115</v>
      </c>
      <c r="BH13">
        <f t="shared" si="17"/>
        <v>1.5028417968749999</v>
      </c>
      <c r="BI13">
        <f t="shared" si="18"/>
        <v>3.8827525797658757E-3</v>
      </c>
      <c r="BJ13">
        <f t="shared" si="19"/>
        <v>297.05443420410154</v>
      </c>
      <c r="BK13">
        <f t="shared" si="20"/>
        <v>294.2935852050781</v>
      </c>
      <c r="BL13">
        <f t="shared" si="21"/>
        <v>271.83841189268787</v>
      </c>
      <c r="BM13">
        <f t="shared" si="22"/>
        <v>0.27937775840934864</v>
      </c>
      <c r="BN13">
        <f t="shared" si="23"/>
        <v>2.9778245202738716</v>
      </c>
      <c r="BO13">
        <f t="shared" si="24"/>
        <v>30.038062341700762</v>
      </c>
      <c r="BP13">
        <f t="shared" si="25"/>
        <v>12.405585535060137</v>
      </c>
      <c r="BQ13">
        <f t="shared" si="26"/>
        <v>22.524009704589844</v>
      </c>
      <c r="BR13">
        <f t="shared" si="27"/>
        <v>2.7395026763050043</v>
      </c>
      <c r="BS13">
        <f t="shared" si="28"/>
        <v>0.30552416204987903</v>
      </c>
      <c r="BT13">
        <f t="shared" si="29"/>
        <v>1.7479962985189632</v>
      </c>
      <c r="BU13">
        <f t="shared" si="30"/>
        <v>0.99150637778604112</v>
      </c>
      <c r="BV13">
        <f t="shared" si="31"/>
        <v>0.19185965806662314</v>
      </c>
      <c r="BW13">
        <f t="shared" si="32"/>
        <v>156.55841431266629</v>
      </c>
      <c r="BX13">
        <f t="shared" si="33"/>
        <v>0.86984156069934071</v>
      </c>
      <c r="BY13">
        <f t="shared" si="34"/>
        <v>59.083467100672515</v>
      </c>
      <c r="BZ13">
        <f t="shared" si="35"/>
        <v>1809.9226976920347</v>
      </c>
      <c r="CA13">
        <f t="shared" si="36"/>
        <v>1.2648875448855897E-2</v>
      </c>
      <c r="CB13">
        <f t="shared" si="37"/>
        <v>0</v>
      </c>
      <c r="CC13">
        <f t="shared" si="38"/>
        <v>1486.7907895798501</v>
      </c>
      <c r="CD13">
        <f t="shared" si="39"/>
        <v>0</v>
      </c>
      <c r="CE13" t="e">
        <f t="shared" si="40"/>
        <v>#DIV/0!</v>
      </c>
      <c r="CF13" t="e">
        <f t="shared" si="41"/>
        <v>#DIV/0!</v>
      </c>
    </row>
    <row r="14" spans="1:84" x14ac:dyDescent="0.35">
      <c r="A14" t="s">
        <v>153</v>
      </c>
      <c r="B14" s="1">
        <v>14</v>
      </c>
      <c r="C14" s="1" t="s">
        <v>98</v>
      </c>
      <c r="D14" s="1">
        <v>2955.0000350791961</v>
      </c>
      <c r="E14" s="1">
        <v>0</v>
      </c>
      <c r="F14">
        <f t="shared" ref="F14:F24" si="42">(AO14-AP14*(1000-AQ14)/(1000-AR14))*BH14</f>
        <v>-2.2939524425859026</v>
      </c>
      <c r="G14">
        <f t="shared" ref="G14:G24" si="43">IF(BS14&lt;&gt;0,1/(1/BS14-1/AK14),0)</f>
        <v>0.19711866729589639</v>
      </c>
      <c r="H14">
        <f t="shared" ref="H14:H24" si="44">((BV14-BI14/2)*AP14-F14)/(BV14+BI14/2)</f>
        <v>68.839271591009549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t="e">
        <f t="shared" ref="P14:P24" si="45">CB14/L14</f>
        <v>#DIV/0!</v>
      </c>
      <c r="Q14" t="e">
        <f t="shared" ref="Q14:Q24" si="46">CD14/N14</f>
        <v>#DIV/0!</v>
      </c>
      <c r="R14" t="e">
        <f t="shared" ref="R14:R24" si="47">(N14-O14)/N14</f>
        <v>#DIV/0!</v>
      </c>
      <c r="S14" s="1">
        <v>-1</v>
      </c>
      <c r="T14" s="1">
        <v>0.87</v>
      </c>
      <c r="U14" s="1">
        <v>0.92</v>
      </c>
      <c r="V14" s="1">
        <v>10.178482055664063</v>
      </c>
      <c r="W14">
        <f t="shared" ref="W14:W24" si="48">(V14*U14+(100-V14)*T14)/100</f>
        <v>0.87508924102783214</v>
      </c>
      <c r="X14">
        <f t="shared" ref="X14:X24" si="49">(F14-S14)/CC14</f>
        <v>-8.7028115596578769E-4</v>
      </c>
      <c r="Y14" t="e">
        <f t="shared" ref="Y14:Y24" si="50">(N14-O14)/(N14-M14)</f>
        <v>#DIV/0!</v>
      </c>
      <c r="Z14" t="e">
        <f t="shared" ref="Z14:Z24" si="51">(L14-N14)/(L14-M14)</f>
        <v>#DIV/0!</v>
      </c>
      <c r="AA14" t="e">
        <f t="shared" ref="AA14:AA24" si="52">(L14-N14)/N14</f>
        <v>#DIV/0!</v>
      </c>
      <c r="AB14" s="1">
        <v>0</v>
      </c>
      <c r="AC14" s="1">
        <v>0.5</v>
      </c>
      <c r="AD14" t="e">
        <f t="shared" ref="AD14:AD24" si="53">R14*AC14*W14*AB14</f>
        <v>#DIV/0!</v>
      </c>
      <c r="AE14">
        <f t="shared" ref="AE14:AE24" si="54">BI14*1000</f>
        <v>3.0052654985688596</v>
      </c>
      <c r="AF14">
        <f t="shared" ref="AF14:AF24" si="55">(BN14-BT14)</f>
        <v>1.5062774866610049</v>
      </c>
      <c r="AG14">
        <f t="shared" ref="AG14:AG24" si="56">(AM14+BM14*E14)</f>
        <v>24.826435089111328</v>
      </c>
      <c r="AH14" s="1">
        <v>2</v>
      </c>
      <c r="AI14">
        <f t="shared" ref="AI14:AI24" si="57">(AH14*BB14+BC14)</f>
        <v>4.644859790802002</v>
      </c>
      <c r="AJ14" s="1">
        <v>1</v>
      </c>
      <c r="AK14">
        <f t="shared" ref="AK14:AK24" si="58">AI14*(AJ14+1)*(AJ14+1)/(AJ14*AJ14+1)</f>
        <v>9.2897195816040039</v>
      </c>
      <c r="AL14" s="1">
        <v>21.197780609130859</v>
      </c>
      <c r="AM14" s="1">
        <v>24.826435089111328</v>
      </c>
      <c r="AN14" s="1">
        <v>20.053850173950195</v>
      </c>
      <c r="AO14" s="1">
        <v>49.950225830078125</v>
      </c>
      <c r="AP14" s="1">
        <v>51.373954772949219</v>
      </c>
      <c r="AQ14" s="1">
        <v>14.582187652587891</v>
      </c>
      <c r="AR14" s="1">
        <v>16.54888916015625</v>
      </c>
      <c r="AS14" s="1">
        <v>57.222530364990234</v>
      </c>
      <c r="AT14" s="1">
        <v>64.937492370605469</v>
      </c>
      <c r="AU14" s="1">
        <v>300.55722045898438</v>
      </c>
      <c r="AV14" s="1">
        <v>1699.0509033203125</v>
      </c>
      <c r="AW14" s="1">
        <v>0.20739878714084625</v>
      </c>
      <c r="AX14" s="1">
        <v>99.139335632324219</v>
      </c>
      <c r="AY14" s="1">
        <v>0.26718538999557495</v>
      </c>
      <c r="AZ14" s="1">
        <v>-4.6387773007154465E-2</v>
      </c>
      <c r="BA14" s="1">
        <v>1</v>
      </c>
      <c r="BB14" s="1">
        <v>-1.355140209197998</v>
      </c>
      <c r="BC14" s="1">
        <v>7.355140209197998</v>
      </c>
      <c r="BD14" s="1">
        <v>1</v>
      </c>
      <c r="BE14" s="1">
        <v>0</v>
      </c>
      <c r="BF14" s="1">
        <v>0.15999999642372131</v>
      </c>
      <c r="BG14" s="1">
        <v>111115</v>
      </c>
      <c r="BH14">
        <f t="shared" ref="BH14:BH24" si="59">AU14*0.000001/(AH14*0.0001)</f>
        <v>1.5027861022949218</v>
      </c>
      <c r="BI14">
        <f t="shared" ref="BI14:BI24" si="60">(AR14-AQ14)/(1000-AR14)*BH14</f>
        <v>3.0052654985688594E-3</v>
      </c>
      <c r="BJ14">
        <f t="shared" ref="BJ14:BJ24" si="61">(AM14+273.15)</f>
        <v>297.97643508911131</v>
      </c>
      <c r="BK14">
        <f t="shared" ref="BK14:BK24" si="62">(AL14+273.15)</f>
        <v>294.34778060913084</v>
      </c>
      <c r="BL14">
        <f t="shared" ref="BL14:BL24" si="63">(AV14*BD14+AW14*BE14)*BF14</f>
        <v>271.84813845497047</v>
      </c>
      <c r="BM14">
        <f t="shared" ref="BM14:BM24" si="64">((BL14+0.00000010773*(BK14^4-BJ14^4))-BI14*44100)/(AI14*51.4+0.00000043092*BJ14^3)</f>
        <v>0.39454940778609238</v>
      </c>
      <c r="BN14">
        <f t="shared" ref="BN14:BN24" si="65">0.61365*EXP(17.502*AG14/(240.97+AG14))</f>
        <v>3.1469233634518674</v>
      </c>
      <c r="BO14">
        <f t="shared" ref="BO14:BO24" si="66">BN14*1000/AX14</f>
        <v>31.742429413918909</v>
      </c>
      <c r="BP14">
        <f t="shared" ref="BP14:BP24" si="67">(BO14-AR14)</f>
        <v>15.193540253762659</v>
      </c>
      <c r="BQ14">
        <f t="shared" ref="BQ14:BQ24" si="68">IF(E14,AM14,(AL14+AM14)/2)</f>
        <v>23.012107849121094</v>
      </c>
      <c r="BR14">
        <f t="shared" ref="BR14:BR24" si="69">0.61365*EXP(17.502*BQ14/(240.97+BQ14))</f>
        <v>2.8217887878767525</v>
      </c>
      <c r="BS14">
        <f t="shared" ref="BS14:BS24" si="70">IF(BP14&lt;&gt;0,(1000-(BO14+AR14)/2)/BP14*BI14,0)</f>
        <v>0.19302291189487897</v>
      </c>
      <c r="BT14">
        <f t="shared" ref="BT14:BT24" si="71">AR14*AX14/1000</f>
        <v>1.6406458767908625</v>
      </c>
      <c r="BU14">
        <f t="shared" ref="BU14:BU24" si="72">(BR14-BT14)</f>
        <v>1.18114291108589</v>
      </c>
      <c r="BV14">
        <f t="shared" ref="BV14:BV24" si="73">1/(1.6/G14+1.37/AK14)</f>
        <v>0.12100073155094235</v>
      </c>
      <c r="BW14">
        <f t="shared" ref="BW14:BW24" si="74">H14*AX14*0.001</f>
        <v>6.824679650945817</v>
      </c>
      <c r="BX14">
        <f t="shared" ref="BX14:BX24" si="75">H14/AP14</f>
        <v>1.3399644215682736</v>
      </c>
      <c r="BY14">
        <f t="shared" ref="BY14:BY24" si="76">(1-BI14*AX14/BN14/G14)*100</f>
        <v>51.969740975842946</v>
      </c>
      <c r="BZ14">
        <f t="shared" ref="BZ14:BZ24" si="77">(AP14-F14/(AK14/1.35))</f>
        <v>51.707316374479525</v>
      </c>
      <c r="CA14">
        <f t="shared" ref="CA14:CA24" si="78">F14*BY14/100/BZ14</f>
        <v>-2.3055946935766999E-2</v>
      </c>
      <c r="CB14">
        <f t="shared" ref="CB14:CB24" si="79">(L14-K14)</f>
        <v>0</v>
      </c>
      <c r="CC14">
        <f t="shared" ref="CC14:CC24" si="80">AV14*W14</f>
        <v>1486.8211654542249</v>
      </c>
      <c r="CD14">
        <f t="shared" ref="CD14:CD24" si="81">(N14-M14)</f>
        <v>0</v>
      </c>
      <c r="CE14" t="e">
        <f t="shared" ref="CE14:CE24" si="82">(N14-O14)/(N14-K14)</f>
        <v>#DIV/0!</v>
      </c>
      <c r="CF14" t="e">
        <f t="shared" ref="CF14:CF24" si="83">(L14-N14)/(L14-K14)</f>
        <v>#DIV/0!</v>
      </c>
    </row>
    <row r="15" spans="1:84" x14ac:dyDescent="0.35">
      <c r="A15" t="s">
        <v>153</v>
      </c>
      <c r="B15" s="1">
        <v>15</v>
      </c>
      <c r="C15" s="1" t="s">
        <v>99</v>
      </c>
      <c r="D15" s="1">
        <v>3085.0000350791961</v>
      </c>
      <c r="E15" s="1">
        <v>0</v>
      </c>
      <c r="F15">
        <f t="shared" si="42"/>
        <v>3.3346401275208137</v>
      </c>
      <c r="G15">
        <f t="shared" si="43"/>
        <v>0.21248070585422951</v>
      </c>
      <c r="H15">
        <f t="shared" si="44"/>
        <v>69.960911222476241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t="e">
        <f t="shared" si="45"/>
        <v>#DIV/0!</v>
      </c>
      <c r="Q15" t="e">
        <f t="shared" si="46"/>
        <v>#DIV/0!</v>
      </c>
      <c r="R15" t="e">
        <f t="shared" si="47"/>
        <v>#DIV/0!</v>
      </c>
      <c r="S15" s="1">
        <v>-1</v>
      </c>
      <c r="T15" s="1">
        <v>0.87</v>
      </c>
      <c r="U15" s="1">
        <v>0.92</v>
      </c>
      <c r="V15" s="1">
        <v>10.178482055664063</v>
      </c>
      <c r="W15">
        <f t="shared" si="48"/>
        <v>0.87508924102783214</v>
      </c>
      <c r="X15">
        <f t="shared" si="49"/>
        <v>2.915522126724468E-3</v>
      </c>
      <c r="Y15" t="e">
        <f t="shared" si="50"/>
        <v>#DIV/0!</v>
      </c>
      <c r="Z15" t="e">
        <f t="shared" si="51"/>
        <v>#DIV/0!</v>
      </c>
      <c r="AA15" t="e">
        <f t="shared" si="52"/>
        <v>#DIV/0!</v>
      </c>
      <c r="AB15" s="1">
        <v>0</v>
      </c>
      <c r="AC15" s="1">
        <v>0.5</v>
      </c>
      <c r="AD15" t="e">
        <f t="shared" si="53"/>
        <v>#DIV/0!</v>
      </c>
      <c r="AE15">
        <f t="shared" si="54"/>
        <v>3.1579503846094577</v>
      </c>
      <c r="AF15">
        <f t="shared" si="55"/>
        <v>1.4708608366895448</v>
      </c>
      <c r="AG15">
        <f t="shared" si="56"/>
        <v>24.700752258300781</v>
      </c>
      <c r="AH15" s="1">
        <v>2</v>
      </c>
      <c r="AI15">
        <f t="shared" si="57"/>
        <v>4.644859790802002</v>
      </c>
      <c r="AJ15" s="1">
        <v>1</v>
      </c>
      <c r="AK15">
        <f t="shared" si="58"/>
        <v>9.2897195816040039</v>
      </c>
      <c r="AL15" s="1">
        <v>21.199256896972656</v>
      </c>
      <c r="AM15" s="1">
        <v>24.700752258300781</v>
      </c>
      <c r="AN15" s="1">
        <v>20.054742813110352</v>
      </c>
      <c r="AO15" s="1">
        <v>100.01808166503906</v>
      </c>
      <c r="AP15" s="1">
        <v>97.594062805175781</v>
      </c>
      <c r="AQ15" s="1">
        <v>14.602147102355957</v>
      </c>
      <c r="AR15" s="1">
        <v>16.668485641479492</v>
      </c>
      <c r="AS15" s="1">
        <v>57.29559326171875</v>
      </c>
      <c r="AT15" s="1">
        <v>65.402053833007813</v>
      </c>
      <c r="AU15" s="1">
        <v>300.56179809570313</v>
      </c>
      <c r="AV15" s="1">
        <v>1698.9647216796875</v>
      </c>
      <c r="AW15" s="1">
        <v>0.13758967816829681</v>
      </c>
      <c r="AX15" s="1">
        <v>99.140907287597656</v>
      </c>
      <c r="AY15" s="1">
        <v>0.69124811887741089</v>
      </c>
      <c r="AZ15" s="1">
        <v>-5.1894385367631912E-2</v>
      </c>
      <c r="BA15" s="1">
        <v>1</v>
      </c>
      <c r="BB15" s="1">
        <v>-1.355140209197998</v>
      </c>
      <c r="BC15" s="1">
        <v>7.355140209197998</v>
      </c>
      <c r="BD15" s="1">
        <v>1</v>
      </c>
      <c r="BE15" s="1">
        <v>0</v>
      </c>
      <c r="BF15" s="1">
        <v>0.15999999642372131</v>
      </c>
      <c r="BG15" s="1">
        <v>111115</v>
      </c>
      <c r="BH15">
        <f t="shared" si="59"/>
        <v>1.5028089904785153</v>
      </c>
      <c r="BI15">
        <f t="shared" si="60"/>
        <v>3.1579503846094576E-3</v>
      </c>
      <c r="BJ15">
        <f t="shared" si="61"/>
        <v>297.85075225830076</v>
      </c>
      <c r="BK15">
        <f t="shared" si="62"/>
        <v>294.34925689697263</v>
      </c>
      <c r="BL15">
        <f t="shared" si="63"/>
        <v>271.83434939277868</v>
      </c>
      <c r="BM15">
        <f t="shared" si="64"/>
        <v>0.3733875023871549</v>
      </c>
      <c r="BN15">
        <f t="shared" si="65"/>
        <v>3.1233896262961158</v>
      </c>
      <c r="BO15">
        <f t="shared" si="66"/>
        <v>31.504549552239634</v>
      </c>
      <c r="BP15">
        <f t="shared" si="67"/>
        <v>14.836063910760142</v>
      </c>
      <c r="BQ15">
        <f t="shared" si="68"/>
        <v>22.950004577636719</v>
      </c>
      <c r="BR15">
        <f t="shared" si="69"/>
        <v>2.8112004753952569</v>
      </c>
      <c r="BS15">
        <f t="shared" si="70"/>
        <v>0.20772937995133295</v>
      </c>
      <c r="BT15">
        <f t="shared" si="71"/>
        <v>1.652528789606571</v>
      </c>
      <c r="BU15">
        <f t="shared" si="72"/>
        <v>1.1586716857886858</v>
      </c>
      <c r="BV15">
        <f t="shared" si="73"/>
        <v>0.13024953972717029</v>
      </c>
      <c r="BW15">
        <f t="shared" si="74"/>
        <v>6.9359882132633679</v>
      </c>
      <c r="BX15">
        <f t="shared" si="75"/>
        <v>0.71685622272060945</v>
      </c>
      <c r="BY15">
        <f t="shared" si="76"/>
        <v>52.824932798482415</v>
      </c>
      <c r="BZ15">
        <f t="shared" si="77"/>
        <v>97.109466458363798</v>
      </c>
      <c r="CA15">
        <f t="shared" si="78"/>
        <v>1.8139543658077451E-2</v>
      </c>
      <c r="CB15">
        <f t="shared" si="79"/>
        <v>0</v>
      </c>
      <c r="CC15">
        <f t="shared" si="80"/>
        <v>1486.7457488277398</v>
      </c>
      <c r="CD15">
        <f t="shared" si="81"/>
        <v>0</v>
      </c>
      <c r="CE15" t="e">
        <f t="shared" si="82"/>
        <v>#DIV/0!</v>
      </c>
      <c r="CF15" t="e">
        <f t="shared" si="83"/>
        <v>#DIV/0!</v>
      </c>
    </row>
    <row r="16" spans="1:84" x14ac:dyDescent="0.35">
      <c r="A16" t="s">
        <v>153</v>
      </c>
      <c r="B16" s="1">
        <v>13</v>
      </c>
      <c r="C16" s="1" t="s">
        <v>97</v>
      </c>
      <c r="D16" s="1">
        <v>2831.0000350791961</v>
      </c>
      <c r="E16" s="1">
        <v>0</v>
      </c>
      <c r="F16">
        <f t="shared" si="42"/>
        <v>7.6733657064075311</v>
      </c>
      <c r="G16">
        <f t="shared" si="43"/>
        <v>0.18529409545410438</v>
      </c>
      <c r="H16">
        <f t="shared" si="44"/>
        <v>122.90213161380727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t="e">
        <f t="shared" si="45"/>
        <v>#DIV/0!</v>
      </c>
      <c r="Q16" t="e">
        <f t="shared" si="46"/>
        <v>#DIV/0!</v>
      </c>
      <c r="R16" t="e">
        <f t="shared" si="47"/>
        <v>#DIV/0!</v>
      </c>
      <c r="S16" s="1">
        <v>-1</v>
      </c>
      <c r="T16" s="1">
        <v>0.87</v>
      </c>
      <c r="U16" s="1">
        <v>0.92</v>
      </c>
      <c r="V16" s="1">
        <v>10.178482055664063</v>
      </c>
      <c r="W16">
        <f t="shared" si="48"/>
        <v>0.87508924102783214</v>
      </c>
      <c r="X16">
        <f t="shared" si="49"/>
        <v>5.8327256093800156E-3</v>
      </c>
      <c r="Y16" t="e">
        <f t="shared" si="50"/>
        <v>#DIV/0!</v>
      </c>
      <c r="Z16" t="e">
        <f t="shared" si="51"/>
        <v>#DIV/0!</v>
      </c>
      <c r="AA16" t="e">
        <f t="shared" si="52"/>
        <v>#DIV/0!</v>
      </c>
      <c r="AB16" s="1">
        <v>0</v>
      </c>
      <c r="AC16" s="1">
        <v>0.5</v>
      </c>
      <c r="AD16" t="e">
        <f t="shared" si="53"/>
        <v>#DIV/0!</v>
      </c>
      <c r="AE16">
        <f t="shared" si="54"/>
        <v>2.8571144858770245</v>
      </c>
      <c r="AF16">
        <f t="shared" si="55"/>
        <v>1.5216085291412389</v>
      </c>
      <c r="AG16">
        <f t="shared" si="56"/>
        <v>24.837024688720703</v>
      </c>
      <c r="AH16" s="1">
        <v>2</v>
      </c>
      <c r="AI16">
        <f t="shared" si="57"/>
        <v>4.644859790802002</v>
      </c>
      <c r="AJ16" s="1">
        <v>1</v>
      </c>
      <c r="AK16">
        <f t="shared" si="58"/>
        <v>9.2897195816040039</v>
      </c>
      <c r="AL16" s="1">
        <v>21.184864044189453</v>
      </c>
      <c r="AM16" s="1">
        <v>24.837024688720703</v>
      </c>
      <c r="AN16" s="1">
        <v>20.054147720336914</v>
      </c>
      <c r="AO16" s="1">
        <v>199.74716186523438</v>
      </c>
      <c r="AP16" s="1">
        <v>194.27198791503906</v>
      </c>
      <c r="AQ16" s="1">
        <v>14.544291496276855</v>
      </c>
      <c r="AR16" s="1">
        <v>16.414203643798828</v>
      </c>
      <c r="AS16" s="1">
        <v>57.118873596191406</v>
      </c>
      <c r="AT16" s="1">
        <v>64.460891723632813</v>
      </c>
      <c r="AU16" s="1">
        <v>300.57211303710938</v>
      </c>
      <c r="AV16" s="1">
        <v>1699.275390625</v>
      </c>
      <c r="AW16" s="1">
        <v>0.23478102684020996</v>
      </c>
      <c r="AX16" s="1">
        <v>99.140037536621094</v>
      </c>
      <c r="AY16" s="1">
        <v>1.0749044418334961</v>
      </c>
      <c r="AZ16" s="1">
        <v>-4.1685584932565689E-2</v>
      </c>
      <c r="BA16" s="1">
        <v>1</v>
      </c>
      <c r="BB16" s="1">
        <v>-1.355140209197998</v>
      </c>
      <c r="BC16" s="1">
        <v>7.355140209197998</v>
      </c>
      <c r="BD16" s="1">
        <v>1</v>
      </c>
      <c r="BE16" s="1">
        <v>0</v>
      </c>
      <c r="BF16" s="1">
        <v>0.15999999642372131</v>
      </c>
      <c r="BG16" s="1">
        <v>111115</v>
      </c>
      <c r="BH16">
        <f t="shared" si="59"/>
        <v>1.5028605651855469</v>
      </c>
      <c r="BI16">
        <f t="shared" si="60"/>
        <v>2.8571144858770244E-3</v>
      </c>
      <c r="BJ16">
        <f t="shared" si="61"/>
        <v>297.98702468872068</v>
      </c>
      <c r="BK16">
        <f t="shared" si="62"/>
        <v>294.33486404418943</v>
      </c>
      <c r="BL16">
        <f t="shared" si="63"/>
        <v>271.88405642291764</v>
      </c>
      <c r="BM16">
        <f t="shared" si="64"/>
        <v>0.4197593725620401</v>
      </c>
      <c r="BN16">
        <f t="shared" si="65"/>
        <v>3.1489132945211975</v>
      </c>
      <c r="BO16">
        <f t="shared" si="66"/>
        <v>31.762276601499455</v>
      </c>
      <c r="BP16">
        <f t="shared" si="67"/>
        <v>15.348072957700627</v>
      </c>
      <c r="BQ16">
        <f t="shared" si="68"/>
        <v>23.010944366455078</v>
      </c>
      <c r="BR16">
        <f t="shared" si="69"/>
        <v>2.8215900993830489</v>
      </c>
      <c r="BS16">
        <f t="shared" si="70"/>
        <v>0.18167046988686245</v>
      </c>
      <c r="BT16">
        <f t="shared" si="71"/>
        <v>1.6273047653799586</v>
      </c>
      <c r="BU16">
        <f t="shared" si="72"/>
        <v>1.1942853340030903</v>
      </c>
      <c r="BV16">
        <f t="shared" si="73"/>
        <v>0.11386413695207138</v>
      </c>
      <c r="BW16">
        <f t="shared" si="74"/>
        <v>12.184521941523599</v>
      </c>
      <c r="BX16">
        <f t="shared" si="75"/>
        <v>0.63262919648279936</v>
      </c>
      <c r="BY16">
        <f t="shared" si="76"/>
        <v>51.453889595906354</v>
      </c>
      <c r="BZ16">
        <f t="shared" si="77"/>
        <v>193.15687958344165</v>
      </c>
      <c r="CA16">
        <f t="shared" si="78"/>
        <v>2.0440613491892076E-2</v>
      </c>
      <c r="CB16">
        <f t="shared" si="79"/>
        <v>0</v>
      </c>
      <c r="CC16">
        <f t="shared" si="80"/>
        <v>1487.0176118793042</v>
      </c>
      <c r="CD16">
        <f t="shared" si="81"/>
        <v>0</v>
      </c>
      <c r="CE16" t="e">
        <f t="shared" si="82"/>
        <v>#DIV/0!</v>
      </c>
      <c r="CF16" t="e">
        <f t="shared" si="83"/>
        <v>#DIV/0!</v>
      </c>
    </row>
    <row r="17" spans="1:84" x14ac:dyDescent="0.35">
      <c r="A17" t="s">
        <v>153</v>
      </c>
      <c r="B17" s="1">
        <v>16</v>
      </c>
      <c r="C17" s="1" t="s">
        <v>100</v>
      </c>
      <c r="D17" s="1">
        <v>3287.0000350791961</v>
      </c>
      <c r="E17" s="1">
        <v>0</v>
      </c>
      <c r="F17">
        <f t="shared" si="42"/>
        <v>16.334000249156947</v>
      </c>
      <c r="G17">
        <f t="shared" si="43"/>
        <v>0.24022363334598246</v>
      </c>
      <c r="H17">
        <f t="shared" si="44"/>
        <v>171.73332445369064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t="e">
        <f t="shared" si="45"/>
        <v>#DIV/0!</v>
      </c>
      <c r="Q17" t="e">
        <f t="shared" si="46"/>
        <v>#DIV/0!</v>
      </c>
      <c r="R17" t="e">
        <f t="shared" si="47"/>
        <v>#DIV/0!</v>
      </c>
      <c r="S17" s="1">
        <v>-1</v>
      </c>
      <c r="T17" s="1">
        <v>0.87</v>
      </c>
      <c r="U17" s="1">
        <v>0.92</v>
      </c>
      <c r="V17" s="1">
        <v>10.178482055664063</v>
      </c>
      <c r="W17">
        <f t="shared" si="48"/>
        <v>0.87508924102783214</v>
      </c>
      <c r="X17">
        <f t="shared" si="49"/>
        <v>1.1661166970915546E-2</v>
      </c>
      <c r="Y17" t="e">
        <f t="shared" si="50"/>
        <v>#DIV/0!</v>
      </c>
      <c r="Z17" t="e">
        <f t="shared" si="51"/>
        <v>#DIV/0!</v>
      </c>
      <c r="AA17" t="e">
        <f t="shared" si="52"/>
        <v>#DIV/0!</v>
      </c>
      <c r="AB17" s="1">
        <v>0</v>
      </c>
      <c r="AC17" s="1">
        <v>0.5</v>
      </c>
      <c r="AD17" t="e">
        <f t="shared" si="53"/>
        <v>#DIV/0!</v>
      </c>
      <c r="AE17">
        <f t="shared" si="54"/>
        <v>3.4289319692436488</v>
      </c>
      <c r="AF17">
        <f t="shared" si="55"/>
        <v>1.4169369841554944</v>
      </c>
      <c r="AG17">
        <f t="shared" si="56"/>
        <v>24.547613143920898</v>
      </c>
      <c r="AH17" s="1">
        <v>2</v>
      </c>
      <c r="AI17">
        <f t="shared" si="57"/>
        <v>4.644859790802002</v>
      </c>
      <c r="AJ17" s="1">
        <v>1</v>
      </c>
      <c r="AK17">
        <f t="shared" si="58"/>
        <v>9.2897195816040039</v>
      </c>
      <c r="AL17" s="1">
        <v>21.236600875854492</v>
      </c>
      <c r="AM17" s="1">
        <v>24.547613143920898</v>
      </c>
      <c r="AN17" s="1">
        <v>20.054830551147461</v>
      </c>
      <c r="AO17" s="1">
        <v>299.83050537109375</v>
      </c>
      <c r="AP17" s="1">
        <v>288.30368041992188</v>
      </c>
      <c r="AQ17" s="1">
        <v>14.68033504486084</v>
      </c>
      <c r="AR17" s="1">
        <v>16.923408508300781</v>
      </c>
      <c r="AS17" s="1">
        <v>57.477256774902344</v>
      </c>
      <c r="AT17" s="1">
        <v>66.257270812988281</v>
      </c>
      <c r="AU17" s="1">
        <v>300.56106567382813</v>
      </c>
      <c r="AV17" s="1">
        <v>1698.652099609375</v>
      </c>
      <c r="AW17" s="1">
        <v>0.17087432742118835</v>
      </c>
      <c r="AX17" s="1">
        <v>99.151763916015625</v>
      </c>
      <c r="AY17" s="1">
        <v>1.3148123025894165</v>
      </c>
      <c r="AZ17" s="1">
        <v>-6.0500055551528931E-2</v>
      </c>
      <c r="BA17" s="1">
        <v>1</v>
      </c>
      <c r="BB17" s="1">
        <v>-1.355140209197998</v>
      </c>
      <c r="BC17" s="1">
        <v>7.355140209197998</v>
      </c>
      <c r="BD17" s="1">
        <v>1</v>
      </c>
      <c r="BE17" s="1">
        <v>0</v>
      </c>
      <c r="BF17" s="1">
        <v>0.15999999642372131</v>
      </c>
      <c r="BG17" s="1">
        <v>111115</v>
      </c>
      <c r="BH17">
        <f t="shared" si="59"/>
        <v>1.5028053283691405</v>
      </c>
      <c r="BI17">
        <f t="shared" si="60"/>
        <v>3.428931969243649E-3</v>
      </c>
      <c r="BJ17">
        <f t="shared" si="61"/>
        <v>297.69761314392088</v>
      </c>
      <c r="BK17">
        <f t="shared" si="62"/>
        <v>294.38660087585447</v>
      </c>
      <c r="BL17">
        <f t="shared" si="63"/>
        <v>271.7843298626467</v>
      </c>
      <c r="BM17">
        <f t="shared" si="64"/>
        <v>0.33404200341101009</v>
      </c>
      <c r="BN17">
        <f t="shared" si="65"/>
        <v>3.0949227892248237</v>
      </c>
      <c r="BO17">
        <f t="shared" si="66"/>
        <v>31.213996271879861</v>
      </c>
      <c r="BP17">
        <f t="shared" si="67"/>
        <v>14.290587763579079</v>
      </c>
      <c r="BQ17">
        <f t="shared" si="68"/>
        <v>22.892107009887695</v>
      </c>
      <c r="BR17">
        <f t="shared" si="69"/>
        <v>2.8013605393604104</v>
      </c>
      <c r="BS17">
        <f t="shared" si="70"/>
        <v>0.23416825686405154</v>
      </c>
      <c r="BT17">
        <f t="shared" si="71"/>
        <v>1.6779858050693293</v>
      </c>
      <c r="BU17">
        <f t="shared" si="72"/>
        <v>1.1233747342910811</v>
      </c>
      <c r="BV17">
        <f t="shared" si="73"/>
        <v>0.14688741321713272</v>
      </c>
      <c r="BW17">
        <f t="shared" si="74"/>
        <v>17.027662042744847</v>
      </c>
      <c r="BX17">
        <f t="shared" si="75"/>
        <v>0.59566816560772495</v>
      </c>
      <c r="BY17">
        <f t="shared" si="76"/>
        <v>54.270783211530713</v>
      </c>
      <c r="BZ17">
        <f t="shared" si="77"/>
        <v>285.92999194174348</v>
      </c>
      <c r="CA17">
        <f t="shared" si="78"/>
        <v>3.1002658394775739E-2</v>
      </c>
      <c r="CB17">
        <f t="shared" si="79"/>
        <v>0</v>
      </c>
      <c r="CC17">
        <f t="shared" si="80"/>
        <v>1486.4721766175014</v>
      </c>
      <c r="CD17">
        <f t="shared" si="81"/>
        <v>0</v>
      </c>
      <c r="CE17" t="e">
        <f t="shared" si="82"/>
        <v>#DIV/0!</v>
      </c>
      <c r="CF17" t="e">
        <f t="shared" si="83"/>
        <v>#DIV/0!</v>
      </c>
    </row>
    <row r="18" spans="1:84" x14ac:dyDescent="0.35">
      <c r="A18" t="s">
        <v>153</v>
      </c>
      <c r="B18" s="1">
        <v>12</v>
      </c>
      <c r="C18" s="1" t="s">
        <v>96</v>
      </c>
      <c r="D18" s="1">
        <v>2709.0000350791961</v>
      </c>
      <c r="E18" s="1">
        <v>0</v>
      </c>
      <c r="F18">
        <f t="shared" si="42"/>
        <v>24.823032428301826</v>
      </c>
      <c r="G18">
        <f t="shared" si="43"/>
        <v>0.16803100122499628</v>
      </c>
      <c r="H18">
        <f t="shared" si="44"/>
        <v>135.93074518254431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t="e">
        <f t="shared" si="45"/>
        <v>#DIV/0!</v>
      </c>
      <c r="Q18" t="e">
        <f t="shared" si="46"/>
        <v>#DIV/0!</v>
      </c>
      <c r="R18" t="e">
        <f t="shared" si="47"/>
        <v>#DIV/0!</v>
      </c>
      <c r="S18" s="1">
        <v>-1</v>
      </c>
      <c r="T18" s="1">
        <v>0.87</v>
      </c>
      <c r="U18" s="1">
        <v>0.92</v>
      </c>
      <c r="V18" s="1">
        <v>10.178482055664063</v>
      </c>
      <c r="W18">
        <f t="shared" si="48"/>
        <v>0.87508924102783214</v>
      </c>
      <c r="X18">
        <f t="shared" si="49"/>
        <v>1.7365373953542994E-2</v>
      </c>
      <c r="Y18" t="e">
        <f t="shared" si="50"/>
        <v>#DIV/0!</v>
      </c>
      <c r="Z18" t="e">
        <f t="shared" si="51"/>
        <v>#DIV/0!</v>
      </c>
      <c r="AA18" t="e">
        <f t="shared" si="52"/>
        <v>#DIV/0!</v>
      </c>
      <c r="AB18" s="1">
        <v>0</v>
      </c>
      <c r="AC18" s="1">
        <v>0.5</v>
      </c>
      <c r="AD18" t="e">
        <f t="shared" si="53"/>
        <v>#DIV/0!</v>
      </c>
      <c r="AE18">
        <f t="shared" si="54"/>
        <v>2.6265748947513674</v>
      </c>
      <c r="AF18">
        <f t="shared" si="55"/>
        <v>1.5398057666175518</v>
      </c>
      <c r="AG18">
        <f t="shared" si="56"/>
        <v>24.838142395019531</v>
      </c>
      <c r="AH18" s="1">
        <v>2</v>
      </c>
      <c r="AI18">
        <f t="shared" si="57"/>
        <v>4.644859790802002</v>
      </c>
      <c r="AJ18" s="1">
        <v>1</v>
      </c>
      <c r="AK18">
        <f t="shared" si="58"/>
        <v>9.2897195816040039</v>
      </c>
      <c r="AL18" s="1">
        <v>21.177928924560547</v>
      </c>
      <c r="AM18" s="1">
        <v>24.838142395019531</v>
      </c>
      <c r="AN18" s="1">
        <v>20.053731918334961</v>
      </c>
      <c r="AO18" s="1">
        <v>399.72750854492188</v>
      </c>
      <c r="AP18" s="1">
        <v>382.541748046875</v>
      </c>
      <c r="AQ18" s="1">
        <v>14.514127731323242</v>
      </c>
      <c r="AR18" s="1">
        <v>16.23347282409668</v>
      </c>
      <c r="AS18" s="1">
        <v>57.02264404296875</v>
      </c>
      <c r="AT18" s="1">
        <v>63.775382995605469</v>
      </c>
      <c r="AU18" s="1">
        <v>300.57217407226563</v>
      </c>
      <c r="AV18" s="1">
        <v>1699.302734375</v>
      </c>
      <c r="AW18" s="1">
        <v>0.12790675461292267</v>
      </c>
      <c r="AX18" s="1">
        <v>99.135757446289063</v>
      </c>
      <c r="AY18" s="1">
        <v>1.435707688331604</v>
      </c>
      <c r="AZ18" s="1">
        <v>-3.635893389582634E-2</v>
      </c>
      <c r="BA18" s="1">
        <v>1</v>
      </c>
      <c r="BB18" s="1">
        <v>-1.355140209197998</v>
      </c>
      <c r="BC18" s="1">
        <v>7.355140209197998</v>
      </c>
      <c r="BD18" s="1">
        <v>1</v>
      </c>
      <c r="BE18" s="1">
        <v>0</v>
      </c>
      <c r="BF18" s="1">
        <v>0.15999999642372131</v>
      </c>
      <c r="BG18" s="1">
        <v>111115</v>
      </c>
      <c r="BH18">
        <f t="shared" si="59"/>
        <v>1.502860870361328</v>
      </c>
      <c r="BI18">
        <f t="shared" si="60"/>
        <v>2.6265748947513672E-3</v>
      </c>
      <c r="BJ18">
        <f t="shared" si="61"/>
        <v>297.98814239501951</v>
      </c>
      <c r="BK18">
        <f t="shared" si="62"/>
        <v>294.32792892456052</v>
      </c>
      <c r="BL18">
        <f t="shared" si="63"/>
        <v>271.88843142281985</v>
      </c>
      <c r="BM18">
        <f t="shared" si="64"/>
        <v>0.46006417938513428</v>
      </c>
      <c r="BN18">
        <f t="shared" si="65"/>
        <v>3.1491233910181253</v>
      </c>
      <c r="BO18">
        <f t="shared" si="66"/>
        <v>31.765767187730365</v>
      </c>
      <c r="BP18">
        <f t="shared" si="67"/>
        <v>15.532294363633685</v>
      </c>
      <c r="BQ18">
        <f t="shared" si="68"/>
        <v>23.008035659790039</v>
      </c>
      <c r="BR18">
        <f t="shared" si="69"/>
        <v>2.8210934316924154</v>
      </c>
      <c r="BS18">
        <f t="shared" si="70"/>
        <v>0.16504568065374589</v>
      </c>
      <c r="BT18">
        <f t="shared" si="71"/>
        <v>1.6093176244005736</v>
      </c>
      <c r="BU18">
        <f t="shared" si="72"/>
        <v>1.2117758072918419</v>
      </c>
      <c r="BV18">
        <f t="shared" si="73"/>
        <v>0.10341767216080056</v>
      </c>
      <c r="BW18">
        <f t="shared" si="74"/>
        <v>13.475597383910038</v>
      </c>
      <c r="BX18">
        <f t="shared" si="75"/>
        <v>0.35533571401437719</v>
      </c>
      <c r="BY18">
        <f t="shared" si="76"/>
        <v>50.791398220919518</v>
      </c>
      <c r="BZ18">
        <f t="shared" si="77"/>
        <v>378.93441700917953</v>
      </c>
      <c r="CA18">
        <f t="shared" si="78"/>
        <v>3.3272156566505132E-2</v>
      </c>
      <c r="CB18">
        <f t="shared" si="79"/>
        <v>0</v>
      </c>
      <c r="CC18">
        <f t="shared" si="80"/>
        <v>1487.0415401007385</v>
      </c>
      <c r="CD18">
        <f t="shared" si="81"/>
        <v>0</v>
      </c>
      <c r="CE18" t="e">
        <f t="shared" si="82"/>
        <v>#DIV/0!</v>
      </c>
      <c r="CF18" t="e">
        <f t="shared" si="83"/>
        <v>#DIV/0!</v>
      </c>
    </row>
    <row r="19" spans="1:84" x14ac:dyDescent="0.35">
      <c r="A19" t="s">
        <v>153</v>
      </c>
      <c r="B19" s="1">
        <v>17</v>
      </c>
      <c r="C19" s="1" t="s">
        <v>101</v>
      </c>
      <c r="D19" s="1">
        <v>3467.0000350791961</v>
      </c>
      <c r="E19" s="1">
        <v>0</v>
      </c>
      <c r="F19">
        <f t="shared" si="42"/>
        <v>27.825554868286872</v>
      </c>
      <c r="G19">
        <f t="shared" si="43"/>
        <v>0.2654560411728395</v>
      </c>
      <c r="H19">
        <f t="shared" si="44"/>
        <v>299.81646899815081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t="e">
        <f t="shared" si="45"/>
        <v>#DIV/0!</v>
      </c>
      <c r="Q19" t="e">
        <f t="shared" si="46"/>
        <v>#DIV/0!</v>
      </c>
      <c r="R19" t="e">
        <f t="shared" si="47"/>
        <v>#DIV/0!</v>
      </c>
      <c r="S19" s="1">
        <v>-1</v>
      </c>
      <c r="T19" s="1">
        <v>0.87</v>
      </c>
      <c r="U19" s="1">
        <v>0.92</v>
      </c>
      <c r="V19" s="1">
        <v>10.178482055664063</v>
      </c>
      <c r="W19">
        <f t="shared" si="48"/>
        <v>0.87508924102783214</v>
      </c>
      <c r="X19">
        <f t="shared" si="49"/>
        <v>1.9388830374772618E-2</v>
      </c>
      <c r="Y19" t="e">
        <f t="shared" si="50"/>
        <v>#DIV/0!</v>
      </c>
      <c r="Z19" t="e">
        <f t="shared" si="51"/>
        <v>#DIV/0!</v>
      </c>
      <c r="AA19" t="e">
        <f t="shared" si="52"/>
        <v>#DIV/0!</v>
      </c>
      <c r="AB19" s="1">
        <v>0</v>
      </c>
      <c r="AC19" s="1">
        <v>0.5</v>
      </c>
      <c r="AD19" t="e">
        <f t="shared" si="53"/>
        <v>#DIV/0!</v>
      </c>
      <c r="AE19">
        <f t="shared" si="54"/>
        <v>3.6460425372599854</v>
      </c>
      <c r="AF19">
        <f t="shared" si="55"/>
        <v>1.3673029894337911</v>
      </c>
      <c r="AG19">
        <f t="shared" si="56"/>
        <v>24.341205596923828</v>
      </c>
      <c r="AH19" s="1">
        <v>2</v>
      </c>
      <c r="AI19">
        <f t="shared" si="57"/>
        <v>4.644859790802002</v>
      </c>
      <c r="AJ19" s="1">
        <v>1</v>
      </c>
      <c r="AK19">
        <f t="shared" si="58"/>
        <v>9.2897195816040039</v>
      </c>
      <c r="AL19" s="1">
        <v>21.218694686889648</v>
      </c>
      <c r="AM19" s="1">
        <v>24.341205596923828</v>
      </c>
      <c r="AN19" s="1">
        <v>20.054332733154297</v>
      </c>
      <c r="AO19" s="1">
        <v>500.09814453125</v>
      </c>
      <c r="AP19" s="1">
        <v>480.41775512695313</v>
      </c>
      <c r="AQ19" s="1">
        <v>14.655147552490234</v>
      </c>
      <c r="AR19" s="1">
        <v>17.039852142333984</v>
      </c>
      <c r="AS19" s="1">
        <v>57.443805694580078</v>
      </c>
      <c r="AT19" s="1">
        <v>66.790634155273438</v>
      </c>
      <c r="AU19" s="1">
        <v>300.57513427734375</v>
      </c>
      <c r="AV19" s="1">
        <v>1698.923095703125</v>
      </c>
      <c r="AW19" s="1">
        <v>0.15294909477233887</v>
      </c>
      <c r="AX19" s="1">
        <v>99.1563720703125</v>
      </c>
      <c r="AY19" s="1">
        <v>1.5960943698883057</v>
      </c>
      <c r="AZ19" s="1">
        <v>-6.5643414855003357E-2</v>
      </c>
      <c r="BA19" s="1">
        <v>1</v>
      </c>
      <c r="BB19" s="1">
        <v>-1.355140209197998</v>
      </c>
      <c r="BC19" s="1">
        <v>7.355140209197998</v>
      </c>
      <c r="BD19" s="1">
        <v>1</v>
      </c>
      <c r="BE19" s="1">
        <v>0</v>
      </c>
      <c r="BF19" s="1">
        <v>0.15999999642372131</v>
      </c>
      <c r="BG19" s="1">
        <v>111115</v>
      </c>
      <c r="BH19">
        <f t="shared" si="59"/>
        <v>1.5028756713867186</v>
      </c>
      <c r="BI19">
        <f t="shared" si="60"/>
        <v>3.6460425372599856E-3</v>
      </c>
      <c r="BJ19">
        <f t="shared" si="61"/>
        <v>297.49120559692381</v>
      </c>
      <c r="BK19">
        <f t="shared" si="62"/>
        <v>294.36869468688963</v>
      </c>
      <c r="BL19">
        <f t="shared" si="63"/>
        <v>271.82768923667754</v>
      </c>
      <c r="BM19">
        <f t="shared" si="64"/>
        <v>0.30454894811279304</v>
      </c>
      <c r="BN19">
        <f t="shared" si="65"/>
        <v>3.0569129084821713</v>
      </c>
      <c r="BO19">
        <f t="shared" si="66"/>
        <v>30.829212935649682</v>
      </c>
      <c r="BP19">
        <f t="shared" si="67"/>
        <v>13.789360793315698</v>
      </c>
      <c r="BQ19">
        <f t="shared" si="68"/>
        <v>22.779950141906738</v>
      </c>
      <c r="BR19">
        <f t="shared" si="69"/>
        <v>2.7823846978105986</v>
      </c>
      <c r="BS19">
        <f t="shared" si="70"/>
        <v>0.25808130390195327</v>
      </c>
      <c r="BT19">
        <f t="shared" si="71"/>
        <v>1.6896099190483802</v>
      </c>
      <c r="BU19">
        <f t="shared" si="72"/>
        <v>1.0927747787622184</v>
      </c>
      <c r="BV19">
        <f t="shared" si="73"/>
        <v>0.16194756460660381</v>
      </c>
      <c r="BW19">
        <f t="shared" si="74"/>
        <v>29.728713352787956</v>
      </c>
      <c r="BX19">
        <f t="shared" si="75"/>
        <v>0.62407449724442965</v>
      </c>
      <c r="BY19">
        <f t="shared" si="76"/>
        <v>55.448053805575569</v>
      </c>
      <c r="BZ19">
        <f t="shared" si="77"/>
        <v>476.37409172654498</v>
      </c>
      <c r="CA19">
        <f t="shared" si="78"/>
        <v>3.2387841620749341E-2</v>
      </c>
      <c r="CB19">
        <f t="shared" si="79"/>
        <v>0</v>
      </c>
      <c r="CC19">
        <f t="shared" si="80"/>
        <v>1486.7093223835027</v>
      </c>
      <c r="CD19">
        <f t="shared" si="81"/>
        <v>0</v>
      </c>
      <c r="CE19" t="e">
        <f t="shared" si="82"/>
        <v>#DIV/0!</v>
      </c>
      <c r="CF19" t="e">
        <f t="shared" si="83"/>
        <v>#DIV/0!</v>
      </c>
    </row>
    <row r="20" spans="1:84" x14ac:dyDescent="0.35">
      <c r="A20" t="s">
        <v>153</v>
      </c>
      <c r="B20" s="1">
        <v>18</v>
      </c>
      <c r="C20" s="1" t="s">
        <v>102</v>
      </c>
      <c r="D20" s="1">
        <v>3612.0000350791961</v>
      </c>
      <c r="E20" s="1">
        <v>0</v>
      </c>
      <c r="F20">
        <f t="shared" si="42"/>
        <v>38.410655136323541</v>
      </c>
      <c r="G20">
        <f t="shared" si="43"/>
        <v>0.28234071540612055</v>
      </c>
      <c r="H20">
        <f t="shared" si="44"/>
        <v>535.5960715021472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t="e">
        <f t="shared" si="45"/>
        <v>#DIV/0!</v>
      </c>
      <c r="Q20" t="e">
        <f t="shared" si="46"/>
        <v>#DIV/0!</v>
      </c>
      <c r="R20" t="e">
        <f t="shared" si="47"/>
        <v>#DIV/0!</v>
      </c>
      <c r="S20" s="1">
        <v>-1</v>
      </c>
      <c r="T20" s="1">
        <v>0.87</v>
      </c>
      <c r="U20" s="1">
        <v>0.92</v>
      </c>
      <c r="V20" s="1">
        <v>10.178482055664063</v>
      </c>
      <c r="W20">
        <f t="shared" si="48"/>
        <v>0.87508924102783214</v>
      </c>
      <c r="X20">
        <f t="shared" si="49"/>
        <v>2.6510324925174172E-2</v>
      </c>
      <c r="Y20" t="e">
        <f t="shared" si="50"/>
        <v>#DIV/0!</v>
      </c>
      <c r="Z20" t="e">
        <f t="shared" si="51"/>
        <v>#DIV/0!</v>
      </c>
      <c r="AA20" t="e">
        <f t="shared" si="52"/>
        <v>#DIV/0!</v>
      </c>
      <c r="AB20" s="1">
        <v>0</v>
      </c>
      <c r="AC20" s="1">
        <v>0.5</v>
      </c>
      <c r="AD20" t="e">
        <f t="shared" si="53"/>
        <v>#DIV/0!</v>
      </c>
      <c r="AE20">
        <f t="shared" si="54"/>
        <v>3.7947003342561727</v>
      </c>
      <c r="AF20">
        <f t="shared" si="55"/>
        <v>1.3402677515732049</v>
      </c>
      <c r="AG20">
        <f t="shared" si="56"/>
        <v>24.236139297485352</v>
      </c>
      <c r="AH20" s="1">
        <v>2</v>
      </c>
      <c r="AI20">
        <f t="shared" si="57"/>
        <v>4.644859790802002</v>
      </c>
      <c r="AJ20" s="1">
        <v>1</v>
      </c>
      <c r="AK20">
        <f t="shared" si="58"/>
        <v>9.2897195816040039</v>
      </c>
      <c r="AL20" s="1">
        <v>21.226081848144531</v>
      </c>
      <c r="AM20" s="1">
        <v>24.236139297485352</v>
      </c>
      <c r="AN20" s="1">
        <v>20.053581237792969</v>
      </c>
      <c r="AO20" s="1">
        <v>800.8818359375</v>
      </c>
      <c r="AP20" s="1">
        <v>773.37091064453125</v>
      </c>
      <c r="AQ20" s="1">
        <v>14.638774871826172</v>
      </c>
      <c r="AR20" s="1">
        <v>17.120513916015625</v>
      </c>
      <c r="AS20" s="1">
        <v>57.348590850830078</v>
      </c>
      <c r="AT20" s="1">
        <v>67.070075988769531</v>
      </c>
      <c r="AU20" s="1">
        <v>300.57415771484375</v>
      </c>
      <c r="AV20" s="1">
        <v>1698.815673828125</v>
      </c>
      <c r="AW20" s="1">
        <v>0.1724044531583786</v>
      </c>
      <c r="AX20" s="1">
        <v>99.14739990234375</v>
      </c>
      <c r="AY20" s="1">
        <v>1.3902075290679932</v>
      </c>
      <c r="AZ20" s="1">
        <v>-6.4962685108184814E-2</v>
      </c>
      <c r="BA20" s="1">
        <v>1</v>
      </c>
      <c r="BB20" s="1">
        <v>-1.355140209197998</v>
      </c>
      <c r="BC20" s="1">
        <v>7.355140209197998</v>
      </c>
      <c r="BD20" s="1">
        <v>1</v>
      </c>
      <c r="BE20" s="1">
        <v>0</v>
      </c>
      <c r="BF20" s="1">
        <v>0.15999999642372131</v>
      </c>
      <c r="BG20" s="1">
        <v>111115</v>
      </c>
      <c r="BH20">
        <f t="shared" si="59"/>
        <v>1.5028707885742187</v>
      </c>
      <c r="BI20">
        <f t="shared" si="60"/>
        <v>3.7947003342561729E-3</v>
      </c>
      <c r="BJ20">
        <f t="shared" si="61"/>
        <v>297.38613929748533</v>
      </c>
      <c r="BK20">
        <f t="shared" si="62"/>
        <v>294.37608184814451</v>
      </c>
      <c r="BL20">
        <f t="shared" si="63"/>
        <v>271.81050173706171</v>
      </c>
      <c r="BM20">
        <f t="shared" si="64"/>
        <v>0.28336865743014533</v>
      </c>
      <c r="BN20">
        <f t="shared" si="65"/>
        <v>3.0377221913380472</v>
      </c>
      <c r="BO20">
        <f t="shared" si="66"/>
        <v>30.638445328168796</v>
      </c>
      <c r="BP20">
        <f t="shared" si="67"/>
        <v>13.517931412153171</v>
      </c>
      <c r="BQ20">
        <f t="shared" si="68"/>
        <v>22.731110572814941</v>
      </c>
      <c r="BR20">
        <f t="shared" si="69"/>
        <v>2.7741567338732103</v>
      </c>
      <c r="BS20">
        <f t="shared" si="70"/>
        <v>0.27401269854219212</v>
      </c>
      <c r="BT20">
        <f t="shared" si="71"/>
        <v>1.6974544397648423</v>
      </c>
      <c r="BU20">
        <f t="shared" si="72"/>
        <v>1.0767022941083679</v>
      </c>
      <c r="BV20">
        <f t="shared" si="73"/>
        <v>0.17198717915723813</v>
      </c>
      <c r="BW20">
        <f t="shared" si="74"/>
        <v>53.102957887347685</v>
      </c>
      <c r="BX20">
        <f t="shared" si="75"/>
        <v>0.69254747512520054</v>
      </c>
      <c r="BY20">
        <f t="shared" si="76"/>
        <v>56.133069113523739</v>
      </c>
      <c r="BZ20">
        <f t="shared" si="77"/>
        <v>767.78900001972386</v>
      </c>
      <c r="CA20">
        <f t="shared" si="78"/>
        <v>2.8082037635438727E-2</v>
      </c>
      <c r="CB20">
        <f t="shared" si="79"/>
        <v>0</v>
      </c>
      <c r="CC20">
        <f t="shared" si="80"/>
        <v>1486.6153186564391</v>
      </c>
      <c r="CD20">
        <f t="shared" si="81"/>
        <v>0</v>
      </c>
      <c r="CE20" t="e">
        <f t="shared" si="82"/>
        <v>#DIV/0!</v>
      </c>
      <c r="CF20" t="e">
        <f t="shared" si="83"/>
        <v>#DIV/0!</v>
      </c>
    </row>
    <row r="21" spans="1:84" x14ac:dyDescent="0.35">
      <c r="A21" t="s">
        <v>153</v>
      </c>
      <c r="B21" s="1">
        <v>19</v>
      </c>
      <c r="C21" s="1" t="s">
        <v>103</v>
      </c>
      <c r="D21" s="1">
        <v>3813.0000350791961</v>
      </c>
      <c r="E21" s="1">
        <v>0</v>
      </c>
      <c r="F21">
        <f t="shared" si="42"/>
        <v>41.354505015979449</v>
      </c>
      <c r="G21">
        <f t="shared" si="43"/>
        <v>0.2948852483740122</v>
      </c>
      <c r="H21">
        <f t="shared" si="44"/>
        <v>916.52627316357177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t="e">
        <f t="shared" si="45"/>
        <v>#DIV/0!</v>
      </c>
      <c r="Q21" t="e">
        <f t="shared" si="46"/>
        <v>#DIV/0!</v>
      </c>
      <c r="R21" t="e">
        <f t="shared" si="47"/>
        <v>#DIV/0!</v>
      </c>
      <c r="S21" s="1">
        <v>-1</v>
      </c>
      <c r="T21" s="1">
        <v>0.87</v>
      </c>
      <c r="U21" s="1">
        <v>0.92</v>
      </c>
      <c r="V21" s="1">
        <v>10.178482055664063</v>
      </c>
      <c r="W21">
        <f t="shared" si="48"/>
        <v>0.87508924102783214</v>
      </c>
      <c r="X21">
        <f t="shared" si="49"/>
        <v>2.849249001415375E-2</v>
      </c>
      <c r="Y21" t="e">
        <f t="shared" si="50"/>
        <v>#DIV/0!</v>
      </c>
      <c r="Z21" t="e">
        <f t="shared" si="51"/>
        <v>#DIV/0!</v>
      </c>
      <c r="AA21" t="e">
        <f t="shared" si="52"/>
        <v>#DIV/0!</v>
      </c>
      <c r="AB21" s="1">
        <v>0</v>
      </c>
      <c r="AC21" s="1">
        <v>0.5</v>
      </c>
      <c r="AD21" t="e">
        <f t="shared" si="53"/>
        <v>#DIV/0!</v>
      </c>
      <c r="AE21">
        <f t="shared" si="54"/>
        <v>3.9091867134917062</v>
      </c>
      <c r="AF21">
        <f t="shared" si="55"/>
        <v>1.3236847391624891</v>
      </c>
      <c r="AG21">
        <f t="shared" si="56"/>
        <v>24.161548614501953</v>
      </c>
      <c r="AH21" s="1">
        <v>2</v>
      </c>
      <c r="AI21">
        <f t="shared" si="57"/>
        <v>4.644859790802002</v>
      </c>
      <c r="AJ21" s="1">
        <v>1</v>
      </c>
      <c r="AK21">
        <f t="shared" si="58"/>
        <v>9.2897195816040039</v>
      </c>
      <c r="AL21" s="1">
        <v>21.221002578735352</v>
      </c>
      <c r="AM21" s="1">
        <v>24.161548614501953</v>
      </c>
      <c r="AN21" s="1">
        <v>20.055042266845703</v>
      </c>
      <c r="AO21" s="1">
        <v>1200.2957763671875</v>
      </c>
      <c r="AP21" s="1">
        <v>1169.7347412109375</v>
      </c>
      <c r="AQ21" s="1">
        <v>14.595466613769531</v>
      </c>
      <c r="AR21" s="1">
        <v>17.15211296081543</v>
      </c>
      <c r="AS21" s="1">
        <v>57.193134307861328</v>
      </c>
      <c r="AT21" s="1">
        <v>67.211524963378906</v>
      </c>
      <c r="AU21" s="1">
        <v>300.56060791015625</v>
      </c>
      <c r="AV21" s="1">
        <v>1698.70068359375</v>
      </c>
      <c r="AW21" s="1">
        <v>0.16767485439777374</v>
      </c>
      <c r="AX21" s="1">
        <v>99.140975952148438</v>
      </c>
      <c r="AY21" s="1">
        <v>0.69703125953674316</v>
      </c>
      <c r="AZ21" s="1">
        <v>-6.8684302270412445E-2</v>
      </c>
      <c r="BA21" s="1">
        <v>1</v>
      </c>
      <c r="BB21" s="1">
        <v>-1.355140209197998</v>
      </c>
      <c r="BC21" s="1">
        <v>7.355140209197998</v>
      </c>
      <c r="BD21" s="1">
        <v>1</v>
      </c>
      <c r="BE21" s="1">
        <v>0</v>
      </c>
      <c r="BF21" s="1">
        <v>0.15999999642372131</v>
      </c>
      <c r="BG21" s="1">
        <v>111115</v>
      </c>
      <c r="BH21">
        <f t="shared" si="59"/>
        <v>1.5028030395507812</v>
      </c>
      <c r="BI21">
        <f t="shared" si="60"/>
        <v>3.9091867134917061E-3</v>
      </c>
      <c r="BJ21">
        <f t="shared" si="61"/>
        <v>297.31154861450193</v>
      </c>
      <c r="BK21">
        <f t="shared" si="62"/>
        <v>294.37100257873533</v>
      </c>
      <c r="BL21">
        <f t="shared" si="63"/>
        <v>271.79210329997295</v>
      </c>
      <c r="BM21">
        <f t="shared" si="64"/>
        <v>0.26627100829073397</v>
      </c>
      <c r="BN21">
        <f t="shared" si="65"/>
        <v>3.0241619577392251</v>
      </c>
      <c r="BO21">
        <f t="shared" si="66"/>
        <v>30.503653294666705</v>
      </c>
      <c r="BP21">
        <f t="shared" si="67"/>
        <v>13.351540333851275</v>
      </c>
      <c r="BQ21">
        <f t="shared" si="68"/>
        <v>22.691275596618652</v>
      </c>
      <c r="BR21">
        <f t="shared" si="69"/>
        <v>2.7674615376317671</v>
      </c>
      <c r="BS21">
        <f t="shared" si="70"/>
        <v>0.28581264587749361</v>
      </c>
      <c r="BT21">
        <f t="shared" si="71"/>
        <v>1.7004772185767361</v>
      </c>
      <c r="BU21">
        <f t="shared" si="72"/>
        <v>1.066984319055031</v>
      </c>
      <c r="BV21">
        <f t="shared" si="73"/>
        <v>0.17942645159329776</v>
      </c>
      <c r="BW21">
        <f t="shared" si="74"/>
        <v>90.865309207221898</v>
      </c>
      <c r="BX21">
        <f t="shared" si="75"/>
        <v>0.78353342930959013</v>
      </c>
      <c r="BY21">
        <f t="shared" si="76"/>
        <v>56.540821727628341</v>
      </c>
      <c r="BZ21">
        <f t="shared" si="77"/>
        <v>1163.7250246332567</v>
      </c>
      <c r="CA21">
        <f t="shared" si="78"/>
        <v>2.0092527411960447E-2</v>
      </c>
      <c r="CB21">
        <f t="shared" si="79"/>
        <v>0</v>
      </c>
      <c r="CC21">
        <f t="shared" si="80"/>
        <v>1486.5146919395143</v>
      </c>
      <c r="CD21">
        <f t="shared" si="81"/>
        <v>0</v>
      </c>
      <c r="CE21" t="e">
        <f t="shared" si="82"/>
        <v>#DIV/0!</v>
      </c>
      <c r="CF21" t="e">
        <f t="shared" si="83"/>
        <v>#DIV/0!</v>
      </c>
    </row>
    <row r="22" spans="1:84" x14ac:dyDescent="0.35">
      <c r="A22" t="s">
        <v>153</v>
      </c>
      <c r="B22" s="1">
        <v>20</v>
      </c>
      <c r="C22" s="1" t="s">
        <v>104</v>
      </c>
      <c r="D22" s="1">
        <v>3967.0000350791961</v>
      </c>
      <c r="E22" s="1">
        <v>0</v>
      </c>
      <c r="F22">
        <f t="shared" si="42"/>
        <v>41.541497535799451</v>
      </c>
      <c r="G22">
        <f t="shared" si="43"/>
        <v>0.29767705527004362</v>
      </c>
      <c r="H22">
        <f t="shared" si="44"/>
        <v>1209.5925377256731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t="e">
        <f t="shared" si="45"/>
        <v>#DIV/0!</v>
      </c>
      <c r="Q22" t="e">
        <f t="shared" si="46"/>
        <v>#DIV/0!</v>
      </c>
      <c r="R22" t="e">
        <f t="shared" si="47"/>
        <v>#DIV/0!</v>
      </c>
      <c r="S22" s="1">
        <v>-1</v>
      </c>
      <c r="T22" s="1">
        <v>0.87</v>
      </c>
      <c r="U22" s="1">
        <v>0.92</v>
      </c>
      <c r="V22" s="1">
        <v>10.178482055664063</v>
      </c>
      <c r="W22">
        <f t="shared" si="48"/>
        <v>0.87508924102783214</v>
      </c>
      <c r="X22">
        <f t="shared" si="49"/>
        <v>2.8621666000325462E-2</v>
      </c>
      <c r="Y22" t="e">
        <f t="shared" si="50"/>
        <v>#DIV/0!</v>
      </c>
      <c r="Z22" t="e">
        <f t="shared" si="51"/>
        <v>#DIV/0!</v>
      </c>
      <c r="AA22" t="e">
        <f t="shared" si="52"/>
        <v>#DIV/0!</v>
      </c>
      <c r="AB22" s="1">
        <v>0</v>
      </c>
      <c r="AC22" s="1">
        <v>0.5</v>
      </c>
      <c r="AD22" t="e">
        <f t="shared" si="53"/>
        <v>#DIV/0!</v>
      </c>
      <c r="AE22">
        <f t="shared" si="54"/>
        <v>3.9618000212410998</v>
      </c>
      <c r="AF22">
        <f t="shared" si="55"/>
        <v>1.3292706813388031</v>
      </c>
      <c r="AG22">
        <f t="shared" si="56"/>
        <v>24.214677810668945</v>
      </c>
      <c r="AH22" s="1">
        <v>2</v>
      </c>
      <c r="AI22">
        <f t="shared" si="57"/>
        <v>4.644859790802002</v>
      </c>
      <c r="AJ22" s="1">
        <v>1</v>
      </c>
      <c r="AK22">
        <f t="shared" si="58"/>
        <v>9.2897195816040039</v>
      </c>
      <c r="AL22" s="1">
        <v>21.246667861938477</v>
      </c>
      <c r="AM22" s="1">
        <v>24.214677810668945</v>
      </c>
      <c r="AN22" s="1">
        <v>20.053247451782227</v>
      </c>
      <c r="AO22" s="1">
        <v>1499.811279296875</v>
      </c>
      <c r="AP22" s="1">
        <v>1468.296875</v>
      </c>
      <c r="AQ22" s="1">
        <v>14.601366996765137</v>
      </c>
      <c r="AR22" s="1">
        <v>17.192390441894531</v>
      </c>
      <c r="AS22" s="1">
        <v>57.130008697509766</v>
      </c>
      <c r="AT22" s="1">
        <v>67.266143798828125</v>
      </c>
      <c r="AU22" s="1">
        <v>300.55206298828125</v>
      </c>
      <c r="AV22" s="1">
        <v>1698.4998779296875</v>
      </c>
      <c r="AW22" s="1">
        <v>0.21424388885498047</v>
      </c>
      <c r="AX22" s="1">
        <v>99.145286560058594</v>
      </c>
      <c r="AY22" s="1">
        <v>-0.56081783771514893</v>
      </c>
      <c r="AZ22" s="1">
        <v>-6.7838773131370544E-2</v>
      </c>
      <c r="BA22" s="1">
        <v>1</v>
      </c>
      <c r="BB22" s="1">
        <v>-1.355140209197998</v>
      </c>
      <c r="BC22" s="1">
        <v>7.355140209197998</v>
      </c>
      <c r="BD22" s="1">
        <v>1</v>
      </c>
      <c r="BE22" s="1">
        <v>0</v>
      </c>
      <c r="BF22" s="1">
        <v>0.15999999642372131</v>
      </c>
      <c r="BG22" s="1">
        <v>111115</v>
      </c>
      <c r="BH22">
        <f t="shared" si="59"/>
        <v>1.5027603149414062</v>
      </c>
      <c r="BI22">
        <f t="shared" si="60"/>
        <v>3.9618000212410997E-3</v>
      </c>
      <c r="BJ22">
        <f t="shared" si="61"/>
        <v>297.36467781066892</v>
      </c>
      <c r="BK22">
        <f t="shared" si="62"/>
        <v>294.39666786193845</v>
      </c>
      <c r="BL22">
        <f t="shared" si="63"/>
        <v>271.75997439444109</v>
      </c>
      <c r="BM22">
        <f t="shared" si="64"/>
        <v>0.25557956644855429</v>
      </c>
      <c r="BN22">
        <f t="shared" si="65"/>
        <v>3.0338151583528488</v>
      </c>
      <c r="BO22">
        <f t="shared" si="66"/>
        <v>30.59969125728508</v>
      </c>
      <c r="BP22">
        <f t="shared" si="67"/>
        <v>13.407300815390549</v>
      </c>
      <c r="BQ22">
        <f t="shared" si="68"/>
        <v>22.730672836303711</v>
      </c>
      <c r="BR22">
        <f t="shared" si="69"/>
        <v>2.7740830851093552</v>
      </c>
      <c r="BS22">
        <f t="shared" si="70"/>
        <v>0.28843454318981571</v>
      </c>
      <c r="BT22">
        <f t="shared" si="71"/>
        <v>1.7045444770140457</v>
      </c>
      <c r="BU22">
        <f t="shared" si="72"/>
        <v>1.0695386080953095</v>
      </c>
      <c r="BV22">
        <f t="shared" si="73"/>
        <v>0.18107979632453286</v>
      </c>
      <c r="BW22">
        <f t="shared" si="74"/>
        <v>119.92539877372035</v>
      </c>
      <c r="BX22">
        <f t="shared" si="75"/>
        <v>0.82380651918616465</v>
      </c>
      <c r="BY22">
        <f t="shared" si="76"/>
        <v>56.505920439293035</v>
      </c>
      <c r="BZ22">
        <f t="shared" si="77"/>
        <v>1462.2599843080156</v>
      </c>
      <c r="CA22">
        <f t="shared" si="78"/>
        <v>1.6052826309117675E-2</v>
      </c>
      <c r="CB22">
        <f t="shared" si="79"/>
        <v>0</v>
      </c>
      <c r="CC22">
        <f t="shared" si="80"/>
        <v>1486.3389690633558</v>
      </c>
      <c r="CD22">
        <f t="shared" si="81"/>
        <v>0</v>
      </c>
      <c r="CE22" t="e">
        <f t="shared" si="82"/>
        <v>#DIV/0!</v>
      </c>
      <c r="CF22" t="e">
        <f t="shared" si="83"/>
        <v>#DIV/0!</v>
      </c>
    </row>
    <row r="23" spans="1:84" x14ac:dyDescent="0.35">
      <c r="A23" t="s">
        <v>153</v>
      </c>
      <c r="B23" s="1">
        <v>21</v>
      </c>
      <c r="C23" s="1" t="s">
        <v>105</v>
      </c>
      <c r="D23" s="1">
        <v>4130.0000350791961</v>
      </c>
      <c r="E23" s="1">
        <v>0</v>
      </c>
      <c r="F23">
        <f t="shared" si="42"/>
        <v>43.594999544354145</v>
      </c>
      <c r="G23">
        <f t="shared" si="43"/>
        <v>0.29540433918681669</v>
      </c>
      <c r="H23">
        <f t="shared" si="44"/>
        <v>1390.6544775360569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t="e">
        <f t="shared" si="45"/>
        <v>#DIV/0!</v>
      </c>
      <c r="Q23" t="e">
        <f t="shared" si="46"/>
        <v>#DIV/0!</v>
      </c>
      <c r="R23" t="e">
        <f t="shared" si="47"/>
        <v>#DIV/0!</v>
      </c>
      <c r="S23" s="1">
        <v>-1</v>
      </c>
      <c r="T23" s="1">
        <v>0.87</v>
      </c>
      <c r="U23" s="1">
        <v>0.92</v>
      </c>
      <c r="V23" s="1">
        <v>10.178482055664063</v>
      </c>
      <c r="W23">
        <f t="shared" si="48"/>
        <v>0.87508924102783214</v>
      </c>
      <c r="X23">
        <f t="shared" si="49"/>
        <v>3.0007832789028369E-2</v>
      </c>
      <c r="Y23" t="e">
        <f t="shared" si="50"/>
        <v>#DIV/0!</v>
      </c>
      <c r="Z23" t="e">
        <f t="shared" si="51"/>
        <v>#DIV/0!</v>
      </c>
      <c r="AA23" t="e">
        <f t="shared" si="52"/>
        <v>#DIV/0!</v>
      </c>
      <c r="AB23" s="1">
        <v>0</v>
      </c>
      <c r="AC23" s="1">
        <v>0.5</v>
      </c>
      <c r="AD23" t="e">
        <f t="shared" si="53"/>
        <v>#DIV/0!</v>
      </c>
      <c r="AE23">
        <f t="shared" si="54"/>
        <v>3.9573907062415623</v>
      </c>
      <c r="AF23">
        <f t="shared" si="55"/>
        <v>1.337646135111233</v>
      </c>
      <c r="AG23">
        <f t="shared" si="56"/>
        <v>24.264116287231445</v>
      </c>
      <c r="AH23" s="1">
        <v>2</v>
      </c>
      <c r="AI23">
        <f t="shared" si="57"/>
        <v>4.644859790802002</v>
      </c>
      <c r="AJ23" s="1">
        <v>1</v>
      </c>
      <c r="AK23">
        <f t="shared" si="58"/>
        <v>9.2897195816040039</v>
      </c>
      <c r="AL23" s="1">
        <v>21.261255264282227</v>
      </c>
      <c r="AM23" s="1">
        <v>24.264116287231445</v>
      </c>
      <c r="AN23" s="1">
        <v>20.055582046508789</v>
      </c>
      <c r="AO23" s="1">
        <v>1700.26611328125</v>
      </c>
      <c r="AP23" s="1">
        <v>1666.8677978515625</v>
      </c>
      <c r="AQ23" s="1">
        <v>14.610435485839844</v>
      </c>
      <c r="AR23" s="1">
        <v>17.198467254638672</v>
      </c>
      <c r="AS23" s="1">
        <v>57.114570617675781</v>
      </c>
      <c r="AT23" s="1">
        <v>67.231483459472656</v>
      </c>
      <c r="AU23" s="1">
        <v>300.562744140625</v>
      </c>
      <c r="AV23" s="1">
        <v>1698.240478515625</v>
      </c>
      <c r="AW23" s="1">
        <v>0.15533497929573059</v>
      </c>
      <c r="AX23" s="1">
        <v>99.146965026855469</v>
      </c>
      <c r="AY23" s="1">
        <v>-1.3574486970901489</v>
      </c>
      <c r="AZ23" s="1">
        <v>-6.8323716521263123E-2</v>
      </c>
      <c r="BA23" s="1">
        <v>1</v>
      </c>
      <c r="BB23" s="1">
        <v>-1.355140209197998</v>
      </c>
      <c r="BC23" s="1">
        <v>7.355140209197998</v>
      </c>
      <c r="BD23" s="1">
        <v>1</v>
      </c>
      <c r="BE23" s="1">
        <v>0</v>
      </c>
      <c r="BF23" s="1">
        <v>0.15999999642372131</v>
      </c>
      <c r="BG23" s="1">
        <v>111115</v>
      </c>
      <c r="BH23">
        <f t="shared" si="59"/>
        <v>1.5028137207031247</v>
      </c>
      <c r="BI23">
        <f t="shared" si="60"/>
        <v>3.9573907062415625E-3</v>
      </c>
      <c r="BJ23">
        <f t="shared" si="61"/>
        <v>297.41411628723142</v>
      </c>
      <c r="BK23">
        <f t="shared" si="62"/>
        <v>294.4112552642822</v>
      </c>
      <c r="BL23">
        <f t="shared" si="63"/>
        <v>271.71847048911877</v>
      </c>
      <c r="BM23">
        <f t="shared" si="64"/>
        <v>0.25458621384831737</v>
      </c>
      <c r="BN23">
        <f t="shared" si="65"/>
        <v>3.0428219665224123</v>
      </c>
      <c r="BO23">
        <f t="shared" si="66"/>
        <v>30.690016236989379</v>
      </c>
      <c r="BP23">
        <f t="shared" si="67"/>
        <v>13.491548982350707</v>
      </c>
      <c r="BQ23">
        <f t="shared" si="68"/>
        <v>22.762685775756836</v>
      </c>
      <c r="BR23">
        <f t="shared" si="69"/>
        <v>2.7794737471280149</v>
      </c>
      <c r="BS23">
        <f t="shared" si="70"/>
        <v>0.28630026037348821</v>
      </c>
      <c r="BT23">
        <f t="shared" si="71"/>
        <v>1.7051758314111793</v>
      </c>
      <c r="BU23">
        <f t="shared" si="72"/>
        <v>1.0742979157168355</v>
      </c>
      <c r="BV23">
        <f t="shared" si="73"/>
        <v>0.17973392668398433</v>
      </c>
      <c r="BW23">
        <f t="shared" si="74"/>
        <v>137.87917084870742</v>
      </c>
      <c r="BX23">
        <f t="shared" si="75"/>
        <v>0.83429200523789659</v>
      </c>
      <c r="BY23">
        <f t="shared" si="76"/>
        <v>56.348925265638393</v>
      </c>
      <c r="BZ23">
        <f t="shared" si="77"/>
        <v>1660.5324882797404</v>
      </c>
      <c r="CA23">
        <f t="shared" si="78"/>
        <v>1.4793636310152779E-2</v>
      </c>
      <c r="CB23">
        <f t="shared" si="79"/>
        <v>0</v>
      </c>
      <c r="CC23">
        <f t="shared" si="80"/>
        <v>1486.1119714269807</v>
      </c>
      <c r="CD23">
        <f t="shared" si="81"/>
        <v>0</v>
      </c>
      <c r="CE23" t="e">
        <f t="shared" si="82"/>
        <v>#DIV/0!</v>
      </c>
      <c r="CF23" t="e">
        <f t="shared" si="83"/>
        <v>#DIV/0!</v>
      </c>
    </row>
    <row r="24" spans="1:84" x14ac:dyDescent="0.35">
      <c r="A24" t="s">
        <v>153</v>
      </c>
      <c r="B24" s="1">
        <v>22</v>
      </c>
      <c r="C24" s="1" t="s">
        <v>106</v>
      </c>
      <c r="D24" s="1">
        <v>4332.0000350791961</v>
      </c>
      <c r="E24" s="1">
        <v>0</v>
      </c>
      <c r="F24">
        <f t="shared" si="42"/>
        <v>44.805952985662692</v>
      </c>
      <c r="G24">
        <f t="shared" si="43"/>
        <v>0.29142174673089855</v>
      </c>
      <c r="H24">
        <f t="shared" si="44"/>
        <v>1527.2646141669222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t="e">
        <f t="shared" si="45"/>
        <v>#DIV/0!</v>
      </c>
      <c r="Q24" t="e">
        <f t="shared" si="46"/>
        <v>#DIV/0!</v>
      </c>
      <c r="R24" t="e">
        <f t="shared" si="47"/>
        <v>#DIV/0!</v>
      </c>
      <c r="S24" s="1">
        <v>-1</v>
      </c>
      <c r="T24" s="1">
        <v>0.87</v>
      </c>
      <c r="U24" s="1">
        <v>0.92</v>
      </c>
      <c r="V24" s="1">
        <v>10.178482055664063</v>
      </c>
      <c r="W24">
        <f t="shared" si="48"/>
        <v>0.87508924102783214</v>
      </c>
      <c r="X24">
        <f t="shared" si="49"/>
        <v>3.0821596127641279E-2</v>
      </c>
      <c r="Y24" t="e">
        <f t="shared" si="50"/>
        <v>#DIV/0!</v>
      </c>
      <c r="Z24" t="e">
        <f t="shared" si="51"/>
        <v>#DIV/0!</v>
      </c>
      <c r="AA24" t="e">
        <f t="shared" si="52"/>
        <v>#DIV/0!</v>
      </c>
      <c r="AB24" s="1">
        <v>0</v>
      </c>
      <c r="AC24" s="1">
        <v>0.5</v>
      </c>
      <c r="AD24" t="e">
        <f t="shared" si="53"/>
        <v>#DIV/0!</v>
      </c>
      <c r="AE24">
        <f t="shared" si="54"/>
        <v>3.9365100475075323</v>
      </c>
      <c r="AF24">
        <f t="shared" si="55"/>
        <v>1.3479932500446741</v>
      </c>
      <c r="AG24">
        <f t="shared" si="56"/>
        <v>24.333234786987305</v>
      </c>
      <c r="AH24" s="1">
        <v>2</v>
      </c>
      <c r="AI24">
        <f t="shared" si="57"/>
        <v>4.644859790802002</v>
      </c>
      <c r="AJ24" s="1">
        <v>1</v>
      </c>
      <c r="AK24">
        <f t="shared" si="58"/>
        <v>9.2897195816040039</v>
      </c>
      <c r="AL24" s="1">
        <v>21.274707794189453</v>
      </c>
      <c r="AM24" s="1">
        <v>24.333234786987305</v>
      </c>
      <c r="AN24" s="1">
        <v>20.05381965637207</v>
      </c>
      <c r="AO24" s="1">
        <v>1851.556396484375</v>
      </c>
      <c r="AP24" s="1">
        <v>1816.9814453125</v>
      </c>
      <c r="AQ24" s="1">
        <v>14.648563385009766</v>
      </c>
      <c r="AR24" s="1">
        <v>17.222934722900391</v>
      </c>
      <c r="AS24" s="1">
        <v>57.210350036621094</v>
      </c>
      <c r="AT24" s="1">
        <v>67.265830993652344</v>
      </c>
      <c r="AU24" s="1">
        <v>300.55584716796875</v>
      </c>
      <c r="AV24" s="1">
        <v>1698.3001708984375</v>
      </c>
      <c r="AW24" s="1">
        <v>0.1782601922750473</v>
      </c>
      <c r="AX24" s="1">
        <v>99.138740539550781</v>
      </c>
      <c r="AY24" s="1">
        <v>-1.935183048248291</v>
      </c>
      <c r="AZ24" s="1">
        <v>-6.6180616617202759E-2</v>
      </c>
      <c r="BA24" s="1">
        <v>1</v>
      </c>
      <c r="BB24" s="1">
        <v>-1.355140209197998</v>
      </c>
      <c r="BC24" s="1">
        <v>7.355140209197998</v>
      </c>
      <c r="BD24" s="1">
        <v>1</v>
      </c>
      <c r="BE24" s="1">
        <v>0</v>
      </c>
      <c r="BF24" s="1">
        <v>0.15999999642372131</v>
      </c>
      <c r="BG24" s="1">
        <v>111115</v>
      </c>
      <c r="BH24">
        <f t="shared" si="59"/>
        <v>1.5027792358398435</v>
      </c>
      <c r="BI24">
        <f t="shared" si="60"/>
        <v>3.9365100475075325E-3</v>
      </c>
      <c r="BJ24">
        <f t="shared" si="61"/>
        <v>297.48323478698728</v>
      </c>
      <c r="BK24">
        <f t="shared" si="62"/>
        <v>294.42470779418943</v>
      </c>
      <c r="BL24">
        <f t="shared" si="63"/>
        <v>271.7280212701553</v>
      </c>
      <c r="BM24">
        <f t="shared" si="64"/>
        <v>0.25575570565594552</v>
      </c>
      <c r="BN24">
        <f t="shared" si="65"/>
        <v>3.0554533068679159</v>
      </c>
      <c r="BO24">
        <f t="shared" si="66"/>
        <v>30.819973001865623</v>
      </c>
      <c r="BP24">
        <f t="shared" si="67"/>
        <v>13.597038278965233</v>
      </c>
      <c r="BQ24">
        <f t="shared" si="68"/>
        <v>22.803971290588379</v>
      </c>
      <c r="BR24">
        <f t="shared" si="69"/>
        <v>2.7864393492711672</v>
      </c>
      <c r="BS24">
        <f t="shared" si="70"/>
        <v>0.28255780959049448</v>
      </c>
      <c r="BT24">
        <f t="shared" si="71"/>
        <v>1.7074600568232419</v>
      </c>
      <c r="BU24">
        <f t="shared" si="72"/>
        <v>1.0789792924479253</v>
      </c>
      <c r="BV24">
        <f t="shared" si="73"/>
        <v>0.17737416873471235</v>
      </c>
      <c r="BW24">
        <f t="shared" si="74"/>
        <v>151.41109031913166</v>
      </c>
      <c r="BX24">
        <f t="shared" si="75"/>
        <v>0.84055047348282097</v>
      </c>
      <c r="BY24">
        <f t="shared" si="76"/>
        <v>56.1714449088919</v>
      </c>
      <c r="BZ24">
        <f t="shared" si="77"/>
        <v>1810.4701576466778</v>
      </c>
      <c r="CA24">
        <f t="shared" si="78"/>
        <v>1.3901444931829257E-2</v>
      </c>
      <c r="CB24">
        <f t="shared" si="79"/>
        <v>0</v>
      </c>
      <c r="CC24">
        <f t="shared" si="80"/>
        <v>1486.1642075889513</v>
      </c>
      <c r="CD24">
        <f t="shared" si="81"/>
        <v>0</v>
      </c>
      <c r="CE24" t="e">
        <f t="shared" si="82"/>
        <v>#DIV/0!</v>
      </c>
      <c r="CF24" t="e">
        <f t="shared" si="83"/>
        <v>#DIV/0!</v>
      </c>
    </row>
    <row r="25" spans="1:84" x14ac:dyDescent="0.35">
      <c r="A25" t="s">
        <v>154</v>
      </c>
      <c r="B25" s="1">
        <v>25</v>
      </c>
      <c r="C25" s="1" t="s">
        <v>109</v>
      </c>
      <c r="D25" s="1">
        <v>5409.0000350791961</v>
      </c>
      <c r="E25" s="1">
        <v>0</v>
      </c>
      <c r="F25">
        <f t="shared" ref="F25:F35" si="84">(AO25-AP25*(1000-AQ25)/(1000-AR25))*BH25</f>
        <v>-3.0272195697613262</v>
      </c>
      <c r="G25">
        <f t="shared" ref="G25:G35" si="85">IF(BS25&lt;&gt;0,1/(1/BS25-1/AK25),0)</f>
        <v>0.15984895985094083</v>
      </c>
      <c r="H25">
        <f t="shared" ref="H25:H35" si="86">((BV25-BI25/2)*AP25-F25)/(BV25+BI25/2)</f>
        <v>80.511466252577932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t="e">
        <f t="shared" ref="P25:P35" si="87">CB25/L25</f>
        <v>#DIV/0!</v>
      </c>
      <c r="Q25" t="e">
        <f t="shared" ref="Q25:Q35" si="88">CD25/N25</f>
        <v>#DIV/0!</v>
      </c>
      <c r="R25" t="e">
        <f t="shared" ref="R25:R35" si="89">(N25-O25)/N25</f>
        <v>#DIV/0!</v>
      </c>
      <c r="S25" s="1">
        <v>-1</v>
      </c>
      <c r="T25" s="1">
        <v>0.87</v>
      </c>
      <c r="U25" s="1">
        <v>0.92</v>
      </c>
      <c r="V25" s="1">
        <v>10.151756286621094</v>
      </c>
      <c r="W25">
        <f t="shared" ref="W25:W35" si="90">(V25*U25+(100-V25)*T25)/100</f>
        <v>0.87507587814331056</v>
      </c>
      <c r="X25">
        <f t="shared" ref="X25:X35" si="91">(F25-S25)/CC25</f>
        <v>-1.3619627368393497E-3</v>
      </c>
      <c r="Y25" t="e">
        <f t="shared" ref="Y25:Y35" si="92">(N25-O25)/(N25-M25)</f>
        <v>#DIV/0!</v>
      </c>
      <c r="Z25" t="e">
        <f t="shared" ref="Z25:Z35" si="93">(L25-N25)/(L25-M25)</f>
        <v>#DIV/0!</v>
      </c>
      <c r="AA25" t="e">
        <f t="shared" ref="AA25:AA35" si="94">(L25-N25)/N25</f>
        <v>#DIV/0!</v>
      </c>
      <c r="AB25" s="1">
        <v>0</v>
      </c>
      <c r="AC25" s="1">
        <v>0.5</v>
      </c>
      <c r="AD25" t="e">
        <f t="shared" ref="AD25:AD35" si="95">R25*AC25*W25*AB25</f>
        <v>#DIV/0!</v>
      </c>
      <c r="AE25">
        <f t="shared" ref="AE25:AE35" si="96">BI25*1000</f>
        <v>3.0326884599266211</v>
      </c>
      <c r="AF25">
        <f t="shared" ref="AF25:AF35" si="97">(BN25-BT25)</f>
        <v>1.8610259685710822</v>
      </c>
      <c r="AG25">
        <f t="shared" ref="AG25:AG35" si="98">(AM25+BM25*E25)</f>
        <v>27.147445678710938</v>
      </c>
      <c r="AH25" s="1">
        <v>2</v>
      </c>
      <c r="AI25">
        <f t="shared" ref="AI25:AI35" si="99">(AH25*BB25+BC25)</f>
        <v>4.644859790802002</v>
      </c>
      <c r="AJ25" s="1">
        <v>1</v>
      </c>
      <c r="AK25">
        <f t="shared" ref="AK25:AK35" si="100">AI25*(AJ25+1)*(AJ25+1)/(AJ25*AJ25+1)</f>
        <v>9.2897195816040039</v>
      </c>
      <c r="AL25" s="1">
        <v>22.495508193969727</v>
      </c>
      <c r="AM25" s="1">
        <v>27.147445678710938</v>
      </c>
      <c r="AN25" s="1">
        <v>20.830307006835938</v>
      </c>
      <c r="AO25" s="1">
        <v>49.891799926757813</v>
      </c>
      <c r="AP25" s="1">
        <v>51.802040100097656</v>
      </c>
      <c r="AQ25" s="1">
        <v>15.666258811950684</v>
      </c>
      <c r="AR25" s="1">
        <v>17.649074554443359</v>
      </c>
      <c r="AS25" s="1">
        <v>56.77740478515625</v>
      </c>
      <c r="AT25" s="1">
        <v>63.960796356201172</v>
      </c>
      <c r="AU25" s="1">
        <v>300.49835205078125</v>
      </c>
      <c r="AV25" s="1">
        <v>1700.943359375</v>
      </c>
      <c r="AW25" s="1">
        <v>9.2685043811798096E-2</v>
      </c>
      <c r="AX25" s="1">
        <v>99.112625122070313</v>
      </c>
      <c r="AY25" s="1">
        <v>0.75427752733230591</v>
      </c>
      <c r="AZ25" s="1">
        <v>-6.958036869764328E-2</v>
      </c>
      <c r="BA25" s="1">
        <v>0.5</v>
      </c>
      <c r="BB25" s="1">
        <v>-1.355140209197998</v>
      </c>
      <c r="BC25" s="1">
        <v>7.355140209197998</v>
      </c>
      <c r="BD25" s="1">
        <v>1</v>
      </c>
      <c r="BE25" s="1">
        <v>0</v>
      </c>
      <c r="BF25" s="1">
        <v>0.15999999642372131</v>
      </c>
      <c r="BG25" s="1">
        <v>111115</v>
      </c>
      <c r="BH25">
        <f t="shared" ref="BH25:BH35" si="101">AU25*0.000001/(AH25*0.0001)</f>
        <v>1.5024917602539061</v>
      </c>
      <c r="BI25">
        <f t="shared" ref="BI25:BI35" si="102">(AR25-AQ25)/(1000-AR25)*BH25</f>
        <v>3.0326884599266211E-3</v>
      </c>
      <c r="BJ25">
        <f t="shared" ref="BJ25:BJ35" si="103">(AM25+273.15)</f>
        <v>300.29744567871091</v>
      </c>
      <c r="BK25">
        <f t="shared" ref="BK25:BK35" si="104">(AL25+273.15)</f>
        <v>295.6455081939697</v>
      </c>
      <c r="BL25">
        <f t="shared" ref="BL25:BL35" si="105">(AV25*BD25+AW25*BE25)*BF25</f>
        <v>272.15093141695252</v>
      </c>
      <c r="BM25">
        <f t="shared" ref="BM25:BM35" si="106">((BL25+0.00000010773*(BK25^4-BJ25^4))-BI25*44100)/(AI25*51.4+0.00000043092*BJ25^3)</f>
        <v>0.34092214319825559</v>
      </c>
      <c r="BN25">
        <f t="shared" ref="BN25:BN35" si="107">0.61365*EXP(17.502*AG25/(240.97+AG25))</f>
        <v>3.610272078637097</v>
      </c>
      <c r="BO25">
        <f t="shared" ref="BO25:BO35" si="108">BN25*1000/AX25</f>
        <v>36.425955565101511</v>
      </c>
      <c r="BP25">
        <f t="shared" ref="BP25:BP35" si="109">(BO25-AR25)</f>
        <v>18.776881010658151</v>
      </c>
      <c r="BQ25">
        <f t="shared" ref="BQ25:BQ35" si="110">IF(E25,AM25,(AL25+AM25)/2)</f>
        <v>24.821476936340332</v>
      </c>
      <c r="BR25">
        <f t="shared" ref="BR25:BR35" si="111">0.61365*EXP(17.502*BQ25/(240.97+BQ25))</f>
        <v>3.1459920363236802</v>
      </c>
      <c r="BS25">
        <f t="shared" ref="BS25:BS35" si="112">IF(BP25&lt;&gt;0,(1000-(BO25+AR25)/2)/BP25*BI25,0)</f>
        <v>0.15714495385814514</v>
      </c>
      <c r="BT25">
        <f t="shared" ref="BT25:BT35" si="113">AR25*AX25/1000</f>
        <v>1.7492461100660148</v>
      </c>
      <c r="BU25">
        <f t="shared" ref="BU25:BU35" si="114">(BR25-BT25)</f>
        <v>1.3967459262576654</v>
      </c>
      <c r="BV25">
        <f t="shared" ref="BV25:BV35" si="115">1/(1.6/G25+1.37/AK25)</f>
        <v>9.8455006827541061E-2</v>
      </c>
      <c r="BW25">
        <f t="shared" ref="BW25:BW35" si="116">H25*AX25*0.001</f>
        <v>7.9797027727199721</v>
      </c>
      <c r="BX25">
        <f t="shared" ref="BX25:BX35" si="117">H25/AP25</f>
        <v>1.5542141988424536</v>
      </c>
      <c r="BY25">
        <f t="shared" ref="BY25:BY35" si="118">(1-BI25*AX25/BN25/G25)*100</f>
        <v>47.915676152790162</v>
      </c>
      <c r="BZ25">
        <f t="shared" ref="BZ25:BZ35" si="119">(AP25-F25/(AK25/1.35))</f>
        <v>52.24196149743139</v>
      </c>
      <c r="CA25">
        <f t="shared" ref="CA25:CA35" si="120">F25*BY25/100/BZ25</f>
        <v>-2.7765280703559395E-2</v>
      </c>
      <c r="CB25">
        <f t="shared" ref="CB25:CB35" si="121">(L25-K25)</f>
        <v>0</v>
      </c>
      <c r="CC25">
        <f t="shared" ref="CC25:CC35" si="122">AV25*W25</f>
        <v>1488.4545038771107</v>
      </c>
      <c r="CD25">
        <f t="shared" ref="CD25:CD35" si="123">(N25-M25)</f>
        <v>0</v>
      </c>
      <c r="CE25" t="e">
        <f t="shared" ref="CE25:CE35" si="124">(N25-O25)/(N25-K25)</f>
        <v>#DIV/0!</v>
      </c>
      <c r="CF25" t="e">
        <f t="shared" ref="CF25:CF35" si="125">(L25-N25)/(L25-K25)</f>
        <v>#DIV/0!</v>
      </c>
    </row>
    <row r="26" spans="1:84" x14ac:dyDescent="0.35">
      <c r="A26" t="s">
        <v>154</v>
      </c>
      <c r="B26" s="1">
        <v>26</v>
      </c>
      <c r="C26" s="1" t="s">
        <v>110</v>
      </c>
      <c r="D26" s="1">
        <v>5611.0000350791961</v>
      </c>
      <c r="E26" s="1">
        <v>0</v>
      </c>
      <c r="F26">
        <f t="shared" si="84"/>
        <v>2.3528814111905954</v>
      </c>
      <c r="G26">
        <f t="shared" si="85"/>
        <v>0.19338156949750412</v>
      </c>
      <c r="H26">
        <f t="shared" si="86"/>
        <v>75.893828107992775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t="e">
        <f t="shared" si="87"/>
        <v>#DIV/0!</v>
      </c>
      <c r="Q26" t="e">
        <f t="shared" si="88"/>
        <v>#DIV/0!</v>
      </c>
      <c r="R26" t="e">
        <f t="shared" si="89"/>
        <v>#DIV/0!</v>
      </c>
      <c r="S26" s="1">
        <v>-1</v>
      </c>
      <c r="T26" s="1">
        <v>0.87</v>
      </c>
      <c r="U26" s="1">
        <v>0.92</v>
      </c>
      <c r="V26" s="1">
        <v>10.151756286621094</v>
      </c>
      <c r="W26">
        <f t="shared" si="90"/>
        <v>0.87507587814331056</v>
      </c>
      <c r="X26">
        <f t="shared" si="91"/>
        <v>2.2528846302472968E-3</v>
      </c>
      <c r="Y26" t="e">
        <f t="shared" si="92"/>
        <v>#DIV/0!</v>
      </c>
      <c r="Z26" t="e">
        <f t="shared" si="93"/>
        <v>#DIV/0!</v>
      </c>
      <c r="AA26" t="e">
        <f t="shared" si="94"/>
        <v>#DIV/0!</v>
      </c>
      <c r="AB26" s="1">
        <v>0</v>
      </c>
      <c r="AC26" s="1">
        <v>0.5</v>
      </c>
      <c r="AD26" t="e">
        <f t="shared" si="95"/>
        <v>#DIV/0!</v>
      </c>
      <c r="AE26">
        <f t="shared" si="96"/>
        <v>3.5315475441646917</v>
      </c>
      <c r="AF26">
        <f t="shared" si="97"/>
        <v>1.7969709750482978</v>
      </c>
      <c r="AG26">
        <f t="shared" si="98"/>
        <v>27.14002799987793</v>
      </c>
      <c r="AH26" s="1">
        <v>2</v>
      </c>
      <c r="AI26">
        <f t="shared" si="99"/>
        <v>4.644859790802002</v>
      </c>
      <c r="AJ26" s="1">
        <v>1</v>
      </c>
      <c r="AK26">
        <f t="shared" si="100"/>
        <v>9.2897195816040039</v>
      </c>
      <c r="AL26" s="1">
        <v>22.733959197998047</v>
      </c>
      <c r="AM26" s="1">
        <v>27.14002799987793</v>
      </c>
      <c r="AN26" s="1">
        <v>21.068410873413086</v>
      </c>
      <c r="AO26" s="1">
        <v>100.09530639648438</v>
      </c>
      <c r="AP26" s="1">
        <v>98.298332214355469</v>
      </c>
      <c r="AQ26" s="1">
        <v>15.973919868469238</v>
      </c>
      <c r="AR26" s="1">
        <v>18.281335830688477</v>
      </c>
      <c r="AS26" s="1">
        <v>57.053516387939453</v>
      </c>
      <c r="AT26" s="1">
        <v>65.292076110839844</v>
      </c>
      <c r="AU26" s="1">
        <v>300.50811767578125</v>
      </c>
      <c r="AV26" s="1">
        <v>1700.7227783203125</v>
      </c>
      <c r="AW26" s="1">
        <v>0.17478930950164795</v>
      </c>
      <c r="AX26" s="1">
        <v>99.102729797363281</v>
      </c>
      <c r="AY26" s="1">
        <v>1.3528263568878174</v>
      </c>
      <c r="AZ26" s="1">
        <v>-9.0558342635631561E-2</v>
      </c>
      <c r="BA26" s="1">
        <v>0.75</v>
      </c>
      <c r="BB26" s="1">
        <v>-1.355140209197998</v>
      </c>
      <c r="BC26" s="1">
        <v>7.355140209197998</v>
      </c>
      <c r="BD26" s="1">
        <v>1</v>
      </c>
      <c r="BE26" s="1">
        <v>0</v>
      </c>
      <c r="BF26" s="1">
        <v>0.15999999642372131</v>
      </c>
      <c r="BG26" s="1">
        <v>111115</v>
      </c>
      <c r="BH26">
        <f t="shared" si="101"/>
        <v>1.502540588378906</v>
      </c>
      <c r="BI26">
        <f t="shared" si="102"/>
        <v>3.5315475441646919E-3</v>
      </c>
      <c r="BJ26">
        <f t="shared" si="103"/>
        <v>300.29002799987791</v>
      </c>
      <c r="BK26">
        <f t="shared" si="104"/>
        <v>295.88395919799802</v>
      </c>
      <c r="BL26">
        <f t="shared" si="105"/>
        <v>272.11563844899138</v>
      </c>
      <c r="BM26">
        <f t="shared" si="106"/>
        <v>0.26389128688862806</v>
      </c>
      <c r="BN26">
        <f t="shared" si="107"/>
        <v>3.6087012602118738</v>
      </c>
      <c r="BO26">
        <f t="shared" si="108"/>
        <v>36.413742261092459</v>
      </c>
      <c r="BP26">
        <f t="shared" si="109"/>
        <v>18.132406430403982</v>
      </c>
      <c r="BQ26">
        <f t="shared" si="110"/>
        <v>24.936993598937988</v>
      </c>
      <c r="BR26">
        <f t="shared" si="111"/>
        <v>3.167753084509624</v>
      </c>
      <c r="BS26">
        <f t="shared" si="112"/>
        <v>0.18943808826436612</v>
      </c>
      <c r="BT26">
        <f t="shared" si="113"/>
        <v>1.8117302851635759</v>
      </c>
      <c r="BU26">
        <f t="shared" si="114"/>
        <v>1.3560227993460481</v>
      </c>
      <c r="BV26">
        <f t="shared" si="115"/>
        <v>0.11874689779161905</v>
      </c>
      <c r="BW26">
        <f t="shared" si="116"/>
        <v>7.5212855402739427</v>
      </c>
      <c r="BX26">
        <f t="shared" si="117"/>
        <v>0.77207645743667308</v>
      </c>
      <c r="BY26">
        <f t="shared" si="118"/>
        <v>49.848415033057236</v>
      </c>
      <c r="BZ26">
        <f t="shared" si="119"/>
        <v>97.956406941239862</v>
      </c>
      <c r="CA26">
        <f t="shared" si="120"/>
        <v>1.1973429076359472E-2</v>
      </c>
      <c r="CB26">
        <f t="shared" si="121"/>
        <v>0</v>
      </c>
      <c r="CC26">
        <f t="shared" si="122"/>
        <v>1488.2614787169784</v>
      </c>
      <c r="CD26">
        <f t="shared" si="123"/>
        <v>0</v>
      </c>
      <c r="CE26" t="e">
        <f t="shared" si="124"/>
        <v>#DIV/0!</v>
      </c>
      <c r="CF26" t="e">
        <f t="shared" si="125"/>
        <v>#DIV/0!</v>
      </c>
    </row>
    <row r="27" spans="1:84" x14ac:dyDescent="0.35">
      <c r="A27" t="s">
        <v>154</v>
      </c>
      <c r="B27" s="1">
        <v>24</v>
      </c>
      <c r="C27" s="1" t="s">
        <v>108</v>
      </c>
      <c r="D27" s="1">
        <v>5207.0000350791961</v>
      </c>
      <c r="E27" s="1">
        <v>0</v>
      </c>
      <c r="F27">
        <f t="shared" si="84"/>
        <v>5.0321714977517482</v>
      </c>
      <c r="G27">
        <f t="shared" si="85"/>
        <v>0.13053606471827228</v>
      </c>
      <c r="H27">
        <f t="shared" si="86"/>
        <v>128.3653167418023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t="e">
        <f t="shared" si="87"/>
        <v>#DIV/0!</v>
      </c>
      <c r="Q27" t="e">
        <f t="shared" si="88"/>
        <v>#DIV/0!</v>
      </c>
      <c r="R27" t="e">
        <f t="shared" si="89"/>
        <v>#DIV/0!</v>
      </c>
      <c r="S27" s="1">
        <v>-1</v>
      </c>
      <c r="T27" s="1">
        <v>0.87</v>
      </c>
      <c r="U27" s="1">
        <v>0.92</v>
      </c>
      <c r="V27" s="1">
        <v>10.151756286621094</v>
      </c>
      <c r="W27">
        <f t="shared" si="90"/>
        <v>0.87507587814331056</v>
      </c>
      <c r="X27">
        <f t="shared" si="91"/>
        <v>4.0583219637266247E-3</v>
      </c>
      <c r="Y27" t="e">
        <f t="shared" si="92"/>
        <v>#DIV/0!</v>
      </c>
      <c r="Z27" t="e">
        <f t="shared" si="93"/>
        <v>#DIV/0!</v>
      </c>
      <c r="AA27" t="e">
        <f t="shared" si="94"/>
        <v>#DIV/0!</v>
      </c>
      <c r="AB27" s="1">
        <v>0</v>
      </c>
      <c r="AC27" s="1">
        <v>0.5</v>
      </c>
      <c r="AD27" t="e">
        <f t="shared" si="95"/>
        <v>#DIV/0!</v>
      </c>
      <c r="AE27">
        <f t="shared" si="96"/>
        <v>2.5363075451855832</v>
      </c>
      <c r="AF27">
        <f t="shared" si="97"/>
        <v>1.9010035897614623</v>
      </c>
      <c r="AG27">
        <f t="shared" si="98"/>
        <v>27.027261734008789</v>
      </c>
      <c r="AH27" s="1">
        <v>2</v>
      </c>
      <c r="AI27">
        <f t="shared" si="99"/>
        <v>4.644859790802002</v>
      </c>
      <c r="AJ27" s="1">
        <v>1</v>
      </c>
      <c r="AK27">
        <f t="shared" si="100"/>
        <v>9.2897195816040039</v>
      </c>
      <c r="AL27" s="1">
        <v>22.208730697631836</v>
      </c>
      <c r="AM27" s="1">
        <v>27.027261734008789</v>
      </c>
      <c r="AN27" s="1">
        <v>20.518772125244141</v>
      </c>
      <c r="AO27" s="1">
        <v>199.56809997558594</v>
      </c>
      <c r="AP27" s="1">
        <v>195.88833618164063</v>
      </c>
      <c r="AQ27" s="1">
        <v>15.329496383666992</v>
      </c>
      <c r="AR27" s="1">
        <v>16.988828659057617</v>
      </c>
      <c r="AS27" s="1">
        <v>56.536289215087891</v>
      </c>
      <c r="AT27" s="1">
        <v>62.653671264648438</v>
      </c>
      <c r="AU27" s="1">
        <v>300.5086669921875</v>
      </c>
      <c r="AV27" s="1">
        <v>1698.562255859375</v>
      </c>
      <c r="AW27" s="1">
        <v>8.5074357688426971E-2</v>
      </c>
      <c r="AX27" s="1">
        <v>99.117538452148438</v>
      </c>
      <c r="AY27" s="1">
        <v>1.7010321617126465</v>
      </c>
      <c r="AZ27" s="1">
        <v>-4.0487103164196014E-2</v>
      </c>
      <c r="BA27" s="1">
        <v>0.75</v>
      </c>
      <c r="BB27" s="1">
        <v>-1.355140209197998</v>
      </c>
      <c r="BC27" s="1">
        <v>7.355140209197998</v>
      </c>
      <c r="BD27" s="1">
        <v>1</v>
      </c>
      <c r="BE27" s="1">
        <v>0</v>
      </c>
      <c r="BF27" s="1">
        <v>0.15999999642372131</v>
      </c>
      <c r="BG27" s="1">
        <v>111115</v>
      </c>
      <c r="BH27">
        <f t="shared" si="101"/>
        <v>1.5025433349609374</v>
      </c>
      <c r="BI27">
        <f t="shared" si="102"/>
        <v>2.5363075451855831E-3</v>
      </c>
      <c r="BJ27">
        <f t="shared" si="103"/>
        <v>300.17726173400877</v>
      </c>
      <c r="BK27">
        <f t="shared" si="104"/>
        <v>295.35873069763181</v>
      </c>
      <c r="BL27">
        <f t="shared" si="105"/>
        <v>271.76995486296801</v>
      </c>
      <c r="BM27">
        <f t="shared" si="106"/>
        <v>0.41970395621822804</v>
      </c>
      <c r="BN27">
        <f t="shared" si="107"/>
        <v>3.5848944676325671</v>
      </c>
      <c r="BO27">
        <f t="shared" si="108"/>
        <v>36.168114378297119</v>
      </c>
      <c r="BP27">
        <f t="shared" si="109"/>
        <v>19.179285719239502</v>
      </c>
      <c r="BQ27">
        <f t="shared" si="110"/>
        <v>24.617996215820313</v>
      </c>
      <c r="BR27">
        <f t="shared" si="111"/>
        <v>3.107977921905877</v>
      </c>
      <c r="BS27">
        <f t="shared" si="112"/>
        <v>0.12872723225853056</v>
      </c>
      <c r="BT27">
        <f t="shared" si="113"/>
        <v>1.6838908778711048</v>
      </c>
      <c r="BU27">
        <f t="shared" si="114"/>
        <v>1.4240870440347722</v>
      </c>
      <c r="BV27">
        <f t="shared" si="115"/>
        <v>8.0615100393037764E-2</v>
      </c>
      <c r="BW27">
        <f t="shared" si="116"/>
        <v>12.723254218077804</v>
      </c>
      <c r="BX27">
        <f t="shared" si="117"/>
        <v>0.65529841768002706</v>
      </c>
      <c r="BY27">
        <f t="shared" si="118"/>
        <v>46.278821621867749</v>
      </c>
      <c r="BZ27">
        <f t="shared" si="119"/>
        <v>195.15705129598945</v>
      </c>
      <c r="CA27">
        <f t="shared" si="120"/>
        <v>1.1933105443466293E-2</v>
      </c>
      <c r="CB27">
        <f t="shared" si="121"/>
        <v>0</v>
      </c>
      <c r="CC27">
        <f t="shared" si="122"/>
        <v>1486.3708576272252</v>
      </c>
      <c r="CD27">
        <f t="shared" si="123"/>
        <v>0</v>
      </c>
      <c r="CE27" t="e">
        <f t="shared" si="124"/>
        <v>#DIV/0!</v>
      </c>
      <c r="CF27" t="e">
        <f t="shared" si="125"/>
        <v>#DIV/0!</v>
      </c>
    </row>
    <row r="28" spans="1:84" x14ac:dyDescent="0.35">
      <c r="A28" t="s">
        <v>154</v>
      </c>
      <c r="B28" s="1">
        <v>27</v>
      </c>
      <c r="C28" s="1" t="s">
        <v>111</v>
      </c>
      <c r="D28" s="1">
        <v>5813.0000350791961</v>
      </c>
      <c r="E28" s="1">
        <v>0</v>
      </c>
      <c r="F28">
        <f t="shared" si="84"/>
        <v>16.920886393810385</v>
      </c>
      <c r="G28">
        <f t="shared" si="85"/>
        <v>0.23240969751654503</v>
      </c>
      <c r="H28">
        <f t="shared" si="86"/>
        <v>162.69696920875253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t="e">
        <f t="shared" si="87"/>
        <v>#DIV/0!</v>
      </c>
      <c r="Q28" t="e">
        <f t="shared" si="88"/>
        <v>#DIV/0!</v>
      </c>
      <c r="R28" t="e">
        <f t="shared" si="89"/>
        <v>#DIV/0!</v>
      </c>
      <c r="S28" s="1">
        <v>-1</v>
      </c>
      <c r="T28" s="1">
        <v>0.87</v>
      </c>
      <c r="U28" s="1">
        <v>0.92</v>
      </c>
      <c r="V28" s="1">
        <v>10.151756286621094</v>
      </c>
      <c r="W28">
        <f t="shared" si="90"/>
        <v>0.87507587814331056</v>
      </c>
      <c r="X28">
        <f t="shared" si="91"/>
        <v>1.2045931059891048E-2</v>
      </c>
      <c r="Y28" t="e">
        <f t="shared" si="92"/>
        <v>#DIV/0!</v>
      </c>
      <c r="Z28" t="e">
        <f t="shared" si="93"/>
        <v>#DIV/0!</v>
      </c>
      <c r="AA28" t="e">
        <f t="shared" si="94"/>
        <v>#DIV/0!</v>
      </c>
      <c r="AB28" s="1">
        <v>0</v>
      </c>
      <c r="AC28" s="1">
        <v>0.5</v>
      </c>
      <c r="AD28" t="e">
        <f t="shared" si="95"/>
        <v>#DIV/0!</v>
      </c>
      <c r="AE28">
        <f t="shared" si="96"/>
        <v>4.046737046360648</v>
      </c>
      <c r="AF28">
        <f t="shared" si="97"/>
        <v>1.719891219241229</v>
      </c>
      <c r="AG28">
        <f t="shared" si="98"/>
        <v>27.030319213867188</v>
      </c>
      <c r="AH28" s="1">
        <v>2</v>
      </c>
      <c r="AI28">
        <f t="shared" si="99"/>
        <v>4.644859790802002</v>
      </c>
      <c r="AJ28" s="1">
        <v>1</v>
      </c>
      <c r="AK28">
        <f t="shared" si="100"/>
        <v>9.2897195816040039</v>
      </c>
      <c r="AL28" s="1">
        <v>22.934223175048828</v>
      </c>
      <c r="AM28" s="1">
        <v>27.030319213867188</v>
      </c>
      <c r="AN28" s="1">
        <v>21.289018630981445</v>
      </c>
      <c r="AO28" s="1">
        <v>300.13397216796875</v>
      </c>
      <c r="AP28" s="1">
        <v>288.09634399414063</v>
      </c>
      <c r="AQ28" s="1">
        <v>16.185115814208984</v>
      </c>
      <c r="AR28" s="1">
        <v>18.827713012695313</v>
      </c>
      <c r="AS28" s="1">
        <v>57.104503631591797</v>
      </c>
      <c r="AT28" s="1">
        <v>66.424758911132813</v>
      </c>
      <c r="AU28" s="1">
        <v>300.50332641601563</v>
      </c>
      <c r="AV28" s="1">
        <v>1700.0958251953125</v>
      </c>
      <c r="AW28" s="1">
        <v>0.13867010176181793</v>
      </c>
      <c r="AX28" s="1">
        <v>99.090469360351563</v>
      </c>
      <c r="AY28" s="1">
        <v>2.2885119915008545</v>
      </c>
      <c r="AZ28" s="1">
        <v>-0.10785370320081711</v>
      </c>
      <c r="BA28" s="1">
        <v>0.5</v>
      </c>
      <c r="BB28" s="1">
        <v>-1.355140209197998</v>
      </c>
      <c r="BC28" s="1">
        <v>7.355140209197998</v>
      </c>
      <c r="BD28" s="1">
        <v>1</v>
      </c>
      <c r="BE28" s="1">
        <v>0</v>
      </c>
      <c r="BF28" s="1">
        <v>0.15999999642372131</v>
      </c>
      <c r="BG28" s="1">
        <v>111115</v>
      </c>
      <c r="BH28">
        <f t="shared" si="101"/>
        <v>1.502516632080078</v>
      </c>
      <c r="BI28">
        <f t="shared" si="102"/>
        <v>4.0467370463606479E-3</v>
      </c>
      <c r="BJ28">
        <f t="shared" si="103"/>
        <v>300.18031921386716</v>
      </c>
      <c r="BK28">
        <f t="shared" si="104"/>
        <v>296.08422317504881</v>
      </c>
      <c r="BL28">
        <f t="shared" si="105"/>
        <v>272.01532595123354</v>
      </c>
      <c r="BM28">
        <f t="shared" si="106"/>
        <v>0.1868165753388023</v>
      </c>
      <c r="BN28">
        <f t="shared" si="107"/>
        <v>3.5855381386512062</v>
      </c>
      <c r="BO28">
        <f t="shared" si="108"/>
        <v>36.18449041362463</v>
      </c>
      <c r="BP28">
        <f t="shared" si="109"/>
        <v>17.356777400929317</v>
      </c>
      <c r="BQ28">
        <f t="shared" si="110"/>
        <v>24.982271194458008</v>
      </c>
      <c r="BR28">
        <f t="shared" si="111"/>
        <v>3.1763183011275249</v>
      </c>
      <c r="BS28">
        <f t="shared" si="112"/>
        <v>0.22673719865453412</v>
      </c>
      <c r="BT28">
        <f t="shared" si="113"/>
        <v>1.8656469194099772</v>
      </c>
      <c r="BU28">
        <f t="shared" si="114"/>
        <v>1.3106713817175477</v>
      </c>
      <c r="BV28">
        <f t="shared" si="115"/>
        <v>0.14220969940819231</v>
      </c>
      <c r="BW28">
        <f t="shared" si="116"/>
        <v>16.121719042401956</v>
      </c>
      <c r="BX28">
        <f t="shared" si="117"/>
        <v>0.56473111374180263</v>
      </c>
      <c r="BY28">
        <f t="shared" si="118"/>
        <v>51.879705241123951</v>
      </c>
      <c r="BZ28">
        <f t="shared" si="119"/>
        <v>285.63736808738889</v>
      </c>
      <c r="CA28">
        <f t="shared" si="120"/>
        <v>3.07330446435445E-2</v>
      </c>
      <c r="CB28">
        <f t="shared" si="121"/>
        <v>0</v>
      </c>
      <c r="CC28">
        <f t="shared" si="122"/>
        <v>1487.7128471605643</v>
      </c>
      <c r="CD28">
        <f t="shared" si="123"/>
        <v>0</v>
      </c>
      <c r="CE28" t="e">
        <f t="shared" si="124"/>
        <v>#DIV/0!</v>
      </c>
      <c r="CF28" t="e">
        <f t="shared" si="125"/>
        <v>#DIV/0!</v>
      </c>
    </row>
    <row r="29" spans="1:84" x14ac:dyDescent="0.35">
      <c r="A29" t="s">
        <v>154</v>
      </c>
      <c r="B29" s="1">
        <v>23</v>
      </c>
      <c r="C29" s="1" t="s">
        <v>107</v>
      </c>
      <c r="D29" s="1">
        <v>5005.0000350791961</v>
      </c>
      <c r="E29" s="1">
        <v>0</v>
      </c>
      <c r="F29">
        <f t="shared" si="84"/>
        <v>18.877657936291644</v>
      </c>
      <c r="G29">
        <f t="shared" si="85"/>
        <v>0.11009870354844006</v>
      </c>
      <c r="H29">
        <f t="shared" si="86"/>
        <v>102.0692002730549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t="e">
        <f t="shared" si="87"/>
        <v>#DIV/0!</v>
      </c>
      <c r="Q29" t="e">
        <f t="shared" si="88"/>
        <v>#DIV/0!</v>
      </c>
      <c r="R29" t="e">
        <f t="shared" si="89"/>
        <v>#DIV/0!</v>
      </c>
      <c r="S29" s="1">
        <v>-1</v>
      </c>
      <c r="T29" s="1">
        <v>0.87</v>
      </c>
      <c r="U29" s="1">
        <v>0.92</v>
      </c>
      <c r="V29" s="1">
        <v>10.151756286621094</v>
      </c>
      <c r="W29">
        <f t="shared" si="90"/>
        <v>0.87507587814331056</v>
      </c>
      <c r="X29">
        <f t="shared" si="91"/>
        <v>1.3365087831787768E-2</v>
      </c>
      <c r="Y29" t="e">
        <f t="shared" si="92"/>
        <v>#DIV/0!</v>
      </c>
      <c r="Z29" t="e">
        <f t="shared" si="93"/>
        <v>#DIV/0!</v>
      </c>
      <c r="AA29" t="e">
        <f t="shared" si="94"/>
        <v>#DIV/0!</v>
      </c>
      <c r="AB29" s="1">
        <v>0</v>
      </c>
      <c r="AC29" s="1">
        <v>0.5</v>
      </c>
      <c r="AD29" t="e">
        <f t="shared" si="95"/>
        <v>#DIV/0!</v>
      </c>
      <c r="AE29">
        <f t="shared" si="96"/>
        <v>2.1304833188643957</v>
      </c>
      <c r="AF29">
        <f t="shared" si="97"/>
        <v>1.8908834248232409</v>
      </c>
      <c r="AG29">
        <f t="shared" si="98"/>
        <v>26.627370834350586</v>
      </c>
      <c r="AH29" s="1">
        <v>2</v>
      </c>
      <c r="AI29">
        <f t="shared" si="99"/>
        <v>4.644859790802002</v>
      </c>
      <c r="AJ29" s="1">
        <v>1</v>
      </c>
      <c r="AK29">
        <f t="shared" si="100"/>
        <v>9.2897195816040039</v>
      </c>
      <c r="AL29" s="1">
        <v>21.770544052124023</v>
      </c>
      <c r="AM29" s="1">
        <v>26.627370834350586</v>
      </c>
      <c r="AN29" s="1">
        <v>20.104703903198242</v>
      </c>
      <c r="AO29" s="1">
        <v>399.947509765625</v>
      </c>
      <c r="AP29" s="1">
        <v>386.83645629882813</v>
      </c>
      <c r="AQ29" s="1">
        <v>14.85378360748291</v>
      </c>
      <c r="AR29" s="1">
        <v>16.248529434204102</v>
      </c>
      <c r="AS29" s="1">
        <v>56.272754669189453</v>
      </c>
      <c r="AT29" s="1">
        <v>61.554759979248047</v>
      </c>
      <c r="AU29" s="1">
        <v>300.537353515625</v>
      </c>
      <c r="AV29" s="1">
        <v>1699.603759765625</v>
      </c>
      <c r="AW29" s="1">
        <v>0.12159958481788635</v>
      </c>
      <c r="AX29" s="1">
        <v>99.1282958984375</v>
      </c>
      <c r="AY29" s="1">
        <v>1.9100897312164307</v>
      </c>
      <c r="AZ29" s="1">
        <v>-2.278328500688076E-2</v>
      </c>
      <c r="BA29" s="1">
        <v>1</v>
      </c>
      <c r="BB29" s="1">
        <v>-1.355140209197998</v>
      </c>
      <c r="BC29" s="1">
        <v>7.355140209197998</v>
      </c>
      <c r="BD29" s="1">
        <v>1</v>
      </c>
      <c r="BE29" s="1">
        <v>0</v>
      </c>
      <c r="BF29" s="1">
        <v>0.15999999642372131</v>
      </c>
      <c r="BG29" s="1">
        <v>111115</v>
      </c>
      <c r="BH29">
        <f t="shared" si="101"/>
        <v>1.502686767578125</v>
      </c>
      <c r="BI29">
        <f t="shared" si="102"/>
        <v>2.1304833188643957E-3</v>
      </c>
      <c r="BJ29">
        <f t="shared" si="103"/>
        <v>299.77737083435056</v>
      </c>
      <c r="BK29">
        <f t="shared" si="104"/>
        <v>294.920544052124</v>
      </c>
      <c r="BL29">
        <f t="shared" si="105"/>
        <v>271.9365954842433</v>
      </c>
      <c r="BM29">
        <f t="shared" si="106"/>
        <v>0.49112338150232449</v>
      </c>
      <c r="BN29">
        <f t="shared" si="107"/>
        <v>3.5015724584914962</v>
      </c>
      <c r="BO29">
        <f t="shared" si="108"/>
        <v>35.32364222299406</v>
      </c>
      <c r="BP29">
        <f t="shared" si="109"/>
        <v>19.075112788789959</v>
      </c>
      <c r="BQ29">
        <f t="shared" si="110"/>
        <v>24.198957443237305</v>
      </c>
      <c r="BR29">
        <f t="shared" si="111"/>
        <v>3.0309560761817922</v>
      </c>
      <c r="BS29">
        <f t="shared" si="112"/>
        <v>0.10880913345726137</v>
      </c>
      <c r="BT29">
        <f t="shared" si="113"/>
        <v>1.6106890336682553</v>
      </c>
      <c r="BU29">
        <f t="shared" si="114"/>
        <v>1.4202670425135369</v>
      </c>
      <c r="BV29">
        <f t="shared" si="115"/>
        <v>6.8120404290612627E-2</v>
      </c>
      <c r="BW29">
        <f t="shared" si="116"/>
        <v>10.117945886784264</v>
      </c>
      <c r="BX29">
        <f t="shared" si="117"/>
        <v>0.26385620747752703</v>
      </c>
      <c r="BY29">
        <f t="shared" si="118"/>
        <v>45.218936938587397</v>
      </c>
      <c r="BZ29">
        <f t="shared" si="119"/>
        <v>384.09311857047948</v>
      </c>
      <c r="CA29">
        <f t="shared" si="120"/>
        <v>2.2224496677952295E-2</v>
      </c>
      <c r="CB29">
        <f t="shared" si="121"/>
        <v>0</v>
      </c>
      <c r="CC29">
        <f t="shared" si="122"/>
        <v>1487.2822525725765</v>
      </c>
      <c r="CD29">
        <f t="shared" si="123"/>
        <v>0</v>
      </c>
      <c r="CE29" t="e">
        <f t="shared" si="124"/>
        <v>#DIV/0!</v>
      </c>
      <c r="CF29" t="e">
        <f t="shared" si="125"/>
        <v>#DIV/0!</v>
      </c>
    </row>
    <row r="30" spans="1:84" x14ac:dyDescent="0.35">
      <c r="A30" t="s">
        <v>154</v>
      </c>
      <c r="B30" s="1">
        <v>28</v>
      </c>
      <c r="C30" s="1" t="s">
        <v>112</v>
      </c>
      <c r="D30" s="1">
        <v>6015.0000350791961</v>
      </c>
      <c r="E30" s="1">
        <v>0</v>
      </c>
      <c r="F30">
        <f t="shared" si="84"/>
        <v>28.783371970896166</v>
      </c>
      <c r="G30">
        <f t="shared" si="85"/>
        <v>0.26147848149484709</v>
      </c>
      <c r="H30">
        <f t="shared" si="86"/>
        <v>288.4239600230905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t="e">
        <f t="shared" si="87"/>
        <v>#DIV/0!</v>
      </c>
      <c r="Q30" t="e">
        <f t="shared" si="88"/>
        <v>#DIV/0!</v>
      </c>
      <c r="R30" t="e">
        <f t="shared" si="89"/>
        <v>#DIV/0!</v>
      </c>
      <c r="S30" s="1">
        <v>-1</v>
      </c>
      <c r="T30" s="1">
        <v>0.87</v>
      </c>
      <c r="U30" s="1">
        <v>0.92</v>
      </c>
      <c r="V30" s="1">
        <v>10.151756286621094</v>
      </c>
      <c r="W30">
        <f t="shared" si="90"/>
        <v>0.87507587814331056</v>
      </c>
      <c r="X30">
        <f t="shared" si="91"/>
        <v>2.0020454395588968E-2</v>
      </c>
      <c r="Y30" t="e">
        <f t="shared" si="92"/>
        <v>#DIV/0!</v>
      </c>
      <c r="Z30" t="e">
        <f t="shared" si="93"/>
        <v>#DIV/0!</v>
      </c>
      <c r="AA30" t="e">
        <f t="shared" si="94"/>
        <v>#DIV/0!</v>
      </c>
      <c r="AB30" s="1">
        <v>0</v>
      </c>
      <c r="AC30" s="1">
        <v>0.5</v>
      </c>
      <c r="AD30" t="e">
        <f t="shared" si="95"/>
        <v>#DIV/0!</v>
      </c>
      <c r="AE30">
        <f t="shared" si="96"/>
        <v>4.4046675280241105</v>
      </c>
      <c r="AF30">
        <f t="shared" si="97"/>
        <v>1.6688343596084989</v>
      </c>
      <c r="AG30">
        <f t="shared" si="98"/>
        <v>26.963600158691406</v>
      </c>
      <c r="AH30" s="1">
        <v>2</v>
      </c>
      <c r="AI30">
        <f t="shared" si="99"/>
        <v>4.644859790802002</v>
      </c>
      <c r="AJ30" s="1">
        <v>1</v>
      </c>
      <c r="AK30">
        <f t="shared" si="100"/>
        <v>9.2897195816040039</v>
      </c>
      <c r="AL30" s="1">
        <v>23.065460205078125</v>
      </c>
      <c r="AM30" s="1">
        <v>26.963600158691406</v>
      </c>
      <c r="AN30" s="1">
        <v>21.429704666137695</v>
      </c>
      <c r="AO30" s="1">
        <v>499.95458984375</v>
      </c>
      <c r="AP30" s="1">
        <v>479.39230346679688</v>
      </c>
      <c r="AQ30" s="1">
        <v>16.325592041015625</v>
      </c>
      <c r="AR30" s="1">
        <v>19.20085334777832</v>
      </c>
      <c r="AS30" s="1">
        <v>57.146400451660156</v>
      </c>
      <c r="AT30" s="1">
        <v>67.208572387695313</v>
      </c>
      <c r="AU30" s="1">
        <v>300.5009765625</v>
      </c>
      <c r="AV30" s="1">
        <v>1700.020751953125</v>
      </c>
      <c r="AW30" s="1">
        <v>9.1739766299724579E-2</v>
      </c>
      <c r="AX30" s="1">
        <v>99.093551635742188</v>
      </c>
      <c r="AY30" s="1">
        <v>2.6639499664306641</v>
      </c>
      <c r="AZ30" s="1">
        <v>-0.11755523830652237</v>
      </c>
      <c r="BA30" s="1">
        <v>0.75</v>
      </c>
      <c r="BB30" s="1">
        <v>-1.355140209197998</v>
      </c>
      <c r="BC30" s="1">
        <v>7.355140209197998</v>
      </c>
      <c r="BD30" s="1">
        <v>1</v>
      </c>
      <c r="BE30" s="1">
        <v>0</v>
      </c>
      <c r="BF30" s="1">
        <v>0.15999999642372131</v>
      </c>
      <c r="BG30" s="1">
        <v>111115</v>
      </c>
      <c r="BH30">
        <f t="shared" si="101"/>
        <v>1.5025048828124998</v>
      </c>
      <c r="BI30">
        <f t="shared" si="102"/>
        <v>4.4046675280241107E-3</v>
      </c>
      <c r="BJ30">
        <f t="shared" si="103"/>
        <v>300.11360015869138</v>
      </c>
      <c r="BK30">
        <f t="shared" si="104"/>
        <v>296.2154602050781</v>
      </c>
      <c r="BL30">
        <f t="shared" si="105"/>
        <v>272.00331423275202</v>
      </c>
      <c r="BM30">
        <f t="shared" si="106"/>
        <v>0.13270580991045136</v>
      </c>
      <c r="BN30">
        <f t="shared" si="107"/>
        <v>3.5715151122768831</v>
      </c>
      <c r="BO30">
        <f t="shared" si="108"/>
        <v>36.041851899762449</v>
      </c>
      <c r="BP30">
        <f t="shared" si="109"/>
        <v>16.840998551984129</v>
      </c>
      <c r="BQ30">
        <f t="shared" si="110"/>
        <v>25.014530181884766</v>
      </c>
      <c r="BR30">
        <f t="shared" si="111"/>
        <v>3.1824331119281504</v>
      </c>
      <c r="BS30">
        <f t="shared" si="112"/>
        <v>0.25432011289719408</v>
      </c>
      <c r="BT30">
        <f t="shared" si="113"/>
        <v>1.9026807526683842</v>
      </c>
      <c r="BU30">
        <f t="shared" si="114"/>
        <v>1.2797523592597662</v>
      </c>
      <c r="BV30">
        <f t="shared" si="115"/>
        <v>0.15957806986748435</v>
      </c>
      <c r="BW30">
        <f t="shared" si="116"/>
        <v>28.580954575533362</v>
      </c>
      <c r="BX30">
        <f t="shared" si="117"/>
        <v>0.60164495328212331</v>
      </c>
      <c r="BY30">
        <f t="shared" si="118"/>
        <v>53.262004682900297</v>
      </c>
      <c r="BZ30">
        <f t="shared" si="119"/>
        <v>475.20944823426032</v>
      </c>
      <c r="CA30">
        <f t="shared" si="120"/>
        <v>3.2260724158577586E-2</v>
      </c>
      <c r="CB30">
        <f t="shared" si="121"/>
        <v>0</v>
      </c>
      <c r="CC30">
        <f t="shared" si="122"/>
        <v>1487.647152377232</v>
      </c>
      <c r="CD30">
        <f t="shared" si="123"/>
        <v>0</v>
      </c>
      <c r="CE30" t="e">
        <f t="shared" si="124"/>
        <v>#DIV/0!</v>
      </c>
      <c r="CF30" t="e">
        <f t="shared" si="125"/>
        <v>#DIV/0!</v>
      </c>
    </row>
    <row r="31" spans="1:84" x14ac:dyDescent="0.35">
      <c r="A31" t="s">
        <v>154</v>
      </c>
      <c r="B31" s="1">
        <v>29</v>
      </c>
      <c r="C31" s="1" t="s">
        <v>113</v>
      </c>
      <c r="D31" s="1">
        <v>6217.0000350791961</v>
      </c>
      <c r="E31" s="1">
        <v>0</v>
      </c>
      <c r="F31">
        <f t="shared" si="84"/>
        <v>38.983320256832805</v>
      </c>
      <c r="G31">
        <f t="shared" si="85"/>
        <v>0.27131112992057249</v>
      </c>
      <c r="H31">
        <f t="shared" si="86"/>
        <v>519.01778152795293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t="e">
        <f t="shared" si="87"/>
        <v>#DIV/0!</v>
      </c>
      <c r="Q31" t="e">
        <f t="shared" si="88"/>
        <v>#DIV/0!</v>
      </c>
      <c r="R31" t="e">
        <f t="shared" si="89"/>
        <v>#DIV/0!</v>
      </c>
      <c r="S31" s="1">
        <v>-1</v>
      </c>
      <c r="T31" s="1">
        <v>0.87</v>
      </c>
      <c r="U31" s="1">
        <v>0.92</v>
      </c>
      <c r="V31" s="1">
        <v>10.151756286621094</v>
      </c>
      <c r="W31">
        <f t="shared" si="90"/>
        <v>0.87507587814331056</v>
      </c>
      <c r="X31">
        <f t="shared" si="91"/>
        <v>2.687045146218367E-2</v>
      </c>
      <c r="Y31" t="e">
        <f t="shared" si="92"/>
        <v>#DIV/0!</v>
      </c>
      <c r="Z31" t="e">
        <f t="shared" si="93"/>
        <v>#DIV/0!</v>
      </c>
      <c r="AA31" t="e">
        <f t="shared" si="94"/>
        <v>#DIV/0!</v>
      </c>
      <c r="AB31" s="1">
        <v>0</v>
      </c>
      <c r="AC31" s="1">
        <v>0.5</v>
      </c>
      <c r="AD31" t="e">
        <f t="shared" si="95"/>
        <v>#DIV/0!</v>
      </c>
      <c r="AE31">
        <f t="shared" si="96"/>
        <v>4.4429263158110128</v>
      </c>
      <c r="AF31">
        <f t="shared" si="97"/>
        <v>1.6241451302074761</v>
      </c>
      <c r="AG31">
        <f t="shared" si="98"/>
        <v>26.772930145263672</v>
      </c>
      <c r="AH31" s="1">
        <v>2</v>
      </c>
      <c r="AI31">
        <f t="shared" si="99"/>
        <v>4.644859790802002</v>
      </c>
      <c r="AJ31" s="1">
        <v>1</v>
      </c>
      <c r="AK31">
        <f t="shared" si="100"/>
        <v>9.2897195816040039</v>
      </c>
      <c r="AL31" s="1">
        <v>22.982995986938477</v>
      </c>
      <c r="AM31" s="1">
        <v>26.772930145263672</v>
      </c>
      <c r="AN31" s="1">
        <v>21.347915649414063</v>
      </c>
      <c r="AO31" s="1">
        <v>800.22833251953125</v>
      </c>
      <c r="AP31" s="1">
        <v>771.998779296875</v>
      </c>
      <c r="AQ31" s="1">
        <v>16.351520538330078</v>
      </c>
      <c r="AR31" s="1">
        <v>19.251728057861328</v>
      </c>
      <c r="AS31" s="1">
        <v>57.518222808837891</v>
      </c>
      <c r="AT31" s="1">
        <v>67.71929931640625</v>
      </c>
      <c r="AU31" s="1">
        <v>300.48831176757813</v>
      </c>
      <c r="AV31" s="1">
        <v>1700.427734375</v>
      </c>
      <c r="AW31" s="1">
        <v>0.11340220272541046</v>
      </c>
      <c r="AX31" s="1">
        <v>99.085052490234375</v>
      </c>
      <c r="AY31" s="1">
        <v>2.8939762115478516</v>
      </c>
      <c r="AZ31" s="1">
        <v>-0.11964970082044601</v>
      </c>
      <c r="BA31" s="1">
        <v>0.75</v>
      </c>
      <c r="BB31" s="1">
        <v>-1.355140209197998</v>
      </c>
      <c r="BC31" s="1">
        <v>7.355140209197998</v>
      </c>
      <c r="BD31" s="1">
        <v>1</v>
      </c>
      <c r="BE31" s="1">
        <v>0</v>
      </c>
      <c r="BF31" s="1">
        <v>0.15999999642372131</v>
      </c>
      <c r="BG31" s="1">
        <v>111115</v>
      </c>
      <c r="BH31">
        <f t="shared" si="101"/>
        <v>1.5024415588378905</v>
      </c>
      <c r="BI31">
        <f t="shared" si="102"/>
        <v>4.4429263158110126E-3</v>
      </c>
      <c r="BJ31">
        <f t="shared" si="103"/>
        <v>299.92293014526365</v>
      </c>
      <c r="BK31">
        <f t="shared" si="104"/>
        <v>296.13299598693845</v>
      </c>
      <c r="BL31">
        <f t="shared" si="105"/>
        <v>272.06843141879654</v>
      </c>
      <c r="BM31">
        <f t="shared" si="106"/>
        <v>0.13141353938073042</v>
      </c>
      <c r="BN31">
        <f t="shared" si="107"/>
        <v>3.5317036153483836</v>
      </c>
      <c r="BO31">
        <f t="shared" si="108"/>
        <v>35.64315228774251</v>
      </c>
      <c r="BP31">
        <f t="shared" si="109"/>
        <v>16.391424229881181</v>
      </c>
      <c r="BQ31">
        <f t="shared" si="110"/>
        <v>24.877963066101074</v>
      </c>
      <c r="BR31">
        <f t="shared" si="111"/>
        <v>3.156616524486596</v>
      </c>
      <c r="BS31">
        <f t="shared" si="112"/>
        <v>0.26361219751048715</v>
      </c>
      <c r="BT31">
        <f t="shared" si="113"/>
        <v>1.9075584851409075</v>
      </c>
      <c r="BU31">
        <f t="shared" si="114"/>
        <v>1.2490580393456885</v>
      </c>
      <c r="BV31">
        <f t="shared" si="115"/>
        <v>0.16543244888763872</v>
      </c>
      <c r="BW31">
        <f t="shared" si="116"/>
        <v>51.426904126062212</v>
      </c>
      <c r="BX31">
        <f t="shared" si="117"/>
        <v>0.67230388887488479</v>
      </c>
      <c r="BY31">
        <f t="shared" si="118"/>
        <v>54.056360615544698</v>
      </c>
      <c r="BZ31">
        <f t="shared" si="119"/>
        <v>766.33364787020196</v>
      </c>
      <c r="CA31">
        <f t="shared" si="120"/>
        <v>2.749841956765478E-2</v>
      </c>
      <c r="CB31">
        <f t="shared" si="121"/>
        <v>0</v>
      </c>
      <c r="CC31">
        <f t="shared" si="122"/>
        <v>1488.0032928774431</v>
      </c>
      <c r="CD31">
        <f t="shared" si="123"/>
        <v>0</v>
      </c>
      <c r="CE31" t="e">
        <f t="shared" si="124"/>
        <v>#DIV/0!</v>
      </c>
      <c r="CF31" t="e">
        <f t="shared" si="125"/>
        <v>#DIV/0!</v>
      </c>
    </row>
    <row r="32" spans="1:84" x14ac:dyDescent="0.35">
      <c r="A32" t="s">
        <v>154</v>
      </c>
      <c r="B32" s="1">
        <v>30</v>
      </c>
      <c r="C32" s="1" t="s">
        <v>114</v>
      </c>
      <c r="D32" s="1">
        <v>6419.0000350791961</v>
      </c>
      <c r="E32" s="1">
        <v>0</v>
      </c>
      <c r="F32">
        <f t="shared" si="84"/>
        <v>42.675906321081207</v>
      </c>
      <c r="G32">
        <f t="shared" si="85"/>
        <v>0.26164184936120127</v>
      </c>
      <c r="H32">
        <f t="shared" si="86"/>
        <v>873.39143469557393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t="e">
        <f t="shared" si="87"/>
        <v>#DIV/0!</v>
      </c>
      <c r="Q32" t="e">
        <f t="shared" si="88"/>
        <v>#DIV/0!</v>
      </c>
      <c r="R32" t="e">
        <f t="shared" si="89"/>
        <v>#DIV/0!</v>
      </c>
      <c r="S32" s="1">
        <v>-1</v>
      </c>
      <c r="T32" s="1">
        <v>0.87</v>
      </c>
      <c r="U32" s="1">
        <v>0.92</v>
      </c>
      <c r="V32" s="1">
        <v>10.151756286621094</v>
      </c>
      <c r="W32">
        <f t="shared" si="90"/>
        <v>0.87507587814331056</v>
      </c>
      <c r="X32">
        <f t="shared" si="91"/>
        <v>2.9343455458259678E-2</v>
      </c>
      <c r="Y32" t="e">
        <f t="shared" si="92"/>
        <v>#DIV/0!</v>
      </c>
      <c r="Z32" t="e">
        <f t="shared" si="93"/>
        <v>#DIV/0!</v>
      </c>
      <c r="AA32" t="e">
        <f t="shared" si="94"/>
        <v>#DIV/0!</v>
      </c>
      <c r="AB32" s="1">
        <v>0</v>
      </c>
      <c r="AC32" s="1">
        <v>0.5</v>
      </c>
      <c r="AD32" t="e">
        <f t="shared" si="95"/>
        <v>#DIV/0!</v>
      </c>
      <c r="AE32">
        <f t="shared" si="96"/>
        <v>4.2808610948622379</v>
      </c>
      <c r="AF32">
        <f t="shared" si="97"/>
        <v>1.6213546568035957</v>
      </c>
      <c r="AG32">
        <f t="shared" si="98"/>
        <v>26.68126106262207</v>
      </c>
      <c r="AH32" s="1">
        <v>2</v>
      </c>
      <c r="AI32">
        <f t="shared" si="99"/>
        <v>4.644859790802002</v>
      </c>
      <c r="AJ32" s="1">
        <v>1</v>
      </c>
      <c r="AK32">
        <f t="shared" si="100"/>
        <v>9.2897195816040039</v>
      </c>
      <c r="AL32" s="1">
        <v>22.831941604614258</v>
      </c>
      <c r="AM32" s="1">
        <v>26.68126106262207</v>
      </c>
      <c r="AN32" s="1">
        <v>21.213085174560547</v>
      </c>
      <c r="AO32" s="1">
        <v>1199.7535400390625</v>
      </c>
      <c r="AP32" s="1">
        <v>1168.02294921875</v>
      </c>
      <c r="AQ32" s="1">
        <v>16.293783187866211</v>
      </c>
      <c r="AR32" s="1">
        <v>19.088506698608398</v>
      </c>
      <c r="AS32" s="1">
        <v>57.840339660644531</v>
      </c>
      <c r="AT32" s="1">
        <v>67.7618408203125</v>
      </c>
      <c r="AU32" s="1">
        <v>300.50527954101563</v>
      </c>
      <c r="AV32" s="1">
        <v>1700.9241943359375</v>
      </c>
      <c r="AW32" s="1">
        <v>0.17924559116363525</v>
      </c>
      <c r="AX32" s="1">
        <v>99.083023071289063</v>
      </c>
      <c r="AY32" s="1">
        <v>2.4221928119659424</v>
      </c>
      <c r="AZ32" s="1">
        <v>-0.10884476453065872</v>
      </c>
      <c r="BA32" s="1">
        <v>0.75</v>
      </c>
      <c r="BB32" s="1">
        <v>-1.355140209197998</v>
      </c>
      <c r="BC32" s="1">
        <v>7.355140209197998</v>
      </c>
      <c r="BD32" s="1">
        <v>1</v>
      </c>
      <c r="BE32" s="1">
        <v>0</v>
      </c>
      <c r="BF32" s="1">
        <v>0.15999999642372131</v>
      </c>
      <c r="BG32" s="1">
        <v>111115</v>
      </c>
      <c r="BH32">
        <f t="shared" si="101"/>
        <v>1.502526397705078</v>
      </c>
      <c r="BI32">
        <f t="shared" si="102"/>
        <v>4.2808610948622382E-3</v>
      </c>
      <c r="BJ32">
        <f t="shared" si="103"/>
        <v>299.83126106262205</v>
      </c>
      <c r="BK32">
        <f t="shared" si="104"/>
        <v>295.98194160461424</v>
      </c>
      <c r="BL32">
        <f t="shared" si="105"/>
        <v>272.14786501077106</v>
      </c>
      <c r="BM32">
        <f t="shared" si="106"/>
        <v>0.15779162644239908</v>
      </c>
      <c r="BN32">
        <f t="shared" si="107"/>
        <v>3.5127016064182675</v>
      </c>
      <c r="BO32">
        <f t="shared" si="108"/>
        <v>35.452103675630894</v>
      </c>
      <c r="BP32">
        <f t="shared" si="109"/>
        <v>16.363596977022496</v>
      </c>
      <c r="BQ32">
        <f t="shared" si="110"/>
        <v>24.756601333618164</v>
      </c>
      <c r="BR32">
        <f t="shared" si="111"/>
        <v>3.1338281417153908</v>
      </c>
      <c r="BS32">
        <f t="shared" si="112"/>
        <v>0.25447465567557487</v>
      </c>
      <c r="BT32">
        <f t="shared" si="113"/>
        <v>1.8913469496146718</v>
      </c>
      <c r="BU32">
        <f t="shared" si="114"/>
        <v>1.2424811921007191</v>
      </c>
      <c r="BV32">
        <f t="shared" si="115"/>
        <v>0.15967542407849275</v>
      </c>
      <c r="BW32">
        <f t="shared" si="116"/>
        <v>86.538263674207798</v>
      </c>
      <c r="BX32">
        <f t="shared" si="117"/>
        <v>0.74775194723678606</v>
      </c>
      <c r="BY32">
        <f t="shared" si="118"/>
        <v>53.848915042730283</v>
      </c>
      <c r="BZ32">
        <f t="shared" si="119"/>
        <v>1161.8212040500855</v>
      </c>
      <c r="CA32">
        <f t="shared" si="120"/>
        <v>1.977973242220453E-2</v>
      </c>
      <c r="CB32">
        <f t="shared" si="121"/>
        <v>0</v>
      </c>
      <c r="CC32">
        <f t="shared" si="122"/>
        <v>1488.4377330137236</v>
      </c>
      <c r="CD32">
        <f t="shared" si="123"/>
        <v>0</v>
      </c>
      <c r="CE32" t="e">
        <f t="shared" si="124"/>
        <v>#DIV/0!</v>
      </c>
      <c r="CF32" t="e">
        <f t="shared" si="125"/>
        <v>#DIV/0!</v>
      </c>
    </row>
    <row r="33" spans="1:84" x14ac:dyDescent="0.35">
      <c r="A33" t="s">
        <v>154</v>
      </c>
      <c r="B33" s="1">
        <v>31</v>
      </c>
      <c r="C33" s="1" t="s">
        <v>115</v>
      </c>
      <c r="D33" s="1">
        <v>6621.0000350791961</v>
      </c>
      <c r="E33" s="1">
        <v>0</v>
      </c>
      <c r="F33">
        <f t="shared" si="84"/>
        <v>44.163342597783753</v>
      </c>
      <c r="G33">
        <f t="shared" si="85"/>
        <v>0.24978956458885546</v>
      </c>
      <c r="H33">
        <f t="shared" si="86"/>
        <v>1141.5409873123367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t="e">
        <f t="shared" si="87"/>
        <v>#DIV/0!</v>
      </c>
      <c r="Q33" t="e">
        <f t="shared" si="88"/>
        <v>#DIV/0!</v>
      </c>
      <c r="R33" t="e">
        <f t="shared" si="89"/>
        <v>#DIV/0!</v>
      </c>
      <c r="S33" s="1">
        <v>-1</v>
      </c>
      <c r="T33" s="1">
        <v>0.87</v>
      </c>
      <c r="U33" s="1">
        <v>0.92</v>
      </c>
      <c r="V33" s="1">
        <v>10.151756286621094</v>
      </c>
      <c r="W33">
        <f t="shared" si="90"/>
        <v>0.87507587814331056</v>
      </c>
      <c r="X33">
        <f t="shared" si="91"/>
        <v>3.034503009652564E-2</v>
      </c>
      <c r="Y33" t="e">
        <f t="shared" si="92"/>
        <v>#DIV/0!</v>
      </c>
      <c r="Z33" t="e">
        <f t="shared" si="93"/>
        <v>#DIV/0!</v>
      </c>
      <c r="AA33" t="e">
        <f t="shared" si="94"/>
        <v>#DIV/0!</v>
      </c>
      <c r="AB33" s="1">
        <v>0</v>
      </c>
      <c r="AC33" s="1">
        <v>0.5</v>
      </c>
      <c r="AD33" t="e">
        <f t="shared" si="95"/>
        <v>#DIV/0!</v>
      </c>
      <c r="AE33">
        <f t="shared" si="96"/>
        <v>4.1533174641702626</v>
      </c>
      <c r="AF33">
        <f t="shared" si="97"/>
        <v>1.64566437540142</v>
      </c>
      <c r="AG33">
        <f t="shared" si="98"/>
        <v>26.750265121459961</v>
      </c>
      <c r="AH33" s="1">
        <v>2</v>
      </c>
      <c r="AI33">
        <f t="shared" si="99"/>
        <v>4.644859790802002</v>
      </c>
      <c r="AJ33" s="1">
        <v>1</v>
      </c>
      <c r="AK33">
        <f t="shared" si="100"/>
        <v>9.2897195816040039</v>
      </c>
      <c r="AL33" s="1">
        <v>22.831571578979492</v>
      </c>
      <c r="AM33" s="1">
        <v>26.750265121459961</v>
      </c>
      <c r="AN33" s="1">
        <v>21.234024047851563</v>
      </c>
      <c r="AO33" s="1">
        <v>1499.8740234375</v>
      </c>
      <c r="AP33" s="1">
        <v>1466.4268798828125</v>
      </c>
      <c r="AQ33" s="1">
        <v>16.274978637695313</v>
      </c>
      <c r="AR33" s="1">
        <v>18.986789703369141</v>
      </c>
      <c r="AS33" s="1">
        <v>57.777851104736328</v>
      </c>
      <c r="AT33" s="1">
        <v>67.405593872070313</v>
      </c>
      <c r="AU33" s="1">
        <v>300.49728393554688</v>
      </c>
      <c r="AV33" s="1">
        <v>1700.7982177734375</v>
      </c>
      <c r="AW33" s="1">
        <v>0.16740134358406067</v>
      </c>
      <c r="AX33" s="1">
        <v>99.086402893066406</v>
      </c>
      <c r="AY33" s="1">
        <v>1.1666752099990845</v>
      </c>
      <c r="AZ33" s="1">
        <v>-0.10341101139783859</v>
      </c>
      <c r="BA33" s="1">
        <v>0.75</v>
      </c>
      <c r="BB33" s="1">
        <v>-1.355140209197998</v>
      </c>
      <c r="BC33" s="1">
        <v>7.355140209197998</v>
      </c>
      <c r="BD33" s="1">
        <v>1</v>
      </c>
      <c r="BE33" s="1">
        <v>0</v>
      </c>
      <c r="BF33" s="1">
        <v>0.15999999642372131</v>
      </c>
      <c r="BG33" s="1">
        <v>111115</v>
      </c>
      <c r="BH33">
        <f t="shared" si="101"/>
        <v>1.5024864196777343</v>
      </c>
      <c r="BI33">
        <f t="shared" si="102"/>
        <v>4.1533174641702622E-3</v>
      </c>
      <c r="BJ33">
        <f t="shared" si="103"/>
        <v>299.90026512145994</v>
      </c>
      <c r="BK33">
        <f t="shared" si="104"/>
        <v>295.98157157897947</v>
      </c>
      <c r="BL33">
        <f t="shared" si="105"/>
        <v>272.12770876122158</v>
      </c>
      <c r="BM33">
        <f t="shared" si="106"/>
        <v>0.17695271696917472</v>
      </c>
      <c r="BN33">
        <f t="shared" si="107"/>
        <v>3.5269970695953794</v>
      </c>
      <c r="BO33">
        <f t="shared" si="108"/>
        <v>35.595167112905479</v>
      </c>
      <c r="BP33">
        <f t="shared" si="109"/>
        <v>16.608377409536338</v>
      </c>
      <c r="BQ33">
        <f t="shared" si="110"/>
        <v>24.790918350219727</v>
      </c>
      <c r="BR33">
        <f t="shared" si="111"/>
        <v>3.1402573029065262</v>
      </c>
      <c r="BS33">
        <f t="shared" si="112"/>
        <v>0.24324888984120435</v>
      </c>
      <c r="BT33">
        <f t="shared" si="113"/>
        <v>1.8813326941939594</v>
      </c>
      <c r="BU33">
        <f t="shared" si="114"/>
        <v>1.2589246087125667</v>
      </c>
      <c r="BV33">
        <f t="shared" si="115"/>
        <v>0.15260496985549166</v>
      </c>
      <c r="BW33">
        <f t="shared" si="116"/>
        <v>113.11119018777902</v>
      </c>
      <c r="BX33">
        <f t="shared" si="117"/>
        <v>0.778450670110167</v>
      </c>
      <c r="BY33">
        <f t="shared" si="118"/>
        <v>53.287856000418941</v>
      </c>
      <c r="BZ33">
        <f t="shared" si="119"/>
        <v>1460.0089776002644</v>
      </c>
      <c r="CA33">
        <f t="shared" si="120"/>
        <v>1.6118872397044924E-2</v>
      </c>
      <c r="CB33">
        <f t="shared" si="121"/>
        <v>0</v>
      </c>
      <c r="CC33">
        <f t="shared" si="122"/>
        <v>1488.3274939626683</v>
      </c>
      <c r="CD33">
        <f t="shared" si="123"/>
        <v>0</v>
      </c>
      <c r="CE33" t="e">
        <f t="shared" si="124"/>
        <v>#DIV/0!</v>
      </c>
      <c r="CF33" t="e">
        <f t="shared" si="125"/>
        <v>#DIV/0!</v>
      </c>
    </row>
    <row r="34" spans="1:84" x14ac:dyDescent="0.35">
      <c r="A34" t="s">
        <v>154</v>
      </c>
      <c r="B34" s="1">
        <v>32</v>
      </c>
      <c r="C34" s="1" t="s">
        <v>116</v>
      </c>
      <c r="D34" s="1">
        <v>6823.0000350791961</v>
      </c>
      <c r="E34" s="1">
        <v>0</v>
      </c>
      <c r="F34">
        <f t="shared" si="84"/>
        <v>45.583808625563833</v>
      </c>
      <c r="G34">
        <f t="shared" si="85"/>
        <v>0.23065974241470405</v>
      </c>
      <c r="H34">
        <f t="shared" si="86"/>
        <v>1301.7463901522988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t="e">
        <f t="shared" si="87"/>
        <v>#DIV/0!</v>
      </c>
      <c r="Q34" t="e">
        <f t="shared" si="88"/>
        <v>#DIV/0!</v>
      </c>
      <c r="R34" t="e">
        <f t="shared" si="89"/>
        <v>#DIV/0!</v>
      </c>
      <c r="S34" s="1">
        <v>-1</v>
      </c>
      <c r="T34" s="1">
        <v>0.87</v>
      </c>
      <c r="U34" s="1">
        <v>0.92</v>
      </c>
      <c r="V34" s="1">
        <v>10.151756286621094</v>
      </c>
      <c r="W34">
        <f t="shared" si="90"/>
        <v>0.87507587814331056</v>
      </c>
      <c r="X34">
        <f t="shared" si="91"/>
        <v>3.1286282469668671E-2</v>
      </c>
      <c r="Y34" t="e">
        <f t="shared" si="92"/>
        <v>#DIV/0!</v>
      </c>
      <c r="Z34" t="e">
        <f t="shared" si="93"/>
        <v>#DIV/0!</v>
      </c>
      <c r="AA34" t="e">
        <f t="shared" si="94"/>
        <v>#DIV/0!</v>
      </c>
      <c r="AB34" s="1">
        <v>0</v>
      </c>
      <c r="AC34" s="1">
        <v>0.5</v>
      </c>
      <c r="AD34" t="e">
        <f t="shared" si="95"/>
        <v>#DIV/0!</v>
      </c>
      <c r="AE34">
        <f t="shared" si="96"/>
        <v>3.9130563932689495</v>
      </c>
      <c r="AF34">
        <f t="shared" si="97"/>
        <v>1.6757464588892881</v>
      </c>
      <c r="AG34">
        <f t="shared" si="98"/>
        <v>26.828662872314453</v>
      </c>
      <c r="AH34" s="1">
        <v>2</v>
      </c>
      <c r="AI34">
        <f t="shared" si="99"/>
        <v>4.644859790802002</v>
      </c>
      <c r="AJ34" s="1">
        <v>1</v>
      </c>
      <c r="AK34">
        <f t="shared" si="100"/>
        <v>9.2897195816040039</v>
      </c>
      <c r="AL34" s="1">
        <v>22.753166198730469</v>
      </c>
      <c r="AM34" s="1">
        <v>26.828662872314453</v>
      </c>
      <c r="AN34" s="1">
        <v>21.109622955322266</v>
      </c>
      <c r="AO34" s="1">
        <v>1700.5738525390625</v>
      </c>
      <c r="AP34" s="1">
        <v>1665.7974853515625</v>
      </c>
      <c r="AQ34" s="1">
        <v>16.284238815307617</v>
      </c>
      <c r="AR34" s="1">
        <v>18.846841812133789</v>
      </c>
      <c r="AS34" s="1">
        <v>58.087696075439453</v>
      </c>
      <c r="AT34" s="1">
        <v>67.2305908203125</v>
      </c>
      <c r="AU34" s="1">
        <v>299.6412353515625</v>
      </c>
      <c r="AV34" s="1">
        <v>1701.51318359375</v>
      </c>
      <c r="AW34" s="1">
        <v>0.16267192363739014</v>
      </c>
      <c r="AX34" s="1">
        <v>99.091072082519531</v>
      </c>
      <c r="AY34" s="1">
        <v>0.25316813588142395</v>
      </c>
      <c r="AZ34" s="1">
        <v>-9.2562206089496613E-2</v>
      </c>
      <c r="BA34" s="1">
        <v>0.75</v>
      </c>
      <c r="BB34" s="1">
        <v>-1.355140209197998</v>
      </c>
      <c r="BC34" s="1">
        <v>7.355140209197998</v>
      </c>
      <c r="BD34" s="1">
        <v>1</v>
      </c>
      <c r="BE34" s="1">
        <v>0</v>
      </c>
      <c r="BF34" s="1">
        <v>0.15999999642372131</v>
      </c>
      <c r="BG34" s="1">
        <v>111115</v>
      </c>
      <c r="BH34">
        <f t="shared" si="101"/>
        <v>1.4982061767578123</v>
      </c>
      <c r="BI34">
        <f t="shared" si="102"/>
        <v>3.9130563932689493E-3</v>
      </c>
      <c r="BJ34">
        <f t="shared" si="103"/>
        <v>299.97866287231443</v>
      </c>
      <c r="BK34">
        <f t="shared" si="104"/>
        <v>295.90316619873045</v>
      </c>
      <c r="BL34">
        <f t="shared" si="105"/>
        <v>272.24210328991467</v>
      </c>
      <c r="BM34">
        <f t="shared" si="106"/>
        <v>0.21258275779391372</v>
      </c>
      <c r="BN34">
        <f t="shared" si="107"/>
        <v>3.5433002194232803</v>
      </c>
      <c r="BO34">
        <f t="shared" si="108"/>
        <v>35.758016791588908</v>
      </c>
      <c r="BP34">
        <f t="shared" si="109"/>
        <v>16.911174979455119</v>
      </c>
      <c r="BQ34">
        <f t="shared" si="110"/>
        <v>24.790914535522461</v>
      </c>
      <c r="BR34">
        <f t="shared" si="111"/>
        <v>3.1402565875975177</v>
      </c>
      <c r="BS34">
        <f t="shared" si="112"/>
        <v>0.22507131836561273</v>
      </c>
      <c r="BT34">
        <f t="shared" si="113"/>
        <v>1.8675537605339922</v>
      </c>
      <c r="BU34">
        <f t="shared" si="114"/>
        <v>1.2727028270635254</v>
      </c>
      <c r="BV34">
        <f t="shared" si="115"/>
        <v>0.14116120668338814</v>
      </c>
      <c r="BW34">
        <f t="shared" si="116"/>
        <v>128.99144537974104</v>
      </c>
      <c r="BX34">
        <f t="shared" si="117"/>
        <v>0.78145536993506048</v>
      </c>
      <c r="BY34">
        <f t="shared" si="118"/>
        <v>52.557137991606659</v>
      </c>
      <c r="BZ34">
        <f t="shared" si="119"/>
        <v>1659.1731582011098</v>
      </c>
      <c r="CA34">
        <f t="shared" si="120"/>
        <v>1.4439448397985454E-2</v>
      </c>
      <c r="CB34">
        <f t="shared" si="121"/>
        <v>0</v>
      </c>
      <c r="CC34">
        <f t="shared" si="122"/>
        <v>1488.9531433057207</v>
      </c>
      <c r="CD34">
        <f t="shared" si="123"/>
        <v>0</v>
      </c>
      <c r="CE34" t="e">
        <f t="shared" si="124"/>
        <v>#DIV/0!</v>
      </c>
      <c r="CF34" t="e">
        <f t="shared" si="125"/>
        <v>#DIV/0!</v>
      </c>
    </row>
    <row r="35" spans="1:84" x14ac:dyDescent="0.35">
      <c r="A35" t="s">
        <v>154</v>
      </c>
      <c r="B35" s="1">
        <v>33</v>
      </c>
      <c r="C35" s="1" t="s">
        <v>117</v>
      </c>
      <c r="D35" s="1">
        <v>7025.0000350791961</v>
      </c>
      <c r="E35" s="1">
        <v>0</v>
      </c>
      <c r="F35">
        <f t="shared" si="84"/>
        <v>46.189056614125498</v>
      </c>
      <c r="G35">
        <f t="shared" si="85"/>
        <v>0.21292746316372599</v>
      </c>
      <c r="H35">
        <f t="shared" si="86"/>
        <v>1414.7768178901742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t="e">
        <f t="shared" si="87"/>
        <v>#DIV/0!</v>
      </c>
      <c r="Q35" t="e">
        <f t="shared" si="88"/>
        <v>#DIV/0!</v>
      </c>
      <c r="R35" t="e">
        <f t="shared" si="89"/>
        <v>#DIV/0!</v>
      </c>
      <c r="S35" s="1">
        <v>-1</v>
      </c>
      <c r="T35" s="1">
        <v>0.87</v>
      </c>
      <c r="U35" s="1">
        <v>0.92</v>
      </c>
      <c r="V35" s="1">
        <v>10.151756286621094</v>
      </c>
      <c r="W35">
        <f t="shared" si="90"/>
        <v>0.87507587814331056</v>
      </c>
      <c r="X35">
        <f t="shared" si="91"/>
        <v>3.1695846849645146E-2</v>
      </c>
      <c r="Y35" t="e">
        <f t="shared" si="92"/>
        <v>#DIV/0!</v>
      </c>
      <c r="Z35" t="e">
        <f t="shared" si="93"/>
        <v>#DIV/0!</v>
      </c>
      <c r="AA35" t="e">
        <f t="shared" si="94"/>
        <v>#DIV/0!</v>
      </c>
      <c r="AB35" s="1">
        <v>0</v>
      </c>
      <c r="AC35" s="1">
        <v>0.5</v>
      </c>
      <c r="AD35" t="e">
        <f t="shared" si="95"/>
        <v>#DIV/0!</v>
      </c>
      <c r="AE35">
        <f t="shared" si="96"/>
        <v>3.705468407145359</v>
      </c>
      <c r="AF35">
        <f t="shared" si="97"/>
        <v>1.7156999562777984</v>
      </c>
      <c r="AG35">
        <f t="shared" si="98"/>
        <v>26.950845718383789</v>
      </c>
      <c r="AH35" s="1">
        <v>2</v>
      </c>
      <c r="AI35">
        <f t="shared" si="99"/>
        <v>4.644859790802002</v>
      </c>
      <c r="AJ35" s="1">
        <v>1</v>
      </c>
      <c r="AK35">
        <f t="shared" si="100"/>
        <v>9.2897195816040039</v>
      </c>
      <c r="AL35" s="1">
        <v>22.721208572387695</v>
      </c>
      <c r="AM35" s="1">
        <v>26.950845718383789</v>
      </c>
      <c r="AN35" s="1">
        <v>21.082181930541992</v>
      </c>
      <c r="AO35" s="1">
        <v>1849.8248291015625</v>
      </c>
      <c r="AP35" s="1">
        <v>1814.5072021484375</v>
      </c>
      <c r="AQ35" s="1">
        <v>16.274318695068359</v>
      </c>
      <c r="AR35" s="1">
        <v>18.70135498046875</v>
      </c>
      <c r="AS35" s="1">
        <v>58.166378021240234</v>
      </c>
      <c r="AT35" s="1">
        <v>66.841239929199219</v>
      </c>
      <c r="AU35" s="1">
        <v>299.6387939453125</v>
      </c>
      <c r="AV35" s="1">
        <v>1701.3482666015625</v>
      </c>
      <c r="AW35" s="1">
        <v>0.12930089235305786</v>
      </c>
      <c r="AX35" s="1">
        <v>99.091209411621094</v>
      </c>
      <c r="AY35" s="1">
        <v>-0.69190633296966553</v>
      </c>
      <c r="AZ35" s="1">
        <v>-8.785296231508255E-2</v>
      </c>
      <c r="BA35" s="1">
        <v>1</v>
      </c>
      <c r="BB35" s="1">
        <v>-1.355140209197998</v>
      </c>
      <c r="BC35" s="1">
        <v>7.355140209197998</v>
      </c>
      <c r="BD35" s="1">
        <v>1</v>
      </c>
      <c r="BE35" s="1">
        <v>0</v>
      </c>
      <c r="BF35" s="1">
        <v>0.15999999642372131</v>
      </c>
      <c r="BG35" s="1">
        <v>111115</v>
      </c>
      <c r="BH35">
        <f t="shared" si="101"/>
        <v>1.4981939697265625</v>
      </c>
      <c r="BI35">
        <f t="shared" si="102"/>
        <v>3.705468407145359E-3</v>
      </c>
      <c r="BJ35">
        <f t="shared" si="103"/>
        <v>300.10084571838377</v>
      </c>
      <c r="BK35">
        <f t="shared" si="104"/>
        <v>295.87120857238767</v>
      </c>
      <c r="BL35">
        <f t="shared" si="105"/>
        <v>272.21571657175446</v>
      </c>
      <c r="BM35">
        <f t="shared" si="106"/>
        <v>0.24192206739846017</v>
      </c>
      <c r="BN35">
        <f t="shared" si="107"/>
        <v>3.5688398389284903</v>
      </c>
      <c r="BO35">
        <f t="shared" si="108"/>
        <v>36.015705733327628</v>
      </c>
      <c r="BP35">
        <f t="shared" si="109"/>
        <v>17.314350752858878</v>
      </c>
      <c r="BQ35">
        <f t="shared" si="110"/>
        <v>24.836027145385742</v>
      </c>
      <c r="BR35">
        <f t="shared" si="111"/>
        <v>3.1487257955357033</v>
      </c>
      <c r="BS35">
        <f t="shared" si="112"/>
        <v>0.20815636050614555</v>
      </c>
      <c r="BT35">
        <f t="shared" si="113"/>
        <v>1.853139882650692</v>
      </c>
      <c r="BU35">
        <f t="shared" si="114"/>
        <v>1.2955859128850113</v>
      </c>
      <c r="BV35">
        <f t="shared" si="115"/>
        <v>0.13051812828267184</v>
      </c>
      <c r="BW35">
        <f t="shared" si="116"/>
        <v>140.19194593226217</v>
      </c>
      <c r="BX35">
        <f t="shared" si="117"/>
        <v>0.7797030599906305</v>
      </c>
      <c r="BY35">
        <f t="shared" si="118"/>
        <v>51.680825544479504</v>
      </c>
      <c r="BZ35">
        <f t="shared" si="119"/>
        <v>1807.7949191907744</v>
      </c>
      <c r="CA35">
        <f t="shared" si="120"/>
        <v>1.3204421317918309E-2</v>
      </c>
      <c r="CB35">
        <f t="shared" si="121"/>
        <v>0</v>
      </c>
      <c r="CC35">
        <f t="shared" si="122"/>
        <v>1488.8088284239616</v>
      </c>
      <c r="CD35">
        <f t="shared" si="123"/>
        <v>0</v>
      </c>
      <c r="CE35" t="e">
        <f t="shared" si="124"/>
        <v>#DIV/0!</v>
      </c>
      <c r="CF35" t="e">
        <f t="shared" si="125"/>
        <v>#DIV/0!</v>
      </c>
    </row>
    <row r="36" spans="1:84" x14ac:dyDescent="0.35">
      <c r="A36" t="s">
        <v>155</v>
      </c>
      <c r="B36" s="1">
        <v>36</v>
      </c>
      <c r="C36" s="1" t="s">
        <v>120</v>
      </c>
      <c r="D36" s="1">
        <v>8029.0000350791961</v>
      </c>
      <c r="E36" s="1">
        <v>0</v>
      </c>
      <c r="F36">
        <f t="shared" ref="F36:F46" si="126">(AO36-AP36*(1000-AQ36)/(1000-AR36))*BH36</f>
        <v>-2.8633123744164535</v>
      </c>
      <c r="G36">
        <f t="shared" ref="G36:G46" si="127">IF(BS36&lt;&gt;0,1/(1/BS36-1/AK36),0)</f>
        <v>0.24045207974968327</v>
      </c>
      <c r="H36">
        <f t="shared" ref="H36:H46" si="128">((BV36-BI36/2)*AP36-F36)/(BV36+BI36/2)</f>
        <v>69.341212818837064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t="e">
        <f t="shared" ref="P36:P46" si="129">CB36/L36</f>
        <v>#DIV/0!</v>
      </c>
      <c r="Q36" t="e">
        <f t="shared" ref="Q36:Q46" si="130">CD36/N36</f>
        <v>#DIV/0!</v>
      </c>
      <c r="R36" t="e">
        <f t="shared" ref="R36:R46" si="131">(N36-O36)/N36</f>
        <v>#DIV/0!</v>
      </c>
      <c r="S36" s="1">
        <v>-1</v>
      </c>
      <c r="T36" s="1">
        <v>0.87</v>
      </c>
      <c r="U36" s="1">
        <v>0.92</v>
      </c>
      <c r="V36" s="1">
        <v>10.125171661376953</v>
      </c>
      <c r="W36">
        <f t="shared" ref="W36:W46" si="132">(V36*U36+(100-V36)*T36)/100</f>
        <v>0.87506258583068852</v>
      </c>
      <c r="X36">
        <f t="shared" ref="X36:X46" si="133">(F36-S36)/CC36</f>
        <v>-1.2521632049321886E-3</v>
      </c>
      <c r="Y36" t="e">
        <f t="shared" ref="Y36:Y46" si="134">(N36-O36)/(N36-M36)</f>
        <v>#DIV/0!</v>
      </c>
      <c r="Z36" t="e">
        <f t="shared" ref="Z36:Z46" si="135">(L36-N36)/(L36-M36)</f>
        <v>#DIV/0!</v>
      </c>
      <c r="AA36" t="e">
        <f t="shared" ref="AA36:AA46" si="136">(L36-N36)/N36</f>
        <v>#DIV/0!</v>
      </c>
      <c r="AB36" s="1">
        <v>0</v>
      </c>
      <c r="AC36" s="1">
        <v>0.5</v>
      </c>
      <c r="AD36" t="e">
        <f t="shared" ref="AD36:AD46" si="137">R36*AC36*W36*AB36</f>
        <v>#DIV/0!</v>
      </c>
      <c r="AE36">
        <f t="shared" ref="AE36:AE46" si="138">BI36*1000</f>
        <v>4.14716230540414</v>
      </c>
      <c r="AF36">
        <f t="shared" ref="AF36:AF46" si="139">(BN36-BT36)</f>
        <v>1.7070282353321431</v>
      </c>
      <c r="AG36">
        <f t="shared" ref="AG36:AG46" si="140">(AM36+BM36*E36)</f>
        <v>26.44483757019043</v>
      </c>
      <c r="AH36" s="1">
        <v>2</v>
      </c>
      <c r="AI36">
        <f t="shared" ref="AI36:AI46" si="141">(AH36*BB36+BC36)</f>
        <v>4.644859790802002</v>
      </c>
      <c r="AJ36" s="1">
        <v>1</v>
      </c>
      <c r="AK36">
        <f t="shared" ref="AK36:AK46" si="142">AI36*(AJ36+1)*(AJ36+1)/(AJ36*AJ36+1)</f>
        <v>9.2897195816040039</v>
      </c>
      <c r="AL36" s="1">
        <v>22.51007080078125</v>
      </c>
      <c r="AM36" s="1">
        <v>26.44483757019043</v>
      </c>
      <c r="AN36" s="1">
        <v>20.856264114379883</v>
      </c>
      <c r="AO36" s="1">
        <v>49.802913665771484</v>
      </c>
      <c r="AP36" s="1">
        <v>51.571399688720703</v>
      </c>
      <c r="AQ36" s="1">
        <v>15.013586044311523</v>
      </c>
      <c r="AR36" s="1">
        <v>17.732707977294922</v>
      </c>
      <c r="AS36" s="1">
        <v>54.348812103271484</v>
      </c>
      <c r="AT36" s="1">
        <v>64.190841674804688</v>
      </c>
      <c r="AU36" s="1">
        <v>299.62774658203125</v>
      </c>
      <c r="AV36" s="1">
        <v>1700.53515625</v>
      </c>
      <c r="AW36" s="1">
        <v>0.1259191632270813</v>
      </c>
      <c r="AX36" s="1">
        <v>99.086769104003906</v>
      </c>
      <c r="AY36" s="1">
        <v>0.66494089365005493</v>
      </c>
      <c r="AZ36" s="1">
        <v>-7.2005182504653931E-2</v>
      </c>
      <c r="BA36" s="1">
        <v>1</v>
      </c>
      <c r="BB36" s="1">
        <v>-1.355140209197998</v>
      </c>
      <c r="BC36" s="1">
        <v>7.355140209197998</v>
      </c>
      <c r="BD36" s="1">
        <v>1</v>
      </c>
      <c r="BE36" s="1">
        <v>0</v>
      </c>
      <c r="BF36" s="1">
        <v>0.15999999642372131</v>
      </c>
      <c r="BG36" s="1">
        <v>111115</v>
      </c>
      <c r="BH36">
        <f t="shared" ref="BH36:BH46" si="143">AU36*0.000001/(AH36*0.0001)</f>
        <v>1.4981387329101561</v>
      </c>
      <c r="BI36">
        <f t="shared" ref="BI36:BI46" si="144">(AR36-AQ36)/(1000-AR36)*BH36</f>
        <v>4.1471623054041397E-3</v>
      </c>
      <c r="BJ36">
        <f t="shared" ref="BJ36:BJ46" si="145">(AM36+273.15)</f>
        <v>299.59483757019041</v>
      </c>
      <c r="BK36">
        <f t="shared" ref="BK36:BK46" si="146">(AL36+273.15)</f>
        <v>295.66007080078123</v>
      </c>
      <c r="BL36">
        <f t="shared" ref="BL36:BL46" si="147">(AV36*BD36+AW36*BE36)*BF36</f>
        <v>272.08561891841237</v>
      </c>
      <c r="BM36">
        <f t="shared" ref="BM36:BM46" si="148">((BL36+0.00000010773*(BK36^4-BJ36^4))-BI36*44100)/(AI36*51.4+0.00000043092*BJ36^3)</f>
        <v>0.17772694962000393</v>
      </c>
      <c r="BN36">
        <f t="shared" ref="BN36:BN46" si="149">0.61365*EXP(17.502*AG36/(240.97+AG36))</f>
        <v>3.4641049762670932</v>
      </c>
      <c r="BO36">
        <f t="shared" ref="BO36:BO46" si="150">BN36*1000/AX36</f>
        <v>34.960318189717981</v>
      </c>
      <c r="BP36">
        <f t="shared" ref="BP36:BP46" si="151">(BO36-AR36)</f>
        <v>17.227610212423059</v>
      </c>
      <c r="BQ36">
        <f t="shared" ref="BQ36:BQ46" si="152">IF(E36,AM36,(AL36+AM36)/2)</f>
        <v>24.47745418548584</v>
      </c>
      <c r="BR36">
        <f t="shared" ref="BR36:BR46" si="153">0.61365*EXP(17.502*BQ36/(240.97+BQ36))</f>
        <v>3.0819569568358625</v>
      </c>
      <c r="BS36">
        <f t="shared" ref="BS36:BS46" si="154">IF(BP36&lt;&gt;0,(1000-(BO36+AR36)/2)/BP36*BI36,0)</f>
        <v>0.23438532621045735</v>
      </c>
      <c r="BT36">
        <f t="shared" ref="BT36:BT46" si="155">AR36*AX36/1000</f>
        <v>1.7570767409349501</v>
      </c>
      <c r="BU36">
        <f t="shared" ref="BU36:BU46" si="156">(BR36-BT36)</f>
        <v>1.3248802159009123</v>
      </c>
      <c r="BV36">
        <f t="shared" ref="BV36:BV46" si="157">1/(1.6/G36+1.37/AK36)</f>
        <v>0.14702407058907022</v>
      </c>
      <c r="BW36">
        <f t="shared" ref="BW36:BW46" si="158">H36*AX36*0.001</f>
        <v>6.8707967439717041</v>
      </c>
      <c r="BX36">
        <f t="shared" ref="BX36:BX46" si="159">H36/AP36</f>
        <v>1.3445672065790923</v>
      </c>
      <c r="BY36">
        <f t="shared" ref="BY36:BY46" si="160">(1-BI36*AX36/BN36/G36)*100</f>
        <v>50.66591042890628</v>
      </c>
      <c r="BZ36">
        <f t="shared" ref="BZ36:BZ46" si="161">(AP36-F36/(AK36/1.35))</f>
        <v>51.98750177571123</v>
      </c>
      <c r="CA36">
        <f t="shared" ref="CA36:CA46" si="162">F36*BY36/100/BZ36</f>
        <v>-2.7905231707044897E-2</v>
      </c>
      <c r="CB36">
        <f t="shared" ref="CB36:CB46" si="163">(L36-K36)</f>
        <v>0</v>
      </c>
      <c r="CC36">
        <f t="shared" ref="CC36:CC46" si="164">AV36*W36</f>
        <v>1488.074691124119</v>
      </c>
      <c r="CD36">
        <f t="shared" ref="CD36:CD46" si="165">(N36-M36)</f>
        <v>0</v>
      </c>
      <c r="CE36" t="e">
        <f t="shared" ref="CE36:CE46" si="166">(N36-O36)/(N36-K36)</f>
        <v>#DIV/0!</v>
      </c>
      <c r="CF36" t="e">
        <f t="shared" ref="CF36:CF46" si="167">(L36-N36)/(L36-K36)</f>
        <v>#DIV/0!</v>
      </c>
    </row>
    <row r="37" spans="1:84" x14ac:dyDescent="0.35">
      <c r="A37" t="s">
        <v>155</v>
      </c>
      <c r="B37" s="1">
        <v>37</v>
      </c>
      <c r="C37" s="1" t="s">
        <v>121</v>
      </c>
      <c r="D37" s="1">
        <v>8231.0000350791961</v>
      </c>
      <c r="E37" s="1">
        <v>0</v>
      </c>
      <c r="F37">
        <f t="shared" si="126"/>
        <v>2.8623737455965954</v>
      </c>
      <c r="G37">
        <f t="shared" si="127"/>
        <v>0.26243039001381635</v>
      </c>
      <c r="H37">
        <f t="shared" si="128"/>
        <v>77.569923299019962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t="e">
        <f t="shared" si="129"/>
        <v>#DIV/0!</v>
      </c>
      <c r="Q37" t="e">
        <f t="shared" si="130"/>
        <v>#DIV/0!</v>
      </c>
      <c r="R37" t="e">
        <f t="shared" si="131"/>
        <v>#DIV/0!</v>
      </c>
      <c r="S37" s="1">
        <v>-1</v>
      </c>
      <c r="T37" s="1">
        <v>0.87</v>
      </c>
      <c r="U37" s="1">
        <v>0.92</v>
      </c>
      <c r="V37" s="1">
        <v>10.125171661376953</v>
      </c>
      <c r="W37">
        <f t="shared" si="132"/>
        <v>0.87506258583068852</v>
      </c>
      <c r="X37">
        <f t="shared" si="133"/>
        <v>2.5958414970119162E-3</v>
      </c>
      <c r="Y37" t="e">
        <f t="shared" si="134"/>
        <v>#DIV/0!</v>
      </c>
      <c r="Z37" t="e">
        <f t="shared" si="135"/>
        <v>#DIV/0!</v>
      </c>
      <c r="AA37" t="e">
        <f t="shared" si="136"/>
        <v>#DIV/0!</v>
      </c>
      <c r="AB37" s="1">
        <v>0</v>
      </c>
      <c r="AC37" s="1">
        <v>0.5</v>
      </c>
      <c r="AD37" t="e">
        <f t="shared" si="137"/>
        <v>#DIV/0!</v>
      </c>
      <c r="AE37">
        <f t="shared" si="138"/>
        <v>4.4153407893714576</v>
      </c>
      <c r="AF37">
        <f t="shared" si="139"/>
        <v>1.6691806160756137</v>
      </c>
      <c r="AG37">
        <f t="shared" si="140"/>
        <v>26.279178619384766</v>
      </c>
      <c r="AH37" s="1">
        <v>2</v>
      </c>
      <c r="AI37">
        <f t="shared" si="141"/>
        <v>4.644859790802002</v>
      </c>
      <c r="AJ37" s="1">
        <v>1</v>
      </c>
      <c r="AK37">
        <f t="shared" si="142"/>
        <v>9.2897195816040039</v>
      </c>
      <c r="AL37" s="1">
        <v>22.487102508544922</v>
      </c>
      <c r="AM37" s="1">
        <v>26.279178619384766</v>
      </c>
      <c r="AN37" s="1">
        <v>20.8199462890625</v>
      </c>
      <c r="AO37" s="1">
        <v>100.06096649169922</v>
      </c>
      <c r="AP37" s="1">
        <v>97.861930847167969</v>
      </c>
      <c r="AQ37" s="1">
        <v>14.881012916564941</v>
      </c>
      <c r="AR37" s="1">
        <v>17.775835037231445</v>
      </c>
      <c r="AS37" s="1">
        <v>53.941287994384766</v>
      </c>
      <c r="AT37" s="1">
        <v>64.433418273925781</v>
      </c>
      <c r="AU37" s="1">
        <v>299.62838745117188</v>
      </c>
      <c r="AV37" s="1">
        <v>1700.3448486328125</v>
      </c>
      <c r="AW37" s="1">
        <v>0.13370861113071442</v>
      </c>
      <c r="AX37" s="1">
        <v>99.079681396484375</v>
      </c>
      <c r="AY37" s="1">
        <v>1.0074687004089355</v>
      </c>
      <c r="AZ37" s="1">
        <v>-7.1840293705463409E-2</v>
      </c>
      <c r="BA37" s="1">
        <v>0.75</v>
      </c>
      <c r="BB37" s="1">
        <v>-1.355140209197998</v>
      </c>
      <c r="BC37" s="1">
        <v>7.355140209197998</v>
      </c>
      <c r="BD37" s="1">
        <v>1</v>
      </c>
      <c r="BE37" s="1">
        <v>0</v>
      </c>
      <c r="BF37" s="1">
        <v>0.15999999642372131</v>
      </c>
      <c r="BG37" s="1">
        <v>111115</v>
      </c>
      <c r="BH37">
        <f t="shared" si="143"/>
        <v>1.4981419372558593</v>
      </c>
      <c r="BI37">
        <f t="shared" si="144"/>
        <v>4.4153407893714573E-3</v>
      </c>
      <c r="BJ37">
        <f t="shared" si="145"/>
        <v>299.42917861938474</v>
      </c>
      <c r="BK37">
        <f t="shared" si="146"/>
        <v>295.6371025085449</v>
      </c>
      <c r="BL37">
        <f t="shared" si="147"/>
        <v>272.05516970034296</v>
      </c>
      <c r="BM37">
        <f t="shared" si="148"/>
        <v>0.13701233288520631</v>
      </c>
      <c r="BN37">
        <f t="shared" si="149"/>
        <v>3.4304046881209693</v>
      </c>
      <c r="BO37">
        <f t="shared" si="150"/>
        <v>34.622685900589602</v>
      </c>
      <c r="BP37">
        <f t="shared" si="151"/>
        <v>16.846850863358156</v>
      </c>
      <c r="BQ37">
        <f t="shared" si="152"/>
        <v>24.383140563964844</v>
      </c>
      <c r="BR37">
        <f t="shared" si="153"/>
        <v>3.0646020141012027</v>
      </c>
      <c r="BS37">
        <f t="shared" si="154"/>
        <v>0.25522052523913891</v>
      </c>
      <c r="BT37">
        <f t="shared" si="155"/>
        <v>1.7612240720453556</v>
      </c>
      <c r="BU37">
        <f t="shared" si="156"/>
        <v>1.3033779420558471</v>
      </c>
      <c r="BV37">
        <f t="shared" si="157"/>
        <v>0.1601452911235757</v>
      </c>
      <c r="BW37">
        <f t="shared" si="158"/>
        <v>7.6856032864166286</v>
      </c>
      <c r="BX37">
        <f t="shared" si="159"/>
        <v>0.79264656468061867</v>
      </c>
      <c r="BY37">
        <f t="shared" si="160"/>
        <v>51.405250504924524</v>
      </c>
      <c r="BZ37">
        <f t="shared" si="161"/>
        <v>97.445965163531241</v>
      </c>
      <c r="CA37">
        <f t="shared" si="162"/>
        <v>1.509975699703768E-2</v>
      </c>
      <c r="CB37">
        <f t="shared" si="163"/>
        <v>0</v>
      </c>
      <c r="CC37">
        <f t="shared" si="164"/>
        <v>1487.9081600485197</v>
      </c>
      <c r="CD37">
        <f t="shared" si="165"/>
        <v>0</v>
      </c>
      <c r="CE37" t="e">
        <f t="shared" si="166"/>
        <v>#DIV/0!</v>
      </c>
      <c r="CF37" t="e">
        <f t="shared" si="167"/>
        <v>#DIV/0!</v>
      </c>
    </row>
    <row r="38" spans="1:84" x14ac:dyDescent="0.35">
      <c r="A38" t="s">
        <v>155</v>
      </c>
      <c r="B38" s="1">
        <v>35</v>
      </c>
      <c r="C38" s="1" t="s">
        <v>119</v>
      </c>
      <c r="D38" s="1">
        <v>7827.0000350791961</v>
      </c>
      <c r="E38" s="1">
        <v>0</v>
      </c>
      <c r="F38">
        <f t="shared" si="126"/>
        <v>7.5135293773125644</v>
      </c>
      <c r="G38">
        <f t="shared" si="127"/>
        <v>0.22796850921583822</v>
      </c>
      <c r="H38">
        <f t="shared" si="128"/>
        <v>135.83904004941638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t="e">
        <f t="shared" si="129"/>
        <v>#DIV/0!</v>
      </c>
      <c r="Q38" t="e">
        <f t="shared" si="130"/>
        <v>#DIV/0!</v>
      </c>
      <c r="R38" t="e">
        <f t="shared" si="131"/>
        <v>#DIV/0!</v>
      </c>
      <c r="S38" s="1">
        <v>-1</v>
      </c>
      <c r="T38" s="1">
        <v>0.87</v>
      </c>
      <c r="U38" s="1">
        <v>0.92</v>
      </c>
      <c r="V38" s="1">
        <v>10.125171661376953</v>
      </c>
      <c r="W38">
        <f t="shared" si="132"/>
        <v>0.87506258583068852</v>
      </c>
      <c r="X38">
        <f t="shared" si="133"/>
        <v>5.7220057824357773E-3</v>
      </c>
      <c r="Y38" t="e">
        <f t="shared" si="134"/>
        <v>#DIV/0!</v>
      </c>
      <c r="Z38" t="e">
        <f t="shared" si="135"/>
        <v>#DIV/0!</v>
      </c>
      <c r="AA38" t="e">
        <f t="shared" si="136"/>
        <v>#DIV/0!</v>
      </c>
      <c r="AB38" s="1">
        <v>0</v>
      </c>
      <c r="AC38" s="1">
        <v>0.5</v>
      </c>
      <c r="AD38" t="e">
        <f t="shared" si="137"/>
        <v>#DIV/0!</v>
      </c>
      <c r="AE38">
        <f t="shared" si="138"/>
        <v>4.0056906314968526</v>
      </c>
      <c r="AF38">
        <f t="shared" si="139"/>
        <v>1.7368493793086679</v>
      </c>
      <c r="AG38">
        <f t="shared" si="140"/>
        <v>26.534927368164063</v>
      </c>
      <c r="AH38" s="1">
        <v>2</v>
      </c>
      <c r="AI38">
        <f t="shared" si="141"/>
        <v>4.644859790802002</v>
      </c>
      <c r="AJ38" s="1">
        <v>1</v>
      </c>
      <c r="AK38">
        <f t="shared" si="142"/>
        <v>9.2897195816040039</v>
      </c>
      <c r="AL38" s="1">
        <v>22.533710479736328</v>
      </c>
      <c r="AM38" s="1">
        <v>26.534927368164063</v>
      </c>
      <c r="AN38" s="1">
        <v>20.877397537231445</v>
      </c>
      <c r="AO38" s="1">
        <v>199.95578002929688</v>
      </c>
      <c r="AP38" s="1">
        <v>194.42091369628906</v>
      </c>
      <c r="AQ38" s="1">
        <v>14.990307807922363</v>
      </c>
      <c r="AR38" s="1">
        <v>17.616880416870117</v>
      </c>
      <c r="AS38" s="1">
        <v>54.190147399902344</v>
      </c>
      <c r="AT38" s="1">
        <v>63.684436798095703</v>
      </c>
      <c r="AU38" s="1">
        <v>299.63937377929688</v>
      </c>
      <c r="AV38" s="1">
        <v>1700.2869873046875</v>
      </c>
      <c r="AW38" s="1">
        <v>0.12961241602897644</v>
      </c>
      <c r="AX38" s="1">
        <v>99.092674255371094</v>
      </c>
      <c r="AY38" s="1">
        <v>1.5826433897018433</v>
      </c>
      <c r="AZ38" s="1">
        <v>-6.6677384078502655E-2</v>
      </c>
      <c r="BA38" s="1">
        <v>1</v>
      </c>
      <c r="BB38" s="1">
        <v>-1.355140209197998</v>
      </c>
      <c r="BC38" s="1">
        <v>7.355140209197998</v>
      </c>
      <c r="BD38" s="1">
        <v>1</v>
      </c>
      <c r="BE38" s="1">
        <v>0</v>
      </c>
      <c r="BF38" s="1">
        <v>0.15999999642372131</v>
      </c>
      <c r="BG38" s="1">
        <v>111115</v>
      </c>
      <c r="BH38">
        <f t="shared" si="143"/>
        <v>1.4981968688964844</v>
      </c>
      <c r="BI38">
        <f t="shared" si="144"/>
        <v>4.0056906314968523E-3</v>
      </c>
      <c r="BJ38">
        <f t="shared" si="145"/>
        <v>299.68492736816404</v>
      </c>
      <c r="BK38">
        <f t="shared" si="146"/>
        <v>295.68371047973631</v>
      </c>
      <c r="BL38">
        <f t="shared" si="147"/>
        <v>272.04591188804989</v>
      </c>
      <c r="BM38">
        <f t="shared" si="148"/>
        <v>0.19936212126062938</v>
      </c>
      <c r="BN38">
        <f t="shared" si="149"/>
        <v>3.4825531718534046</v>
      </c>
      <c r="BO38">
        <f t="shared" si="150"/>
        <v>35.144405961620727</v>
      </c>
      <c r="BP38">
        <f t="shared" si="151"/>
        <v>17.52752554475061</v>
      </c>
      <c r="BQ38">
        <f t="shared" si="152"/>
        <v>24.534318923950195</v>
      </c>
      <c r="BR38">
        <f t="shared" si="153"/>
        <v>3.0924622759166063</v>
      </c>
      <c r="BS38">
        <f t="shared" si="154"/>
        <v>0.2225081872659922</v>
      </c>
      <c r="BT38">
        <f t="shared" si="155"/>
        <v>1.7457037925447367</v>
      </c>
      <c r="BU38">
        <f t="shared" si="156"/>
        <v>1.3467584833718695</v>
      </c>
      <c r="BV38">
        <f t="shared" si="157"/>
        <v>0.13954809687258712</v>
      </c>
      <c r="BW38">
        <f t="shared" si="158"/>
        <v>13.460653746779126</v>
      </c>
      <c r="BX38">
        <f t="shared" si="159"/>
        <v>0.69868532899508307</v>
      </c>
      <c r="BY38">
        <f t="shared" si="160"/>
        <v>50.002724546178015</v>
      </c>
      <c r="BZ38">
        <f t="shared" si="161"/>
        <v>193.32903308888535</v>
      </c>
      <c r="CA38">
        <f t="shared" si="162"/>
        <v>1.9433032577711458E-2</v>
      </c>
      <c r="CB38">
        <f t="shared" si="163"/>
        <v>0</v>
      </c>
      <c r="CC38">
        <f t="shared" si="164"/>
        <v>1487.8575277651109</v>
      </c>
      <c r="CD38">
        <f t="shared" si="165"/>
        <v>0</v>
      </c>
      <c r="CE38" t="e">
        <f t="shared" si="166"/>
        <v>#DIV/0!</v>
      </c>
      <c r="CF38" t="e">
        <f t="shared" si="167"/>
        <v>#DIV/0!</v>
      </c>
    </row>
    <row r="39" spans="1:84" x14ac:dyDescent="0.35">
      <c r="A39" t="s">
        <v>155</v>
      </c>
      <c r="B39" s="1">
        <v>38</v>
      </c>
      <c r="C39" s="1" t="s">
        <v>122</v>
      </c>
      <c r="D39" s="1">
        <v>8433.0000350791961</v>
      </c>
      <c r="E39" s="1">
        <v>0</v>
      </c>
      <c r="F39">
        <f t="shared" si="126"/>
        <v>16.935627345577437</v>
      </c>
      <c r="G39">
        <f t="shared" si="127"/>
        <v>0.28535015750166709</v>
      </c>
      <c r="H39">
        <f t="shared" si="128"/>
        <v>183.69749808980566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t="e">
        <f t="shared" si="129"/>
        <v>#DIV/0!</v>
      </c>
      <c r="Q39" t="e">
        <f t="shared" si="130"/>
        <v>#DIV/0!</v>
      </c>
      <c r="R39" t="e">
        <f t="shared" si="131"/>
        <v>#DIV/0!</v>
      </c>
      <c r="S39" s="1">
        <v>-1</v>
      </c>
      <c r="T39" s="1">
        <v>0.87</v>
      </c>
      <c r="U39" s="1">
        <v>0.92</v>
      </c>
      <c r="V39" s="1">
        <v>10.125171661376953</v>
      </c>
      <c r="W39">
        <f t="shared" si="132"/>
        <v>0.87506258583068852</v>
      </c>
      <c r="X39">
        <f t="shared" si="133"/>
        <v>1.2056551588747888E-2</v>
      </c>
      <c r="Y39" t="e">
        <f t="shared" si="134"/>
        <v>#DIV/0!</v>
      </c>
      <c r="Z39" t="e">
        <f t="shared" si="135"/>
        <v>#DIV/0!</v>
      </c>
      <c r="AA39" t="e">
        <f t="shared" si="136"/>
        <v>#DIV/0!</v>
      </c>
      <c r="AB39" s="1">
        <v>0</v>
      </c>
      <c r="AC39" s="1">
        <v>0.5</v>
      </c>
      <c r="AD39" t="e">
        <f t="shared" si="137"/>
        <v>#DIV/0!</v>
      </c>
      <c r="AE39">
        <f t="shared" si="138"/>
        <v>4.6777071297915906</v>
      </c>
      <c r="AF39">
        <f t="shared" si="139"/>
        <v>1.6302119259269494</v>
      </c>
      <c r="AG39">
        <f t="shared" si="140"/>
        <v>26.151433944702148</v>
      </c>
      <c r="AH39" s="1">
        <v>2</v>
      </c>
      <c r="AI39">
        <f t="shared" si="141"/>
        <v>4.644859790802002</v>
      </c>
      <c r="AJ39" s="1">
        <v>1</v>
      </c>
      <c r="AK39">
        <f t="shared" si="142"/>
        <v>9.2897195816040039</v>
      </c>
      <c r="AL39" s="1">
        <v>22.571584701538086</v>
      </c>
      <c r="AM39" s="1">
        <v>26.151433944702148</v>
      </c>
      <c r="AN39" s="1">
        <v>20.910552978515625</v>
      </c>
      <c r="AO39" s="1">
        <v>299.69949340820313</v>
      </c>
      <c r="AP39" s="1">
        <v>287.49752807617188</v>
      </c>
      <c r="AQ39" s="1">
        <v>14.843780517578125</v>
      </c>
      <c r="AR39" s="1">
        <v>17.910167694091797</v>
      </c>
      <c r="AS39" s="1">
        <v>53.528083801269531</v>
      </c>
      <c r="AT39" s="1">
        <v>64.582679748535156</v>
      </c>
      <c r="AU39" s="1">
        <v>299.63134765625</v>
      </c>
      <c r="AV39" s="1">
        <v>1700.021240234375</v>
      </c>
      <c r="AW39" s="1">
        <v>0.13767221570014954</v>
      </c>
      <c r="AX39" s="1">
        <v>99.072288513183594</v>
      </c>
      <c r="AY39" s="1">
        <v>2.0100734233856201</v>
      </c>
      <c r="AZ39" s="1">
        <v>-7.303687185049057E-2</v>
      </c>
      <c r="BA39" s="1">
        <v>0.5</v>
      </c>
      <c r="BB39" s="1">
        <v>-1.355140209197998</v>
      </c>
      <c r="BC39" s="1">
        <v>7.355140209197998</v>
      </c>
      <c r="BD39" s="1">
        <v>1</v>
      </c>
      <c r="BE39" s="1">
        <v>0</v>
      </c>
      <c r="BF39" s="1">
        <v>0.15999999642372131</v>
      </c>
      <c r="BG39" s="1">
        <v>111115</v>
      </c>
      <c r="BH39">
        <f t="shared" si="143"/>
        <v>1.49815673828125</v>
      </c>
      <c r="BI39">
        <f t="shared" si="144"/>
        <v>4.6777071297915904E-3</v>
      </c>
      <c r="BJ39">
        <f t="shared" si="145"/>
        <v>299.30143394470213</v>
      </c>
      <c r="BK39">
        <f t="shared" si="146"/>
        <v>295.72158470153806</v>
      </c>
      <c r="BL39">
        <f t="shared" si="147"/>
        <v>272.00339235775027</v>
      </c>
      <c r="BM39">
        <f t="shared" si="148"/>
        <v>0.10024776960323269</v>
      </c>
      <c r="BN39">
        <f t="shared" si="149"/>
        <v>3.4046132270355121</v>
      </c>
      <c r="BO39">
        <f t="shared" si="150"/>
        <v>34.364939763983131</v>
      </c>
      <c r="BP39">
        <f t="shared" si="151"/>
        <v>16.454772069891334</v>
      </c>
      <c r="BQ39">
        <f t="shared" si="152"/>
        <v>24.361509323120117</v>
      </c>
      <c r="BR39">
        <f t="shared" si="153"/>
        <v>3.0606336475864628</v>
      </c>
      <c r="BS39">
        <f t="shared" si="154"/>
        <v>0.27684633302781719</v>
      </c>
      <c r="BT39">
        <f t="shared" si="155"/>
        <v>1.7744013011085626</v>
      </c>
      <c r="BU39">
        <f t="shared" si="156"/>
        <v>1.2862323464779002</v>
      </c>
      <c r="BV39">
        <f t="shared" si="157"/>
        <v>0.17377339404098527</v>
      </c>
      <c r="BW39">
        <f t="shared" si="158"/>
        <v>18.199331529903219</v>
      </c>
      <c r="BX39">
        <f t="shared" si="159"/>
        <v>0.63895331316078441</v>
      </c>
      <c r="BY39">
        <f t="shared" si="160"/>
        <v>52.29769952925384</v>
      </c>
      <c r="BZ39">
        <f t="shared" si="161"/>
        <v>285.03640998582563</v>
      </c>
      <c r="CA39">
        <f t="shared" si="162"/>
        <v>3.1073025032221945E-2</v>
      </c>
      <c r="CB39">
        <f t="shared" si="163"/>
        <v>0</v>
      </c>
      <c r="CC39">
        <f t="shared" si="164"/>
        <v>1487.6249824465863</v>
      </c>
      <c r="CD39">
        <f t="shared" si="165"/>
        <v>0</v>
      </c>
      <c r="CE39" t="e">
        <f t="shared" si="166"/>
        <v>#DIV/0!</v>
      </c>
      <c r="CF39" t="e">
        <f t="shared" si="167"/>
        <v>#DIV/0!</v>
      </c>
    </row>
    <row r="40" spans="1:84" x14ac:dyDescent="0.35">
      <c r="A40" t="s">
        <v>155</v>
      </c>
      <c r="B40" s="1">
        <v>34</v>
      </c>
      <c r="C40" s="1" t="s">
        <v>118</v>
      </c>
      <c r="D40" s="1">
        <v>7625.0000350791961</v>
      </c>
      <c r="E40" s="1">
        <v>0</v>
      </c>
      <c r="F40">
        <f t="shared" si="126"/>
        <v>24.168870589226884</v>
      </c>
      <c r="G40">
        <f t="shared" si="127"/>
        <v>0.22221109950968157</v>
      </c>
      <c r="H40">
        <f t="shared" si="128"/>
        <v>196.76118118674691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t="e">
        <f t="shared" si="129"/>
        <v>#DIV/0!</v>
      </c>
      <c r="Q40" t="e">
        <f t="shared" si="130"/>
        <v>#DIV/0!</v>
      </c>
      <c r="R40" t="e">
        <f t="shared" si="131"/>
        <v>#DIV/0!</v>
      </c>
      <c r="S40" s="1">
        <v>-1</v>
      </c>
      <c r="T40" s="1">
        <v>0.87</v>
      </c>
      <c r="U40" s="1">
        <v>0.92</v>
      </c>
      <c r="V40" s="1">
        <v>10.125171661376953</v>
      </c>
      <c r="W40">
        <f t="shared" si="132"/>
        <v>0.87506258583068852</v>
      </c>
      <c r="X40">
        <f t="shared" si="133"/>
        <v>1.6909051190641261E-2</v>
      </c>
      <c r="Y40" t="e">
        <f t="shared" si="134"/>
        <v>#DIV/0!</v>
      </c>
      <c r="Z40" t="e">
        <f t="shared" si="135"/>
        <v>#DIV/0!</v>
      </c>
      <c r="AA40" t="e">
        <f t="shared" si="136"/>
        <v>#DIV/0!</v>
      </c>
      <c r="AB40" s="1">
        <v>0</v>
      </c>
      <c r="AC40" s="1">
        <v>0.5</v>
      </c>
      <c r="AD40" t="e">
        <f t="shared" si="137"/>
        <v>#DIV/0!</v>
      </c>
      <c r="AE40">
        <f t="shared" si="138"/>
        <v>3.8791057163229015</v>
      </c>
      <c r="AF40">
        <f t="shared" si="139"/>
        <v>1.7246095640602057</v>
      </c>
      <c r="AG40">
        <f t="shared" si="140"/>
        <v>26.457664489746094</v>
      </c>
      <c r="AH40" s="1">
        <v>2</v>
      </c>
      <c r="AI40">
        <f t="shared" si="141"/>
        <v>4.644859790802002</v>
      </c>
      <c r="AJ40" s="1">
        <v>1</v>
      </c>
      <c r="AK40">
        <f t="shared" si="142"/>
        <v>9.2897195816040039</v>
      </c>
      <c r="AL40" s="1">
        <v>22.474990844726563</v>
      </c>
      <c r="AM40" s="1">
        <v>26.457664489746094</v>
      </c>
      <c r="AN40" s="1">
        <v>20.825479507446289</v>
      </c>
      <c r="AO40" s="1">
        <v>399.72879028320313</v>
      </c>
      <c r="AP40" s="1">
        <v>382.60693359375</v>
      </c>
      <c r="AQ40" s="1">
        <v>15.037747383117676</v>
      </c>
      <c r="AR40" s="1">
        <v>17.581296920776367</v>
      </c>
      <c r="AS40" s="1">
        <v>54.556549072265625</v>
      </c>
      <c r="AT40" s="1">
        <v>63.784286499023438</v>
      </c>
      <c r="AU40" s="1">
        <v>299.652587890625</v>
      </c>
      <c r="AV40" s="1">
        <v>1701.004150390625</v>
      </c>
      <c r="AW40" s="1">
        <v>0.17158500850200653</v>
      </c>
      <c r="AX40" s="1">
        <v>99.089210510253906</v>
      </c>
      <c r="AY40" s="1">
        <v>2.1674151420593262</v>
      </c>
      <c r="AZ40" s="1">
        <v>-5.8868605643510818E-2</v>
      </c>
      <c r="BA40" s="1">
        <v>0.75</v>
      </c>
      <c r="BB40" s="1">
        <v>-1.355140209197998</v>
      </c>
      <c r="BC40" s="1">
        <v>7.355140209197998</v>
      </c>
      <c r="BD40" s="1">
        <v>1</v>
      </c>
      <c r="BE40" s="1">
        <v>0</v>
      </c>
      <c r="BF40" s="1">
        <v>0.15999999642372131</v>
      </c>
      <c r="BG40" s="1">
        <v>111115</v>
      </c>
      <c r="BH40">
        <f t="shared" si="143"/>
        <v>1.4982629394531248</v>
      </c>
      <c r="BI40">
        <f t="shared" si="144"/>
        <v>3.8791057163229015E-3</v>
      </c>
      <c r="BJ40">
        <f t="shared" si="145"/>
        <v>299.60766448974607</v>
      </c>
      <c r="BK40">
        <f t="shared" si="146"/>
        <v>295.62499084472654</v>
      </c>
      <c r="BL40">
        <f t="shared" si="147"/>
        <v>272.16065797923511</v>
      </c>
      <c r="BM40">
        <f t="shared" si="148"/>
        <v>0.22309336437183117</v>
      </c>
      <c r="BN40">
        <f t="shared" si="149"/>
        <v>3.4667263956862939</v>
      </c>
      <c r="BO40">
        <f t="shared" si="150"/>
        <v>34.985911965940545</v>
      </c>
      <c r="BP40">
        <f t="shared" si="151"/>
        <v>17.404615045164178</v>
      </c>
      <c r="BQ40">
        <f t="shared" si="152"/>
        <v>24.466327667236328</v>
      </c>
      <c r="BR40">
        <f t="shared" si="153"/>
        <v>3.0799050720325121</v>
      </c>
      <c r="BS40">
        <f t="shared" si="154"/>
        <v>0.21701995857303205</v>
      </c>
      <c r="BT40">
        <f t="shared" si="155"/>
        <v>1.7421168316260882</v>
      </c>
      <c r="BU40">
        <f t="shared" si="156"/>
        <v>1.3377882404064239</v>
      </c>
      <c r="BV40">
        <f t="shared" si="157"/>
        <v>0.13609450495691783</v>
      </c>
      <c r="BW40">
        <f t="shared" si="158"/>
        <v>19.496910102859776</v>
      </c>
      <c r="BX40">
        <f t="shared" si="159"/>
        <v>0.51426454648536735</v>
      </c>
      <c r="BY40">
        <f t="shared" si="160"/>
        <v>50.103202985586478</v>
      </c>
      <c r="BZ40">
        <f t="shared" si="161"/>
        <v>379.09466661853713</v>
      </c>
      <c r="CA40">
        <f t="shared" si="162"/>
        <v>3.1942887507908628E-2</v>
      </c>
      <c r="CB40">
        <f t="shared" si="163"/>
        <v>0</v>
      </c>
      <c r="CC40">
        <f t="shared" si="164"/>
        <v>1488.4850903495537</v>
      </c>
      <c r="CD40">
        <f t="shared" si="165"/>
        <v>0</v>
      </c>
      <c r="CE40" t="e">
        <f t="shared" si="166"/>
        <v>#DIV/0!</v>
      </c>
      <c r="CF40" t="e">
        <f t="shared" si="167"/>
        <v>#DIV/0!</v>
      </c>
    </row>
    <row r="41" spans="1:84" x14ac:dyDescent="0.35">
      <c r="A41" t="s">
        <v>155</v>
      </c>
      <c r="B41" s="1">
        <v>39</v>
      </c>
      <c r="C41" s="1" t="s">
        <v>123</v>
      </c>
      <c r="D41" s="1">
        <v>8635.0000350791961</v>
      </c>
      <c r="E41" s="1">
        <v>0</v>
      </c>
      <c r="F41">
        <f t="shared" si="126"/>
        <v>27.981644945499237</v>
      </c>
      <c r="G41">
        <f t="shared" si="127"/>
        <v>0.30310391409694271</v>
      </c>
      <c r="H41">
        <f t="shared" si="128"/>
        <v>317.61928767563614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t="e">
        <f t="shared" si="129"/>
        <v>#DIV/0!</v>
      </c>
      <c r="Q41" t="e">
        <f t="shared" si="130"/>
        <v>#DIV/0!</v>
      </c>
      <c r="R41" t="e">
        <f t="shared" si="131"/>
        <v>#DIV/0!</v>
      </c>
      <c r="S41" s="1">
        <v>-1</v>
      </c>
      <c r="T41" s="1">
        <v>0.87</v>
      </c>
      <c r="U41" s="1">
        <v>0.92</v>
      </c>
      <c r="V41" s="1">
        <v>10.125171661376953</v>
      </c>
      <c r="W41">
        <f t="shared" si="132"/>
        <v>0.87506258583068852</v>
      </c>
      <c r="X41">
        <f t="shared" si="133"/>
        <v>1.9483202696630036E-2</v>
      </c>
      <c r="Y41" t="e">
        <f t="shared" si="134"/>
        <v>#DIV/0!</v>
      </c>
      <c r="Z41" t="e">
        <f t="shared" si="135"/>
        <v>#DIV/0!</v>
      </c>
      <c r="AA41" t="e">
        <f t="shared" si="136"/>
        <v>#DIV/0!</v>
      </c>
      <c r="AB41" s="1">
        <v>0</v>
      </c>
      <c r="AC41" s="1">
        <v>0.5</v>
      </c>
      <c r="AD41" t="e">
        <f t="shared" si="137"/>
        <v>#DIV/0!</v>
      </c>
      <c r="AE41">
        <f t="shared" si="138"/>
        <v>4.8610612008908172</v>
      </c>
      <c r="AF41">
        <f t="shared" si="139"/>
        <v>1.5978661783220471</v>
      </c>
      <c r="AG41">
        <f t="shared" si="140"/>
        <v>26.077728271484375</v>
      </c>
      <c r="AH41" s="1">
        <v>2</v>
      </c>
      <c r="AI41">
        <f t="shared" si="141"/>
        <v>4.644859790802002</v>
      </c>
      <c r="AJ41" s="1">
        <v>1</v>
      </c>
      <c r="AK41">
        <f t="shared" si="142"/>
        <v>9.2897195816040039</v>
      </c>
      <c r="AL41" s="1">
        <v>22.66033935546875</v>
      </c>
      <c r="AM41" s="1">
        <v>26.077728271484375</v>
      </c>
      <c r="AN41" s="1">
        <v>20.989234924316406</v>
      </c>
      <c r="AO41" s="1">
        <v>500.20693969726563</v>
      </c>
      <c r="AP41" s="1">
        <v>479.97213745117188</v>
      </c>
      <c r="AQ41" s="1">
        <v>14.900669097900391</v>
      </c>
      <c r="AR41" s="1">
        <v>18.086687088012695</v>
      </c>
      <c r="AS41" s="1">
        <v>53.443702697753906</v>
      </c>
      <c r="AT41" s="1">
        <v>64.869987487792969</v>
      </c>
      <c r="AU41" s="1">
        <v>299.6304931640625</v>
      </c>
      <c r="AV41" s="1">
        <v>1699.9007568359375</v>
      </c>
      <c r="AW41" s="1">
        <v>0.12708839774131775</v>
      </c>
      <c r="AX41" s="1">
        <v>99.07525634765625</v>
      </c>
      <c r="AY41" s="1">
        <v>2.3530788421630859</v>
      </c>
      <c r="AZ41" s="1">
        <v>-7.5723372399806976E-2</v>
      </c>
      <c r="BA41" s="1">
        <v>1</v>
      </c>
      <c r="BB41" s="1">
        <v>-1.355140209197998</v>
      </c>
      <c r="BC41" s="1">
        <v>7.355140209197998</v>
      </c>
      <c r="BD41" s="1">
        <v>1</v>
      </c>
      <c r="BE41" s="1">
        <v>0</v>
      </c>
      <c r="BF41" s="1">
        <v>0.15999999642372131</v>
      </c>
      <c r="BG41" s="1">
        <v>111115</v>
      </c>
      <c r="BH41">
        <f t="shared" si="143"/>
        <v>1.4981524658203125</v>
      </c>
      <c r="BI41">
        <f t="shared" si="144"/>
        <v>4.8610612008908169E-3</v>
      </c>
      <c r="BJ41">
        <f t="shared" si="145"/>
        <v>299.22772827148435</v>
      </c>
      <c r="BK41">
        <f t="shared" si="146"/>
        <v>295.81033935546873</v>
      </c>
      <c r="BL41">
        <f t="shared" si="147"/>
        <v>271.98411501443115</v>
      </c>
      <c r="BM41">
        <f t="shared" si="148"/>
        <v>7.5222755560760052E-2</v>
      </c>
      <c r="BN41">
        <f t="shared" si="149"/>
        <v>3.3898093380467493</v>
      </c>
      <c r="BO41">
        <f t="shared" si="150"/>
        <v>34.21448970217012</v>
      </c>
      <c r="BP41">
        <f t="shared" si="151"/>
        <v>16.127802614157424</v>
      </c>
      <c r="BQ41">
        <f t="shared" si="152"/>
        <v>24.369033813476563</v>
      </c>
      <c r="BR41">
        <f t="shared" si="153"/>
        <v>3.0620135456585964</v>
      </c>
      <c r="BS41">
        <f t="shared" si="154"/>
        <v>0.29352675646633902</v>
      </c>
      <c r="BT41">
        <f t="shared" si="155"/>
        <v>1.7919431597247022</v>
      </c>
      <c r="BU41">
        <f t="shared" si="156"/>
        <v>1.2700703859338942</v>
      </c>
      <c r="BV41">
        <f t="shared" si="157"/>
        <v>0.18429128501464317</v>
      </c>
      <c r="BW41">
        <f t="shared" si="158"/>
        <v>31.468212347423627</v>
      </c>
      <c r="BX41">
        <f t="shared" si="159"/>
        <v>0.66174526163604219</v>
      </c>
      <c r="BY41">
        <f t="shared" si="160"/>
        <v>53.126273976123194</v>
      </c>
      <c r="BZ41">
        <f t="shared" si="161"/>
        <v>475.90579073913244</v>
      </c>
      <c r="CA41">
        <f t="shared" si="162"/>
        <v>3.1236445628627638E-2</v>
      </c>
      <c r="CB41">
        <f t="shared" si="163"/>
        <v>0</v>
      </c>
      <c r="CC41">
        <f t="shared" si="164"/>
        <v>1487.5195519324</v>
      </c>
      <c r="CD41">
        <f t="shared" si="165"/>
        <v>0</v>
      </c>
      <c r="CE41" t="e">
        <f t="shared" si="166"/>
        <v>#DIV/0!</v>
      </c>
      <c r="CF41" t="e">
        <f t="shared" si="167"/>
        <v>#DIV/0!</v>
      </c>
    </row>
    <row r="42" spans="1:84" x14ac:dyDescent="0.35">
      <c r="A42" t="s">
        <v>155</v>
      </c>
      <c r="B42" s="1">
        <v>40</v>
      </c>
      <c r="C42" s="1" t="s">
        <v>124</v>
      </c>
      <c r="D42" s="1">
        <v>8837.0000350791961</v>
      </c>
      <c r="E42" s="1">
        <v>0</v>
      </c>
      <c r="F42">
        <f t="shared" si="126"/>
        <v>36.247314147045074</v>
      </c>
      <c r="G42">
        <f t="shared" si="127"/>
        <v>0.31534949564822823</v>
      </c>
      <c r="H42">
        <f t="shared" si="128"/>
        <v>567.08238448050281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t="e">
        <f t="shared" si="129"/>
        <v>#DIV/0!</v>
      </c>
      <c r="Q42" t="e">
        <f t="shared" si="130"/>
        <v>#DIV/0!</v>
      </c>
      <c r="R42" t="e">
        <f t="shared" si="131"/>
        <v>#DIV/0!</v>
      </c>
      <c r="S42" s="1">
        <v>-1</v>
      </c>
      <c r="T42" s="1">
        <v>0.87</v>
      </c>
      <c r="U42" s="1">
        <v>0.92</v>
      </c>
      <c r="V42" s="1">
        <v>10.125171661376953</v>
      </c>
      <c r="W42">
        <f t="shared" si="132"/>
        <v>0.87506258583068852</v>
      </c>
      <c r="X42">
        <f t="shared" si="133"/>
        <v>2.5038702551750489E-2</v>
      </c>
      <c r="Y42" t="e">
        <f t="shared" si="134"/>
        <v>#DIV/0!</v>
      </c>
      <c r="Z42" t="e">
        <f t="shared" si="135"/>
        <v>#DIV/0!</v>
      </c>
      <c r="AA42" t="e">
        <f t="shared" si="136"/>
        <v>#DIV/0!</v>
      </c>
      <c r="AB42" s="1">
        <v>0</v>
      </c>
      <c r="AC42" s="1">
        <v>0.5</v>
      </c>
      <c r="AD42" t="e">
        <f t="shared" si="137"/>
        <v>#DIV/0!</v>
      </c>
      <c r="AE42">
        <f t="shared" si="138"/>
        <v>4.9527032878468429</v>
      </c>
      <c r="AF42">
        <f t="shared" si="139"/>
        <v>1.566822323719659</v>
      </c>
      <c r="AG42">
        <f t="shared" si="140"/>
        <v>25.97320556640625</v>
      </c>
      <c r="AH42" s="1">
        <v>2</v>
      </c>
      <c r="AI42">
        <f t="shared" si="141"/>
        <v>4.644859790802002</v>
      </c>
      <c r="AJ42" s="1">
        <v>1</v>
      </c>
      <c r="AK42">
        <f t="shared" si="142"/>
        <v>9.2897195816040039</v>
      </c>
      <c r="AL42" s="1">
        <v>22.683755874633789</v>
      </c>
      <c r="AM42" s="1">
        <v>25.97320556640625</v>
      </c>
      <c r="AN42" s="1">
        <v>21.026029586791992</v>
      </c>
      <c r="AO42" s="1">
        <v>800.42474365234375</v>
      </c>
      <c r="AP42" s="1">
        <v>773.672607421875</v>
      </c>
      <c r="AQ42" s="1">
        <v>14.943772315979004</v>
      </c>
      <c r="AR42" s="1">
        <v>18.189489364624023</v>
      </c>
      <c r="AS42" s="1">
        <v>53.520534515380859</v>
      </c>
      <c r="AT42" s="1">
        <v>65.144866943359375</v>
      </c>
      <c r="AU42" s="1">
        <v>299.63278198242188</v>
      </c>
      <c r="AV42" s="1">
        <v>1699.9808349609375</v>
      </c>
      <c r="AW42" s="1">
        <v>8.4981277585029602E-2</v>
      </c>
      <c r="AX42" s="1">
        <v>99.073143005371094</v>
      </c>
      <c r="AY42" s="1">
        <v>2.3516597747802734</v>
      </c>
      <c r="AZ42" s="1">
        <v>-8.0673322081565857E-2</v>
      </c>
      <c r="BA42" s="1">
        <v>0.75</v>
      </c>
      <c r="BB42" s="1">
        <v>-1.355140209197998</v>
      </c>
      <c r="BC42" s="1">
        <v>7.355140209197998</v>
      </c>
      <c r="BD42" s="1">
        <v>1</v>
      </c>
      <c r="BE42" s="1">
        <v>0</v>
      </c>
      <c r="BF42" s="1">
        <v>0.15999999642372131</v>
      </c>
      <c r="BG42" s="1">
        <v>111115</v>
      </c>
      <c r="BH42">
        <f t="shared" si="143"/>
        <v>1.4981639099121093</v>
      </c>
      <c r="BI42">
        <f t="shared" si="144"/>
        <v>4.9527032878468429E-3</v>
      </c>
      <c r="BJ42">
        <f t="shared" si="145"/>
        <v>299.12320556640623</v>
      </c>
      <c r="BK42">
        <f t="shared" si="146"/>
        <v>295.83375587463377</v>
      </c>
      <c r="BL42">
        <f t="shared" si="147"/>
        <v>271.99692751414477</v>
      </c>
      <c r="BM42">
        <f t="shared" si="148"/>
        <v>6.4992705236777887E-2</v>
      </c>
      <c r="BN42">
        <f t="shared" si="149"/>
        <v>3.3689122047357314</v>
      </c>
      <c r="BO42">
        <f t="shared" si="150"/>
        <v>34.004293217518004</v>
      </c>
      <c r="BP42">
        <f t="shared" si="151"/>
        <v>15.814803852893981</v>
      </c>
      <c r="BQ42">
        <f t="shared" si="152"/>
        <v>24.32848072052002</v>
      </c>
      <c r="BR42">
        <f t="shared" si="153"/>
        <v>3.0545830401127261</v>
      </c>
      <c r="BS42">
        <f t="shared" si="154"/>
        <v>0.30499607667687395</v>
      </c>
      <c r="BT42">
        <f t="shared" si="155"/>
        <v>1.8020898810160724</v>
      </c>
      <c r="BU42">
        <f t="shared" si="156"/>
        <v>1.2524931590966537</v>
      </c>
      <c r="BV42">
        <f t="shared" si="157"/>
        <v>0.1915264643795358</v>
      </c>
      <c r="BW42">
        <f t="shared" si="158"/>
        <v>56.18263417346369</v>
      </c>
      <c r="BX42">
        <f t="shared" si="159"/>
        <v>0.73297461877344083</v>
      </c>
      <c r="BY42">
        <f t="shared" si="160"/>
        <v>53.81335487588079</v>
      </c>
      <c r="BZ42">
        <f t="shared" si="161"/>
        <v>768.40507768982445</v>
      </c>
      <c r="CA42">
        <f t="shared" si="162"/>
        <v>2.5384912673362743E-2</v>
      </c>
      <c r="CB42">
        <f t="shared" si="163"/>
        <v>0</v>
      </c>
      <c r="CC42">
        <f t="shared" si="164"/>
        <v>1487.589625303531</v>
      </c>
      <c r="CD42">
        <f t="shared" si="165"/>
        <v>0</v>
      </c>
      <c r="CE42" t="e">
        <f t="shared" si="166"/>
        <v>#DIV/0!</v>
      </c>
      <c r="CF42" t="e">
        <f t="shared" si="167"/>
        <v>#DIV/0!</v>
      </c>
    </row>
    <row r="43" spans="1:84" x14ac:dyDescent="0.35">
      <c r="A43" t="s">
        <v>155</v>
      </c>
      <c r="B43" s="1">
        <v>41</v>
      </c>
      <c r="C43" s="1" t="s">
        <v>125</v>
      </c>
      <c r="D43" s="1">
        <v>9039.0000350791961</v>
      </c>
      <c r="E43" s="1">
        <v>0</v>
      </c>
      <c r="F43">
        <f t="shared" si="126"/>
        <v>40.091584230912808</v>
      </c>
      <c r="G43">
        <f t="shared" si="127"/>
        <v>0.3217408289155384</v>
      </c>
      <c r="H43">
        <f t="shared" si="128"/>
        <v>937.23516573209042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t="e">
        <f t="shared" si="129"/>
        <v>#DIV/0!</v>
      </c>
      <c r="Q43" t="e">
        <f t="shared" si="130"/>
        <v>#DIV/0!</v>
      </c>
      <c r="R43" t="e">
        <f t="shared" si="131"/>
        <v>#DIV/0!</v>
      </c>
      <c r="S43" s="1">
        <v>-1</v>
      </c>
      <c r="T43" s="1">
        <v>0.87</v>
      </c>
      <c r="U43" s="1">
        <v>0.92</v>
      </c>
      <c r="V43" s="1">
        <v>10.125171661376953</v>
      </c>
      <c r="W43">
        <f t="shared" si="132"/>
        <v>0.87506258583068852</v>
      </c>
      <c r="X43">
        <f t="shared" si="133"/>
        <v>2.7626526679033776E-2</v>
      </c>
      <c r="Y43" t="e">
        <f t="shared" si="134"/>
        <v>#DIV/0!</v>
      </c>
      <c r="Z43" t="e">
        <f t="shared" si="135"/>
        <v>#DIV/0!</v>
      </c>
      <c r="AA43" t="e">
        <f t="shared" si="136"/>
        <v>#DIV/0!</v>
      </c>
      <c r="AB43" s="1">
        <v>0</v>
      </c>
      <c r="AC43" s="1">
        <v>0.5</v>
      </c>
      <c r="AD43" t="e">
        <f t="shared" si="137"/>
        <v>#DIV/0!</v>
      </c>
      <c r="AE43">
        <f t="shared" si="138"/>
        <v>4.9969142006485692</v>
      </c>
      <c r="AF43">
        <f t="shared" si="139"/>
        <v>1.5500167646059249</v>
      </c>
      <c r="AG43">
        <f t="shared" si="140"/>
        <v>26.025108337402344</v>
      </c>
      <c r="AH43" s="1">
        <v>2</v>
      </c>
      <c r="AI43">
        <f t="shared" si="141"/>
        <v>4.644859790802002</v>
      </c>
      <c r="AJ43" s="1">
        <v>1</v>
      </c>
      <c r="AK43">
        <f t="shared" si="142"/>
        <v>9.2897195816040039</v>
      </c>
      <c r="AL43" s="1">
        <v>22.787128448486328</v>
      </c>
      <c r="AM43" s="1">
        <v>26.025108337402344</v>
      </c>
      <c r="AN43" s="1">
        <v>21.127937316894531</v>
      </c>
      <c r="AO43" s="1">
        <v>1200.13232421875</v>
      </c>
      <c r="AP43" s="1">
        <v>1169.472412109375</v>
      </c>
      <c r="AQ43" s="1">
        <v>15.191448211669922</v>
      </c>
      <c r="AR43" s="1">
        <v>18.465093612670898</v>
      </c>
      <c r="AS43" s="1">
        <v>54.063713073730469</v>
      </c>
      <c r="AT43" s="1">
        <v>65.714332580566406</v>
      </c>
      <c r="AU43" s="1">
        <v>299.644287109375</v>
      </c>
      <c r="AV43" s="1">
        <v>1699.759521484375</v>
      </c>
      <c r="AW43" s="1">
        <v>0.1368175595998764</v>
      </c>
      <c r="AX43" s="1">
        <v>99.065742492675781</v>
      </c>
      <c r="AY43" s="1">
        <v>1.8802425861358643</v>
      </c>
      <c r="AZ43" s="1">
        <v>-8.9965730905532837E-2</v>
      </c>
      <c r="BA43" s="1">
        <v>0.75</v>
      </c>
      <c r="BB43" s="1">
        <v>-1.355140209197998</v>
      </c>
      <c r="BC43" s="1">
        <v>7.355140209197998</v>
      </c>
      <c r="BD43" s="1">
        <v>1</v>
      </c>
      <c r="BE43" s="1">
        <v>0</v>
      </c>
      <c r="BF43" s="1">
        <v>0.15999999642372131</v>
      </c>
      <c r="BG43" s="1">
        <v>111115</v>
      </c>
      <c r="BH43">
        <f t="shared" si="143"/>
        <v>1.4982214355468748</v>
      </c>
      <c r="BI43">
        <f t="shared" si="144"/>
        <v>4.9969142006485688E-3</v>
      </c>
      <c r="BJ43">
        <f t="shared" si="145"/>
        <v>299.17510833740232</v>
      </c>
      <c r="BK43">
        <f t="shared" si="146"/>
        <v>295.93712844848631</v>
      </c>
      <c r="BL43">
        <f t="shared" si="147"/>
        <v>271.96151735868625</v>
      </c>
      <c r="BM43">
        <f t="shared" si="148"/>
        <v>5.927783309765286E-2</v>
      </c>
      <c r="BN43">
        <f t="shared" si="149"/>
        <v>3.3792749735419325</v>
      </c>
      <c r="BO43">
        <f t="shared" si="150"/>
        <v>34.111438409617456</v>
      </c>
      <c r="BP43">
        <f t="shared" si="151"/>
        <v>15.646344796946558</v>
      </c>
      <c r="BQ43">
        <f t="shared" si="152"/>
        <v>24.406118392944336</v>
      </c>
      <c r="BR43">
        <f t="shared" si="153"/>
        <v>3.0688223452558514</v>
      </c>
      <c r="BS43">
        <f t="shared" si="154"/>
        <v>0.31097064867550323</v>
      </c>
      <c r="BT43">
        <f t="shared" si="155"/>
        <v>1.8292582089360077</v>
      </c>
      <c r="BU43">
        <f t="shared" si="156"/>
        <v>1.2395641363198437</v>
      </c>
      <c r="BV43">
        <f t="shared" si="157"/>
        <v>0.19529641969400333</v>
      </c>
      <c r="BW43">
        <f t="shared" si="158"/>
        <v>92.84789758349558</v>
      </c>
      <c r="BX43">
        <f t="shared" si="159"/>
        <v>0.80141708006741375</v>
      </c>
      <c r="BY43">
        <f t="shared" si="160"/>
        <v>54.470206246806072</v>
      </c>
      <c r="BZ43">
        <f t="shared" si="161"/>
        <v>1163.646225620505</v>
      </c>
      <c r="CA43">
        <f t="shared" si="162"/>
        <v>1.8766845229567314E-2</v>
      </c>
      <c r="CB43">
        <f t="shared" si="163"/>
        <v>0</v>
      </c>
      <c r="CC43">
        <f t="shared" si="164"/>
        <v>1487.3959621604508</v>
      </c>
      <c r="CD43">
        <f t="shared" si="165"/>
        <v>0</v>
      </c>
      <c r="CE43" t="e">
        <f t="shared" si="166"/>
        <v>#DIV/0!</v>
      </c>
      <c r="CF43" t="e">
        <f t="shared" si="167"/>
        <v>#DIV/0!</v>
      </c>
    </row>
    <row r="44" spans="1:84" x14ac:dyDescent="0.35">
      <c r="A44" t="s">
        <v>155</v>
      </c>
      <c r="B44" s="1">
        <v>42</v>
      </c>
      <c r="C44" s="1" t="s">
        <v>126</v>
      </c>
      <c r="D44" s="1">
        <v>9241.0000350791961</v>
      </c>
      <c r="E44" s="1">
        <v>0</v>
      </c>
      <c r="F44">
        <f t="shared" si="126"/>
        <v>41.296324309628751</v>
      </c>
      <c r="G44">
        <f t="shared" si="127"/>
        <v>0.32571857244153285</v>
      </c>
      <c r="H44">
        <f t="shared" si="128"/>
        <v>1223.6791247735118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t="e">
        <f t="shared" si="129"/>
        <v>#DIV/0!</v>
      </c>
      <c r="Q44" t="e">
        <f t="shared" si="130"/>
        <v>#DIV/0!</v>
      </c>
      <c r="R44" t="e">
        <f t="shared" si="131"/>
        <v>#DIV/0!</v>
      </c>
      <c r="S44" s="1">
        <v>-1</v>
      </c>
      <c r="T44" s="1">
        <v>0.87</v>
      </c>
      <c r="U44" s="1">
        <v>0.92</v>
      </c>
      <c r="V44" s="1">
        <v>10.125171661376953</v>
      </c>
      <c r="W44">
        <f t="shared" si="132"/>
        <v>0.87506258583068852</v>
      </c>
      <c r="X44">
        <f t="shared" si="133"/>
        <v>2.8448777688838238E-2</v>
      </c>
      <c r="Y44" t="e">
        <f t="shared" si="134"/>
        <v>#DIV/0!</v>
      </c>
      <c r="Z44" t="e">
        <f t="shared" si="135"/>
        <v>#DIV/0!</v>
      </c>
      <c r="AA44" t="e">
        <f t="shared" si="136"/>
        <v>#DIV/0!</v>
      </c>
      <c r="AB44" s="1">
        <v>0</v>
      </c>
      <c r="AC44" s="1">
        <v>0.5</v>
      </c>
      <c r="AD44" t="e">
        <f t="shared" si="137"/>
        <v>#DIV/0!</v>
      </c>
      <c r="AE44">
        <f t="shared" si="138"/>
        <v>5.1184788631257199</v>
      </c>
      <c r="AF44">
        <f t="shared" si="139"/>
        <v>1.5685963051875482</v>
      </c>
      <c r="AG44">
        <f t="shared" si="140"/>
        <v>26.171367645263672</v>
      </c>
      <c r="AH44" s="1">
        <v>2</v>
      </c>
      <c r="AI44">
        <f t="shared" si="141"/>
        <v>4.644859790802002</v>
      </c>
      <c r="AJ44" s="1">
        <v>1</v>
      </c>
      <c r="AK44">
        <f t="shared" si="142"/>
        <v>9.2897195816040039</v>
      </c>
      <c r="AL44" s="1">
        <v>22.966350555419922</v>
      </c>
      <c r="AM44" s="1">
        <v>26.171367645263672</v>
      </c>
      <c r="AN44" s="1">
        <v>21.3125</v>
      </c>
      <c r="AO44" s="1">
        <v>1500.052001953125</v>
      </c>
      <c r="AP44" s="1">
        <v>1467.473388671875</v>
      </c>
      <c r="AQ44" s="1">
        <v>15.221469879150391</v>
      </c>
      <c r="AR44" s="1">
        <v>18.574548721313477</v>
      </c>
      <c r="AS44" s="1">
        <v>53.585643768310547</v>
      </c>
      <c r="AT44" s="1">
        <v>65.389923095703125</v>
      </c>
      <c r="AU44" s="1">
        <v>299.62942504882813</v>
      </c>
      <c r="AV44" s="1">
        <v>1699.0255126953125</v>
      </c>
      <c r="AW44" s="1">
        <v>0.13780558109283447</v>
      </c>
      <c r="AX44" s="1">
        <v>99.061912536621094</v>
      </c>
      <c r="AY44" s="1">
        <v>1.2042050361633301</v>
      </c>
      <c r="AZ44" s="1">
        <v>-9.3010812997817993E-2</v>
      </c>
      <c r="BA44" s="1">
        <v>0.75</v>
      </c>
      <c r="BB44" s="1">
        <v>-1.355140209197998</v>
      </c>
      <c r="BC44" s="1">
        <v>7.355140209197998</v>
      </c>
      <c r="BD44" s="1">
        <v>1</v>
      </c>
      <c r="BE44" s="1">
        <v>0</v>
      </c>
      <c r="BF44" s="1">
        <v>0.15999999642372131</v>
      </c>
      <c r="BG44" s="1">
        <v>111115</v>
      </c>
      <c r="BH44">
        <f t="shared" si="143"/>
        <v>1.4981471252441405</v>
      </c>
      <c r="BI44">
        <f t="shared" si="144"/>
        <v>5.1184788631257203E-3</v>
      </c>
      <c r="BJ44">
        <f t="shared" si="145"/>
        <v>299.32136764526365</v>
      </c>
      <c r="BK44">
        <f t="shared" si="146"/>
        <v>296.1163505554199</v>
      </c>
      <c r="BL44">
        <f t="shared" si="147"/>
        <v>271.84407595506127</v>
      </c>
      <c r="BM44">
        <f t="shared" si="148"/>
        <v>3.8643036734418323E-2</v>
      </c>
      <c r="BN44">
        <f t="shared" si="149"/>
        <v>3.4086266260255109</v>
      </c>
      <c r="BO44">
        <f t="shared" si="150"/>
        <v>34.409053275298049</v>
      </c>
      <c r="BP44">
        <f t="shared" si="151"/>
        <v>15.834504553984573</v>
      </c>
      <c r="BQ44">
        <f t="shared" si="152"/>
        <v>24.568859100341797</v>
      </c>
      <c r="BR44">
        <f t="shared" si="153"/>
        <v>3.0988585739874122</v>
      </c>
      <c r="BS44">
        <f t="shared" si="154"/>
        <v>0.31468500467959853</v>
      </c>
      <c r="BT44">
        <f t="shared" si="155"/>
        <v>1.8400303208379627</v>
      </c>
      <c r="BU44">
        <f t="shared" si="156"/>
        <v>1.2588282531494495</v>
      </c>
      <c r="BV44">
        <f t="shared" si="157"/>
        <v>0.19764053168402373</v>
      </c>
      <c r="BW44">
        <f t="shared" si="158"/>
        <v>121.21999443120268</v>
      </c>
      <c r="BX44">
        <f t="shared" si="159"/>
        <v>0.83386801711000214</v>
      </c>
      <c r="BY44">
        <f t="shared" si="160"/>
        <v>54.330561944716969</v>
      </c>
      <c r="BZ44">
        <f t="shared" si="161"/>
        <v>1461.4721270268628</v>
      </c>
      <c r="CA44">
        <f t="shared" si="162"/>
        <v>1.5352003397818932E-2</v>
      </c>
      <c r="CB44">
        <f t="shared" si="163"/>
        <v>0</v>
      </c>
      <c r="CC44">
        <f t="shared" si="164"/>
        <v>1486.7536585314715</v>
      </c>
      <c r="CD44">
        <f t="shared" si="165"/>
        <v>0</v>
      </c>
      <c r="CE44" t="e">
        <f t="shared" si="166"/>
        <v>#DIV/0!</v>
      </c>
      <c r="CF44" t="e">
        <f t="shared" si="167"/>
        <v>#DIV/0!</v>
      </c>
    </row>
    <row r="45" spans="1:84" x14ac:dyDescent="0.35">
      <c r="A45" t="s">
        <v>155</v>
      </c>
      <c r="B45" s="1">
        <v>43</v>
      </c>
      <c r="C45" s="1" t="s">
        <v>127</v>
      </c>
      <c r="D45" s="1">
        <v>9443.0000350791961</v>
      </c>
      <c r="E45" s="1">
        <v>0</v>
      </c>
      <c r="F45">
        <f t="shared" si="126"/>
        <v>42.265827324405514</v>
      </c>
      <c r="G45">
        <f t="shared" si="127"/>
        <v>0.31764591298998618</v>
      </c>
      <c r="H45">
        <f t="shared" si="128"/>
        <v>1406.3847512449643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t="e">
        <f t="shared" si="129"/>
        <v>#DIV/0!</v>
      </c>
      <c r="Q45" t="e">
        <f t="shared" si="130"/>
        <v>#DIV/0!</v>
      </c>
      <c r="R45" t="e">
        <f t="shared" si="131"/>
        <v>#DIV/0!</v>
      </c>
      <c r="S45" s="1">
        <v>-1</v>
      </c>
      <c r="T45" s="1">
        <v>0.87</v>
      </c>
      <c r="U45" s="1">
        <v>0.92</v>
      </c>
      <c r="V45" s="1">
        <v>10.125171661376953</v>
      </c>
      <c r="W45">
        <f t="shared" si="132"/>
        <v>0.87506258583068852</v>
      </c>
      <c r="X45">
        <f t="shared" si="133"/>
        <v>2.9110316801486551E-2</v>
      </c>
      <c r="Y45" t="e">
        <f t="shared" si="134"/>
        <v>#DIV/0!</v>
      </c>
      <c r="Z45" t="e">
        <f t="shared" si="135"/>
        <v>#DIV/0!</v>
      </c>
      <c r="AA45" t="e">
        <f t="shared" si="136"/>
        <v>#DIV/0!</v>
      </c>
      <c r="AB45" s="1">
        <v>0</v>
      </c>
      <c r="AC45" s="1">
        <v>0.5</v>
      </c>
      <c r="AD45" t="e">
        <f t="shared" si="137"/>
        <v>#DIV/0!</v>
      </c>
      <c r="AE45">
        <f t="shared" si="138"/>
        <v>5.1276988043755036</v>
      </c>
      <c r="AF45">
        <f t="shared" si="139"/>
        <v>1.6097655408808249</v>
      </c>
      <c r="AG45">
        <f t="shared" si="140"/>
        <v>26.339038848876953</v>
      </c>
      <c r="AH45" s="1">
        <v>2</v>
      </c>
      <c r="AI45">
        <f t="shared" si="141"/>
        <v>4.644859790802002</v>
      </c>
      <c r="AJ45" s="1">
        <v>1</v>
      </c>
      <c r="AK45">
        <f t="shared" si="142"/>
        <v>9.2897195816040039</v>
      </c>
      <c r="AL45" s="1">
        <v>23.11790657043457</v>
      </c>
      <c r="AM45" s="1">
        <v>26.339038848876953</v>
      </c>
      <c r="AN45" s="1">
        <v>21.469188690185547</v>
      </c>
      <c r="AO45" s="1">
        <v>1700.273193359375</v>
      </c>
      <c r="AP45" s="1">
        <v>1666.357177734375</v>
      </c>
      <c r="AQ45" s="1">
        <v>15.142163276672363</v>
      </c>
      <c r="AR45" s="1">
        <v>18.501583099365234</v>
      </c>
      <c r="AS45" s="1">
        <v>52.819309234619141</v>
      </c>
      <c r="AT45" s="1">
        <v>64.538421630859375</v>
      </c>
      <c r="AU45" s="1">
        <v>299.62484741210938</v>
      </c>
      <c r="AV45" s="1">
        <v>1698.4742431640625</v>
      </c>
      <c r="AW45" s="1">
        <v>0.16617847979068756</v>
      </c>
      <c r="AX45" s="1">
        <v>99.060897827148438</v>
      </c>
      <c r="AY45" s="1">
        <v>0.50531589984893799</v>
      </c>
      <c r="AZ45" s="1">
        <v>-8.3882048726081848E-2</v>
      </c>
      <c r="BA45" s="1">
        <v>0.75</v>
      </c>
      <c r="BB45" s="1">
        <v>-1.355140209197998</v>
      </c>
      <c r="BC45" s="1">
        <v>7.355140209197998</v>
      </c>
      <c r="BD45" s="1">
        <v>1</v>
      </c>
      <c r="BE45" s="1">
        <v>0</v>
      </c>
      <c r="BF45" s="1">
        <v>0.15999999642372131</v>
      </c>
      <c r="BG45" s="1">
        <v>111115</v>
      </c>
      <c r="BH45">
        <f t="shared" si="143"/>
        <v>1.4981242370605468</v>
      </c>
      <c r="BI45">
        <f t="shared" si="144"/>
        <v>5.1276988043755037E-3</v>
      </c>
      <c r="BJ45">
        <f t="shared" si="145"/>
        <v>299.48903884887693</v>
      </c>
      <c r="BK45">
        <f t="shared" si="146"/>
        <v>296.26790657043455</v>
      </c>
      <c r="BL45">
        <f t="shared" si="147"/>
        <v>271.75587283203276</v>
      </c>
      <c r="BM45">
        <f t="shared" si="148"/>
        <v>3.5695755230001812E-2</v>
      </c>
      <c r="BN45">
        <f t="shared" si="149"/>
        <v>3.4425489739275408</v>
      </c>
      <c r="BO45">
        <f t="shared" si="150"/>
        <v>34.751845071447377</v>
      </c>
      <c r="BP45">
        <f t="shared" si="151"/>
        <v>16.250261972082143</v>
      </c>
      <c r="BQ45">
        <f t="shared" si="152"/>
        <v>24.728472709655762</v>
      </c>
      <c r="BR45">
        <f t="shared" si="153"/>
        <v>3.1285669343654852</v>
      </c>
      <c r="BS45">
        <f t="shared" si="154"/>
        <v>0.30714366592797765</v>
      </c>
      <c r="BT45">
        <f t="shared" si="155"/>
        <v>1.8327834330467159</v>
      </c>
      <c r="BU45">
        <f t="shared" si="156"/>
        <v>1.2957835013187693</v>
      </c>
      <c r="BV45">
        <f t="shared" si="157"/>
        <v>0.19288151270203618</v>
      </c>
      <c r="BW45">
        <f t="shared" si="158"/>
        <v>139.31773614873697</v>
      </c>
      <c r="BX45">
        <f t="shared" si="159"/>
        <v>0.84398757363479759</v>
      </c>
      <c r="BY45">
        <f t="shared" si="160"/>
        <v>53.548326158530536</v>
      </c>
      <c r="BZ45">
        <f t="shared" si="161"/>
        <v>1660.2150260378976</v>
      </c>
      <c r="CA45">
        <f t="shared" si="162"/>
        <v>1.3632356480525765E-2</v>
      </c>
      <c r="CB45">
        <f t="shared" si="163"/>
        <v>0</v>
      </c>
      <c r="CC45">
        <f t="shared" si="164"/>
        <v>1486.2712631899662</v>
      </c>
      <c r="CD45">
        <f t="shared" si="165"/>
        <v>0</v>
      </c>
      <c r="CE45" t="e">
        <f t="shared" si="166"/>
        <v>#DIV/0!</v>
      </c>
      <c r="CF45" t="e">
        <f t="shared" si="167"/>
        <v>#DIV/0!</v>
      </c>
    </row>
    <row r="46" spans="1:84" x14ac:dyDescent="0.35">
      <c r="A46" t="s">
        <v>155</v>
      </c>
      <c r="B46" s="1">
        <v>44</v>
      </c>
      <c r="C46" s="1" t="s">
        <v>128</v>
      </c>
      <c r="D46" s="1">
        <v>9645.0000350791961</v>
      </c>
      <c r="E46" s="1">
        <v>0</v>
      </c>
      <c r="F46">
        <f t="shared" si="126"/>
        <v>43.293190850030328</v>
      </c>
      <c r="G46">
        <f t="shared" si="127"/>
        <v>0.307608775941352</v>
      </c>
      <c r="H46">
        <f t="shared" si="128"/>
        <v>1541.1511932497469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t="e">
        <f t="shared" si="129"/>
        <v>#DIV/0!</v>
      </c>
      <c r="Q46" t="e">
        <f t="shared" si="130"/>
        <v>#DIV/0!</v>
      </c>
      <c r="R46" t="e">
        <f t="shared" si="131"/>
        <v>#DIV/0!</v>
      </c>
      <c r="S46" s="1">
        <v>-1</v>
      </c>
      <c r="T46" s="1">
        <v>0.87</v>
      </c>
      <c r="U46" s="1">
        <v>0.92</v>
      </c>
      <c r="V46" s="1">
        <v>10.125171661376953</v>
      </c>
      <c r="W46">
        <f t="shared" si="132"/>
        <v>0.87506258583068852</v>
      </c>
      <c r="X46">
        <f t="shared" si="133"/>
        <v>2.9806644404015776E-2</v>
      </c>
      <c r="Y46" t="e">
        <f t="shared" si="134"/>
        <v>#DIV/0!</v>
      </c>
      <c r="Z46" t="e">
        <f t="shared" si="135"/>
        <v>#DIV/0!</v>
      </c>
      <c r="AA46" t="e">
        <f t="shared" si="136"/>
        <v>#DIV/0!</v>
      </c>
      <c r="AB46" s="1">
        <v>0</v>
      </c>
      <c r="AC46" s="1">
        <v>0.5</v>
      </c>
      <c r="AD46" t="e">
        <f t="shared" si="137"/>
        <v>#DIV/0!</v>
      </c>
      <c r="AE46">
        <f t="shared" si="138"/>
        <v>5.1099599038228227</v>
      </c>
      <c r="AF46">
        <f t="shared" si="139"/>
        <v>1.6544121979468267</v>
      </c>
      <c r="AG46">
        <f t="shared" si="140"/>
        <v>26.534875869750977</v>
      </c>
      <c r="AH46" s="1">
        <v>2</v>
      </c>
      <c r="AI46">
        <f t="shared" si="141"/>
        <v>4.644859790802002</v>
      </c>
      <c r="AJ46" s="1">
        <v>1</v>
      </c>
      <c r="AK46">
        <f t="shared" si="142"/>
        <v>9.2897195816040039</v>
      </c>
      <c r="AL46" s="1">
        <v>23.290653228759766</v>
      </c>
      <c r="AM46" s="1">
        <v>26.534875869750977</v>
      </c>
      <c r="AN46" s="1">
        <v>21.63987922668457</v>
      </c>
      <c r="AO46" s="1">
        <v>1853.7379150390625</v>
      </c>
      <c r="AP46" s="1">
        <v>1818.637451171875</v>
      </c>
      <c r="AQ46" s="1">
        <v>15.107781410217285</v>
      </c>
      <c r="AR46" s="1">
        <v>18.45564079284668</v>
      </c>
      <c r="AS46" s="1">
        <v>52.149303436279297</v>
      </c>
      <c r="AT46" s="1">
        <v>63.706752777099609</v>
      </c>
      <c r="AU46" s="1">
        <v>299.63339233398438</v>
      </c>
      <c r="AV46" s="1">
        <v>1698.18408203125</v>
      </c>
      <c r="AW46" s="1">
        <v>0.11344027519226074</v>
      </c>
      <c r="AX46" s="1">
        <v>99.055374145507813</v>
      </c>
      <c r="AY46" s="1">
        <v>-0.26137110590934753</v>
      </c>
      <c r="AZ46" s="1">
        <v>-8.1105902791023254E-2</v>
      </c>
      <c r="BA46" s="1">
        <v>0.75</v>
      </c>
      <c r="BB46" s="1">
        <v>-1.355140209197998</v>
      </c>
      <c r="BC46" s="1">
        <v>7.355140209197998</v>
      </c>
      <c r="BD46" s="1">
        <v>1</v>
      </c>
      <c r="BE46" s="1">
        <v>0</v>
      </c>
      <c r="BF46" s="1">
        <v>0.15999999642372131</v>
      </c>
      <c r="BG46" s="1">
        <v>111115</v>
      </c>
      <c r="BH46">
        <f t="shared" si="143"/>
        <v>1.4981669616699218</v>
      </c>
      <c r="BI46">
        <f t="shared" si="144"/>
        <v>5.1099599038228229E-3</v>
      </c>
      <c r="BJ46">
        <f t="shared" si="145"/>
        <v>299.68487586975095</v>
      </c>
      <c r="BK46">
        <f t="shared" si="146"/>
        <v>296.44065322875974</v>
      </c>
      <c r="BL46">
        <f t="shared" si="147"/>
        <v>271.70944705182046</v>
      </c>
      <c r="BM46">
        <f t="shared" si="148"/>
        <v>3.7307163906017952E-2</v>
      </c>
      <c r="BN46">
        <f t="shared" si="149"/>
        <v>3.4825426017773511</v>
      </c>
      <c r="BO46">
        <f t="shared" si="150"/>
        <v>35.157533165859888</v>
      </c>
      <c r="BP46">
        <f t="shared" si="151"/>
        <v>16.701892373013209</v>
      </c>
      <c r="BQ46">
        <f t="shared" si="152"/>
        <v>24.912764549255371</v>
      </c>
      <c r="BR46">
        <f t="shared" si="153"/>
        <v>3.1631779422471755</v>
      </c>
      <c r="BS46">
        <f t="shared" si="154"/>
        <v>0.29774945306409056</v>
      </c>
      <c r="BT46">
        <f t="shared" si="155"/>
        <v>1.8281304038305244</v>
      </c>
      <c r="BU46">
        <f t="shared" si="156"/>
        <v>1.3350475384166511</v>
      </c>
      <c r="BV46">
        <f t="shared" si="157"/>
        <v>0.18695478423924616</v>
      </c>
      <c r="BW46">
        <f t="shared" si="158"/>
        <v>152.65930806214951</v>
      </c>
      <c r="BX46">
        <f t="shared" si="159"/>
        <v>0.84742079420869487</v>
      </c>
      <c r="BY46">
        <f t="shared" si="160"/>
        <v>52.750156354737989</v>
      </c>
      <c r="BZ46">
        <f t="shared" si="161"/>
        <v>1812.3460010226931</v>
      </c>
      <c r="CA46">
        <f t="shared" si="162"/>
        <v>1.2600919389266314E-2</v>
      </c>
      <c r="CB46">
        <f t="shared" si="163"/>
        <v>0</v>
      </c>
      <c r="CC46">
        <f t="shared" si="164"/>
        <v>1486.0173540387798</v>
      </c>
      <c r="CD46">
        <f t="shared" si="165"/>
        <v>0</v>
      </c>
      <c r="CE46" t="e">
        <f t="shared" si="166"/>
        <v>#DIV/0!</v>
      </c>
      <c r="CF46" t="e">
        <f t="shared" si="167"/>
        <v>#DIV/0!</v>
      </c>
    </row>
    <row r="47" spans="1:84" x14ac:dyDescent="0.35">
      <c r="A47" t="s">
        <v>156</v>
      </c>
      <c r="B47" s="1">
        <v>47</v>
      </c>
      <c r="C47" s="1" t="s">
        <v>131</v>
      </c>
      <c r="D47" s="1">
        <v>10513.000035079196</v>
      </c>
      <c r="E47" s="1">
        <v>0</v>
      </c>
      <c r="F47">
        <f t="shared" ref="F47:F57" si="168">(AO47-AP47*(1000-AQ47)/(1000-AR47))*BH47</f>
        <v>-3.6451123357333564</v>
      </c>
      <c r="G47">
        <f t="shared" ref="G47:G57" si="169">IF(BS47&lt;&gt;0,1/(1/BS47-1/AK47),0)</f>
        <v>0.21193095795659994</v>
      </c>
      <c r="H47">
        <f t="shared" ref="H47:H57" si="170">((BV47-BI47/2)*AP47-F47)/(BV47+BI47/2)</f>
        <v>77.91713200600698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t="e">
        <f t="shared" ref="P47:P57" si="171">CB47/L47</f>
        <v>#DIV/0!</v>
      </c>
      <c r="Q47" t="e">
        <f t="shared" ref="Q47:Q57" si="172">CD47/N47</f>
        <v>#DIV/0!</v>
      </c>
      <c r="R47" t="e">
        <f t="shared" ref="R47:R57" si="173">(N47-O47)/N47</f>
        <v>#DIV/0!</v>
      </c>
      <c r="S47" s="1">
        <v>-1</v>
      </c>
      <c r="T47" s="1">
        <v>0.87</v>
      </c>
      <c r="U47" s="1">
        <v>0.92</v>
      </c>
      <c r="V47" s="1">
        <v>10.098725318908691</v>
      </c>
      <c r="W47">
        <f t="shared" ref="W47:W57" si="174">(V47*U47+(100-V47)*T47)/100</f>
        <v>0.87504936265945432</v>
      </c>
      <c r="X47">
        <f t="shared" ref="X47:X57" si="175">(F47-S47)/CC47</f>
        <v>-1.7785346280686342E-3</v>
      </c>
      <c r="Y47" t="e">
        <f t="shared" ref="Y47:Y57" si="176">(N47-O47)/(N47-M47)</f>
        <v>#DIV/0!</v>
      </c>
      <c r="Z47" t="e">
        <f t="shared" ref="Z47:Z57" si="177">(L47-N47)/(L47-M47)</f>
        <v>#DIV/0!</v>
      </c>
      <c r="AA47" t="e">
        <f t="shared" ref="AA47:AA57" si="178">(L47-N47)/N47</f>
        <v>#DIV/0!</v>
      </c>
      <c r="AB47" s="1">
        <v>0</v>
      </c>
      <c r="AC47" s="1">
        <v>0.5</v>
      </c>
      <c r="AD47" t="e">
        <f t="shared" ref="AD47:AD57" si="179">R47*AC47*W47*AB47</f>
        <v>#DIV/0!</v>
      </c>
      <c r="AE47">
        <f t="shared" ref="AE47:AE57" si="180">BI47*1000</f>
        <v>4.3280335779308317</v>
      </c>
      <c r="AF47">
        <f t="shared" ref="AF47:AF57" si="181">(BN47-BT47)</f>
        <v>2.0071416342440482</v>
      </c>
      <c r="AG47">
        <f t="shared" ref="AG47:AG57" si="182">(AM47+BM47*E47)</f>
        <v>28.750766754150391</v>
      </c>
      <c r="AH47" s="1">
        <v>2</v>
      </c>
      <c r="AI47">
        <f t="shared" ref="AI47:AI57" si="183">(AH47*BB47+BC47)</f>
        <v>4.644859790802002</v>
      </c>
      <c r="AJ47" s="1">
        <v>1</v>
      </c>
      <c r="AK47">
        <f t="shared" ref="AK47:AK57" si="184">AI47*(AJ47+1)*(AJ47+1)/(AJ47*AJ47+1)</f>
        <v>9.2897195816040039</v>
      </c>
      <c r="AL47" s="1">
        <v>25.338827133178711</v>
      </c>
      <c r="AM47" s="1">
        <v>28.750766754150391</v>
      </c>
      <c r="AN47" s="1">
        <v>24.019943237304688</v>
      </c>
      <c r="AO47" s="1">
        <v>49.741912841796875</v>
      </c>
      <c r="AP47" s="1">
        <v>52.024723052978516</v>
      </c>
      <c r="AQ47" s="1">
        <v>16.925315856933594</v>
      </c>
      <c r="AR47" s="1">
        <v>19.757194519042969</v>
      </c>
      <c r="AS47" s="1">
        <v>51.671016693115234</v>
      </c>
      <c r="AT47" s="1">
        <v>60.314071655273438</v>
      </c>
      <c r="AU47" s="1">
        <v>299.6260986328125</v>
      </c>
      <c r="AV47" s="1">
        <v>1699.60986328125</v>
      </c>
      <c r="AW47" s="1">
        <v>0.1797785609960556</v>
      </c>
      <c r="AX47" s="1">
        <v>99.052146911621094</v>
      </c>
      <c r="AY47" s="1">
        <v>0.97258013486862183</v>
      </c>
      <c r="AZ47" s="1">
        <v>-0.14252148568630219</v>
      </c>
      <c r="BA47" s="1">
        <v>1</v>
      </c>
      <c r="BB47" s="1">
        <v>-1.355140209197998</v>
      </c>
      <c r="BC47" s="1">
        <v>7.355140209197998</v>
      </c>
      <c r="BD47" s="1">
        <v>1</v>
      </c>
      <c r="BE47" s="1">
        <v>0</v>
      </c>
      <c r="BF47" s="1">
        <v>0.15999999642372131</v>
      </c>
      <c r="BG47" s="1">
        <v>111115</v>
      </c>
      <c r="BH47">
        <f t="shared" ref="BH47:BH57" si="185">AU47*0.000001/(AH47*0.0001)</f>
        <v>1.4981304931640622</v>
      </c>
      <c r="BI47">
        <f t="shared" ref="BI47:BI57" si="186">(AR47-AQ47)/(1000-AR47)*BH47</f>
        <v>4.3280335779308319E-3</v>
      </c>
      <c r="BJ47">
        <f t="shared" ref="BJ47:BJ57" si="187">(AM47+273.15)</f>
        <v>301.90076675415037</v>
      </c>
      <c r="BK47">
        <f t="shared" ref="BK47:BK57" si="188">(AL47+273.15)</f>
        <v>298.48882713317869</v>
      </c>
      <c r="BL47">
        <f t="shared" ref="BL47:BL57" si="189">(AV47*BD47+AW47*BE47)*BF47</f>
        <v>271.93757204672147</v>
      </c>
      <c r="BM47">
        <f t="shared" ref="BM47:BM57" si="190">((BL47+0.00000010773*(BK47^4-BJ47^4))-BI47*44100)/(AI47*51.4+0.00000043092*BJ47^3)</f>
        <v>0.16478344070032055</v>
      </c>
      <c r="BN47">
        <f t="shared" ref="BN47:BN57" si="191">0.61365*EXP(17.502*AG47/(240.97+AG47))</f>
        <v>3.9641341683057671</v>
      </c>
      <c r="BO47">
        <f t="shared" ref="BO47:BO57" si="192">BN47*1000/AX47</f>
        <v>40.020678924231206</v>
      </c>
      <c r="BP47">
        <f t="shared" ref="BP47:BP57" si="193">(BO47-AR47)</f>
        <v>20.263484405188237</v>
      </c>
      <c r="BQ47">
        <f t="shared" ref="BQ47:BQ57" si="194">IF(E47,AM47,(AL47+AM47)/2)</f>
        <v>27.044796943664551</v>
      </c>
      <c r="BR47">
        <f t="shared" ref="BR47:BR57" si="195">0.61365*EXP(17.502*BQ47/(240.97+BQ47))</f>
        <v>3.5885874094289902</v>
      </c>
      <c r="BS47">
        <f t="shared" ref="BS47:BS57" si="196">IF(BP47&lt;&gt;0,(1000-(BO47+AR47)/2)/BP47*BI47,0)</f>
        <v>0.20720391282339942</v>
      </c>
      <c r="BT47">
        <f t="shared" ref="BT47:BT57" si="197">AR47*AX47/1000</f>
        <v>1.9569925340617191</v>
      </c>
      <c r="BU47">
        <f t="shared" ref="BU47:BU57" si="198">(BR47-BT47)</f>
        <v>1.6315948753672711</v>
      </c>
      <c r="BV47">
        <f t="shared" ref="BV47:BV57" si="199">1/(1.6/G47+1.37/AK47)</f>
        <v>0.12991900390183458</v>
      </c>
      <c r="BW47">
        <f t="shared" ref="BW47:BW57" si="200">H47*AX47*0.001</f>
        <v>7.7178592063911777</v>
      </c>
      <c r="BX47">
        <f t="shared" ref="BX47:BX57" si="201">H47/AP47</f>
        <v>1.497694315963227</v>
      </c>
      <c r="BY47">
        <f t="shared" ref="BY47:BY57" si="202">(1-BI47*AX47/BN47/G47)*100</f>
        <v>48.971621479980833</v>
      </c>
      <c r="BZ47">
        <f t="shared" ref="BZ47:BZ57" si="203">(AP47-F47/(AK47/1.35))</f>
        <v>52.554437821009259</v>
      </c>
      <c r="CA47">
        <f t="shared" ref="CA47:CA57" si="204">F47*BY47/100/BZ47</f>
        <v>-3.3966125213917217E-2</v>
      </c>
      <c r="CB47">
        <f t="shared" ref="CB47:CB57" si="205">(L47-K47)</f>
        <v>0</v>
      </c>
      <c r="CC47">
        <f t="shared" ref="CC47:CC57" si="206">AV47*W47</f>
        <v>1487.2425276339802</v>
      </c>
      <c r="CD47">
        <f t="shared" ref="CD47:CD57" si="207">(N47-M47)</f>
        <v>0</v>
      </c>
      <c r="CE47" t="e">
        <f t="shared" ref="CE47:CE57" si="208">(N47-O47)/(N47-K47)</f>
        <v>#DIV/0!</v>
      </c>
      <c r="CF47" t="e">
        <f t="shared" ref="CF47:CF57" si="209">(L47-N47)/(L47-K47)</f>
        <v>#DIV/0!</v>
      </c>
    </row>
    <row r="48" spans="1:84" x14ac:dyDescent="0.35">
      <c r="A48" t="s">
        <v>156</v>
      </c>
      <c r="B48" s="1">
        <v>48</v>
      </c>
      <c r="C48" s="1" t="s">
        <v>132</v>
      </c>
      <c r="D48" s="1">
        <v>10715.000035079196</v>
      </c>
      <c r="E48" s="1">
        <v>0</v>
      </c>
      <c r="F48">
        <f t="shared" si="168"/>
        <v>2.4125874205577116</v>
      </c>
      <c r="G48">
        <f t="shared" si="169"/>
        <v>0.25071042753757566</v>
      </c>
      <c r="H48">
        <f t="shared" si="170"/>
        <v>79.882325047012031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t="e">
        <f t="shared" si="171"/>
        <v>#DIV/0!</v>
      </c>
      <c r="Q48" t="e">
        <f t="shared" si="172"/>
        <v>#DIV/0!</v>
      </c>
      <c r="R48" t="e">
        <f t="shared" si="173"/>
        <v>#DIV/0!</v>
      </c>
      <c r="S48" s="1">
        <v>-1</v>
      </c>
      <c r="T48" s="1">
        <v>0.87</v>
      </c>
      <c r="U48" s="1">
        <v>0.92</v>
      </c>
      <c r="V48" s="1">
        <v>10.098725318908691</v>
      </c>
      <c r="W48">
        <f t="shared" si="174"/>
        <v>0.87504936265945432</v>
      </c>
      <c r="X48">
        <f t="shared" si="175"/>
        <v>2.2958371605666735E-3</v>
      </c>
      <c r="Y48" t="e">
        <f t="shared" si="176"/>
        <v>#DIV/0!</v>
      </c>
      <c r="Z48" t="e">
        <f t="shared" si="177"/>
        <v>#DIV/0!</v>
      </c>
      <c r="AA48" t="e">
        <f t="shared" si="178"/>
        <v>#DIV/0!</v>
      </c>
      <c r="AB48" s="1">
        <v>0</v>
      </c>
      <c r="AC48" s="1">
        <v>0.5</v>
      </c>
      <c r="AD48" t="e">
        <f t="shared" si="179"/>
        <v>#DIV/0!</v>
      </c>
      <c r="AE48">
        <f t="shared" si="180"/>
        <v>4.8937524379926289</v>
      </c>
      <c r="AF48">
        <f t="shared" si="181"/>
        <v>1.9258460600955796</v>
      </c>
      <c r="AG48">
        <f t="shared" si="182"/>
        <v>28.642141342163086</v>
      </c>
      <c r="AH48" s="1">
        <v>2</v>
      </c>
      <c r="AI48">
        <f t="shared" si="183"/>
        <v>4.644859790802002</v>
      </c>
      <c r="AJ48" s="1">
        <v>1</v>
      </c>
      <c r="AK48">
        <f t="shared" si="184"/>
        <v>9.2897195816040039</v>
      </c>
      <c r="AL48" s="1">
        <v>25.442775726318359</v>
      </c>
      <c r="AM48" s="1">
        <v>28.642141342163086</v>
      </c>
      <c r="AN48" s="1">
        <v>24.018888473510742</v>
      </c>
      <c r="AO48" s="1">
        <v>100.41667175292969</v>
      </c>
      <c r="AP48" s="1">
        <v>98.484603881835938</v>
      </c>
      <c r="AQ48" s="1">
        <v>17.127740859985352</v>
      </c>
      <c r="AR48" s="1">
        <v>20.327848434448242</v>
      </c>
      <c r="AS48" s="1">
        <v>51.964126586914063</v>
      </c>
      <c r="AT48" s="1">
        <v>61.669914245605469</v>
      </c>
      <c r="AU48" s="1">
        <v>299.63198852539063</v>
      </c>
      <c r="AV48" s="1">
        <v>1698.6744384765625</v>
      </c>
      <c r="AW48" s="1">
        <v>0.14005598425865173</v>
      </c>
      <c r="AX48" s="1">
        <v>99.046058654785156</v>
      </c>
      <c r="AY48" s="1">
        <v>1.3837034702301025</v>
      </c>
      <c r="AZ48" s="1">
        <v>-0.16111661493778229</v>
      </c>
      <c r="BA48" s="1">
        <v>0.5</v>
      </c>
      <c r="BB48" s="1">
        <v>-1.355140209197998</v>
      </c>
      <c r="BC48" s="1">
        <v>7.355140209197998</v>
      </c>
      <c r="BD48" s="1">
        <v>1</v>
      </c>
      <c r="BE48" s="1">
        <v>0</v>
      </c>
      <c r="BF48" s="1">
        <v>0.15999999642372131</v>
      </c>
      <c r="BG48" s="1">
        <v>111115</v>
      </c>
      <c r="BH48">
        <f t="shared" si="185"/>
        <v>1.4981599426269532</v>
      </c>
      <c r="BI48">
        <f t="shared" si="186"/>
        <v>4.8937524379926286E-3</v>
      </c>
      <c r="BJ48">
        <f t="shared" si="187"/>
        <v>301.79214134216306</v>
      </c>
      <c r="BK48">
        <f t="shared" si="188"/>
        <v>298.59277572631834</v>
      </c>
      <c r="BL48">
        <f t="shared" si="189"/>
        <v>271.78790408131681</v>
      </c>
      <c r="BM48">
        <f t="shared" si="190"/>
        <v>7.4530265100418783E-2</v>
      </c>
      <c r="BN48">
        <f t="shared" si="191"/>
        <v>3.9392393284595228</v>
      </c>
      <c r="BO48">
        <f t="shared" si="192"/>
        <v>39.771792860424014</v>
      </c>
      <c r="BP48">
        <f t="shared" si="193"/>
        <v>19.443944425975772</v>
      </c>
      <c r="BQ48">
        <f t="shared" si="194"/>
        <v>27.042458534240723</v>
      </c>
      <c r="BR48">
        <f t="shared" si="195"/>
        <v>3.5880947450403102</v>
      </c>
      <c r="BS48">
        <f t="shared" si="196"/>
        <v>0.24412207476774814</v>
      </c>
      <c r="BT48">
        <f t="shared" si="197"/>
        <v>2.0133932683639433</v>
      </c>
      <c r="BU48">
        <f t="shared" si="198"/>
        <v>1.574701476676367</v>
      </c>
      <c r="BV48">
        <f t="shared" si="199"/>
        <v>0.15315484960238665</v>
      </c>
      <c r="BW48">
        <f t="shared" si="200"/>
        <v>7.9120294520869674</v>
      </c>
      <c r="BX48">
        <f t="shared" si="201"/>
        <v>0.81111485347350998</v>
      </c>
      <c r="BY48">
        <f t="shared" si="202"/>
        <v>50.921144181152741</v>
      </c>
      <c r="BZ48">
        <f t="shared" si="203"/>
        <v>98.134002016069985</v>
      </c>
      <c r="CA48">
        <f t="shared" si="204"/>
        <v>1.2518771207530798E-2</v>
      </c>
      <c r="CB48">
        <f t="shared" si="205"/>
        <v>0</v>
      </c>
      <c r="CC48">
        <f t="shared" si="206"/>
        <v>1486.4239847548224</v>
      </c>
      <c r="CD48">
        <f t="shared" si="207"/>
        <v>0</v>
      </c>
      <c r="CE48" t="e">
        <f t="shared" si="208"/>
        <v>#DIV/0!</v>
      </c>
      <c r="CF48" t="e">
        <f t="shared" si="209"/>
        <v>#DIV/0!</v>
      </c>
    </row>
    <row r="49" spans="1:84" x14ac:dyDescent="0.35">
      <c r="A49" t="s">
        <v>156</v>
      </c>
      <c r="B49" s="1">
        <v>46</v>
      </c>
      <c r="C49" s="1" t="s">
        <v>130</v>
      </c>
      <c r="D49" s="1">
        <v>10384.000035079196</v>
      </c>
      <c r="E49" s="1">
        <v>0</v>
      </c>
      <c r="F49">
        <f t="shared" si="168"/>
        <v>6.4782167551529399</v>
      </c>
      <c r="G49">
        <f t="shared" si="169"/>
        <v>0.19802566951323664</v>
      </c>
      <c r="H49">
        <f t="shared" si="170"/>
        <v>136.13648262978461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t="e">
        <f t="shared" si="171"/>
        <v>#DIV/0!</v>
      </c>
      <c r="Q49" t="e">
        <f t="shared" si="172"/>
        <v>#DIV/0!</v>
      </c>
      <c r="R49" t="e">
        <f t="shared" si="173"/>
        <v>#DIV/0!</v>
      </c>
      <c r="S49" s="1">
        <v>-1</v>
      </c>
      <c r="T49" s="1">
        <v>0.87</v>
      </c>
      <c r="U49" s="1">
        <v>0.92</v>
      </c>
      <c r="V49" s="1">
        <v>10.098725318908691</v>
      </c>
      <c r="W49">
        <f t="shared" si="174"/>
        <v>0.87504936265945432</v>
      </c>
      <c r="X49">
        <f t="shared" si="175"/>
        <v>5.0255365709766173E-3</v>
      </c>
      <c r="Y49" t="e">
        <f t="shared" si="176"/>
        <v>#DIV/0!</v>
      </c>
      <c r="Z49" t="e">
        <f t="shared" si="177"/>
        <v>#DIV/0!</v>
      </c>
      <c r="AA49" t="e">
        <f t="shared" si="178"/>
        <v>#DIV/0!</v>
      </c>
      <c r="AB49" s="1">
        <v>0</v>
      </c>
      <c r="AC49" s="1">
        <v>0.5</v>
      </c>
      <c r="AD49" t="e">
        <f t="shared" si="179"/>
        <v>#DIV/0!</v>
      </c>
      <c r="AE49">
        <f t="shared" si="180"/>
        <v>4.0695672393731419</v>
      </c>
      <c r="AF49">
        <f t="shared" si="181"/>
        <v>2.0172403961817524</v>
      </c>
      <c r="AG49">
        <f t="shared" si="182"/>
        <v>28.667760848999023</v>
      </c>
      <c r="AH49" s="1">
        <v>2</v>
      </c>
      <c r="AI49">
        <f t="shared" si="183"/>
        <v>4.644859790802002</v>
      </c>
      <c r="AJ49" s="1">
        <v>1</v>
      </c>
      <c r="AK49">
        <f t="shared" si="184"/>
        <v>9.2897195816040039</v>
      </c>
      <c r="AL49" s="1">
        <v>25.247787475585938</v>
      </c>
      <c r="AM49" s="1">
        <v>28.667760848999023</v>
      </c>
      <c r="AN49" s="1">
        <v>24.021306991577148</v>
      </c>
      <c r="AO49" s="1">
        <v>199.831298828125</v>
      </c>
      <c r="AP49" s="1">
        <v>194.97735595703125</v>
      </c>
      <c r="AQ49" s="1">
        <v>16.800479888916016</v>
      </c>
      <c r="AR49" s="1">
        <v>19.464092254638672</v>
      </c>
      <c r="AS49" s="1">
        <v>51.566757202148438</v>
      </c>
      <c r="AT49" s="1">
        <v>59.740375518798828</v>
      </c>
      <c r="AU49" s="1">
        <v>299.61993408203125</v>
      </c>
      <c r="AV49" s="1">
        <v>1700.525146484375</v>
      </c>
      <c r="AW49" s="1">
        <v>0.13604842126369476</v>
      </c>
      <c r="AX49" s="1">
        <v>99.046905517578125</v>
      </c>
      <c r="AY49" s="1">
        <v>1.8153241872787476</v>
      </c>
      <c r="AZ49" s="1">
        <v>-0.12976494431495667</v>
      </c>
      <c r="BA49" s="1">
        <v>1</v>
      </c>
      <c r="BB49" s="1">
        <v>-1.355140209197998</v>
      </c>
      <c r="BC49" s="1">
        <v>7.355140209197998</v>
      </c>
      <c r="BD49" s="1">
        <v>1</v>
      </c>
      <c r="BE49" s="1">
        <v>0</v>
      </c>
      <c r="BF49" s="1">
        <v>0.15999999642372131</v>
      </c>
      <c r="BG49" s="1">
        <v>111115</v>
      </c>
      <c r="BH49">
        <f t="shared" si="185"/>
        <v>1.4980996704101561</v>
      </c>
      <c r="BI49">
        <f t="shared" si="186"/>
        <v>4.0695672393731416E-3</v>
      </c>
      <c r="BJ49">
        <f t="shared" si="187"/>
        <v>301.817760848999</v>
      </c>
      <c r="BK49">
        <f t="shared" si="188"/>
        <v>298.39778747558591</v>
      </c>
      <c r="BL49">
        <f t="shared" si="189"/>
        <v>272.08401735594816</v>
      </c>
      <c r="BM49">
        <f t="shared" si="190"/>
        <v>0.21062431771461784</v>
      </c>
      <c r="BN49">
        <f t="shared" si="191"/>
        <v>3.9450985027123728</v>
      </c>
      <c r="BO49">
        <f t="shared" si="192"/>
        <v>39.830608357695994</v>
      </c>
      <c r="BP49">
        <f t="shared" si="193"/>
        <v>20.366516103057322</v>
      </c>
      <c r="BQ49">
        <f t="shared" si="194"/>
        <v>26.95777416229248</v>
      </c>
      <c r="BR49">
        <f t="shared" si="195"/>
        <v>3.5702928789451898</v>
      </c>
      <c r="BS49">
        <f t="shared" si="196"/>
        <v>0.19389253094888192</v>
      </c>
      <c r="BT49">
        <f t="shared" si="197"/>
        <v>1.9278581065306206</v>
      </c>
      <c r="BU49">
        <f t="shared" si="198"/>
        <v>1.6424347724145691</v>
      </c>
      <c r="BV49">
        <f t="shared" si="199"/>
        <v>0.12154751222649121</v>
      </c>
      <c r="BW49">
        <f t="shared" si="200"/>
        <v>13.483897332527691</v>
      </c>
      <c r="BX49">
        <f t="shared" si="201"/>
        <v>0.69821688760507206</v>
      </c>
      <c r="BY49">
        <f t="shared" si="202"/>
        <v>48.404740807717474</v>
      </c>
      <c r="BZ49">
        <f t="shared" si="203"/>
        <v>194.03592898040054</v>
      </c>
      <c r="CA49">
        <f t="shared" si="204"/>
        <v>1.6160739125848429E-2</v>
      </c>
      <c r="CB49">
        <f t="shared" si="205"/>
        <v>0</v>
      </c>
      <c r="CC49">
        <f t="shared" si="206"/>
        <v>1488.0434456175276</v>
      </c>
      <c r="CD49">
        <f t="shared" si="207"/>
        <v>0</v>
      </c>
      <c r="CE49" t="e">
        <f t="shared" si="208"/>
        <v>#DIV/0!</v>
      </c>
      <c r="CF49" t="e">
        <f t="shared" si="209"/>
        <v>#DIV/0!</v>
      </c>
    </row>
    <row r="50" spans="1:84" x14ac:dyDescent="0.35">
      <c r="A50" t="s">
        <v>156</v>
      </c>
      <c r="B50" s="1">
        <v>49</v>
      </c>
      <c r="C50" s="1" t="s">
        <v>133</v>
      </c>
      <c r="D50" s="1">
        <v>10917.000035079196</v>
      </c>
      <c r="E50" s="1">
        <v>0</v>
      </c>
      <c r="F50">
        <f t="shared" si="168"/>
        <v>17.534310904288368</v>
      </c>
      <c r="G50">
        <f t="shared" si="169"/>
        <v>0.29297916198275048</v>
      </c>
      <c r="H50">
        <f t="shared" si="170"/>
        <v>182.07192184972939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t="e">
        <f t="shared" si="171"/>
        <v>#DIV/0!</v>
      </c>
      <c r="Q50" t="e">
        <f t="shared" si="172"/>
        <v>#DIV/0!</v>
      </c>
      <c r="R50" t="e">
        <f t="shared" si="173"/>
        <v>#DIV/0!</v>
      </c>
      <c r="S50" s="1">
        <v>-1</v>
      </c>
      <c r="T50" s="1">
        <v>0.87</v>
      </c>
      <c r="U50" s="1">
        <v>0.92</v>
      </c>
      <c r="V50" s="1">
        <v>10.098725318908691</v>
      </c>
      <c r="W50">
        <f t="shared" si="174"/>
        <v>0.87504936265945432</v>
      </c>
      <c r="X50">
        <f t="shared" si="175"/>
        <v>1.2466255797883746E-2</v>
      </c>
      <c r="Y50" t="e">
        <f t="shared" si="176"/>
        <v>#DIV/0!</v>
      </c>
      <c r="Z50" t="e">
        <f t="shared" si="177"/>
        <v>#DIV/0!</v>
      </c>
      <c r="AA50" t="e">
        <f t="shared" si="178"/>
        <v>#DIV/0!</v>
      </c>
      <c r="AB50" s="1">
        <v>0</v>
      </c>
      <c r="AC50" s="1">
        <v>0.5</v>
      </c>
      <c r="AD50" t="e">
        <f t="shared" si="179"/>
        <v>#DIV/0!</v>
      </c>
      <c r="AE50">
        <f t="shared" si="180"/>
        <v>5.3366199279882638</v>
      </c>
      <c r="AF50">
        <f t="shared" si="181"/>
        <v>1.8053611478920852</v>
      </c>
      <c r="AG50">
        <f t="shared" si="182"/>
        <v>28.272167205810547</v>
      </c>
      <c r="AH50" s="1">
        <v>2</v>
      </c>
      <c r="AI50">
        <f t="shared" si="183"/>
        <v>4.644859790802002</v>
      </c>
      <c r="AJ50" s="1">
        <v>1</v>
      </c>
      <c r="AK50">
        <f t="shared" si="184"/>
        <v>9.2897195816040039</v>
      </c>
      <c r="AL50" s="1">
        <v>25.422948837280273</v>
      </c>
      <c r="AM50" s="1">
        <v>28.272167205810547</v>
      </c>
      <c r="AN50" s="1">
        <v>24.015956878662109</v>
      </c>
      <c r="AO50" s="1">
        <v>300.16989135742188</v>
      </c>
      <c r="AP50" s="1">
        <v>287.44161987304688</v>
      </c>
      <c r="AQ50" s="1">
        <v>17.2120361328125</v>
      </c>
      <c r="AR50" s="1">
        <v>20.700544357299805</v>
      </c>
      <c r="AS50" s="1">
        <v>52.276103973388672</v>
      </c>
      <c r="AT50" s="1">
        <v>62.869194030761719</v>
      </c>
      <c r="AU50" s="1">
        <v>299.620849609375</v>
      </c>
      <c r="AV50" s="1">
        <v>1699.056640625</v>
      </c>
      <c r="AW50" s="1">
        <v>0.18653093278408051</v>
      </c>
      <c r="AX50" s="1">
        <v>99.036399841308594</v>
      </c>
      <c r="AY50" s="1">
        <v>2.2872312068939209</v>
      </c>
      <c r="AZ50" s="1">
        <v>-0.1735759824514389</v>
      </c>
      <c r="BA50" s="1">
        <v>0.5</v>
      </c>
      <c r="BB50" s="1">
        <v>-1.355140209197998</v>
      </c>
      <c r="BC50" s="1">
        <v>7.355140209197998</v>
      </c>
      <c r="BD50" s="1">
        <v>1</v>
      </c>
      <c r="BE50" s="1">
        <v>0</v>
      </c>
      <c r="BF50" s="1">
        <v>0.15999999642372131</v>
      </c>
      <c r="BG50" s="1">
        <v>111115</v>
      </c>
      <c r="BH50">
        <f t="shared" si="185"/>
        <v>1.4981042480468749</v>
      </c>
      <c r="BI50">
        <f t="shared" si="186"/>
        <v>5.3366199279882634E-3</v>
      </c>
      <c r="BJ50">
        <f t="shared" si="187"/>
        <v>301.42216720581052</v>
      </c>
      <c r="BK50">
        <f t="shared" si="188"/>
        <v>298.57294883728025</v>
      </c>
      <c r="BL50">
        <f t="shared" si="189"/>
        <v>271.84905642369995</v>
      </c>
      <c r="BM50">
        <f t="shared" si="190"/>
        <v>1.3386635101216404E-2</v>
      </c>
      <c r="BN50">
        <f t="shared" si="191"/>
        <v>3.855468535794373</v>
      </c>
      <c r="BO50">
        <f t="shared" si="192"/>
        <v>38.929813098741469</v>
      </c>
      <c r="BP50">
        <f t="shared" si="193"/>
        <v>18.229268741441665</v>
      </c>
      <c r="BQ50">
        <f t="shared" si="194"/>
        <v>26.84755802154541</v>
      </c>
      <c r="BR50">
        <f t="shared" si="195"/>
        <v>3.5472393717871471</v>
      </c>
      <c r="BS50">
        <f t="shared" si="196"/>
        <v>0.28402168646850023</v>
      </c>
      <c r="BT50">
        <f t="shared" si="197"/>
        <v>2.0501073879022877</v>
      </c>
      <c r="BU50">
        <f t="shared" si="198"/>
        <v>1.4971319838848594</v>
      </c>
      <c r="BV50">
        <f t="shared" si="199"/>
        <v>0.17829716624735881</v>
      </c>
      <c r="BW50">
        <f t="shared" si="200"/>
        <v>18.031747652185292</v>
      </c>
      <c r="BX50">
        <f t="shared" si="201"/>
        <v>0.63342226477204078</v>
      </c>
      <c r="BY50">
        <f t="shared" si="202"/>
        <v>53.21062732163513</v>
      </c>
      <c r="BZ50">
        <f t="shared" si="203"/>
        <v>284.89349993112046</v>
      </c>
      <c r="CA50">
        <f t="shared" si="204"/>
        <v>3.2749490005751218E-2</v>
      </c>
      <c r="CB50">
        <f t="shared" si="205"/>
        <v>0</v>
      </c>
      <c r="CC50">
        <f t="shared" si="206"/>
        <v>1486.7584305012197</v>
      </c>
      <c r="CD50">
        <f t="shared" si="207"/>
        <v>0</v>
      </c>
      <c r="CE50" t="e">
        <f t="shared" si="208"/>
        <v>#DIV/0!</v>
      </c>
      <c r="CF50" t="e">
        <f t="shared" si="209"/>
        <v>#DIV/0!</v>
      </c>
    </row>
    <row r="51" spans="1:84" x14ac:dyDescent="0.35">
      <c r="A51" t="s">
        <v>156</v>
      </c>
      <c r="B51" s="1">
        <v>45</v>
      </c>
      <c r="C51" s="1" t="s">
        <v>129</v>
      </c>
      <c r="D51" s="1">
        <v>10247.000035079196</v>
      </c>
      <c r="E51" s="1">
        <v>0</v>
      </c>
      <c r="F51">
        <f t="shared" si="168"/>
        <v>22.787263700747669</v>
      </c>
      <c r="G51">
        <f t="shared" si="169"/>
        <v>0.1928718854034332</v>
      </c>
      <c r="H51">
        <f t="shared" si="170"/>
        <v>182.17983350103219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t="e">
        <f t="shared" si="171"/>
        <v>#DIV/0!</v>
      </c>
      <c r="Q51" t="e">
        <f t="shared" si="172"/>
        <v>#DIV/0!</v>
      </c>
      <c r="R51" t="e">
        <f t="shared" si="173"/>
        <v>#DIV/0!</v>
      </c>
      <c r="S51" s="1">
        <v>-1</v>
      </c>
      <c r="T51" s="1">
        <v>0.87</v>
      </c>
      <c r="U51" s="1">
        <v>0.92</v>
      </c>
      <c r="V51" s="1">
        <v>10.098725318908691</v>
      </c>
      <c r="W51">
        <f t="shared" si="174"/>
        <v>0.87504936265945432</v>
      </c>
      <c r="X51">
        <f t="shared" si="175"/>
        <v>1.5980512291840582E-2</v>
      </c>
      <c r="Y51" t="e">
        <f t="shared" si="176"/>
        <v>#DIV/0!</v>
      </c>
      <c r="Z51" t="e">
        <f t="shared" si="177"/>
        <v>#DIV/0!</v>
      </c>
      <c r="AA51" t="e">
        <f t="shared" si="178"/>
        <v>#DIV/0!</v>
      </c>
      <c r="AB51" s="1">
        <v>0</v>
      </c>
      <c r="AC51" s="1">
        <v>0.5</v>
      </c>
      <c r="AD51" t="e">
        <f t="shared" si="179"/>
        <v>#DIV/0!</v>
      </c>
      <c r="AE51">
        <f t="shared" si="180"/>
        <v>3.977618117227284</v>
      </c>
      <c r="AF51">
        <f t="shared" si="181"/>
        <v>2.0233989507138483</v>
      </c>
      <c r="AG51">
        <f t="shared" si="182"/>
        <v>28.630428314208984</v>
      </c>
      <c r="AH51" s="1">
        <v>2</v>
      </c>
      <c r="AI51">
        <f t="shared" si="183"/>
        <v>4.644859790802002</v>
      </c>
      <c r="AJ51" s="1">
        <v>1</v>
      </c>
      <c r="AK51">
        <f t="shared" si="184"/>
        <v>9.2897195816040039</v>
      </c>
      <c r="AL51" s="1">
        <v>25.207176208496094</v>
      </c>
      <c r="AM51" s="1">
        <v>28.630428314208984</v>
      </c>
      <c r="AN51" s="1">
        <v>24.018880844116211</v>
      </c>
      <c r="AO51" s="1">
        <v>400.31524658203125</v>
      </c>
      <c r="AP51" s="1">
        <v>384.08441162109375</v>
      </c>
      <c r="AQ51" s="1">
        <v>16.712739944458008</v>
      </c>
      <c r="AR51" s="1">
        <v>19.316604614257813</v>
      </c>
      <c r="AS51" s="1">
        <v>51.418491363525391</v>
      </c>
      <c r="AT51" s="1">
        <v>59.429737091064453</v>
      </c>
      <c r="AU51" s="1">
        <v>299.61495971679688</v>
      </c>
      <c r="AV51" s="1">
        <v>1701.0662841796875</v>
      </c>
      <c r="AW51" s="1">
        <v>0.21702103316783905</v>
      </c>
      <c r="AX51" s="1">
        <v>99.042465209960938</v>
      </c>
      <c r="AY51" s="1">
        <v>2.5155713558197021</v>
      </c>
      <c r="AZ51" s="1">
        <v>-0.12008877098560333</v>
      </c>
      <c r="BA51" s="1">
        <v>1</v>
      </c>
      <c r="BB51" s="1">
        <v>-1.355140209197998</v>
      </c>
      <c r="BC51" s="1">
        <v>7.355140209197998</v>
      </c>
      <c r="BD51" s="1">
        <v>1</v>
      </c>
      <c r="BE51" s="1">
        <v>0</v>
      </c>
      <c r="BF51" s="1">
        <v>0.15999999642372131</v>
      </c>
      <c r="BG51" s="1">
        <v>111115</v>
      </c>
      <c r="BH51">
        <f t="shared" si="185"/>
        <v>1.4980747985839844</v>
      </c>
      <c r="BI51">
        <f t="shared" si="186"/>
        <v>3.9776181172272839E-3</v>
      </c>
      <c r="BJ51">
        <f t="shared" si="187"/>
        <v>301.78042831420896</v>
      </c>
      <c r="BK51">
        <f t="shared" si="188"/>
        <v>298.35717620849607</v>
      </c>
      <c r="BL51">
        <f t="shared" si="189"/>
        <v>272.1705993852629</v>
      </c>
      <c r="BM51">
        <f t="shared" si="190"/>
        <v>0.22706479587561712</v>
      </c>
      <c r="BN51">
        <f t="shared" si="191"/>
        <v>3.9365630911960485</v>
      </c>
      <c r="BO51">
        <f t="shared" si="192"/>
        <v>39.746214745875882</v>
      </c>
      <c r="BP51">
        <f t="shared" si="193"/>
        <v>20.42961013161807</v>
      </c>
      <c r="BQ51">
        <f t="shared" si="194"/>
        <v>26.918802261352539</v>
      </c>
      <c r="BR51">
        <f t="shared" si="195"/>
        <v>3.5621263665001575</v>
      </c>
      <c r="BS51">
        <f t="shared" si="196"/>
        <v>0.1889489531218409</v>
      </c>
      <c r="BT51">
        <f t="shared" si="197"/>
        <v>1.9131641404822004</v>
      </c>
      <c r="BU51">
        <f t="shared" si="198"/>
        <v>1.6489622260179571</v>
      </c>
      <c r="BV51">
        <f t="shared" si="199"/>
        <v>0.11843939044708313</v>
      </c>
      <c r="BW51">
        <f t="shared" si="200"/>
        <v>18.043539821482458</v>
      </c>
      <c r="BX51">
        <f t="shared" si="201"/>
        <v>0.4743223832805688</v>
      </c>
      <c r="BY51">
        <f t="shared" si="202"/>
        <v>48.113021135020681</v>
      </c>
      <c r="BZ51">
        <f t="shared" si="203"/>
        <v>380.77292242857521</v>
      </c>
      <c r="CA51">
        <f t="shared" si="204"/>
        <v>2.8793121450200191E-2</v>
      </c>
      <c r="CB51">
        <f t="shared" si="205"/>
        <v>0</v>
      </c>
      <c r="CC51">
        <f t="shared" si="206"/>
        <v>1488.5169678129218</v>
      </c>
      <c r="CD51">
        <f t="shared" si="207"/>
        <v>0</v>
      </c>
      <c r="CE51" t="e">
        <f t="shared" si="208"/>
        <v>#DIV/0!</v>
      </c>
      <c r="CF51" t="e">
        <f t="shared" si="209"/>
        <v>#DIV/0!</v>
      </c>
    </row>
    <row r="52" spans="1:84" x14ac:dyDescent="0.35">
      <c r="A52" t="s">
        <v>156</v>
      </c>
      <c r="B52" s="1">
        <v>50</v>
      </c>
      <c r="C52" s="1" t="s">
        <v>134</v>
      </c>
      <c r="D52" s="1">
        <v>11078.000035079196</v>
      </c>
      <c r="E52" s="1">
        <v>0</v>
      </c>
      <c r="F52">
        <f t="shared" si="168"/>
        <v>29.117931884192995</v>
      </c>
      <c r="G52">
        <f t="shared" si="169"/>
        <v>0.32068226723973758</v>
      </c>
      <c r="H52">
        <f t="shared" si="170"/>
        <v>318.06093200165316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t="e">
        <f t="shared" si="171"/>
        <v>#DIV/0!</v>
      </c>
      <c r="Q52" t="e">
        <f t="shared" si="172"/>
        <v>#DIV/0!</v>
      </c>
      <c r="R52" t="e">
        <f t="shared" si="173"/>
        <v>#DIV/0!</v>
      </c>
      <c r="S52" s="1">
        <v>-1</v>
      </c>
      <c r="T52" s="1">
        <v>0.87</v>
      </c>
      <c r="U52" s="1">
        <v>0.92</v>
      </c>
      <c r="V52" s="1">
        <v>10.098725318908691</v>
      </c>
      <c r="W52">
        <f t="shared" si="174"/>
        <v>0.87504936265945432</v>
      </c>
      <c r="X52">
        <f t="shared" si="175"/>
        <v>2.0256819474992974E-2</v>
      </c>
      <c r="Y52" t="e">
        <f t="shared" si="176"/>
        <v>#DIV/0!</v>
      </c>
      <c r="Z52" t="e">
        <f t="shared" si="177"/>
        <v>#DIV/0!</v>
      </c>
      <c r="AA52" t="e">
        <f t="shared" si="178"/>
        <v>#DIV/0!</v>
      </c>
      <c r="AB52" s="1">
        <v>0</v>
      </c>
      <c r="AC52" s="1">
        <v>0.5</v>
      </c>
      <c r="AD52" t="e">
        <f t="shared" si="179"/>
        <v>#DIV/0!</v>
      </c>
      <c r="AE52">
        <f t="shared" si="180"/>
        <v>5.5788501677858475</v>
      </c>
      <c r="AF52">
        <f t="shared" si="181"/>
        <v>1.7295088498516278</v>
      </c>
      <c r="AG52">
        <f t="shared" si="182"/>
        <v>28.021791458129883</v>
      </c>
      <c r="AH52" s="1">
        <v>2</v>
      </c>
      <c r="AI52">
        <f t="shared" si="183"/>
        <v>4.644859790802002</v>
      </c>
      <c r="AJ52" s="1">
        <v>1</v>
      </c>
      <c r="AK52">
        <f t="shared" si="184"/>
        <v>9.2897195816040039</v>
      </c>
      <c r="AL52" s="1">
        <v>25.403892517089844</v>
      </c>
      <c r="AM52" s="1">
        <v>28.021791458129883</v>
      </c>
      <c r="AN52" s="1">
        <v>24.018686294555664</v>
      </c>
      <c r="AO52" s="1">
        <v>500.27694702148438</v>
      </c>
      <c r="AP52" s="1">
        <v>479.0567626953125</v>
      </c>
      <c r="AQ52" s="1">
        <v>17.257671356201172</v>
      </c>
      <c r="AR52" s="1">
        <v>20.903713226318359</v>
      </c>
      <c r="AS52" s="1">
        <v>52.472816467285156</v>
      </c>
      <c r="AT52" s="1">
        <v>63.557548522949219</v>
      </c>
      <c r="AU52" s="1">
        <v>299.62527465820313</v>
      </c>
      <c r="AV52" s="1">
        <v>1699.109375</v>
      </c>
      <c r="AW52" s="1">
        <v>0.20526555180549622</v>
      </c>
      <c r="AX52" s="1">
        <v>99.032852172851563</v>
      </c>
      <c r="AY52" s="1">
        <v>2.719132661819458</v>
      </c>
      <c r="AZ52" s="1">
        <v>-0.17947645485401154</v>
      </c>
      <c r="BA52" s="1">
        <v>1</v>
      </c>
      <c r="BB52" s="1">
        <v>-1.355140209197998</v>
      </c>
      <c r="BC52" s="1">
        <v>7.355140209197998</v>
      </c>
      <c r="BD52" s="1">
        <v>1</v>
      </c>
      <c r="BE52" s="1">
        <v>0</v>
      </c>
      <c r="BF52" s="1">
        <v>0.15999999642372131</v>
      </c>
      <c r="BG52" s="1">
        <v>111115</v>
      </c>
      <c r="BH52">
        <f t="shared" si="185"/>
        <v>1.4981263732910155</v>
      </c>
      <c r="BI52">
        <f t="shared" si="186"/>
        <v>5.5788501677858475E-3</v>
      </c>
      <c r="BJ52">
        <f t="shared" si="187"/>
        <v>301.17179145812986</v>
      </c>
      <c r="BK52">
        <f t="shared" si="188"/>
        <v>298.55389251708982</v>
      </c>
      <c r="BL52">
        <f t="shared" si="189"/>
        <v>271.85749392351136</v>
      </c>
      <c r="BM52">
        <f t="shared" si="190"/>
        <v>-1.8311917110959194E-2</v>
      </c>
      <c r="BN52">
        <f t="shared" si="191"/>
        <v>3.799663191657296</v>
      </c>
      <c r="BO52">
        <f t="shared" si="192"/>
        <v>38.367704335379315</v>
      </c>
      <c r="BP52">
        <f t="shared" si="193"/>
        <v>17.463991109060956</v>
      </c>
      <c r="BQ52">
        <f t="shared" si="194"/>
        <v>26.712841987609863</v>
      </c>
      <c r="BR52">
        <f t="shared" si="195"/>
        <v>3.5192378868856888</v>
      </c>
      <c r="BS52">
        <f t="shared" si="196"/>
        <v>0.30998166198519339</v>
      </c>
      <c r="BT52">
        <f t="shared" si="197"/>
        <v>2.0701543418056683</v>
      </c>
      <c r="BU52">
        <f t="shared" si="198"/>
        <v>1.4490835450800206</v>
      </c>
      <c r="BV52">
        <f t="shared" si="199"/>
        <v>0.19467232065302154</v>
      </c>
      <c r="BW52">
        <f t="shared" si="200"/>
        <v>31.49848126087911</v>
      </c>
      <c r="BX52">
        <f t="shared" si="201"/>
        <v>0.66393161890075403</v>
      </c>
      <c r="BY52">
        <f t="shared" si="202"/>
        <v>54.657659131262058</v>
      </c>
      <c r="BZ52">
        <f t="shared" si="203"/>
        <v>474.82528856970998</v>
      </c>
      <c r="CA52">
        <f t="shared" si="204"/>
        <v>3.3517970374483841E-2</v>
      </c>
      <c r="CB52">
        <f t="shared" si="205"/>
        <v>0</v>
      </c>
      <c r="CC52">
        <f t="shared" si="206"/>
        <v>1486.8045756824538</v>
      </c>
      <c r="CD52">
        <f t="shared" si="207"/>
        <v>0</v>
      </c>
      <c r="CE52" t="e">
        <f t="shared" si="208"/>
        <v>#DIV/0!</v>
      </c>
      <c r="CF52" t="e">
        <f t="shared" si="209"/>
        <v>#DIV/0!</v>
      </c>
    </row>
    <row r="53" spans="1:84" x14ac:dyDescent="0.35">
      <c r="A53" t="s">
        <v>156</v>
      </c>
      <c r="B53" s="1">
        <v>51</v>
      </c>
      <c r="C53" s="1" t="s">
        <v>135</v>
      </c>
      <c r="D53" s="1">
        <v>11261.000035079196</v>
      </c>
      <c r="E53" s="1">
        <v>0</v>
      </c>
      <c r="F53">
        <f t="shared" si="168"/>
        <v>37.622975839648618</v>
      </c>
      <c r="G53">
        <f t="shared" si="169"/>
        <v>0.32668296145438092</v>
      </c>
      <c r="H53">
        <f t="shared" si="170"/>
        <v>562.97446415498507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t="e">
        <f t="shared" si="171"/>
        <v>#DIV/0!</v>
      </c>
      <c r="Q53" t="e">
        <f t="shared" si="172"/>
        <v>#DIV/0!</v>
      </c>
      <c r="R53" t="e">
        <f t="shared" si="173"/>
        <v>#DIV/0!</v>
      </c>
      <c r="S53" s="1">
        <v>-1</v>
      </c>
      <c r="T53" s="1">
        <v>0.87</v>
      </c>
      <c r="U53" s="1">
        <v>0.92</v>
      </c>
      <c r="V53" s="1">
        <v>10.098725318908691</v>
      </c>
      <c r="W53">
        <f t="shared" si="174"/>
        <v>0.87504936265945432</v>
      </c>
      <c r="X53">
        <f t="shared" si="175"/>
        <v>2.5978723268478412E-2</v>
      </c>
      <c r="Y53" t="e">
        <f t="shared" si="176"/>
        <v>#DIV/0!</v>
      </c>
      <c r="Z53" t="e">
        <f t="shared" si="177"/>
        <v>#DIV/0!</v>
      </c>
      <c r="AA53" t="e">
        <f t="shared" si="178"/>
        <v>#DIV/0!</v>
      </c>
      <c r="AB53" s="1">
        <v>0</v>
      </c>
      <c r="AC53" s="1">
        <v>0.5</v>
      </c>
      <c r="AD53" t="e">
        <f t="shared" si="179"/>
        <v>#DIV/0!</v>
      </c>
      <c r="AE53">
        <f t="shared" si="180"/>
        <v>5.6342341106996638</v>
      </c>
      <c r="AF53">
        <f t="shared" si="181"/>
        <v>1.7157380997980085</v>
      </c>
      <c r="AG53">
        <f t="shared" si="182"/>
        <v>27.960235595703125</v>
      </c>
      <c r="AH53" s="1">
        <v>2</v>
      </c>
      <c r="AI53">
        <f t="shared" si="183"/>
        <v>4.644859790802002</v>
      </c>
      <c r="AJ53" s="1">
        <v>1</v>
      </c>
      <c r="AK53">
        <f t="shared" si="184"/>
        <v>9.2897195816040039</v>
      </c>
      <c r="AL53" s="1">
        <v>25.412624359130859</v>
      </c>
      <c r="AM53" s="1">
        <v>27.960235595703125</v>
      </c>
      <c r="AN53" s="1">
        <v>24.014999389648438</v>
      </c>
      <c r="AO53" s="1">
        <v>799.77532958984375</v>
      </c>
      <c r="AP53" s="1">
        <v>771.75994873046875</v>
      </c>
      <c r="AQ53" s="1">
        <v>17.22370719909668</v>
      </c>
      <c r="AR53" s="1">
        <v>20.905878067016602</v>
      </c>
      <c r="AS53" s="1">
        <v>52.341140747070313</v>
      </c>
      <c r="AT53" s="1">
        <v>63.532058715820313</v>
      </c>
      <c r="AU53" s="1">
        <v>299.63006591796875</v>
      </c>
      <c r="AV53" s="1">
        <v>1699.0078125</v>
      </c>
      <c r="AW53" s="1">
        <v>0.14509904384613037</v>
      </c>
      <c r="AX53" s="1">
        <v>99.03021240234375</v>
      </c>
      <c r="AY53" s="1">
        <v>2.7756848335266113</v>
      </c>
      <c r="AZ53" s="1">
        <v>-0.16999530792236328</v>
      </c>
      <c r="BA53" s="1">
        <v>1</v>
      </c>
      <c r="BB53" s="1">
        <v>-1.355140209197998</v>
      </c>
      <c r="BC53" s="1">
        <v>7.355140209197998</v>
      </c>
      <c r="BD53" s="1">
        <v>1</v>
      </c>
      <c r="BE53" s="1">
        <v>0</v>
      </c>
      <c r="BF53" s="1">
        <v>0.15999999642372131</v>
      </c>
      <c r="BG53" s="1">
        <v>111115</v>
      </c>
      <c r="BH53">
        <f t="shared" si="185"/>
        <v>1.4981503295898435</v>
      </c>
      <c r="BI53">
        <f t="shared" si="186"/>
        <v>5.634234110699664E-3</v>
      </c>
      <c r="BJ53">
        <f t="shared" si="187"/>
        <v>301.1102355957031</v>
      </c>
      <c r="BK53">
        <f t="shared" si="188"/>
        <v>298.56262435913084</v>
      </c>
      <c r="BL53">
        <f t="shared" si="189"/>
        <v>271.84124392387457</v>
      </c>
      <c r="BM53">
        <f t="shared" si="190"/>
        <v>-2.4835731233071836E-2</v>
      </c>
      <c r="BN53">
        <f t="shared" si="191"/>
        <v>3.786051645232162</v>
      </c>
      <c r="BO53">
        <f t="shared" si="192"/>
        <v>38.231278651105441</v>
      </c>
      <c r="BP53">
        <f t="shared" si="193"/>
        <v>17.32540058408884</v>
      </c>
      <c r="BQ53">
        <f t="shared" si="194"/>
        <v>26.686429977416992</v>
      </c>
      <c r="BR53">
        <f t="shared" si="195"/>
        <v>3.5137706868849126</v>
      </c>
      <c r="BS53">
        <f t="shared" si="196"/>
        <v>0.31558507356681098</v>
      </c>
      <c r="BT53">
        <f t="shared" si="197"/>
        <v>2.0703135454341535</v>
      </c>
      <c r="BU53">
        <f t="shared" si="198"/>
        <v>1.4434571414507591</v>
      </c>
      <c r="BV53">
        <f t="shared" si="199"/>
        <v>0.19820860153517561</v>
      </c>
      <c r="BW53">
        <f t="shared" si="200"/>
        <v>55.751480762363826</v>
      </c>
      <c r="BX53">
        <f t="shared" si="201"/>
        <v>0.72946836005297755</v>
      </c>
      <c r="BY53">
        <f t="shared" si="202"/>
        <v>54.888259705830265</v>
      </c>
      <c r="BZ53">
        <f t="shared" si="203"/>
        <v>766.2925051830764</v>
      </c>
      <c r="CA53">
        <f t="shared" si="204"/>
        <v>2.6948712858668032E-2</v>
      </c>
      <c r="CB53">
        <f t="shared" si="205"/>
        <v>0</v>
      </c>
      <c r="CC53">
        <f t="shared" si="206"/>
        <v>1486.7157034815586</v>
      </c>
      <c r="CD53">
        <f t="shared" si="207"/>
        <v>0</v>
      </c>
      <c r="CE53" t="e">
        <f t="shared" si="208"/>
        <v>#DIV/0!</v>
      </c>
      <c r="CF53" t="e">
        <f t="shared" si="209"/>
        <v>#DIV/0!</v>
      </c>
    </row>
    <row r="54" spans="1:84" x14ac:dyDescent="0.35">
      <c r="A54" t="s">
        <v>156</v>
      </c>
      <c r="B54" s="1">
        <v>52</v>
      </c>
      <c r="C54" s="1" t="s">
        <v>136</v>
      </c>
      <c r="D54" s="1">
        <v>11433.000035079196</v>
      </c>
      <c r="E54" s="1">
        <v>0</v>
      </c>
      <c r="F54">
        <f t="shared" si="168"/>
        <v>41.232168457420315</v>
      </c>
      <c r="G54">
        <f t="shared" si="169"/>
        <v>0.31345809559004117</v>
      </c>
      <c r="H54">
        <f t="shared" si="170"/>
        <v>920.78788904897124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t="e">
        <f t="shared" si="171"/>
        <v>#DIV/0!</v>
      </c>
      <c r="Q54" t="e">
        <f t="shared" si="172"/>
        <v>#DIV/0!</v>
      </c>
      <c r="R54" t="e">
        <f t="shared" si="173"/>
        <v>#DIV/0!</v>
      </c>
      <c r="S54" s="1">
        <v>-1</v>
      </c>
      <c r="T54" s="1">
        <v>0.87</v>
      </c>
      <c r="U54" s="1">
        <v>0.92</v>
      </c>
      <c r="V54" s="1">
        <v>10.098725318908691</v>
      </c>
      <c r="W54">
        <f t="shared" si="174"/>
        <v>0.87504936265945432</v>
      </c>
      <c r="X54">
        <f t="shared" si="175"/>
        <v>2.8407339082549846E-2</v>
      </c>
      <c r="Y54" t="e">
        <f t="shared" si="176"/>
        <v>#DIV/0!</v>
      </c>
      <c r="Z54" t="e">
        <f t="shared" si="177"/>
        <v>#DIV/0!</v>
      </c>
      <c r="AA54" t="e">
        <f t="shared" si="178"/>
        <v>#DIV/0!</v>
      </c>
      <c r="AB54" s="1">
        <v>0</v>
      </c>
      <c r="AC54" s="1">
        <v>0.5</v>
      </c>
      <c r="AD54" t="e">
        <f t="shared" si="179"/>
        <v>#DIV/0!</v>
      </c>
      <c r="AE54">
        <f t="shared" si="180"/>
        <v>5.4617563354863412</v>
      </c>
      <c r="AF54">
        <f t="shared" si="181"/>
        <v>1.7310346110104287</v>
      </c>
      <c r="AG54">
        <f t="shared" si="182"/>
        <v>27.976381301879883</v>
      </c>
      <c r="AH54" s="1">
        <v>2</v>
      </c>
      <c r="AI54">
        <f t="shared" si="183"/>
        <v>4.644859790802002</v>
      </c>
      <c r="AJ54" s="1">
        <v>1</v>
      </c>
      <c r="AK54">
        <f t="shared" si="184"/>
        <v>9.2897195816040039</v>
      </c>
      <c r="AL54" s="1">
        <v>25.416791915893555</v>
      </c>
      <c r="AM54" s="1">
        <v>27.976381301879883</v>
      </c>
      <c r="AN54" s="1">
        <v>24.016098022460938</v>
      </c>
      <c r="AO54" s="1">
        <v>1199.0587158203125</v>
      </c>
      <c r="AP54" s="1">
        <v>1167.279296875</v>
      </c>
      <c r="AQ54" s="1">
        <v>17.21782112121582</v>
      </c>
      <c r="AR54" s="1">
        <v>20.787910461425781</v>
      </c>
      <c r="AS54" s="1">
        <v>52.309371948242188</v>
      </c>
      <c r="AT54" s="1">
        <v>63.156475067138672</v>
      </c>
      <c r="AU54" s="1">
        <v>299.612548828125</v>
      </c>
      <c r="AV54" s="1">
        <v>1698.94873046875</v>
      </c>
      <c r="AW54" s="1">
        <v>0.1715325266122818</v>
      </c>
      <c r="AX54" s="1">
        <v>99.027900695800781</v>
      </c>
      <c r="AY54" s="1">
        <v>2.235407829284668</v>
      </c>
      <c r="AZ54" s="1">
        <v>-0.16375866532325745</v>
      </c>
      <c r="BA54" s="1">
        <v>1</v>
      </c>
      <c r="BB54" s="1">
        <v>-1.355140209197998</v>
      </c>
      <c r="BC54" s="1">
        <v>7.355140209197998</v>
      </c>
      <c r="BD54" s="1">
        <v>1</v>
      </c>
      <c r="BE54" s="1">
        <v>0</v>
      </c>
      <c r="BF54" s="1">
        <v>0.15999999642372131</v>
      </c>
      <c r="BG54" s="1">
        <v>111115</v>
      </c>
      <c r="BH54">
        <f t="shared" si="185"/>
        <v>1.4980627441406247</v>
      </c>
      <c r="BI54">
        <f t="shared" si="186"/>
        <v>5.4617563354863409E-3</v>
      </c>
      <c r="BJ54">
        <f t="shared" si="187"/>
        <v>301.12638130187986</v>
      </c>
      <c r="BK54">
        <f t="shared" si="188"/>
        <v>298.56679191589353</v>
      </c>
      <c r="BL54">
        <f t="shared" si="189"/>
        <v>271.83179079908587</v>
      </c>
      <c r="BM54">
        <f t="shared" si="190"/>
        <v>4.922098145815729E-3</v>
      </c>
      <c r="BN54">
        <f t="shared" si="191"/>
        <v>3.7896177438576992</v>
      </c>
      <c r="BO54">
        <f t="shared" si="192"/>
        <v>38.268182171192848</v>
      </c>
      <c r="BP54">
        <f t="shared" si="193"/>
        <v>17.480271709767067</v>
      </c>
      <c r="BQ54">
        <f t="shared" si="194"/>
        <v>26.696586608886719</v>
      </c>
      <c r="BR54">
        <f t="shared" si="195"/>
        <v>3.5158721983526608</v>
      </c>
      <c r="BS54">
        <f t="shared" si="196"/>
        <v>0.30322648465939295</v>
      </c>
      <c r="BT54">
        <f t="shared" si="197"/>
        <v>2.0585831328472706</v>
      </c>
      <c r="BU54">
        <f t="shared" si="198"/>
        <v>1.4572890655053903</v>
      </c>
      <c r="BV54">
        <f t="shared" si="199"/>
        <v>0.19040998614185714</v>
      </c>
      <c r="BW54">
        <f t="shared" si="200"/>
        <v>91.183691638637555</v>
      </c>
      <c r="BX54">
        <f t="shared" si="201"/>
        <v>0.78883253692074629</v>
      </c>
      <c r="BY54">
        <f t="shared" si="202"/>
        <v>54.468181320128537</v>
      </c>
      <c r="BZ54">
        <f t="shared" si="203"/>
        <v>1161.2873584823983</v>
      </c>
      <c r="CA54">
        <f t="shared" si="204"/>
        <v>1.9339237711980092E-2</v>
      </c>
      <c r="CB54">
        <f t="shared" si="205"/>
        <v>0</v>
      </c>
      <c r="CC54">
        <f t="shared" si="206"/>
        <v>1486.6640037877687</v>
      </c>
      <c r="CD54">
        <f t="shared" si="207"/>
        <v>0</v>
      </c>
      <c r="CE54" t="e">
        <f t="shared" si="208"/>
        <v>#DIV/0!</v>
      </c>
      <c r="CF54" t="e">
        <f t="shared" si="209"/>
        <v>#DIV/0!</v>
      </c>
    </row>
    <row r="55" spans="1:84" x14ac:dyDescent="0.35">
      <c r="A55" t="s">
        <v>156</v>
      </c>
      <c r="B55" s="1">
        <v>53</v>
      </c>
      <c r="C55" s="1" t="s">
        <v>137</v>
      </c>
      <c r="D55" s="1">
        <v>11575.000035079196</v>
      </c>
      <c r="E55" s="1">
        <v>0</v>
      </c>
      <c r="F55">
        <f t="shared" si="168"/>
        <v>42.754284383903574</v>
      </c>
      <c r="G55">
        <f t="shared" si="169"/>
        <v>0.29874131418517325</v>
      </c>
      <c r="H55">
        <f t="shared" si="170"/>
        <v>1191.6311986819312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t="e">
        <f t="shared" si="171"/>
        <v>#DIV/0!</v>
      </c>
      <c r="Q55" t="e">
        <f t="shared" si="172"/>
        <v>#DIV/0!</v>
      </c>
      <c r="R55" t="e">
        <f t="shared" si="173"/>
        <v>#DIV/0!</v>
      </c>
      <c r="S55" s="1">
        <v>-1</v>
      </c>
      <c r="T55" s="1">
        <v>0.87</v>
      </c>
      <c r="U55" s="1">
        <v>0.92</v>
      </c>
      <c r="V55" s="1">
        <v>10.098725318908691</v>
      </c>
      <c r="W55">
        <f t="shared" si="174"/>
        <v>0.87504936265945432</v>
      </c>
      <c r="X55">
        <f t="shared" si="175"/>
        <v>2.9433482394098209E-2</v>
      </c>
      <c r="Y55" t="e">
        <f t="shared" si="176"/>
        <v>#DIV/0!</v>
      </c>
      <c r="Z55" t="e">
        <f t="shared" si="177"/>
        <v>#DIV/0!</v>
      </c>
      <c r="AA55" t="e">
        <f t="shared" si="178"/>
        <v>#DIV/0!</v>
      </c>
      <c r="AB55" s="1">
        <v>0</v>
      </c>
      <c r="AC55" s="1">
        <v>0.5</v>
      </c>
      <c r="AD55" t="e">
        <f t="shared" si="179"/>
        <v>#DIV/0!</v>
      </c>
      <c r="AE55">
        <f t="shared" si="180"/>
        <v>5.3217083034562593</v>
      </c>
      <c r="AF55">
        <f t="shared" si="181"/>
        <v>1.7668040546776536</v>
      </c>
      <c r="AG55">
        <f t="shared" si="182"/>
        <v>28.0753173828125</v>
      </c>
      <c r="AH55" s="1">
        <v>2</v>
      </c>
      <c r="AI55">
        <f t="shared" si="183"/>
        <v>4.644859790802002</v>
      </c>
      <c r="AJ55" s="1">
        <v>1</v>
      </c>
      <c r="AK55">
        <f t="shared" si="184"/>
        <v>9.2897195816040039</v>
      </c>
      <c r="AL55" s="1">
        <v>25.420896530151367</v>
      </c>
      <c r="AM55" s="1">
        <v>28.0753173828125</v>
      </c>
      <c r="AN55" s="1">
        <v>24.015022277832031</v>
      </c>
      <c r="AO55" s="1">
        <v>1499.5802001953125</v>
      </c>
      <c r="AP55" s="1">
        <v>1465.8343505859375</v>
      </c>
      <c r="AQ55" s="1">
        <v>17.170753479003906</v>
      </c>
      <c r="AR55" s="1">
        <v>20.649679183959961</v>
      </c>
      <c r="AS55" s="1">
        <v>52.150627136230469</v>
      </c>
      <c r="AT55" s="1">
        <v>62.717472076416016</v>
      </c>
      <c r="AU55" s="1">
        <v>299.6221923828125</v>
      </c>
      <c r="AV55" s="1">
        <v>1698.816162109375</v>
      </c>
      <c r="AW55" s="1">
        <v>0.19445645809173584</v>
      </c>
      <c r="AX55" s="1">
        <v>99.019927978515625</v>
      </c>
      <c r="AY55" s="1">
        <v>1.4659315347671509</v>
      </c>
      <c r="AZ55" s="1">
        <v>-0.15738582611083984</v>
      </c>
      <c r="BA55" s="1">
        <v>1</v>
      </c>
      <c r="BB55" s="1">
        <v>-1.355140209197998</v>
      </c>
      <c r="BC55" s="1">
        <v>7.355140209197998</v>
      </c>
      <c r="BD55" s="1">
        <v>1</v>
      </c>
      <c r="BE55" s="1">
        <v>0</v>
      </c>
      <c r="BF55" s="1">
        <v>0.15999999642372131</v>
      </c>
      <c r="BG55" s="1">
        <v>111115</v>
      </c>
      <c r="BH55">
        <f t="shared" si="185"/>
        <v>1.4981109619140622</v>
      </c>
      <c r="BI55">
        <f t="shared" si="186"/>
        <v>5.3217083034562598E-3</v>
      </c>
      <c r="BJ55">
        <f t="shared" si="187"/>
        <v>301.22531738281248</v>
      </c>
      <c r="BK55">
        <f t="shared" si="188"/>
        <v>298.57089653015134</v>
      </c>
      <c r="BL55">
        <f t="shared" si="189"/>
        <v>271.81057986205997</v>
      </c>
      <c r="BM55">
        <f t="shared" si="190"/>
        <v>2.5028902362319035E-2</v>
      </c>
      <c r="BN55">
        <f t="shared" si="191"/>
        <v>3.8115338002528221</v>
      </c>
      <c r="BO55">
        <f t="shared" si="192"/>
        <v>38.492593138219725</v>
      </c>
      <c r="BP55">
        <f t="shared" si="193"/>
        <v>17.842913954259764</v>
      </c>
      <c r="BQ55">
        <f t="shared" si="194"/>
        <v>26.748106956481934</v>
      </c>
      <c r="BR55">
        <f t="shared" si="195"/>
        <v>3.5265491976809415</v>
      </c>
      <c r="BS55">
        <f t="shared" si="196"/>
        <v>0.28943362927400285</v>
      </c>
      <c r="BT55">
        <f t="shared" si="197"/>
        <v>2.0447297455751685</v>
      </c>
      <c r="BU55">
        <f t="shared" si="198"/>
        <v>1.481819452105773</v>
      </c>
      <c r="BV55">
        <f t="shared" si="199"/>
        <v>0.18170984643236515</v>
      </c>
      <c r="BW55">
        <f t="shared" si="200"/>
        <v>117.99523547043707</v>
      </c>
      <c r="BX55">
        <f t="shared" si="201"/>
        <v>0.81293714955281327</v>
      </c>
      <c r="BY55">
        <f t="shared" si="202"/>
        <v>53.721570790819648</v>
      </c>
      <c r="BZ55">
        <f t="shared" si="203"/>
        <v>1459.6212153657348</v>
      </c>
      <c r="CA55">
        <f t="shared" si="204"/>
        <v>1.5735776453243717E-2</v>
      </c>
      <c r="CB55">
        <f t="shared" si="205"/>
        <v>0</v>
      </c>
      <c r="CC55">
        <f t="shared" si="206"/>
        <v>1486.5479999293889</v>
      </c>
      <c r="CD55">
        <f t="shared" si="207"/>
        <v>0</v>
      </c>
      <c r="CE55" t="e">
        <f t="shared" si="208"/>
        <v>#DIV/0!</v>
      </c>
      <c r="CF55" t="e">
        <f t="shared" si="209"/>
        <v>#DIV/0!</v>
      </c>
    </row>
    <row r="56" spans="1:84" x14ac:dyDescent="0.35">
      <c r="A56" t="s">
        <v>156</v>
      </c>
      <c r="B56" s="1">
        <v>54</v>
      </c>
      <c r="C56" s="1" t="s">
        <v>138</v>
      </c>
      <c r="D56" s="1">
        <v>11777.000035079196</v>
      </c>
      <c r="E56" s="1">
        <v>0</v>
      </c>
      <c r="F56">
        <f t="shared" si="168"/>
        <v>43.894598850910768</v>
      </c>
      <c r="G56">
        <f t="shared" si="169"/>
        <v>0.26806727451068307</v>
      </c>
      <c r="H56">
        <f t="shared" si="170"/>
        <v>1350.4247233146657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t="e">
        <f t="shared" si="171"/>
        <v>#DIV/0!</v>
      </c>
      <c r="Q56" t="e">
        <f t="shared" si="172"/>
        <v>#DIV/0!</v>
      </c>
      <c r="R56" t="e">
        <f t="shared" si="173"/>
        <v>#DIV/0!</v>
      </c>
      <c r="S56" s="1">
        <v>-1</v>
      </c>
      <c r="T56" s="1">
        <v>0.87</v>
      </c>
      <c r="U56" s="1">
        <v>0.92</v>
      </c>
      <c r="V56" s="1">
        <v>10.098725318908691</v>
      </c>
      <c r="W56">
        <f t="shared" si="174"/>
        <v>0.87504936265945432</v>
      </c>
      <c r="X56">
        <f t="shared" si="175"/>
        <v>3.0205765223491235E-2</v>
      </c>
      <c r="Y56" t="e">
        <f t="shared" si="176"/>
        <v>#DIV/0!</v>
      </c>
      <c r="Z56" t="e">
        <f t="shared" si="177"/>
        <v>#DIV/0!</v>
      </c>
      <c r="AA56" t="e">
        <f t="shared" si="178"/>
        <v>#DIV/0!</v>
      </c>
      <c r="AB56" s="1">
        <v>0</v>
      </c>
      <c r="AC56" s="1">
        <v>0.5</v>
      </c>
      <c r="AD56" t="e">
        <f t="shared" si="179"/>
        <v>#DIV/0!</v>
      </c>
      <c r="AE56">
        <f t="shared" si="180"/>
        <v>4.9942369867040073</v>
      </c>
      <c r="AF56">
        <f t="shared" si="181"/>
        <v>1.8417548353940565</v>
      </c>
      <c r="AG56">
        <f t="shared" si="182"/>
        <v>28.286212921142578</v>
      </c>
      <c r="AH56" s="1">
        <v>2</v>
      </c>
      <c r="AI56">
        <f t="shared" si="183"/>
        <v>4.644859790802002</v>
      </c>
      <c r="AJ56" s="1">
        <v>1</v>
      </c>
      <c r="AK56">
        <f t="shared" si="184"/>
        <v>9.2897195816040039</v>
      </c>
      <c r="AL56" s="1">
        <v>25.436492919921875</v>
      </c>
      <c r="AM56" s="1">
        <v>28.286212921142578</v>
      </c>
      <c r="AN56" s="1">
        <v>24.016916275024414</v>
      </c>
      <c r="AO56" s="1">
        <v>1699.7939453125</v>
      </c>
      <c r="AP56" s="1">
        <v>1664.9423828125</v>
      </c>
      <c r="AQ56" s="1">
        <v>17.101972579956055</v>
      </c>
      <c r="AR56" s="1">
        <v>20.367874145507813</v>
      </c>
      <c r="AS56" s="1">
        <v>51.894557952880859</v>
      </c>
      <c r="AT56" s="1">
        <v>61.806552886962891</v>
      </c>
      <c r="AU56" s="1">
        <v>299.61190795898438</v>
      </c>
      <c r="AV56" s="1">
        <v>1698.5240478515625</v>
      </c>
      <c r="AW56" s="1">
        <v>0.22516767680644989</v>
      </c>
      <c r="AX56" s="1">
        <v>99.021888732910156</v>
      </c>
      <c r="AY56" s="1">
        <v>0.76001113653182983</v>
      </c>
      <c r="AZ56" s="1">
        <v>-0.14341001212596893</v>
      </c>
      <c r="BA56" s="1">
        <v>0.5</v>
      </c>
      <c r="BB56" s="1">
        <v>-1.355140209197998</v>
      </c>
      <c r="BC56" s="1">
        <v>7.355140209197998</v>
      </c>
      <c r="BD56" s="1">
        <v>1</v>
      </c>
      <c r="BE56" s="1">
        <v>0</v>
      </c>
      <c r="BF56" s="1">
        <v>0.15999999642372131</v>
      </c>
      <c r="BG56" s="1">
        <v>111115</v>
      </c>
      <c r="BH56">
        <f t="shared" si="185"/>
        <v>1.4980595397949217</v>
      </c>
      <c r="BI56">
        <f t="shared" si="186"/>
        <v>4.9942369867040075E-3</v>
      </c>
      <c r="BJ56">
        <f t="shared" si="187"/>
        <v>301.43621292114256</v>
      </c>
      <c r="BK56">
        <f t="shared" si="188"/>
        <v>298.58649291992185</v>
      </c>
      <c r="BL56">
        <f t="shared" si="189"/>
        <v>271.76384158185465</v>
      </c>
      <c r="BM56">
        <f t="shared" si="190"/>
        <v>7.3269005072368346E-2</v>
      </c>
      <c r="BN56">
        <f t="shared" si="191"/>
        <v>3.8586202027564487</v>
      </c>
      <c r="BO56">
        <f t="shared" si="192"/>
        <v>38.967346029565554</v>
      </c>
      <c r="BP56">
        <f t="shared" si="193"/>
        <v>18.599471884057742</v>
      </c>
      <c r="BQ56">
        <f t="shared" si="194"/>
        <v>26.861352920532227</v>
      </c>
      <c r="BR56">
        <f t="shared" si="195"/>
        <v>3.5501176671290025</v>
      </c>
      <c r="BS56">
        <f t="shared" si="196"/>
        <v>0.26054879091763111</v>
      </c>
      <c r="BT56">
        <f t="shared" si="197"/>
        <v>2.0168653673623922</v>
      </c>
      <c r="BU56">
        <f t="shared" si="198"/>
        <v>1.5332522997666103</v>
      </c>
      <c r="BV56">
        <f t="shared" si="199"/>
        <v>0.16350219538696614</v>
      </c>
      <c r="BW56">
        <f t="shared" si="200"/>
        <v>133.72160669423582</v>
      </c>
      <c r="BX56">
        <f t="shared" si="201"/>
        <v>0.8110939677284591</v>
      </c>
      <c r="BY56">
        <f t="shared" si="202"/>
        <v>52.189364126309179</v>
      </c>
      <c r="BZ56">
        <f t="shared" si="203"/>
        <v>1658.5635348905375</v>
      </c>
      <c r="CA56">
        <f t="shared" si="204"/>
        <v>1.3812140170799339E-2</v>
      </c>
      <c r="CB56">
        <f t="shared" si="205"/>
        <v>0</v>
      </c>
      <c r="CC56">
        <f t="shared" si="206"/>
        <v>1486.2923855342663</v>
      </c>
      <c r="CD56">
        <f t="shared" si="207"/>
        <v>0</v>
      </c>
      <c r="CE56" t="e">
        <f t="shared" si="208"/>
        <v>#DIV/0!</v>
      </c>
      <c r="CF56" t="e">
        <f t="shared" si="209"/>
        <v>#DIV/0!</v>
      </c>
    </row>
    <row r="57" spans="1:84" x14ac:dyDescent="0.35">
      <c r="A57" t="s">
        <v>156</v>
      </c>
      <c r="B57" s="1">
        <v>55</v>
      </c>
      <c r="C57" s="1" t="s">
        <v>139</v>
      </c>
      <c r="D57" s="1">
        <v>11979.000035079196</v>
      </c>
      <c r="E57" s="1">
        <v>0</v>
      </c>
      <c r="F57">
        <f t="shared" si="168"/>
        <v>44.671988697904425</v>
      </c>
      <c r="G57">
        <f t="shared" si="169"/>
        <v>0.23203495171161034</v>
      </c>
      <c r="H57">
        <f t="shared" si="170"/>
        <v>1450.8490980693127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t="e">
        <f t="shared" si="171"/>
        <v>#DIV/0!</v>
      </c>
      <c r="Q57" t="e">
        <f t="shared" si="172"/>
        <v>#DIV/0!</v>
      </c>
      <c r="R57" t="e">
        <f t="shared" si="173"/>
        <v>#DIV/0!</v>
      </c>
      <c r="S57" s="1">
        <v>-1</v>
      </c>
      <c r="T57" s="1">
        <v>0.87</v>
      </c>
      <c r="U57" s="1">
        <v>0.92</v>
      </c>
      <c r="V57" s="1">
        <v>10.098725318908691</v>
      </c>
      <c r="W57">
        <f t="shared" si="174"/>
        <v>0.87504936265945432</v>
      </c>
      <c r="X57">
        <f t="shared" si="175"/>
        <v>3.0731665057656548E-2</v>
      </c>
      <c r="Y57" t="e">
        <f t="shared" si="176"/>
        <v>#DIV/0!</v>
      </c>
      <c r="Z57" t="e">
        <f t="shared" si="177"/>
        <v>#DIV/0!</v>
      </c>
      <c r="AA57" t="e">
        <f t="shared" si="178"/>
        <v>#DIV/0!</v>
      </c>
      <c r="AB57" s="1">
        <v>0</v>
      </c>
      <c r="AC57" s="1">
        <v>0.5</v>
      </c>
      <c r="AD57" t="e">
        <f t="shared" si="179"/>
        <v>#DIV/0!</v>
      </c>
      <c r="AE57">
        <f t="shared" si="180"/>
        <v>4.5789562944813271</v>
      </c>
      <c r="AF57">
        <f t="shared" si="181"/>
        <v>1.9431348465764835</v>
      </c>
      <c r="AG57">
        <f t="shared" si="182"/>
        <v>28.571426391601563</v>
      </c>
      <c r="AH57" s="1">
        <v>2</v>
      </c>
      <c r="AI57">
        <f t="shared" si="183"/>
        <v>4.644859790802002</v>
      </c>
      <c r="AJ57" s="1">
        <v>1</v>
      </c>
      <c r="AK57">
        <f t="shared" si="184"/>
        <v>9.2897195816040039</v>
      </c>
      <c r="AL57" s="1">
        <v>25.452287673950195</v>
      </c>
      <c r="AM57" s="1">
        <v>28.571426391601563</v>
      </c>
      <c r="AN57" s="1">
        <v>24.016820907592773</v>
      </c>
      <c r="AO57" s="1">
        <v>1853.5626220703125</v>
      </c>
      <c r="AP57" s="1">
        <v>1818.185791015625</v>
      </c>
      <c r="AQ57" s="1">
        <v>17.000482559204102</v>
      </c>
      <c r="AR57" s="1">
        <v>19.99591064453125</v>
      </c>
      <c r="AS57" s="1">
        <v>51.536457061767578</v>
      </c>
      <c r="AT57" s="1">
        <v>60.619243621826172</v>
      </c>
      <c r="AU57" s="1">
        <v>299.6163330078125</v>
      </c>
      <c r="AV57" s="1">
        <v>1698.365966796875</v>
      </c>
      <c r="AW57" s="1">
        <v>0.19783125817775726</v>
      </c>
      <c r="AX57" s="1">
        <v>99.018814086914063</v>
      </c>
      <c r="AY57" s="1">
        <v>-0.18740707635879517</v>
      </c>
      <c r="AZ57" s="1">
        <v>-0.12843875586986542</v>
      </c>
      <c r="BA57" s="1">
        <v>0.5</v>
      </c>
      <c r="BB57" s="1">
        <v>-1.355140209197998</v>
      </c>
      <c r="BC57" s="1">
        <v>7.355140209197998</v>
      </c>
      <c r="BD57" s="1">
        <v>1</v>
      </c>
      <c r="BE57" s="1">
        <v>0</v>
      </c>
      <c r="BF57" s="1">
        <v>0.15999999642372131</v>
      </c>
      <c r="BG57" s="1">
        <v>111115</v>
      </c>
      <c r="BH57">
        <f t="shared" si="185"/>
        <v>1.4980816650390623</v>
      </c>
      <c r="BI57">
        <f t="shared" si="186"/>
        <v>4.5789562944813268E-3</v>
      </c>
      <c r="BJ57">
        <f t="shared" si="187"/>
        <v>301.72142639160154</v>
      </c>
      <c r="BK57">
        <f t="shared" si="188"/>
        <v>298.60228767395017</v>
      </c>
      <c r="BL57">
        <f t="shared" si="189"/>
        <v>271.73854861366999</v>
      </c>
      <c r="BM57">
        <f t="shared" si="190"/>
        <v>0.13351371915811569</v>
      </c>
      <c r="BN57">
        <f t="shared" si="191"/>
        <v>3.9231062051858694</v>
      </c>
      <c r="BO57">
        <f t="shared" si="192"/>
        <v>39.619806007193247</v>
      </c>
      <c r="BP57">
        <f t="shared" si="193"/>
        <v>19.623895362661997</v>
      </c>
      <c r="BQ57">
        <f t="shared" si="194"/>
        <v>27.011857032775879</v>
      </c>
      <c r="BR57">
        <f t="shared" si="195"/>
        <v>3.5816529518419111</v>
      </c>
      <c r="BS57">
        <f t="shared" si="196"/>
        <v>0.22638050865414355</v>
      </c>
      <c r="BT57">
        <f t="shared" si="197"/>
        <v>1.9799713586093859</v>
      </c>
      <c r="BU57">
        <f t="shared" si="198"/>
        <v>1.6016815932325252</v>
      </c>
      <c r="BV57">
        <f t="shared" si="199"/>
        <v>0.14198519679779062</v>
      </c>
      <c r="BW57">
        <f t="shared" si="200"/>
        <v>143.66135710989221</v>
      </c>
      <c r="BX57">
        <f t="shared" si="201"/>
        <v>0.79796526033727244</v>
      </c>
      <c r="BY57">
        <f t="shared" si="202"/>
        <v>50.191811677830366</v>
      </c>
      <c r="BZ57">
        <f t="shared" si="203"/>
        <v>1811.6939712989572</v>
      </c>
      <c r="CA57">
        <f t="shared" si="204"/>
        <v>1.2376086025123684E-2</v>
      </c>
      <c r="CB57">
        <f t="shared" si="205"/>
        <v>0</v>
      </c>
      <c r="CC57">
        <f t="shared" si="206"/>
        <v>1486.1540568081134</v>
      </c>
      <c r="CD57">
        <f t="shared" si="207"/>
        <v>0</v>
      </c>
      <c r="CE57" t="e">
        <f t="shared" si="208"/>
        <v>#DIV/0!</v>
      </c>
      <c r="CF57" t="e">
        <f t="shared" si="209"/>
        <v>#DIV/0!</v>
      </c>
    </row>
    <row r="58" spans="1:84" x14ac:dyDescent="0.35">
      <c r="A58" t="s">
        <v>157</v>
      </c>
      <c r="B58" s="1">
        <v>58</v>
      </c>
      <c r="C58" s="1" t="s">
        <v>142</v>
      </c>
      <c r="D58" s="1">
        <v>13379.000035079196</v>
      </c>
      <c r="E58" s="1">
        <v>0</v>
      </c>
      <c r="F58">
        <f t="shared" ref="F58:F68" si="210">(AO58-AP58*(1000-AQ58)/(1000-AR58))*BH58</f>
        <v>-3.4517254503543118</v>
      </c>
      <c r="G58">
        <f t="shared" ref="G58:G68" si="211">IF(BS58&lt;&gt;0,1/(1/BS58-1/AK58),0)</f>
        <v>0.21989421578124679</v>
      </c>
      <c r="H58">
        <f t="shared" ref="H58:H68" si="212">((BV58-BI58/2)*AP58-F58)/(BV58+BI58/2)</f>
        <v>75.836540729293702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t="e">
        <f t="shared" ref="P58:P68" si="213">CB58/L58</f>
        <v>#DIV/0!</v>
      </c>
      <c r="Q58" t="e">
        <f t="shared" ref="Q58:Q68" si="214">CD58/N58</f>
        <v>#DIV/0!</v>
      </c>
      <c r="R58" t="e">
        <f t="shared" ref="R58:R68" si="215">(N58-O58)/N58</f>
        <v>#DIV/0!</v>
      </c>
      <c r="S58" s="1">
        <v>-1</v>
      </c>
      <c r="T58" s="1">
        <v>0.87</v>
      </c>
      <c r="U58" s="1">
        <v>0.92</v>
      </c>
      <c r="V58" s="1">
        <v>10.072417259216309</v>
      </c>
      <c r="W58">
        <f t="shared" ref="W58:W68" si="216">(V58*U58+(100-V58)*T58)/100</f>
        <v>0.87503620862960818</v>
      </c>
      <c r="X58">
        <f t="shared" ref="X58:X68" si="217">(F58-S58)/CC58</f>
        <v>-1.6486292042739285E-3</v>
      </c>
      <c r="Y58" t="e">
        <f t="shared" ref="Y58:Y68" si="218">(N58-O58)/(N58-M58)</f>
        <v>#DIV/0!</v>
      </c>
      <c r="Z58" t="e">
        <f t="shared" ref="Z58:Z68" si="219">(L58-N58)/(L58-M58)</f>
        <v>#DIV/0!</v>
      </c>
      <c r="AA58" t="e">
        <f t="shared" ref="AA58:AA68" si="220">(L58-N58)/N58</f>
        <v>#DIV/0!</v>
      </c>
      <c r="AB58" s="1">
        <v>0</v>
      </c>
      <c r="AC58" s="1">
        <v>0.5</v>
      </c>
      <c r="AD58" t="e">
        <f t="shared" ref="AD58:AD68" si="221">R58*AC58*W58*AB58</f>
        <v>#DIV/0!</v>
      </c>
      <c r="AE58">
        <f t="shared" ref="AE58:AE68" si="222">BI58*1000</f>
        <v>4.1906243018074596</v>
      </c>
      <c r="AF58">
        <f t="shared" ref="AF58:AF68" si="223">(BN58-BT58)</f>
        <v>1.8691635703303895</v>
      </c>
      <c r="AG58">
        <f t="shared" ref="AG58:AG68" si="224">(AM58+BM58*E58)</f>
        <v>29.323007583618164</v>
      </c>
      <c r="AH58" s="1">
        <v>2</v>
      </c>
      <c r="AI58">
        <f t="shared" ref="AI58:AI68" si="225">(AH58*BB58+BC58)</f>
        <v>4.644859790802002</v>
      </c>
      <c r="AJ58" s="1">
        <v>1</v>
      </c>
      <c r="AK58">
        <f t="shared" ref="AK58:AK68" si="226">AI58*(AJ58+1)*(AJ58+1)/(AJ58*AJ58+1)</f>
        <v>9.2897195816040039</v>
      </c>
      <c r="AL58" s="1">
        <v>26.263494491577148</v>
      </c>
      <c r="AM58" s="1">
        <v>29.323007583618164</v>
      </c>
      <c r="AN58" s="1">
        <v>25.039127349853516</v>
      </c>
      <c r="AO58" s="1">
        <v>50.045562744140625</v>
      </c>
      <c r="AP58" s="1">
        <v>52.203624725341797</v>
      </c>
      <c r="AQ58" s="1">
        <v>19.780284881591797</v>
      </c>
      <c r="AR58" s="1">
        <v>22.514625549316406</v>
      </c>
      <c r="AS58" s="1">
        <v>57.126026153564453</v>
      </c>
      <c r="AT58" s="1">
        <v>65.019851684570313</v>
      </c>
      <c r="AU58" s="1">
        <v>299.616943359375</v>
      </c>
      <c r="AV58" s="1">
        <v>1699.5064697265625</v>
      </c>
      <c r="AW58" s="1">
        <v>9.0560451149940491E-2</v>
      </c>
      <c r="AX58" s="1">
        <v>98.9754638671875</v>
      </c>
      <c r="AY58" s="1">
        <v>1.0196443796157837</v>
      </c>
      <c r="AZ58" s="1">
        <v>-0.22762651741504669</v>
      </c>
      <c r="BA58" s="1">
        <v>1</v>
      </c>
      <c r="BB58" s="1">
        <v>-1.355140209197998</v>
      </c>
      <c r="BC58" s="1">
        <v>7.355140209197998</v>
      </c>
      <c r="BD58" s="1">
        <v>1</v>
      </c>
      <c r="BE58" s="1">
        <v>0</v>
      </c>
      <c r="BF58" s="1">
        <v>0.15999999642372131</v>
      </c>
      <c r="BG58" s="1">
        <v>111115</v>
      </c>
      <c r="BH58">
        <f t="shared" ref="BH58:BH68" si="227">AU58*0.000001/(AH58*0.0001)</f>
        <v>1.4980847167968749</v>
      </c>
      <c r="BI58">
        <f t="shared" ref="BI58:BI68" si="228">(AR58-AQ58)/(1000-AR58)*BH58</f>
        <v>4.1906243018074597E-3</v>
      </c>
      <c r="BJ58">
        <f t="shared" ref="BJ58:BJ68" si="229">(AM58+273.15)</f>
        <v>302.47300758361814</v>
      </c>
      <c r="BK58">
        <f t="shared" ref="BK58:BK68" si="230">(AL58+273.15)</f>
        <v>299.41349449157713</v>
      </c>
      <c r="BL58">
        <f t="shared" ref="BL58:BL68" si="231">(AV58*BD58+AW58*BE58)*BF58</f>
        <v>271.92102907834123</v>
      </c>
      <c r="BM58">
        <f t="shared" ref="BM58:BM68" si="232">((BL58+0.00000010773*(BK58^4-BJ58^4))-BI58*44100)/(AI58*51.4+0.00000043092*BJ58^3)</f>
        <v>0.20417140734882297</v>
      </c>
      <c r="BN58">
        <f t="shared" ref="BN58:BN68" si="233">0.61365*EXP(17.502*AG58/(240.97+AG58))</f>
        <v>4.0975590778700122</v>
      </c>
      <c r="BO58">
        <f t="shared" ref="BO58:BO68" si="234">BN58*1000/AX58</f>
        <v>41.399746136763916</v>
      </c>
      <c r="BP58">
        <f t="shared" ref="BP58:BP68" si="235">(BO58-AR58)</f>
        <v>18.88512058744751</v>
      </c>
      <c r="BQ58">
        <f t="shared" ref="BQ58:BQ68" si="236">IF(E58,AM58,(AL58+AM58)/2)</f>
        <v>27.793251037597656</v>
      </c>
      <c r="BR58">
        <f t="shared" ref="BR58:BR68" si="237">0.61365*EXP(17.502*BQ58/(240.97+BQ58))</f>
        <v>3.749341177636714</v>
      </c>
      <c r="BS58">
        <f t="shared" ref="BS58:BS68" si="238">IF(BP58&lt;&gt;0,(1000-(BO58+AR58)/2)/BP58*BI58,0)</f>
        <v>0.21480952284162974</v>
      </c>
      <c r="BT58">
        <f t="shared" ref="BT58:BT68" si="239">AR58*AX58/1000</f>
        <v>2.2283955075396227</v>
      </c>
      <c r="BU58">
        <f t="shared" ref="BU58:BU68" si="240">(BR58-BT58)</f>
        <v>1.5209456700970914</v>
      </c>
      <c r="BV58">
        <f t="shared" ref="BV58:BV68" si="241">1/(1.6/G58+1.37/AK58)</f>
        <v>0.13470370458478989</v>
      </c>
      <c r="BW58">
        <f t="shared" ref="BW58:BW68" si="242">H58*AX58*0.001</f>
        <v>7.5059567967647016</v>
      </c>
      <c r="BX58">
        <f t="shared" ref="BX58:BX68" si="243">H58/AP58</f>
        <v>1.4527064189180625</v>
      </c>
      <c r="BY58">
        <f t="shared" ref="BY58:BY68" si="244">(1-BI58*AX58/BN58/G58)*100</f>
        <v>53.967215753710832</v>
      </c>
      <c r="BZ58">
        <f t="shared" ref="BZ58:BZ68" si="245">(AP58-F58/(AK58/1.35))</f>
        <v>52.705236137510362</v>
      </c>
      <c r="CA58">
        <f t="shared" ref="CA58:CA68" si="246">F58*BY58/100/BZ58</f>
        <v>-3.5343739209484387E-2</v>
      </c>
      <c r="CB58">
        <f t="shared" ref="CB58:CB68" si="247">(L58-K58)</f>
        <v>0</v>
      </c>
      <c r="CC58">
        <f t="shared" ref="CC58:CC68" si="248">AV58*W58</f>
        <v>1487.1296978110213</v>
      </c>
      <c r="CD58">
        <f t="shared" ref="CD58:CD68" si="249">(N58-M58)</f>
        <v>0</v>
      </c>
      <c r="CE58" t="e">
        <f t="shared" ref="CE58:CE68" si="250">(N58-O58)/(N58-K58)</f>
        <v>#DIV/0!</v>
      </c>
      <c r="CF58" t="e">
        <f t="shared" ref="CF58:CF68" si="251">(L58-N58)/(L58-K58)</f>
        <v>#DIV/0!</v>
      </c>
    </row>
    <row r="59" spans="1:84" x14ac:dyDescent="0.35">
      <c r="A59" t="s">
        <v>157</v>
      </c>
      <c r="B59" s="1">
        <v>59</v>
      </c>
      <c r="C59" s="1" t="s">
        <v>143</v>
      </c>
      <c r="D59" s="1">
        <v>13579.000035079196</v>
      </c>
      <c r="E59" s="1">
        <v>0</v>
      </c>
      <c r="F59">
        <f t="shared" si="210"/>
        <v>2.5404939053881264</v>
      </c>
      <c r="G59">
        <f t="shared" si="211"/>
        <v>0.25481549341106052</v>
      </c>
      <c r="H59">
        <f t="shared" si="212"/>
        <v>79.229438112336155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t="e">
        <f t="shared" si="213"/>
        <v>#DIV/0!</v>
      </c>
      <c r="Q59" t="e">
        <f t="shared" si="214"/>
        <v>#DIV/0!</v>
      </c>
      <c r="R59" t="e">
        <f t="shared" si="215"/>
        <v>#DIV/0!</v>
      </c>
      <c r="S59" s="1">
        <v>-1</v>
      </c>
      <c r="T59" s="1">
        <v>0.87</v>
      </c>
      <c r="U59" s="1">
        <v>0.92</v>
      </c>
      <c r="V59" s="1">
        <v>10.072417259216309</v>
      </c>
      <c r="W59">
        <f t="shared" si="216"/>
        <v>0.87503620862960818</v>
      </c>
      <c r="X59">
        <f t="shared" si="217"/>
        <v>2.3817464731978777E-3</v>
      </c>
      <c r="Y59" t="e">
        <f t="shared" si="218"/>
        <v>#DIV/0!</v>
      </c>
      <c r="Z59" t="e">
        <f t="shared" si="219"/>
        <v>#DIV/0!</v>
      </c>
      <c r="AA59" t="e">
        <f t="shared" si="220"/>
        <v>#DIV/0!</v>
      </c>
      <c r="AB59" s="1">
        <v>0</v>
      </c>
      <c r="AC59" s="1">
        <v>0.5</v>
      </c>
      <c r="AD59" t="e">
        <f t="shared" si="221"/>
        <v>#DIV/0!</v>
      </c>
      <c r="AE59">
        <f t="shared" si="222"/>
        <v>4.5920919222022309</v>
      </c>
      <c r="AF59">
        <f t="shared" si="223"/>
        <v>1.7738905873966329</v>
      </c>
      <c r="AG59">
        <f t="shared" si="224"/>
        <v>29.129095077514648</v>
      </c>
      <c r="AH59" s="1">
        <v>2</v>
      </c>
      <c r="AI59">
        <f t="shared" si="225"/>
        <v>4.644859790802002</v>
      </c>
      <c r="AJ59" s="1">
        <v>1</v>
      </c>
      <c r="AK59">
        <f t="shared" si="226"/>
        <v>9.2897195816040039</v>
      </c>
      <c r="AL59" s="1">
        <v>26.330076217651367</v>
      </c>
      <c r="AM59" s="1">
        <v>29.129095077514648</v>
      </c>
      <c r="AN59" s="1">
        <v>25.04328727722168</v>
      </c>
      <c r="AO59" s="1">
        <v>100.17045593261719</v>
      </c>
      <c r="AP59" s="1">
        <v>98.173683166503906</v>
      </c>
      <c r="AQ59" s="1">
        <v>20.022459030151367</v>
      </c>
      <c r="AR59" s="1">
        <v>23.017230987548828</v>
      </c>
      <c r="AS59" s="1">
        <v>57.591617584228516</v>
      </c>
      <c r="AT59" s="1">
        <v>66.203468322753906</v>
      </c>
      <c r="AU59" s="1">
        <v>299.6151123046875</v>
      </c>
      <c r="AV59" s="1">
        <v>1698.8001708984375</v>
      </c>
      <c r="AW59" s="1">
        <v>0.24367533624172211</v>
      </c>
      <c r="AX59" s="1">
        <v>98.970352172851563</v>
      </c>
      <c r="AY59" s="1">
        <v>1.5385096073150635</v>
      </c>
      <c r="AZ59" s="1">
        <v>-0.25489082932472229</v>
      </c>
      <c r="BA59" s="1">
        <v>1</v>
      </c>
      <c r="BB59" s="1">
        <v>-1.355140209197998</v>
      </c>
      <c r="BC59" s="1">
        <v>7.355140209197998</v>
      </c>
      <c r="BD59" s="1">
        <v>1</v>
      </c>
      <c r="BE59" s="1">
        <v>0</v>
      </c>
      <c r="BF59" s="1">
        <v>0.15999999642372131</v>
      </c>
      <c r="BG59" s="1">
        <v>111115</v>
      </c>
      <c r="BH59">
        <f t="shared" si="227"/>
        <v>1.4980755615234373</v>
      </c>
      <c r="BI59">
        <f t="shared" si="228"/>
        <v>4.5920919222022308E-3</v>
      </c>
      <c r="BJ59">
        <f t="shared" si="229"/>
        <v>302.27909507751463</v>
      </c>
      <c r="BK59">
        <f t="shared" si="230"/>
        <v>299.48007621765134</v>
      </c>
      <c r="BL59">
        <f t="shared" si="231"/>
        <v>271.80802126836716</v>
      </c>
      <c r="BM59">
        <f t="shared" si="232"/>
        <v>0.14539377242224935</v>
      </c>
      <c r="BN59">
        <f t="shared" si="233"/>
        <v>4.0519140442782122</v>
      </c>
      <c r="BO59">
        <f t="shared" si="234"/>
        <v>40.940685319595012</v>
      </c>
      <c r="BP59">
        <f t="shared" si="235"/>
        <v>17.923454332046184</v>
      </c>
      <c r="BQ59">
        <f t="shared" si="236"/>
        <v>27.729585647583008</v>
      </c>
      <c r="BR59">
        <f t="shared" si="237"/>
        <v>3.7354267603866838</v>
      </c>
      <c r="BS59">
        <f t="shared" si="238"/>
        <v>0.24801254961421773</v>
      </c>
      <c r="BT59">
        <f t="shared" si="239"/>
        <v>2.2780234568815794</v>
      </c>
      <c r="BU59">
        <f t="shared" si="240"/>
        <v>1.4574033035051044</v>
      </c>
      <c r="BV59">
        <f t="shared" si="241"/>
        <v>0.15560501973334728</v>
      </c>
      <c r="BW59">
        <f t="shared" si="242"/>
        <v>7.8413653924350566</v>
      </c>
      <c r="BX59">
        <f t="shared" si="243"/>
        <v>0.80703336736345066</v>
      </c>
      <c r="BY59">
        <f t="shared" si="244"/>
        <v>55.982068104663171</v>
      </c>
      <c r="BZ59">
        <f t="shared" si="245"/>
        <v>97.804493683210396</v>
      </c>
      <c r="CA59">
        <f t="shared" si="246"/>
        <v>1.4541469156987657E-2</v>
      </c>
      <c r="CB59">
        <f t="shared" si="247"/>
        <v>0</v>
      </c>
      <c r="CC59">
        <f t="shared" si="248"/>
        <v>1486.5116607622992</v>
      </c>
      <c r="CD59">
        <f t="shared" si="249"/>
        <v>0</v>
      </c>
      <c r="CE59" t="e">
        <f t="shared" si="250"/>
        <v>#DIV/0!</v>
      </c>
      <c r="CF59" t="e">
        <f t="shared" si="251"/>
        <v>#DIV/0!</v>
      </c>
    </row>
    <row r="60" spans="1:84" x14ac:dyDescent="0.35">
      <c r="A60" t="s">
        <v>157</v>
      </c>
      <c r="B60" s="1">
        <v>57</v>
      </c>
      <c r="C60" s="1" t="s">
        <v>141</v>
      </c>
      <c r="D60" s="1">
        <v>13188.000035079196</v>
      </c>
      <c r="E60" s="1">
        <v>0</v>
      </c>
      <c r="F60">
        <f t="shared" si="210"/>
        <v>5.9696727651203414</v>
      </c>
      <c r="G60">
        <f t="shared" si="211"/>
        <v>0.17783154672901541</v>
      </c>
      <c r="H60">
        <f t="shared" si="212"/>
        <v>135.59682298791625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t="e">
        <f t="shared" si="213"/>
        <v>#DIV/0!</v>
      </c>
      <c r="Q60" t="e">
        <f t="shared" si="214"/>
        <v>#DIV/0!</v>
      </c>
      <c r="R60" t="e">
        <f t="shared" si="215"/>
        <v>#DIV/0!</v>
      </c>
      <c r="S60" s="1">
        <v>-1</v>
      </c>
      <c r="T60" s="1">
        <v>0.87</v>
      </c>
      <c r="U60" s="1">
        <v>0.92</v>
      </c>
      <c r="V60" s="1">
        <v>10.072417259216309</v>
      </c>
      <c r="W60">
        <f t="shared" si="216"/>
        <v>0.87503620862960818</v>
      </c>
      <c r="X60">
        <f t="shared" si="217"/>
        <v>4.6866111852043131E-3</v>
      </c>
      <c r="Y60" t="e">
        <f t="shared" si="218"/>
        <v>#DIV/0!</v>
      </c>
      <c r="Z60" t="e">
        <f t="shared" si="219"/>
        <v>#DIV/0!</v>
      </c>
      <c r="AA60" t="e">
        <f t="shared" si="220"/>
        <v>#DIV/0!</v>
      </c>
      <c r="AB60" s="1">
        <v>0</v>
      </c>
      <c r="AC60" s="1">
        <v>0.5</v>
      </c>
      <c r="AD60" t="e">
        <f t="shared" si="221"/>
        <v>#DIV/0!</v>
      </c>
      <c r="AE60">
        <f t="shared" si="222"/>
        <v>3.5391067075571216</v>
      </c>
      <c r="AF60">
        <f t="shared" si="223"/>
        <v>1.943390564680183</v>
      </c>
      <c r="AG60">
        <f t="shared" si="224"/>
        <v>29.524503707885742</v>
      </c>
      <c r="AH60" s="1">
        <v>2</v>
      </c>
      <c r="AI60">
        <f t="shared" si="225"/>
        <v>4.644859790802002</v>
      </c>
      <c r="AJ60" s="1">
        <v>1</v>
      </c>
      <c r="AK60">
        <f t="shared" si="226"/>
        <v>9.2897195816040039</v>
      </c>
      <c r="AL60" s="1">
        <v>26.268451690673828</v>
      </c>
      <c r="AM60" s="1">
        <v>29.524503707885742</v>
      </c>
      <c r="AN60" s="1">
        <v>25.042322158813477</v>
      </c>
      <c r="AO60" s="1">
        <v>199.993408203125</v>
      </c>
      <c r="AP60" s="1">
        <v>195.54661560058594</v>
      </c>
      <c r="AQ60" s="1">
        <v>19.935506820678711</v>
      </c>
      <c r="AR60" s="1">
        <v>22.245353698730469</v>
      </c>
      <c r="AS60" s="1">
        <v>57.563728332519531</v>
      </c>
      <c r="AT60" s="1">
        <v>64.231597900390625</v>
      </c>
      <c r="AU60" s="1">
        <v>299.61968994140625</v>
      </c>
      <c r="AV60" s="1">
        <v>1699.5245361328125</v>
      </c>
      <c r="AW60" s="1">
        <v>0.17179977893829346</v>
      </c>
      <c r="AX60" s="1">
        <v>98.990242004394531</v>
      </c>
      <c r="AY60" s="1">
        <v>2.0212461948394775</v>
      </c>
      <c r="AZ60" s="1">
        <v>-0.21434621512889862</v>
      </c>
      <c r="BA60" s="1">
        <v>1</v>
      </c>
      <c r="BB60" s="1">
        <v>-1.355140209197998</v>
      </c>
      <c r="BC60" s="1">
        <v>7.355140209197998</v>
      </c>
      <c r="BD60" s="1">
        <v>1</v>
      </c>
      <c r="BE60" s="1">
        <v>0</v>
      </c>
      <c r="BF60" s="1">
        <v>0.15999999642372131</v>
      </c>
      <c r="BG60" s="1">
        <v>111115</v>
      </c>
      <c r="BH60">
        <f t="shared" si="227"/>
        <v>1.4980984497070311</v>
      </c>
      <c r="BI60">
        <f t="shared" si="228"/>
        <v>3.5391067075571216E-3</v>
      </c>
      <c r="BJ60">
        <f t="shared" si="229"/>
        <v>302.67450370788572</v>
      </c>
      <c r="BK60">
        <f t="shared" si="230"/>
        <v>299.41845169067381</v>
      </c>
      <c r="BL60">
        <f t="shared" si="231"/>
        <v>271.92391970327662</v>
      </c>
      <c r="BM60">
        <f t="shared" si="232"/>
        <v>0.309407242294017</v>
      </c>
      <c r="BN60">
        <f t="shared" si="233"/>
        <v>4.1454635107908651</v>
      </c>
      <c r="BO60">
        <f t="shared" si="234"/>
        <v>41.877496476943996</v>
      </c>
      <c r="BP60">
        <f t="shared" si="235"/>
        <v>19.632142778213527</v>
      </c>
      <c r="BQ60">
        <f t="shared" si="236"/>
        <v>27.896477699279785</v>
      </c>
      <c r="BR60">
        <f t="shared" si="237"/>
        <v>3.7719980450585426</v>
      </c>
      <c r="BS60">
        <f t="shared" si="238"/>
        <v>0.17449128919215412</v>
      </c>
      <c r="BT60">
        <f t="shared" si="239"/>
        <v>2.2020729461106821</v>
      </c>
      <c r="BU60">
        <f t="shared" si="240"/>
        <v>1.5699250989478606</v>
      </c>
      <c r="BV60">
        <f t="shared" si="241"/>
        <v>0.1093523173601593</v>
      </c>
      <c r="BW60">
        <f t="shared" si="242"/>
        <v>13.422762322600878</v>
      </c>
      <c r="BX60">
        <f t="shared" si="243"/>
        <v>0.69342454519836727</v>
      </c>
      <c r="BY60">
        <f t="shared" si="244"/>
        <v>52.47696805703157</v>
      </c>
      <c r="BZ60">
        <f t="shared" si="245"/>
        <v>194.67909121923955</v>
      </c>
      <c r="CA60">
        <f t="shared" si="246"/>
        <v>1.609162674040631E-2</v>
      </c>
      <c r="CB60">
        <f t="shared" si="247"/>
        <v>0</v>
      </c>
      <c r="CC60">
        <f t="shared" si="248"/>
        <v>1487.1455065706498</v>
      </c>
      <c r="CD60">
        <f t="shared" si="249"/>
        <v>0</v>
      </c>
      <c r="CE60" t="e">
        <f t="shared" si="250"/>
        <v>#DIV/0!</v>
      </c>
      <c r="CF60" t="e">
        <f t="shared" si="251"/>
        <v>#DIV/0!</v>
      </c>
    </row>
    <row r="61" spans="1:84" x14ac:dyDescent="0.35">
      <c r="A61" t="s">
        <v>157</v>
      </c>
      <c r="B61" s="1">
        <v>60</v>
      </c>
      <c r="C61" s="1" t="s">
        <v>144</v>
      </c>
      <c r="D61" s="1">
        <v>13744.000035079196</v>
      </c>
      <c r="E61" s="1">
        <v>0</v>
      </c>
      <c r="F61">
        <f t="shared" si="210"/>
        <v>17.89752413985147</v>
      </c>
      <c r="G61">
        <f t="shared" si="211"/>
        <v>0.28408114877252438</v>
      </c>
      <c r="H61">
        <f t="shared" si="212"/>
        <v>176.91365417998296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t="e">
        <f t="shared" si="213"/>
        <v>#DIV/0!</v>
      </c>
      <c r="Q61" t="e">
        <f t="shared" si="214"/>
        <v>#DIV/0!</v>
      </c>
      <c r="R61" t="e">
        <f t="shared" si="215"/>
        <v>#DIV/0!</v>
      </c>
      <c r="S61" s="1">
        <v>-1</v>
      </c>
      <c r="T61" s="1">
        <v>0.87</v>
      </c>
      <c r="U61" s="1">
        <v>0.92</v>
      </c>
      <c r="V61" s="1">
        <v>10.072417259216309</v>
      </c>
      <c r="W61">
        <f t="shared" si="216"/>
        <v>0.87503620862960818</v>
      </c>
      <c r="X61">
        <f t="shared" si="217"/>
        <v>1.2710887176305485E-2</v>
      </c>
      <c r="Y61" t="e">
        <f t="shared" si="218"/>
        <v>#DIV/0!</v>
      </c>
      <c r="Z61" t="e">
        <f t="shared" si="219"/>
        <v>#DIV/0!</v>
      </c>
      <c r="AA61" t="e">
        <f t="shared" si="220"/>
        <v>#DIV/0!</v>
      </c>
      <c r="AB61" s="1">
        <v>0</v>
      </c>
      <c r="AC61" s="1">
        <v>0.5</v>
      </c>
      <c r="AD61" t="e">
        <f t="shared" si="221"/>
        <v>#DIV/0!</v>
      </c>
      <c r="AE61">
        <f t="shared" si="222"/>
        <v>4.9358207874588604</v>
      </c>
      <c r="AF61">
        <f t="shared" si="223"/>
        <v>1.7152750578674274</v>
      </c>
      <c r="AG61">
        <f t="shared" si="224"/>
        <v>29.05389404296875</v>
      </c>
      <c r="AH61" s="1">
        <v>2</v>
      </c>
      <c r="AI61">
        <f t="shared" si="225"/>
        <v>4.644859790802002</v>
      </c>
      <c r="AJ61" s="1">
        <v>1</v>
      </c>
      <c r="AK61">
        <f t="shared" si="226"/>
        <v>9.2897195816040039</v>
      </c>
      <c r="AL61" s="1">
        <v>26.374029159545898</v>
      </c>
      <c r="AM61" s="1">
        <v>29.05389404296875</v>
      </c>
      <c r="AN61" s="1">
        <v>25.038631439208984</v>
      </c>
      <c r="AO61" s="1">
        <v>299.86392211914063</v>
      </c>
      <c r="AP61" s="1">
        <v>286.97213745117188</v>
      </c>
      <c r="AQ61" s="1">
        <v>20.21453857421875</v>
      </c>
      <c r="AR61" s="1">
        <v>23.431926727294922</v>
      </c>
      <c r="AS61" s="1">
        <v>57.991172790527344</v>
      </c>
      <c r="AT61" s="1">
        <v>67.222984313964844</v>
      </c>
      <c r="AU61" s="1">
        <v>299.63217163085938</v>
      </c>
      <c r="AV61" s="1">
        <v>1699.0377197265625</v>
      </c>
      <c r="AW61" s="1">
        <v>0.15135477483272552</v>
      </c>
      <c r="AX61" s="1">
        <v>98.969970703125</v>
      </c>
      <c r="AY61" s="1">
        <v>2.6648752689361572</v>
      </c>
      <c r="AZ61" s="1">
        <v>-0.26487073302268982</v>
      </c>
      <c r="BA61" s="1">
        <v>1</v>
      </c>
      <c r="BB61" s="1">
        <v>-1.355140209197998</v>
      </c>
      <c r="BC61" s="1">
        <v>7.355140209197998</v>
      </c>
      <c r="BD61" s="1">
        <v>1</v>
      </c>
      <c r="BE61" s="1">
        <v>0</v>
      </c>
      <c r="BF61" s="1">
        <v>0.15999999642372131</v>
      </c>
      <c r="BG61" s="1">
        <v>111115</v>
      </c>
      <c r="BH61">
        <f t="shared" si="227"/>
        <v>1.4981608581542967</v>
      </c>
      <c r="BI61">
        <f t="shared" si="228"/>
        <v>4.9358207874588608E-3</v>
      </c>
      <c r="BJ61">
        <f t="shared" si="229"/>
        <v>302.20389404296873</v>
      </c>
      <c r="BK61">
        <f t="shared" si="230"/>
        <v>299.52402915954588</v>
      </c>
      <c r="BL61">
        <f t="shared" si="231"/>
        <v>271.84602908001762</v>
      </c>
      <c r="BM61">
        <f t="shared" si="232"/>
        <v>9.0671271144157878E-2</v>
      </c>
      <c r="BN61">
        <f t="shared" si="233"/>
        <v>4.0343321595855777</v>
      </c>
      <c r="BO61">
        <f t="shared" si="234"/>
        <v>40.763194440939579</v>
      </c>
      <c r="BP61">
        <f t="shared" si="235"/>
        <v>17.331267713644657</v>
      </c>
      <c r="BQ61">
        <f t="shared" si="236"/>
        <v>27.713961601257324</v>
      </c>
      <c r="BR61">
        <f t="shared" si="237"/>
        <v>3.7320189338342971</v>
      </c>
      <c r="BS61">
        <f t="shared" si="238"/>
        <v>0.27565167532089313</v>
      </c>
      <c r="BT61">
        <f t="shared" si="239"/>
        <v>2.3190571017181503</v>
      </c>
      <c r="BU61">
        <f t="shared" si="240"/>
        <v>1.4129618321161468</v>
      </c>
      <c r="BV61">
        <f t="shared" si="241"/>
        <v>0.17302030829918139</v>
      </c>
      <c r="BW61">
        <f t="shared" si="242"/>
        <v>17.509139171175704</v>
      </c>
      <c r="BX61">
        <f t="shared" si="243"/>
        <v>0.61648373166570813</v>
      </c>
      <c r="BY61">
        <f t="shared" si="244"/>
        <v>57.376534541921572</v>
      </c>
      <c r="BZ61">
        <f t="shared" si="245"/>
        <v>284.37123466002134</v>
      </c>
      <c r="CA61">
        <f t="shared" si="246"/>
        <v>3.6111173946716722E-2</v>
      </c>
      <c r="CB61">
        <f t="shared" si="247"/>
        <v>0</v>
      </c>
      <c r="CC61">
        <f t="shared" si="248"/>
        <v>1486.719524588226</v>
      </c>
      <c r="CD61">
        <f t="shared" si="249"/>
        <v>0</v>
      </c>
      <c r="CE61" t="e">
        <f t="shared" si="250"/>
        <v>#DIV/0!</v>
      </c>
      <c r="CF61" t="e">
        <f t="shared" si="251"/>
        <v>#DIV/0!</v>
      </c>
    </row>
    <row r="62" spans="1:84" x14ac:dyDescent="0.35">
      <c r="A62" t="s">
        <v>157</v>
      </c>
      <c r="B62" s="1">
        <v>56</v>
      </c>
      <c r="C62" s="1" t="s">
        <v>140</v>
      </c>
      <c r="D62" s="1">
        <v>13050.000035079196</v>
      </c>
      <c r="E62" s="1">
        <v>0</v>
      </c>
      <c r="F62">
        <f t="shared" si="210"/>
        <v>20.680393504362403</v>
      </c>
      <c r="G62">
        <f t="shared" si="211"/>
        <v>0.15714788056398668</v>
      </c>
      <c r="H62">
        <f t="shared" si="212"/>
        <v>162.21971178617525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t="e">
        <f t="shared" si="213"/>
        <v>#DIV/0!</v>
      </c>
      <c r="Q62" t="e">
        <f t="shared" si="214"/>
        <v>#DIV/0!</v>
      </c>
      <c r="R62" t="e">
        <f t="shared" si="215"/>
        <v>#DIV/0!</v>
      </c>
      <c r="S62" s="1">
        <v>-1</v>
      </c>
      <c r="T62" s="1">
        <v>0.87</v>
      </c>
      <c r="U62" s="1">
        <v>0.92</v>
      </c>
      <c r="V62" s="1">
        <v>10.072417259216309</v>
      </c>
      <c r="W62">
        <f t="shared" si="216"/>
        <v>0.87503620862960818</v>
      </c>
      <c r="X62">
        <f t="shared" si="217"/>
        <v>1.4580757348761693E-2</v>
      </c>
      <c r="Y62" t="e">
        <f t="shared" si="218"/>
        <v>#DIV/0!</v>
      </c>
      <c r="Z62" t="e">
        <f t="shared" si="219"/>
        <v>#DIV/0!</v>
      </c>
      <c r="AA62" t="e">
        <f t="shared" si="220"/>
        <v>#DIV/0!</v>
      </c>
      <c r="AB62" s="1">
        <v>0</v>
      </c>
      <c r="AC62" s="1">
        <v>0.5</v>
      </c>
      <c r="AD62" t="e">
        <f t="shared" si="221"/>
        <v>#DIV/0!</v>
      </c>
      <c r="AE62">
        <f t="shared" si="222"/>
        <v>3.2502009814753325</v>
      </c>
      <c r="AF62">
        <f t="shared" si="223"/>
        <v>2.0148474701020191</v>
      </c>
      <c r="AG62">
        <f t="shared" si="224"/>
        <v>29.777091979980469</v>
      </c>
      <c r="AH62" s="1">
        <v>2</v>
      </c>
      <c r="AI62">
        <f t="shared" si="225"/>
        <v>4.644859790802002</v>
      </c>
      <c r="AJ62" s="1">
        <v>1</v>
      </c>
      <c r="AK62">
        <f t="shared" si="226"/>
        <v>9.2897195816040039</v>
      </c>
      <c r="AL62" s="1">
        <v>26.302457809448242</v>
      </c>
      <c r="AM62" s="1">
        <v>29.777091979980469</v>
      </c>
      <c r="AN62" s="1">
        <v>25.038446426391602</v>
      </c>
      <c r="AO62" s="1">
        <v>399.65234375</v>
      </c>
      <c r="AP62" s="1">
        <v>385.012451171875</v>
      </c>
      <c r="AQ62" s="1">
        <v>20.014141082763672</v>
      </c>
      <c r="AR62" s="1">
        <v>22.135690689086914</v>
      </c>
      <c r="AS62" s="1">
        <v>57.679847717285156</v>
      </c>
      <c r="AT62" s="1">
        <v>63.790927886962891</v>
      </c>
      <c r="AU62" s="1">
        <v>299.61642456054688</v>
      </c>
      <c r="AV62" s="1">
        <v>1699.2647705078125</v>
      </c>
      <c r="AW62" s="1">
        <v>0.20165760815143585</v>
      </c>
      <c r="AX62" s="1">
        <v>98.99652099609375</v>
      </c>
      <c r="AY62" s="1">
        <v>2.7711789608001709</v>
      </c>
      <c r="AZ62" s="1">
        <v>-0.20132483541965485</v>
      </c>
      <c r="BA62" s="1">
        <v>0.5</v>
      </c>
      <c r="BB62" s="1">
        <v>-1.355140209197998</v>
      </c>
      <c r="BC62" s="1">
        <v>7.355140209197998</v>
      </c>
      <c r="BD62" s="1">
        <v>1</v>
      </c>
      <c r="BE62" s="1">
        <v>0</v>
      </c>
      <c r="BF62" s="1">
        <v>0.15999999642372131</v>
      </c>
      <c r="BG62" s="1">
        <v>111115</v>
      </c>
      <c r="BH62">
        <f t="shared" si="227"/>
        <v>1.4980821228027343</v>
      </c>
      <c r="BI62">
        <f t="shared" si="228"/>
        <v>3.2502009814753324E-3</v>
      </c>
      <c r="BJ62">
        <f t="shared" si="229"/>
        <v>302.92709197998045</v>
      </c>
      <c r="BK62">
        <f t="shared" si="230"/>
        <v>299.45245780944822</v>
      </c>
      <c r="BL62">
        <f t="shared" si="231"/>
        <v>271.88235720420562</v>
      </c>
      <c r="BM62">
        <f t="shared" si="232"/>
        <v>0.34953668958032069</v>
      </c>
      <c r="BN62">
        <f t="shared" si="233"/>
        <v>4.2062038381672489</v>
      </c>
      <c r="BO62">
        <f t="shared" si="234"/>
        <v>42.488400560391604</v>
      </c>
      <c r="BP62">
        <f t="shared" si="235"/>
        <v>20.35270987130469</v>
      </c>
      <c r="BQ62">
        <f t="shared" si="236"/>
        <v>28.039774894714355</v>
      </c>
      <c r="BR62">
        <f t="shared" si="237"/>
        <v>3.8036478306206267</v>
      </c>
      <c r="BS62">
        <f t="shared" si="238"/>
        <v>0.15453373820784044</v>
      </c>
      <c r="BT62">
        <f t="shared" si="239"/>
        <v>2.1913563680652297</v>
      </c>
      <c r="BU62">
        <f t="shared" si="240"/>
        <v>1.612291462555397</v>
      </c>
      <c r="BV62">
        <f t="shared" si="241"/>
        <v>9.6815097387852517E-2</v>
      </c>
      <c r="BW62">
        <f t="shared" si="242"/>
        <v>16.059187103820374</v>
      </c>
      <c r="BX62">
        <f t="shared" si="243"/>
        <v>0.42133627443066274</v>
      </c>
      <c r="BY62">
        <f t="shared" si="244"/>
        <v>51.322159172941674</v>
      </c>
      <c r="BZ62">
        <f t="shared" si="245"/>
        <v>382.00713642737236</v>
      </c>
      <c r="CA62">
        <f t="shared" si="246"/>
        <v>2.7783838205644194E-2</v>
      </c>
      <c r="CB62">
        <f t="shared" si="247"/>
        <v>0</v>
      </c>
      <c r="CC62">
        <f t="shared" si="248"/>
        <v>1486.9182022430175</v>
      </c>
      <c r="CD62">
        <f t="shared" si="249"/>
        <v>0</v>
      </c>
      <c r="CE62" t="e">
        <f t="shared" si="250"/>
        <v>#DIV/0!</v>
      </c>
      <c r="CF62" t="e">
        <f t="shared" si="251"/>
        <v>#DIV/0!</v>
      </c>
    </row>
    <row r="63" spans="1:84" x14ac:dyDescent="0.35">
      <c r="A63" t="s">
        <v>157</v>
      </c>
      <c r="B63" s="1">
        <v>61</v>
      </c>
      <c r="C63" s="1" t="s">
        <v>145</v>
      </c>
      <c r="D63" s="1">
        <v>13896.000035079196</v>
      </c>
      <c r="E63" s="1">
        <v>0</v>
      </c>
      <c r="F63">
        <f t="shared" si="210"/>
        <v>30.406782890189611</v>
      </c>
      <c r="G63">
        <f t="shared" si="211"/>
        <v>0.30442720916760058</v>
      </c>
      <c r="H63">
        <f t="shared" si="212"/>
        <v>303.37814103422278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t="e">
        <f t="shared" si="213"/>
        <v>#DIV/0!</v>
      </c>
      <c r="Q63" t="e">
        <f t="shared" si="214"/>
        <v>#DIV/0!</v>
      </c>
      <c r="R63" t="e">
        <f t="shared" si="215"/>
        <v>#DIV/0!</v>
      </c>
      <c r="S63" s="1">
        <v>-1</v>
      </c>
      <c r="T63" s="1">
        <v>0.87</v>
      </c>
      <c r="U63" s="1">
        <v>0.92</v>
      </c>
      <c r="V63" s="1">
        <v>10.072417259216309</v>
      </c>
      <c r="W63">
        <f t="shared" si="216"/>
        <v>0.87503620862960818</v>
      </c>
      <c r="X63">
        <f t="shared" si="217"/>
        <v>2.1127972154118001E-2</v>
      </c>
      <c r="Y63" t="e">
        <f t="shared" si="218"/>
        <v>#DIV/0!</v>
      </c>
      <c r="Z63" t="e">
        <f t="shared" si="219"/>
        <v>#DIV/0!</v>
      </c>
      <c r="AA63" t="e">
        <f t="shared" si="220"/>
        <v>#DIV/0!</v>
      </c>
      <c r="AB63" s="1">
        <v>0</v>
      </c>
      <c r="AC63" s="1">
        <v>0.5</v>
      </c>
      <c r="AD63" t="e">
        <f t="shared" si="221"/>
        <v>#DIV/0!</v>
      </c>
      <c r="AE63">
        <f t="shared" si="222"/>
        <v>5.0946550182156471</v>
      </c>
      <c r="AF63">
        <f t="shared" si="223"/>
        <v>1.6553350252588932</v>
      </c>
      <c r="AG63">
        <f t="shared" si="224"/>
        <v>28.988645553588867</v>
      </c>
      <c r="AH63" s="1">
        <v>2</v>
      </c>
      <c r="AI63">
        <f t="shared" si="225"/>
        <v>4.644859790802002</v>
      </c>
      <c r="AJ63" s="1">
        <v>1</v>
      </c>
      <c r="AK63">
        <f t="shared" si="226"/>
        <v>9.2897195816040039</v>
      </c>
      <c r="AL63" s="1">
        <v>26.419424057006836</v>
      </c>
      <c r="AM63" s="1">
        <v>28.988645553588867</v>
      </c>
      <c r="AN63" s="1">
        <v>25.047582626342773</v>
      </c>
      <c r="AO63" s="1">
        <v>500.35797119140625</v>
      </c>
      <c r="AP63" s="1">
        <v>478.43423461914063</v>
      </c>
      <c r="AQ63" s="1">
        <v>20.565401077270508</v>
      </c>
      <c r="AR63" s="1">
        <v>23.884889602661133</v>
      </c>
      <c r="AS63" s="1">
        <v>58.839794158935547</v>
      </c>
      <c r="AT63" s="1">
        <v>68.336051940917969</v>
      </c>
      <c r="AU63" s="1">
        <v>299.62265014648438</v>
      </c>
      <c r="AV63" s="1">
        <v>1698.7896728515625</v>
      </c>
      <c r="AW63" s="1">
        <v>0.15775032341480255</v>
      </c>
      <c r="AX63" s="1">
        <v>98.966171264648438</v>
      </c>
      <c r="AY63" s="1">
        <v>2.982490062713623</v>
      </c>
      <c r="AZ63" s="1">
        <v>-0.28022259473800659</v>
      </c>
      <c r="BA63" s="1">
        <v>1</v>
      </c>
      <c r="BB63" s="1">
        <v>-1.355140209197998</v>
      </c>
      <c r="BC63" s="1">
        <v>7.355140209197998</v>
      </c>
      <c r="BD63" s="1">
        <v>1</v>
      </c>
      <c r="BE63" s="1">
        <v>0</v>
      </c>
      <c r="BF63" s="1">
        <v>0.15999999642372131</v>
      </c>
      <c r="BG63" s="1">
        <v>111115</v>
      </c>
      <c r="BH63">
        <f t="shared" si="227"/>
        <v>1.4981132507324217</v>
      </c>
      <c r="BI63">
        <f t="shared" si="228"/>
        <v>5.0946550182156469E-3</v>
      </c>
      <c r="BJ63">
        <f t="shared" si="229"/>
        <v>302.13864555358884</v>
      </c>
      <c r="BK63">
        <f t="shared" si="230"/>
        <v>299.56942405700681</v>
      </c>
      <c r="BL63">
        <f t="shared" si="231"/>
        <v>271.8063415809047</v>
      </c>
      <c r="BM63">
        <f t="shared" si="232"/>
        <v>6.7760926294135632E-2</v>
      </c>
      <c r="BN63">
        <f t="shared" si="233"/>
        <v>4.0191311003130759</v>
      </c>
      <c r="BO63">
        <f t="shared" si="234"/>
        <v>40.611160853797159</v>
      </c>
      <c r="BP63">
        <f t="shared" si="235"/>
        <v>16.726271251136026</v>
      </c>
      <c r="BQ63">
        <f t="shared" si="236"/>
        <v>27.704034805297852</v>
      </c>
      <c r="BR63">
        <f t="shared" si="237"/>
        <v>3.7298551681876515</v>
      </c>
      <c r="BS63">
        <f t="shared" si="238"/>
        <v>0.29476757734179643</v>
      </c>
      <c r="BT63">
        <f t="shared" si="239"/>
        <v>2.3637960750541827</v>
      </c>
      <c r="BU63">
        <f t="shared" si="240"/>
        <v>1.3660590931334688</v>
      </c>
      <c r="BV63">
        <f t="shared" si="241"/>
        <v>0.18507390630156093</v>
      </c>
      <c r="BW63">
        <f t="shared" si="242"/>
        <v>30.024173063543561</v>
      </c>
      <c r="BX63">
        <f t="shared" si="243"/>
        <v>0.63410625553526301</v>
      </c>
      <c r="BY63">
        <f t="shared" si="244"/>
        <v>58.791584938870358</v>
      </c>
      <c r="BZ63">
        <f t="shared" si="245"/>
        <v>474.01546217491705</v>
      </c>
      <c r="CA63">
        <f t="shared" si="246"/>
        <v>3.7713178190518705E-2</v>
      </c>
      <c r="CB63">
        <f t="shared" si="247"/>
        <v>0</v>
      </c>
      <c r="CC63">
        <f t="shared" si="248"/>
        <v>1486.5024745911637</v>
      </c>
      <c r="CD63">
        <f t="shared" si="249"/>
        <v>0</v>
      </c>
      <c r="CE63" t="e">
        <f t="shared" si="250"/>
        <v>#DIV/0!</v>
      </c>
      <c r="CF63" t="e">
        <f t="shared" si="251"/>
        <v>#DIV/0!</v>
      </c>
    </row>
    <row r="64" spans="1:84" x14ac:dyDescent="0.35">
      <c r="A64" t="s">
        <v>157</v>
      </c>
      <c r="B64" s="1">
        <v>62</v>
      </c>
      <c r="C64" s="1" t="s">
        <v>146</v>
      </c>
      <c r="D64" s="1">
        <v>14069.000035079196</v>
      </c>
      <c r="E64" s="1">
        <v>0</v>
      </c>
      <c r="F64">
        <f t="shared" si="210"/>
        <v>42.834378754670382</v>
      </c>
      <c r="G64">
        <f t="shared" si="211"/>
        <v>0.33315173601850667</v>
      </c>
      <c r="H64">
        <f t="shared" si="212"/>
        <v>539.02929040316451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t="e">
        <f t="shared" si="213"/>
        <v>#DIV/0!</v>
      </c>
      <c r="Q64" t="e">
        <f t="shared" si="214"/>
        <v>#DIV/0!</v>
      </c>
      <c r="R64" t="e">
        <f t="shared" si="215"/>
        <v>#DIV/0!</v>
      </c>
      <c r="S64" s="1">
        <v>-1</v>
      </c>
      <c r="T64" s="1">
        <v>0.87</v>
      </c>
      <c r="U64" s="1">
        <v>0.92</v>
      </c>
      <c r="V64" s="1">
        <v>10.072417259216309</v>
      </c>
      <c r="W64">
        <f t="shared" si="216"/>
        <v>0.87503620862960818</v>
      </c>
      <c r="X64">
        <f t="shared" si="217"/>
        <v>2.9442334265309927E-2</v>
      </c>
      <c r="Y64" t="e">
        <f t="shared" si="218"/>
        <v>#DIV/0!</v>
      </c>
      <c r="Z64" t="e">
        <f t="shared" si="219"/>
        <v>#DIV/0!</v>
      </c>
      <c r="AA64" t="e">
        <f t="shared" si="220"/>
        <v>#DIV/0!</v>
      </c>
      <c r="AB64" s="1">
        <v>0</v>
      </c>
      <c r="AC64" s="1">
        <v>0.5</v>
      </c>
      <c r="AD64" t="e">
        <f t="shared" si="221"/>
        <v>#DIV/0!</v>
      </c>
      <c r="AE64">
        <f t="shared" si="222"/>
        <v>5.3927104425650434</v>
      </c>
      <c r="AF64">
        <f t="shared" si="223"/>
        <v>1.6058310196089032</v>
      </c>
      <c r="AG64">
        <f t="shared" si="224"/>
        <v>28.927753448486328</v>
      </c>
      <c r="AH64" s="1">
        <v>2</v>
      </c>
      <c r="AI64">
        <f t="shared" si="225"/>
        <v>4.644859790802002</v>
      </c>
      <c r="AJ64" s="1">
        <v>1</v>
      </c>
      <c r="AK64">
        <f t="shared" si="226"/>
        <v>9.2897195816040039</v>
      </c>
      <c r="AL64" s="1">
        <v>26.446521759033203</v>
      </c>
      <c r="AM64" s="1">
        <v>28.927753448486328</v>
      </c>
      <c r="AN64" s="1">
        <v>25.037702560424805</v>
      </c>
      <c r="AO64" s="1">
        <v>799.875244140625</v>
      </c>
      <c r="AP64" s="1">
        <v>768.51544189453125</v>
      </c>
      <c r="AQ64" s="1">
        <v>20.728048324584961</v>
      </c>
      <c r="AR64" s="1">
        <v>24.240591049194336</v>
      </c>
      <c r="AS64" s="1">
        <v>59.216087341308594</v>
      </c>
      <c r="AT64" s="1">
        <v>69.249931335449219</v>
      </c>
      <c r="AU64" s="1">
        <v>299.611328125</v>
      </c>
      <c r="AV64" s="1">
        <v>1701.4398193359375</v>
      </c>
      <c r="AW64" s="1">
        <v>0.1918393075466156</v>
      </c>
      <c r="AX64" s="1">
        <v>98.972793579101563</v>
      </c>
      <c r="AY64" s="1">
        <v>3.4394786357879639</v>
      </c>
      <c r="AZ64" s="1">
        <v>-0.28309202194213867</v>
      </c>
      <c r="BA64" s="1">
        <v>1</v>
      </c>
      <c r="BB64" s="1">
        <v>-1.355140209197998</v>
      </c>
      <c r="BC64" s="1">
        <v>7.355140209197998</v>
      </c>
      <c r="BD64" s="1">
        <v>1</v>
      </c>
      <c r="BE64" s="1">
        <v>0</v>
      </c>
      <c r="BF64" s="1">
        <v>0.15999999642372131</v>
      </c>
      <c r="BG64" s="1">
        <v>111115</v>
      </c>
      <c r="BH64">
        <f t="shared" si="227"/>
        <v>1.4980566406249998</v>
      </c>
      <c r="BI64">
        <f t="shared" si="228"/>
        <v>5.392710442565043E-3</v>
      </c>
      <c r="BJ64">
        <f t="shared" si="229"/>
        <v>302.07775344848631</v>
      </c>
      <c r="BK64">
        <f t="shared" si="230"/>
        <v>299.59652175903318</v>
      </c>
      <c r="BL64">
        <f t="shared" si="231"/>
        <v>272.23036500892704</v>
      </c>
      <c r="BM64">
        <f t="shared" si="232"/>
        <v>2.1148248076433705E-2</v>
      </c>
      <c r="BN64">
        <f t="shared" si="233"/>
        <v>4.004990033756231</v>
      </c>
      <c r="BO64">
        <f t="shared" si="234"/>
        <v>40.465565221773204</v>
      </c>
      <c r="BP64">
        <f t="shared" si="235"/>
        <v>16.224974172578868</v>
      </c>
      <c r="BQ64">
        <f t="shared" si="236"/>
        <v>27.687137603759766</v>
      </c>
      <c r="BR64">
        <f t="shared" si="237"/>
        <v>3.7261745653137082</v>
      </c>
      <c r="BS64">
        <f t="shared" si="238"/>
        <v>0.3216177483397058</v>
      </c>
      <c r="BT64">
        <f t="shared" si="239"/>
        <v>2.3991590141473278</v>
      </c>
      <c r="BU64">
        <f t="shared" si="240"/>
        <v>1.3270155511663804</v>
      </c>
      <c r="BV64">
        <f t="shared" si="241"/>
        <v>0.20201647689579996</v>
      </c>
      <c r="BW64">
        <f t="shared" si="242"/>
        <v>53.349234692161993</v>
      </c>
      <c r="BX64">
        <f t="shared" si="243"/>
        <v>0.70139031829257537</v>
      </c>
      <c r="BY64">
        <f t="shared" si="244"/>
        <v>59.998211420340873</v>
      </c>
      <c r="BZ64">
        <f t="shared" si="245"/>
        <v>762.29066720560354</v>
      </c>
      <c r="CA64">
        <f t="shared" si="246"/>
        <v>3.3713991567057969E-2</v>
      </c>
      <c r="CB64">
        <f t="shared" si="247"/>
        <v>0</v>
      </c>
      <c r="CC64">
        <f t="shared" si="248"/>
        <v>1488.8214487231642</v>
      </c>
      <c r="CD64">
        <f t="shared" si="249"/>
        <v>0</v>
      </c>
      <c r="CE64" t="e">
        <f t="shared" si="250"/>
        <v>#DIV/0!</v>
      </c>
      <c r="CF64" t="e">
        <f t="shared" si="251"/>
        <v>#DIV/0!</v>
      </c>
    </row>
    <row r="65" spans="1:84" x14ac:dyDescent="0.35">
      <c r="A65" t="s">
        <v>157</v>
      </c>
      <c r="B65" s="1">
        <v>63</v>
      </c>
      <c r="C65" s="1" t="s">
        <v>147</v>
      </c>
      <c r="D65" s="1">
        <v>14216.000035079196</v>
      </c>
      <c r="E65" s="1">
        <v>0</v>
      </c>
      <c r="F65">
        <f t="shared" si="210"/>
        <v>50.099526124547388</v>
      </c>
      <c r="G65">
        <f t="shared" si="211"/>
        <v>0.34174088734225377</v>
      </c>
      <c r="H65">
        <f t="shared" si="212"/>
        <v>893.14932353500467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t="e">
        <f t="shared" si="213"/>
        <v>#DIV/0!</v>
      </c>
      <c r="Q65" t="e">
        <f t="shared" si="214"/>
        <v>#DIV/0!</v>
      </c>
      <c r="R65" t="e">
        <f t="shared" si="215"/>
        <v>#DIV/0!</v>
      </c>
      <c r="S65" s="1">
        <v>-1</v>
      </c>
      <c r="T65" s="1">
        <v>0.87</v>
      </c>
      <c r="U65" s="1">
        <v>0.92</v>
      </c>
      <c r="V65" s="1">
        <v>10.072417259216309</v>
      </c>
      <c r="W65">
        <f t="shared" si="216"/>
        <v>0.87503620862960818</v>
      </c>
      <c r="X65">
        <f t="shared" si="217"/>
        <v>3.4347077406415072E-2</v>
      </c>
      <c r="Y65" t="e">
        <f t="shared" si="218"/>
        <v>#DIV/0!</v>
      </c>
      <c r="Z65" t="e">
        <f t="shared" si="219"/>
        <v>#DIV/0!</v>
      </c>
      <c r="AA65" t="e">
        <f t="shared" si="220"/>
        <v>#DIV/0!</v>
      </c>
      <c r="AB65" s="1">
        <v>0</v>
      </c>
      <c r="AC65" s="1">
        <v>0.5</v>
      </c>
      <c r="AD65" t="e">
        <f t="shared" si="221"/>
        <v>#DIV/0!</v>
      </c>
      <c r="AE65">
        <f t="shared" si="222"/>
        <v>5.5308204267154926</v>
      </c>
      <c r="AF65">
        <f t="shared" si="223"/>
        <v>1.6062127989929338</v>
      </c>
      <c r="AG65">
        <f t="shared" si="224"/>
        <v>29.096942901611328</v>
      </c>
      <c r="AH65" s="1">
        <v>2</v>
      </c>
      <c r="AI65">
        <f t="shared" si="225"/>
        <v>4.644859790802002</v>
      </c>
      <c r="AJ65" s="1">
        <v>1</v>
      </c>
      <c r="AK65">
        <f t="shared" si="226"/>
        <v>9.2897195816040039</v>
      </c>
      <c r="AL65" s="1">
        <v>26.573001861572266</v>
      </c>
      <c r="AM65" s="1">
        <v>29.096942901611328</v>
      </c>
      <c r="AN65" s="1">
        <v>25.047626495361328</v>
      </c>
      <c r="AO65" s="1">
        <v>1200.287841796875</v>
      </c>
      <c r="AP65" s="1">
        <v>1162.5535888671875</v>
      </c>
      <c r="AQ65" s="1">
        <v>21.035722732543945</v>
      </c>
      <c r="AR65" s="1">
        <v>24.636674880981445</v>
      </c>
      <c r="AS65" s="1">
        <v>59.643447875976563</v>
      </c>
      <c r="AT65" s="1">
        <v>69.852951049804688</v>
      </c>
      <c r="AU65" s="1">
        <v>299.61849975585938</v>
      </c>
      <c r="AV65" s="1">
        <v>1700.2041015625</v>
      </c>
      <c r="AW65" s="1">
        <v>0.22448894381523132</v>
      </c>
      <c r="AX65" s="1">
        <v>98.965301513671875</v>
      </c>
      <c r="AY65" s="1">
        <v>3.4351999759674072</v>
      </c>
      <c r="AZ65" s="1">
        <v>-0.2970024049282074</v>
      </c>
      <c r="BA65" s="1">
        <v>1</v>
      </c>
      <c r="BB65" s="1">
        <v>-1.355140209197998</v>
      </c>
      <c r="BC65" s="1">
        <v>7.355140209197998</v>
      </c>
      <c r="BD65" s="1">
        <v>1</v>
      </c>
      <c r="BE65" s="1">
        <v>0</v>
      </c>
      <c r="BF65" s="1">
        <v>0.15999999642372131</v>
      </c>
      <c r="BG65" s="1">
        <v>111115</v>
      </c>
      <c r="BH65">
        <f t="shared" si="227"/>
        <v>1.4980924987792967</v>
      </c>
      <c r="BI65">
        <f t="shared" si="228"/>
        <v>5.5308204267154925E-3</v>
      </c>
      <c r="BJ65">
        <f t="shared" si="229"/>
        <v>302.24694290161131</v>
      </c>
      <c r="BK65">
        <f t="shared" si="230"/>
        <v>299.72300186157224</v>
      </c>
      <c r="BL65">
        <f t="shared" si="231"/>
        <v>272.03265016959631</v>
      </c>
      <c r="BM65">
        <f t="shared" si="232"/>
        <v>-6.1158306075930306E-3</v>
      </c>
      <c r="BN65">
        <f t="shared" si="233"/>
        <v>4.0443887568835688</v>
      </c>
      <c r="BO65">
        <f t="shared" si="234"/>
        <v>40.866735057891418</v>
      </c>
      <c r="BP65">
        <f t="shared" si="235"/>
        <v>16.230060176909973</v>
      </c>
      <c r="BQ65">
        <f t="shared" si="236"/>
        <v>27.834972381591797</v>
      </c>
      <c r="BR65">
        <f t="shared" si="237"/>
        <v>3.7584841142962384</v>
      </c>
      <c r="BS65">
        <f t="shared" si="238"/>
        <v>0.32961532918230341</v>
      </c>
      <c r="BT65">
        <f t="shared" si="239"/>
        <v>2.438175957890635</v>
      </c>
      <c r="BU65">
        <f t="shared" si="240"/>
        <v>1.3203081564056034</v>
      </c>
      <c r="BV65">
        <f t="shared" si="241"/>
        <v>0.2070657191910083</v>
      </c>
      <c r="BW65">
        <f t="shared" si="242"/>
        <v>88.390792100373815</v>
      </c>
      <c r="BX65">
        <f t="shared" si="243"/>
        <v>0.76826507791808973</v>
      </c>
      <c r="BY65">
        <f t="shared" si="244"/>
        <v>60.397493573760407</v>
      </c>
      <c r="BZ65">
        <f t="shared" si="245"/>
        <v>1155.2730289241217</v>
      </c>
      <c r="CA65">
        <f t="shared" si="246"/>
        <v>2.619195403508838E-2</v>
      </c>
      <c r="CB65">
        <f t="shared" si="247"/>
        <v>0</v>
      </c>
      <c r="CC65">
        <f t="shared" si="248"/>
        <v>1487.7401509277593</v>
      </c>
      <c r="CD65">
        <f t="shared" si="249"/>
        <v>0</v>
      </c>
      <c r="CE65" t="e">
        <f t="shared" si="250"/>
        <v>#DIV/0!</v>
      </c>
      <c r="CF65" t="e">
        <f t="shared" si="251"/>
        <v>#DIV/0!</v>
      </c>
    </row>
    <row r="66" spans="1:84" x14ac:dyDescent="0.35">
      <c r="A66" t="s">
        <v>157</v>
      </c>
      <c r="B66" s="1">
        <v>64</v>
      </c>
      <c r="C66" s="1" t="s">
        <v>148</v>
      </c>
      <c r="D66" s="1">
        <v>14402.000035079196</v>
      </c>
      <c r="E66" s="1">
        <v>0</v>
      </c>
      <c r="F66">
        <f t="shared" si="210"/>
        <v>52.181369284665315</v>
      </c>
      <c r="G66">
        <f t="shared" si="211"/>
        <v>0.34934353638765653</v>
      </c>
      <c r="H66">
        <f t="shared" si="212"/>
        <v>1177.9479431552318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t="e">
        <f t="shared" si="213"/>
        <v>#DIV/0!</v>
      </c>
      <c r="Q66" t="e">
        <f t="shared" si="214"/>
        <v>#DIV/0!</v>
      </c>
      <c r="R66" t="e">
        <f t="shared" si="215"/>
        <v>#DIV/0!</v>
      </c>
      <c r="S66" s="1">
        <v>-1</v>
      </c>
      <c r="T66" s="1">
        <v>0.87</v>
      </c>
      <c r="U66" s="1">
        <v>0.92</v>
      </c>
      <c r="V66" s="1">
        <v>10.072417259216309</v>
      </c>
      <c r="W66">
        <f t="shared" si="216"/>
        <v>0.87503620862960818</v>
      </c>
      <c r="X66">
        <f t="shared" si="217"/>
        <v>3.5760148541506574E-2</v>
      </c>
      <c r="Y66" t="e">
        <f t="shared" si="218"/>
        <v>#DIV/0!</v>
      </c>
      <c r="Z66" t="e">
        <f t="shared" si="219"/>
        <v>#DIV/0!</v>
      </c>
      <c r="AA66" t="e">
        <f t="shared" si="220"/>
        <v>#DIV/0!</v>
      </c>
      <c r="AB66" s="1">
        <v>0</v>
      </c>
      <c r="AC66" s="1">
        <v>0.5</v>
      </c>
      <c r="AD66" t="e">
        <f t="shared" si="221"/>
        <v>#DIV/0!</v>
      </c>
      <c r="AE66">
        <f t="shared" si="222"/>
        <v>5.6713539192849272</v>
      </c>
      <c r="AF66">
        <f t="shared" si="223"/>
        <v>1.6118761825842216</v>
      </c>
      <c r="AG66">
        <f t="shared" si="224"/>
        <v>29.263174057006836</v>
      </c>
      <c r="AH66" s="1">
        <v>2</v>
      </c>
      <c r="AI66">
        <f t="shared" si="225"/>
        <v>4.644859790802002</v>
      </c>
      <c r="AJ66" s="1">
        <v>1</v>
      </c>
      <c r="AK66">
        <f t="shared" si="226"/>
        <v>9.2897195816040039</v>
      </c>
      <c r="AL66" s="1">
        <v>26.624855041503906</v>
      </c>
      <c r="AM66" s="1">
        <v>29.263174057006836</v>
      </c>
      <c r="AN66" s="1">
        <v>25.039012908935547</v>
      </c>
      <c r="AO66" s="1">
        <v>1500.3592529296875</v>
      </c>
      <c r="AP66" s="1">
        <v>1459.9984130859375</v>
      </c>
      <c r="AQ66" s="1">
        <v>21.282085418701172</v>
      </c>
      <c r="AR66" s="1">
        <v>24.973426818847656</v>
      </c>
      <c r="AS66" s="1">
        <v>60.161697387695313</v>
      </c>
      <c r="AT66" s="1">
        <v>70.595680236816406</v>
      </c>
      <c r="AU66" s="1">
        <v>299.60494995117188</v>
      </c>
      <c r="AV66" s="1">
        <v>1699.5509033203125</v>
      </c>
      <c r="AW66" s="1">
        <v>0.1727459728717804</v>
      </c>
      <c r="AX66" s="1">
        <v>98.967239379882813</v>
      </c>
      <c r="AY66" s="1">
        <v>2.5179879665374756</v>
      </c>
      <c r="AZ66" s="1">
        <v>-0.29975488781929016</v>
      </c>
      <c r="BA66" s="1">
        <v>1</v>
      </c>
      <c r="BB66" s="1">
        <v>-1.355140209197998</v>
      </c>
      <c r="BC66" s="1">
        <v>7.355140209197998</v>
      </c>
      <c r="BD66" s="1">
        <v>1</v>
      </c>
      <c r="BE66" s="1">
        <v>0</v>
      </c>
      <c r="BF66" s="1">
        <v>0.15999999642372131</v>
      </c>
      <c r="BG66" s="1">
        <v>111115</v>
      </c>
      <c r="BH66">
        <f t="shared" si="227"/>
        <v>1.4980247497558592</v>
      </c>
      <c r="BI66">
        <f t="shared" si="228"/>
        <v>5.6713539192849273E-3</v>
      </c>
      <c r="BJ66">
        <f t="shared" si="229"/>
        <v>302.41317405700681</v>
      </c>
      <c r="BK66">
        <f t="shared" si="230"/>
        <v>299.77485504150388</v>
      </c>
      <c r="BL66">
        <f t="shared" si="231"/>
        <v>271.92813845318233</v>
      </c>
      <c r="BM66">
        <f t="shared" si="232"/>
        <v>-3.6752969625747867E-2</v>
      </c>
      <c r="BN66">
        <f t="shared" si="233"/>
        <v>4.0834272927011028</v>
      </c>
      <c r="BO66">
        <f t="shared" si="234"/>
        <v>41.260394028239872</v>
      </c>
      <c r="BP66">
        <f t="shared" si="235"/>
        <v>16.286967209392216</v>
      </c>
      <c r="BQ66">
        <f t="shared" si="236"/>
        <v>27.944014549255371</v>
      </c>
      <c r="BR66">
        <f t="shared" si="237"/>
        <v>3.7824718548888567</v>
      </c>
      <c r="BS66">
        <f t="shared" si="238"/>
        <v>0.33668246083270553</v>
      </c>
      <c r="BT66">
        <f t="shared" si="239"/>
        <v>2.4715511101168812</v>
      </c>
      <c r="BU66">
        <f t="shared" si="240"/>
        <v>1.3109207447719755</v>
      </c>
      <c r="BV66">
        <f t="shared" si="241"/>
        <v>0.21152857147335691</v>
      </c>
      <c r="BW66">
        <f t="shared" si="242"/>
        <v>116.57825606728441</v>
      </c>
      <c r="BX66">
        <f t="shared" si="243"/>
        <v>0.8068145366442232</v>
      </c>
      <c r="BY66">
        <f t="shared" si="244"/>
        <v>60.653992825814875</v>
      </c>
      <c r="BZ66">
        <f t="shared" si="245"/>
        <v>1452.4153156721256</v>
      </c>
      <c r="CA66">
        <f t="shared" si="246"/>
        <v>2.1791345519987404E-2</v>
      </c>
      <c r="CB66">
        <f t="shared" si="247"/>
        <v>0</v>
      </c>
      <c r="CC66">
        <f t="shared" si="248"/>
        <v>1487.1685788144321</v>
      </c>
      <c r="CD66">
        <f t="shared" si="249"/>
        <v>0</v>
      </c>
      <c r="CE66" t="e">
        <f t="shared" si="250"/>
        <v>#DIV/0!</v>
      </c>
      <c r="CF66" t="e">
        <f t="shared" si="251"/>
        <v>#DIV/0!</v>
      </c>
    </row>
    <row r="67" spans="1:84" x14ac:dyDescent="0.35">
      <c r="A67" t="s">
        <v>157</v>
      </c>
      <c r="B67" s="1">
        <v>65</v>
      </c>
      <c r="C67" s="1" t="s">
        <v>149</v>
      </c>
      <c r="D67" s="1">
        <v>14604.000035079196</v>
      </c>
      <c r="E67" s="1">
        <v>0</v>
      </c>
      <c r="F67">
        <f t="shared" si="210"/>
        <v>53.46402118353614</v>
      </c>
      <c r="G67">
        <f t="shared" si="211"/>
        <v>0.33692693822821579</v>
      </c>
      <c r="H67">
        <f t="shared" si="212"/>
        <v>1355.7073525898695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t="e">
        <f t="shared" si="213"/>
        <v>#DIV/0!</v>
      </c>
      <c r="Q67" t="e">
        <f t="shared" si="214"/>
        <v>#DIV/0!</v>
      </c>
      <c r="R67" t="e">
        <f t="shared" si="215"/>
        <v>#DIV/0!</v>
      </c>
      <c r="S67" s="1">
        <v>-1</v>
      </c>
      <c r="T67" s="1">
        <v>0.87</v>
      </c>
      <c r="U67" s="1">
        <v>0.92</v>
      </c>
      <c r="V67" s="1">
        <v>10.072417259216309</v>
      </c>
      <c r="W67">
        <f t="shared" si="216"/>
        <v>0.87503620862960818</v>
      </c>
      <c r="X67">
        <f t="shared" si="217"/>
        <v>3.6635552887833621E-2</v>
      </c>
      <c r="Y67" t="e">
        <f t="shared" si="218"/>
        <v>#DIV/0!</v>
      </c>
      <c r="Z67" t="e">
        <f t="shared" si="219"/>
        <v>#DIV/0!</v>
      </c>
      <c r="AA67" t="e">
        <f t="shared" si="220"/>
        <v>#DIV/0!</v>
      </c>
      <c r="AB67" s="1">
        <v>0</v>
      </c>
      <c r="AC67" s="1">
        <v>0.5</v>
      </c>
      <c r="AD67" t="e">
        <f t="shared" si="221"/>
        <v>#DIV/0!</v>
      </c>
      <c r="AE67">
        <f t="shared" si="222"/>
        <v>5.5740179555279994</v>
      </c>
      <c r="AF67">
        <f t="shared" si="223"/>
        <v>1.6398641690452371</v>
      </c>
      <c r="AG67">
        <f t="shared" si="224"/>
        <v>29.482240676879883</v>
      </c>
      <c r="AH67" s="1">
        <v>2</v>
      </c>
      <c r="AI67">
        <f t="shared" si="225"/>
        <v>4.644859790802002</v>
      </c>
      <c r="AJ67" s="1">
        <v>1</v>
      </c>
      <c r="AK67">
        <f t="shared" si="226"/>
        <v>9.2897195816040039</v>
      </c>
      <c r="AL67" s="1">
        <v>26.692880630493164</v>
      </c>
      <c r="AM67" s="1">
        <v>29.482240676879883</v>
      </c>
      <c r="AN67" s="1">
        <v>25.023988723754883</v>
      </c>
      <c r="AO67" s="1">
        <v>1700.473388671875</v>
      </c>
      <c r="AP67" s="1">
        <v>1658.615478515625</v>
      </c>
      <c r="AQ67" s="1">
        <v>21.588184356689453</v>
      </c>
      <c r="AR67" s="1">
        <v>25.214984893798828</v>
      </c>
      <c r="AS67" s="1">
        <v>60.782630920410156</v>
      </c>
      <c r="AT67" s="1">
        <v>70.993171691894531</v>
      </c>
      <c r="AU67" s="1">
        <v>299.6287841796875</v>
      </c>
      <c r="AV67" s="1">
        <v>1698.9512939453125</v>
      </c>
      <c r="AW67" s="1">
        <v>0.13419532775878906</v>
      </c>
      <c r="AX67" s="1">
        <v>98.969375610351563</v>
      </c>
      <c r="AY67" s="1">
        <v>2.2199044227600098</v>
      </c>
      <c r="AZ67" s="1">
        <v>-0.30180081725120544</v>
      </c>
      <c r="BA67" s="1">
        <v>0.75</v>
      </c>
      <c r="BB67" s="1">
        <v>-1.355140209197998</v>
      </c>
      <c r="BC67" s="1">
        <v>7.355140209197998</v>
      </c>
      <c r="BD67" s="1">
        <v>1</v>
      </c>
      <c r="BE67" s="1">
        <v>0</v>
      </c>
      <c r="BF67" s="1">
        <v>0.15999999642372131</v>
      </c>
      <c r="BG67" s="1">
        <v>111115</v>
      </c>
      <c r="BH67">
        <f t="shared" si="227"/>
        <v>1.4981439208984373</v>
      </c>
      <c r="BI67">
        <f t="shared" si="228"/>
        <v>5.5740179555279993E-3</v>
      </c>
      <c r="BJ67">
        <f t="shared" si="229"/>
        <v>302.63224067687986</v>
      </c>
      <c r="BK67">
        <f t="shared" si="230"/>
        <v>299.84288063049314</v>
      </c>
      <c r="BL67">
        <f t="shared" si="231"/>
        <v>271.8322009553267</v>
      </c>
      <c r="BM67">
        <f t="shared" si="232"/>
        <v>-2.7283730448104622E-2</v>
      </c>
      <c r="BN67">
        <f t="shared" si="233"/>
        <v>4.1353754800089542</v>
      </c>
      <c r="BO67">
        <f t="shared" si="234"/>
        <v>41.784394965672803</v>
      </c>
      <c r="BP67">
        <f t="shared" si="235"/>
        <v>16.569410071873975</v>
      </c>
      <c r="BQ67">
        <f t="shared" si="236"/>
        <v>28.087560653686523</v>
      </c>
      <c r="BR67">
        <f t="shared" si="237"/>
        <v>3.8142535700999831</v>
      </c>
      <c r="BS67">
        <f t="shared" si="238"/>
        <v>0.32513469453567201</v>
      </c>
      <c r="BT67">
        <f t="shared" si="239"/>
        <v>2.495511310963717</v>
      </c>
      <c r="BU67">
        <f t="shared" si="240"/>
        <v>1.3187422591362661</v>
      </c>
      <c r="BV67">
        <f t="shared" si="241"/>
        <v>0.20423673279359164</v>
      </c>
      <c r="BW67">
        <f t="shared" si="242"/>
        <v>134.17351019618212</v>
      </c>
      <c r="BX67">
        <f t="shared" si="243"/>
        <v>0.81737290538440976</v>
      </c>
      <c r="BY67">
        <f t="shared" si="244"/>
        <v>60.406990878498526</v>
      </c>
      <c r="BZ67">
        <f t="shared" si="245"/>
        <v>1650.845983649418</v>
      </c>
      <c r="CA67">
        <f t="shared" si="246"/>
        <v>1.9563306764827638E-2</v>
      </c>
      <c r="CB67">
        <f t="shared" si="247"/>
        <v>0</v>
      </c>
      <c r="CC67">
        <f t="shared" si="248"/>
        <v>1486.6438989002731</v>
      </c>
      <c r="CD67">
        <f t="shared" si="249"/>
        <v>0</v>
      </c>
      <c r="CE67" t="e">
        <f t="shared" si="250"/>
        <v>#DIV/0!</v>
      </c>
      <c r="CF67" t="e">
        <f t="shared" si="251"/>
        <v>#DIV/0!</v>
      </c>
    </row>
    <row r="68" spans="1:84" x14ac:dyDescent="0.35">
      <c r="A68" t="s">
        <v>157</v>
      </c>
      <c r="B68" s="1">
        <v>66</v>
      </c>
      <c r="C68" s="1" t="s">
        <v>150</v>
      </c>
      <c r="D68" s="1">
        <v>14806.000035079196</v>
      </c>
      <c r="E68" s="1">
        <v>0</v>
      </c>
      <c r="F68">
        <f t="shared" si="210"/>
        <v>53.853218600485697</v>
      </c>
      <c r="G68">
        <f t="shared" si="211"/>
        <v>0.31012198887390768</v>
      </c>
      <c r="H68">
        <f t="shared" si="212"/>
        <v>1480.7212720902494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t="e">
        <f t="shared" si="213"/>
        <v>#DIV/0!</v>
      </c>
      <c r="Q68" t="e">
        <f t="shared" si="214"/>
        <v>#DIV/0!</v>
      </c>
      <c r="R68" t="e">
        <f t="shared" si="215"/>
        <v>#DIV/0!</v>
      </c>
      <c r="S68" s="1">
        <v>-1</v>
      </c>
      <c r="T68" s="1">
        <v>0.87</v>
      </c>
      <c r="U68" s="1">
        <v>0.92</v>
      </c>
      <c r="V68" s="1">
        <v>10.072417259216309</v>
      </c>
      <c r="W68">
        <f t="shared" si="216"/>
        <v>0.87503620862960818</v>
      </c>
      <c r="X68">
        <f t="shared" si="217"/>
        <v>3.6895559483420493E-2</v>
      </c>
      <c r="Y68" t="e">
        <f t="shared" si="218"/>
        <v>#DIV/0!</v>
      </c>
      <c r="Z68" t="e">
        <f t="shared" si="219"/>
        <v>#DIV/0!</v>
      </c>
      <c r="AA68" t="e">
        <f t="shared" si="220"/>
        <v>#DIV/0!</v>
      </c>
      <c r="AB68" s="1">
        <v>0</v>
      </c>
      <c r="AC68" s="1">
        <v>0.5</v>
      </c>
      <c r="AD68" t="e">
        <f t="shared" si="221"/>
        <v>#DIV/0!</v>
      </c>
      <c r="AE68">
        <f t="shared" si="222"/>
        <v>5.3074226486992284</v>
      </c>
      <c r="AF68">
        <f t="shared" si="223"/>
        <v>1.6918338962343462</v>
      </c>
      <c r="AG68">
        <f t="shared" si="224"/>
        <v>29.549324035644531</v>
      </c>
      <c r="AH68" s="1">
        <v>2</v>
      </c>
      <c r="AI68">
        <f t="shared" si="225"/>
        <v>4.644859790802002</v>
      </c>
      <c r="AJ68" s="1">
        <v>1</v>
      </c>
      <c r="AK68">
        <f t="shared" si="226"/>
        <v>9.2897195816040039</v>
      </c>
      <c r="AL68" s="1">
        <v>26.648962020874023</v>
      </c>
      <c r="AM68" s="1">
        <v>29.549324035644531</v>
      </c>
      <c r="AN68" s="1">
        <v>25.03953742980957</v>
      </c>
      <c r="AO68" s="1">
        <v>1855.2586669921875</v>
      </c>
      <c r="AP68" s="1">
        <v>1812.888427734375</v>
      </c>
      <c r="AQ68" s="1">
        <v>21.397212982177734</v>
      </c>
      <c r="AR68" s="1">
        <v>24.851930618286133</v>
      </c>
      <c r="AS68" s="1">
        <v>60.401775360107422</v>
      </c>
      <c r="AT68" s="1">
        <v>70.155410766601563</v>
      </c>
      <c r="AU68" s="1">
        <v>299.62060546875</v>
      </c>
      <c r="AV68" s="1">
        <v>1699.03369140625</v>
      </c>
      <c r="AW68" s="1">
        <v>9.3080058693885803E-2</v>
      </c>
      <c r="AX68" s="1">
        <v>98.968734741210938</v>
      </c>
      <c r="AY68" s="1">
        <v>1.1317574977874756</v>
      </c>
      <c r="AZ68" s="1">
        <v>-0.28521823883056641</v>
      </c>
      <c r="BA68" s="1">
        <v>0.5</v>
      </c>
      <c r="BB68" s="1">
        <v>-1.355140209197998</v>
      </c>
      <c r="BC68" s="1">
        <v>7.355140209197998</v>
      </c>
      <c r="BD68" s="1">
        <v>1</v>
      </c>
      <c r="BE68" s="1">
        <v>0</v>
      </c>
      <c r="BF68" s="1">
        <v>0.15999999642372131</v>
      </c>
      <c r="BG68" s="1">
        <v>111115</v>
      </c>
      <c r="BH68">
        <f t="shared" si="227"/>
        <v>1.4981030273437497</v>
      </c>
      <c r="BI68">
        <f t="shared" si="228"/>
        <v>5.307422648699228E-3</v>
      </c>
      <c r="BJ68">
        <f t="shared" si="229"/>
        <v>302.69932403564451</v>
      </c>
      <c r="BK68">
        <f t="shared" si="230"/>
        <v>299.798962020874</v>
      </c>
      <c r="BL68">
        <f t="shared" si="231"/>
        <v>271.84538454878202</v>
      </c>
      <c r="BM68">
        <f t="shared" si="232"/>
        <v>1.4434613503314837E-2</v>
      </c>
      <c r="BN68">
        <f t="shared" si="233"/>
        <v>4.1513980254024849</v>
      </c>
      <c r="BO68">
        <f t="shared" si="234"/>
        <v>41.946560560340551</v>
      </c>
      <c r="BP68">
        <f t="shared" si="235"/>
        <v>17.094629942054418</v>
      </c>
      <c r="BQ68">
        <f t="shared" si="236"/>
        <v>28.099143028259277</v>
      </c>
      <c r="BR68">
        <f t="shared" si="237"/>
        <v>3.8168280840863273</v>
      </c>
      <c r="BS68">
        <f t="shared" si="238"/>
        <v>0.30010352687356862</v>
      </c>
      <c r="BT68">
        <f t="shared" si="239"/>
        <v>2.4595641291681387</v>
      </c>
      <c r="BU68">
        <f t="shared" si="240"/>
        <v>1.3572639549181886</v>
      </c>
      <c r="BV68">
        <f t="shared" si="241"/>
        <v>0.18843978670172581</v>
      </c>
      <c r="BW68">
        <f t="shared" si="242"/>
        <v>146.54511080316834</v>
      </c>
      <c r="BX68">
        <f t="shared" si="243"/>
        <v>0.81677462850858085</v>
      </c>
      <c r="BY68">
        <f t="shared" si="244"/>
        <v>59.200507916354738</v>
      </c>
      <c r="BZ68">
        <f t="shared" si="245"/>
        <v>1805.0623739474961</v>
      </c>
      <c r="CA68">
        <f t="shared" si="246"/>
        <v>1.7662203478914069E-2</v>
      </c>
      <c r="CB68">
        <f t="shared" si="247"/>
        <v>0</v>
      </c>
      <c r="CC68">
        <f t="shared" si="248"/>
        <v>1486.7159996620926</v>
      </c>
      <c r="CD68">
        <f t="shared" si="249"/>
        <v>0</v>
      </c>
      <c r="CE68" t="e">
        <f t="shared" si="250"/>
        <v>#DIV/0!</v>
      </c>
      <c r="CF68" t="e">
        <f t="shared" si="251"/>
        <v>#DIV/0!</v>
      </c>
    </row>
  </sheetData>
  <sortState xmlns:xlrd2="http://schemas.microsoft.com/office/spreadsheetml/2017/richdata2" ref="B58:CF68">
    <sortCondition ref="AO58:AO68"/>
  </sortState>
  <phoneticPr fontId="1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2017-06-28-bern1-katripe_.xls</vt:lpstr>
    </vt:vector>
  </TitlesOfParts>
  <Company>University of Illinois at Urbana-Champaign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Ainsworth</dc:creator>
  <cp:lastModifiedBy>PengFu</cp:lastModifiedBy>
  <dcterms:created xsi:type="dcterms:W3CDTF">2017-07-11T17:06:12Z</dcterms:created>
  <dcterms:modified xsi:type="dcterms:W3CDTF">2022-10-21T22:00:19Z</dcterms:modified>
</cp:coreProperties>
</file>