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4A050C7C-26C4-49D9-89FB-74E3AC131129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6-28-bern2-katripe_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1" l="1"/>
  <c r="J3" i="1"/>
  <c r="BP3" i="1"/>
  <c r="BO3" i="1"/>
  <c r="BN3" i="1"/>
  <c r="BM3" i="1"/>
  <c r="AM3" i="1"/>
  <c r="BQ3" i="1"/>
  <c r="AK3" i="1"/>
  <c r="BR3" i="1"/>
  <c r="BS3" i="1"/>
  <c r="BT3" i="1"/>
  <c r="BW3" i="1"/>
  <c r="AO3" i="1"/>
  <c r="K3" i="1"/>
  <c r="BZ3" i="1"/>
  <c r="L3" i="1"/>
  <c r="CF3" i="1"/>
  <c r="T3" i="1"/>
  <c r="CH3" i="1"/>
  <c r="U3" i="1"/>
  <c r="V3" i="1"/>
  <c r="AA3" i="1"/>
  <c r="CG3" i="1"/>
  <c r="AB3" i="1"/>
  <c r="AC3" i="1"/>
  <c r="AD3" i="1"/>
  <c r="AE3" i="1"/>
  <c r="AH3" i="1"/>
  <c r="AI3" i="1"/>
  <c r="BX3" i="1"/>
  <c r="AJ3" i="1"/>
  <c r="BU3" i="1"/>
  <c r="BV3" i="1"/>
  <c r="BY3" i="1"/>
  <c r="CA3" i="1"/>
  <c r="CB3" i="1"/>
  <c r="CC3" i="1"/>
  <c r="CD3" i="1"/>
  <c r="CE3" i="1"/>
  <c r="CI3" i="1"/>
  <c r="CJ3" i="1"/>
  <c r="BL6" i="1"/>
  <c r="J6" i="1"/>
  <c r="BP6" i="1"/>
  <c r="BO6" i="1"/>
  <c r="BN6" i="1"/>
  <c r="BM6" i="1"/>
  <c r="AM6" i="1"/>
  <c r="BQ6" i="1"/>
  <c r="AK6" i="1"/>
  <c r="BR6" i="1"/>
  <c r="BS6" i="1"/>
  <c r="BT6" i="1"/>
  <c r="BW6" i="1"/>
  <c r="AO6" i="1"/>
  <c r="K6" i="1"/>
  <c r="BZ6" i="1"/>
  <c r="L6" i="1"/>
  <c r="CF6" i="1"/>
  <c r="T6" i="1"/>
  <c r="CH6" i="1"/>
  <c r="U6" i="1"/>
  <c r="V6" i="1"/>
  <c r="AA6" i="1"/>
  <c r="CG6" i="1"/>
  <c r="AB6" i="1"/>
  <c r="AC6" i="1"/>
  <c r="AD6" i="1"/>
  <c r="AE6" i="1"/>
  <c r="AH6" i="1"/>
  <c r="AI6" i="1"/>
  <c r="BX6" i="1"/>
  <c r="AJ6" i="1"/>
  <c r="BU6" i="1"/>
  <c r="BV6" i="1"/>
  <c r="BY6" i="1"/>
  <c r="CA6" i="1"/>
  <c r="CB6" i="1"/>
  <c r="CC6" i="1"/>
  <c r="CD6" i="1"/>
  <c r="CE6" i="1"/>
  <c r="CI6" i="1"/>
  <c r="CJ6" i="1"/>
  <c r="BL4" i="1"/>
  <c r="J4" i="1"/>
  <c r="BP4" i="1"/>
  <c r="BO4" i="1"/>
  <c r="BN4" i="1"/>
  <c r="BM4" i="1"/>
  <c r="AM4" i="1"/>
  <c r="BQ4" i="1"/>
  <c r="AK4" i="1"/>
  <c r="BR4" i="1"/>
  <c r="BS4" i="1"/>
  <c r="BT4" i="1"/>
  <c r="BW4" i="1"/>
  <c r="AO4" i="1"/>
  <c r="K4" i="1"/>
  <c r="BZ4" i="1"/>
  <c r="L4" i="1"/>
  <c r="CF4" i="1"/>
  <c r="T4" i="1"/>
  <c r="CH4" i="1"/>
  <c r="U4" i="1"/>
  <c r="V4" i="1"/>
  <c r="AA4" i="1"/>
  <c r="CG4" i="1"/>
  <c r="AB4" i="1"/>
  <c r="AC4" i="1"/>
  <c r="AD4" i="1"/>
  <c r="AE4" i="1"/>
  <c r="AH4" i="1"/>
  <c r="AI4" i="1"/>
  <c r="BX4" i="1"/>
  <c r="AJ4" i="1"/>
  <c r="BU4" i="1"/>
  <c r="BV4" i="1"/>
  <c r="BY4" i="1"/>
  <c r="CA4" i="1"/>
  <c r="CB4" i="1"/>
  <c r="CC4" i="1"/>
  <c r="CD4" i="1"/>
  <c r="CE4" i="1"/>
  <c r="CI4" i="1"/>
  <c r="CJ4" i="1"/>
  <c r="BL5" i="1"/>
  <c r="J5" i="1"/>
  <c r="BP5" i="1"/>
  <c r="BO5" i="1"/>
  <c r="BN5" i="1"/>
  <c r="BM5" i="1"/>
  <c r="AM5" i="1"/>
  <c r="BQ5" i="1"/>
  <c r="AK5" i="1"/>
  <c r="BR5" i="1"/>
  <c r="BS5" i="1"/>
  <c r="BT5" i="1"/>
  <c r="BW5" i="1"/>
  <c r="AO5" i="1"/>
  <c r="K5" i="1"/>
  <c r="BZ5" i="1"/>
  <c r="L5" i="1"/>
  <c r="CF5" i="1"/>
  <c r="T5" i="1"/>
  <c r="CH5" i="1"/>
  <c r="U5" i="1"/>
  <c r="V5" i="1"/>
  <c r="AA5" i="1"/>
  <c r="CG5" i="1"/>
  <c r="AB5" i="1"/>
  <c r="AC5" i="1"/>
  <c r="AD5" i="1"/>
  <c r="AE5" i="1"/>
  <c r="AH5" i="1"/>
  <c r="AI5" i="1"/>
  <c r="BX5" i="1"/>
  <c r="AJ5" i="1"/>
  <c r="BU5" i="1"/>
  <c r="BV5" i="1"/>
  <c r="BY5" i="1"/>
  <c r="CA5" i="1"/>
  <c r="CB5" i="1"/>
  <c r="CC5" i="1"/>
  <c r="CD5" i="1"/>
  <c r="CE5" i="1"/>
  <c r="CI5" i="1"/>
  <c r="CJ5" i="1"/>
  <c r="BL7" i="1"/>
  <c r="J7" i="1"/>
  <c r="BP7" i="1"/>
  <c r="BO7" i="1"/>
  <c r="BN7" i="1"/>
  <c r="BM7" i="1"/>
  <c r="AM7" i="1"/>
  <c r="BQ7" i="1"/>
  <c r="AK7" i="1"/>
  <c r="BR7" i="1"/>
  <c r="BS7" i="1"/>
  <c r="BT7" i="1"/>
  <c r="BW7" i="1"/>
  <c r="AO7" i="1"/>
  <c r="K7" i="1"/>
  <c r="BZ7" i="1"/>
  <c r="L7" i="1"/>
  <c r="CF7" i="1"/>
  <c r="T7" i="1"/>
  <c r="CH7" i="1"/>
  <c r="U7" i="1"/>
  <c r="V7" i="1"/>
  <c r="AA7" i="1"/>
  <c r="CG7" i="1"/>
  <c r="AB7" i="1"/>
  <c r="AC7" i="1"/>
  <c r="AD7" i="1"/>
  <c r="AE7" i="1"/>
  <c r="AH7" i="1"/>
  <c r="AI7" i="1"/>
  <c r="BX7" i="1"/>
  <c r="AJ7" i="1"/>
  <c r="BU7" i="1"/>
  <c r="BV7" i="1"/>
  <c r="BY7" i="1"/>
  <c r="CA7" i="1"/>
  <c r="CB7" i="1"/>
  <c r="CC7" i="1"/>
  <c r="CD7" i="1"/>
  <c r="CE7" i="1"/>
  <c r="CI7" i="1"/>
  <c r="CJ7" i="1"/>
  <c r="BL8" i="1"/>
  <c r="J8" i="1"/>
  <c r="BP8" i="1"/>
  <c r="BO8" i="1"/>
  <c r="BN8" i="1"/>
  <c r="BM8" i="1"/>
  <c r="AM8" i="1"/>
  <c r="BQ8" i="1"/>
  <c r="AK8" i="1"/>
  <c r="BR8" i="1"/>
  <c r="BS8" i="1"/>
  <c r="BT8" i="1"/>
  <c r="BW8" i="1"/>
  <c r="AO8" i="1"/>
  <c r="K8" i="1"/>
  <c r="BZ8" i="1"/>
  <c r="L8" i="1"/>
  <c r="CF8" i="1"/>
  <c r="T8" i="1"/>
  <c r="CH8" i="1"/>
  <c r="U8" i="1"/>
  <c r="V8" i="1"/>
  <c r="AA8" i="1"/>
  <c r="CG8" i="1"/>
  <c r="AB8" i="1"/>
  <c r="AC8" i="1"/>
  <c r="AD8" i="1"/>
  <c r="AE8" i="1"/>
  <c r="AH8" i="1"/>
  <c r="AI8" i="1"/>
  <c r="BX8" i="1"/>
  <c r="AJ8" i="1"/>
  <c r="BU8" i="1"/>
  <c r="BV8" i="1"/>
  <c r="BY8" i="1"/>
  <c r="CA8" i="1"/>
  <c r="CB8" i="1"/>
  <c r="CC8" i="1"/>
  <c r="CD8" i="1"/>
  <c r="CE8" i="1"/>
  <c r="CI8" i="1"/>
  <c r="CJ8" i="1"/>
  <c r="BL9" i="1"/>
  <c r="J9" i="1"/>
  <c r="BP9" i="1"/>
  <c r="BO9" i="1"/>
  <c r="BN9" i="1"/>
  <c r="BM9" i="1"/>
  <c r="AM9" i="1"/>
  <c r="BQ9" i="1"/>
  <c r="AK9" i="1"/>
  <c r="BR9" i="1"/>
  <c r="BS9" i="1"/>
  <c r="BT9" i="1"/>
  <c r="BW9" i="1"/>
  <c r="AO9" i="1"/>
  <c r="K9" i="1"/>
  <c r="BZ9" i="1"/>
  <c r="L9" i="1"/>
  <c r="CF9" i="1"/>
  <c r="T9" i="1"/>
  <c r="CH9" i="1"/>
  <c r="U9" i="1"/>
  <c r="V9" i="1"/>
  <c r="AA9" i="1"/>
  <c r="CG9" i="1"/>
  <c r="AB9" i="1"/>
  <c r="AC9" i="1"/>
  <c r="AD9" i="1"/>
  <c r="AE9" i="1"/>
  <c r="AH9" i="1"/>
  <c r="AI9" i="1"/>
  <c r="BX9" i="1"/>
  <c r="AJ9" i="1"/>
  <c r="BU9" i="1"/>
  <c r="BV9" i="1"/>
  <c r="BY9" i="1"/>
  <c r="CA9" i="1"/>
  <c r="CB9" i="1"/>
  <c r="CC9" i="1"/>
  <c r="CD9" i="1"/>
  <c r="CE9" i="1"/>
  <c r="CI9" i="1"/>
  <c r="CJ9" i="1"/>
  <c r="BL10" i="1"/>
  <c r="J10" i="1"/>
  <c r="BP10" i="1"/>
  <c r="BO10" i="1"/>
  <c r="BN10" i="1"/>
  <c r="BM10" i="1"/>
  <c r="AM10" i="1"/>
  <c r="BQ10" i="1"/>
  <c r="AK10" i="1"/>
  <c r="BR10" i="1"/>
  <c r="BS10" i="1"/>
  <c r="BT10" i="1"/>
  <c r="BW10" i="1"/>
  <c r="AO10" i="1"/>
  <c r="K10" i="1"/>
  <c r="BZ10" i="1"/>
  <c r="L10" i="1"/>
  <c r="CF10" i="1"/>
  <c r="T10" i="1"/>
  <c r="CH10" i="1"/>
  <c r="U10" i="1"/>
  <c r="V10" i="1"/>
  <c r="AA10" i="1"/>
  <c r="CG10" i="1"/>
  <c r="AB10" i="1"/>
  <c r="AC10" i="1"/>
  <c r="AD10" i="1"/>
  <c r="AE10" i="1"/>
  <c r="AH10" i="1"/>
  <c r="AI10" i="1"/>
  <c r="BX10" i="1"/>
  <c r="AJ10" i="1"/>
  <c r="BU10" i="1"/>
  <c r="BV10" i="1"/>
  <c r="BY10" i="1"/>
  <c r="CA10" i="1"/>
  <c r="CB10" i="1"/>
  <c r="CC10" i="1"/>
  <c r="CD10" i="1"/>
  <c r="CE10" i="1"/>
  <c r="CI10" i="1"/>
  <c r="CJ10" i="1"/>
  <c r="BL11" i="1"/>
  <c r="J11" i="1"/>
  <c r="BP11" i="1"/>
  <c r="BO11" i="1"/>
  <c r="BN11" i="1"/>
  <c r="BM11" i="1"/>
  <c r="AM11" i="1"/>
  <c r="BQ11" i="1"/>
  <c r="AK11" i="1"/>
  <c r="BR11" i="1"/>
  <c r="BS11" i="1"/>
  <c r="BT11" i="1"/>
  <c r="BW11" i="1"/>
  <c r="AO11" i="1"/>
  <c r="K11" i="1"/>
  <c r="BZ11" i="1"/>
  <c r="L11" i="1"/>
  <c r="CF11" i="1"/>
  <c r="T11" i="1"/>
  <c r="CH11" i="1"/>
  <c r="U11" i="1"/>
  <c r="V11" i="1"/>
  <c r="AA11" i="1"/>
  <c r="CG11" i="1"/>
  <c r="AB11" i="1"/>
  <c r="AC11" i="1"/>
  <c r="AD11" i="1"/>
  <c r="AE11" i="1"/>
  <c r="AH11" i="1"/>
  <c r="AI11" i="1"/>
  <c r="BX11" i="1"/>
  <c r="AJ11" i="1"/>
  <c r="BU11" i="1"/>
  <c r="BV11" i="1"/>
  <c r="BY11" i="1"/>
  <c r="CA11" i="1"/>
  <c r="CB11" i="1"/>
  <c r="CC11" i="1"/>
  <c r="CD11" i="1"/>
  <c r="CE11" i="1"/>
  <c r="CI11" i="1"/>
  <c r="CJ11" i="1"/>
  <c r="BL12" i="1"/>
  <c r="J12" i="1"/>
  <c r="BP12" i="1"/>
  <c r="BO12" i="1"/>
  <c r="BN12" i="1"/>
  <c r="BM12" i="1"/>
  <c r="AM12" i="1"/>
  <c r="BQ12" i="1"/>
  <c r="AK12" i="1"/>
  <c r="BR12" i="1"/>
  <c r="BS12" i="1"/>
  <c r="BT12" i="1"/>
  <c r="BW12" i="1"/>
  <c r="AO12" i="1"/>
  <c r="K12" i="1"/>
  <c r="BZ12" i="1"/>
  <c r="L12" i="1"/>
  <c r="CF12" i="1"/>
  <c r="T12" i="1"/>
  <c r="CH12" i="1"/>
  <c r="U12" i="1"/>
  <c r="V12" i="1"/>
  <c r="AA12" i="1"/>
  <c r="CG12" i="1"/>
  <c r="AB12" i="1"/>
  <c r="AC12" i="1"/>
  <c r="AD12" i="1"/>
  <c r="AE12" i="1"/>
  <c r="AH12" i="1"/>
  <c r="AI12" i="1"/>
  <c r="BX12" i="1"/>
  <c r="AJ12" i="1"/>
  <c r="BU12" i="1"/>
  <c r="BV12" i="1"/>
  <c r="BY12" i="1"/>
  <c r="CA12" i="1"/>
  <c r="CB12" i="1"/>
  <c r="CC12" i="1"/>
  <c r="CD12" i="1"/>
  <c r="CE12" i="1"/>
  <c r="CI12" i="1"/>
  <c r="CJ12" i="1"/>
  <c r="BL13" i="1"/>
  <c r="J13" i="1"/>
  <c r="BP13" i="1"/>
  <c r="BO13" i="1"/>
  <c r="BN13" i="1"/>
  <c r="BM13" i="1"/>
  <c r="AM13" i="1"/>
  <c r="BQ13" i="1"/>
  <c r="AK13" i="1"/>
  <c r="BR13" i="1"/>
  <c r="BS13" i="1"/>
  <c r="BT13" i="1"/>
  <c r="BW13" i="1"/>
  <c r="AO13" i="1"/>
  <c r="K13" i="1"/>
  <c r="BZ13" i="1"/>
  <c r="L13" i="1"/>
  <c r="CF13" i="1"/>
  <c r="T13" i="1"/>
  <c r="CH13" i="1"/>
  <c r="U13" i="1"/>
  <c r="V13" i="1"/>
  <c r="AA13" i="1"/>
  <c r="CG13" i="1"/>
  <c r="AB13" i="1"/>
  <c r="AC13" i="1"/>
  <c r="AD13" i="1"/>
  <c r="AE13" i="1"/>
  <c r="AH13" i="1"/>
  <c r="AI13" i="1"/>
  <c r="BX13" i="1"/>
  <c r="AJ13" i="1"/>
  <c r="BU13" i="1"/>
  <c r="BV13" i="1"/>
  <c r="BY13" i="1"/>
  <c r="CA13" i="1"/>
  <c r="CB13" i="1"/>
  <c r="CC13" i="1"/>
  <c r="CD13" i="1"/>
  <c r="CE13" i="1"/>
  <c r="CI13" i="1"/>
  <c r="CJ13" i="1"/>
  <c r="BL14" i="1"/>
  <c r="J14" i="1"/>
  <c r="BP14" i="1"/>
  <c r="BO14" i="1"/>
  <c r="BN14" i="1"/>
  <c r="BM14" i="1"/>
  <c r="AM14" i="1"/>
  <c r="BQ14" i="1"/>
  <c r="AK14" i="1"/>
  <c r="BR14" i="1"/>
  <c r="BS14" i="1"/>
  <c r="BT14" i="1"/>
  <c r="BW14" i="1"/>
  <c r="AO14" i="1"/>
  <c r="K14" i="1"/>
  <c r="BZ14" i="1"/>
  <c r="L14" i="1"/>
  <c r="CF14" i="1"/>
  <c r="T14" i="1"/>
  <c r="CH14" i="1"/>
  <c r="U14" i="1"/>
  <c r="V14" i="1"/>
  <c r="AA14" i="1"/>
  <c r="CG14" i="1"/>
  <c r="AB14" i="1"/>
  <c r="AC14" i="1"/>
  <c r="AD14" i="1"/>
  <c r="AE14" i="1"/>
  <c r="AH14" i="1"/>
  <c r="AI14" i="1"/>
  <c r="BX14" i="1"/>
  <c r="AJ14" i="1"/>
  <c r="BU14" i="1"/>
  <c r="BV14" i="1"/>
  <c r="BY14" i="1"/>
  <c r="CA14" i="1"/>
  <c r="CB14" i="1"/>
  <c r="CC14" i="1"/>
  <c r="CD14" i="1"/>
  <c r="CE14" i="1"/>
  <c r="CI14" i="1"/>
  <c r="CJ14" i="1"/>
  <c r="BL17" i="1"/>
  <c r="J17" i="1"/>
  <c r="BP17" i="1"/>
  <c r="BO17" i="1"/>
  <c r="BN17" i="1"/>
  <c r="BM17" i="1"/>
  <c r="AM17" i="1"/>
  <c r="BQ17" i="1"/>
  <c r="AK17" i="1"/>
  <c r="BR17" i="1"/>
  <c r="BS17" i="1"/>
  <c r="BT17" i="1"/>
  <c r="BW17" i="1"/>
  <c r="AO17" i="1"/>
  <c r="K17" i="1"/>
  <c r="BZ17" i="1"/>
  <c r="L17" i="1"/>
  <c r="CF17" i="1"/>
  <c r="T17" i="1"/>
  <c r="CH17" i="1"/>
  <c r="U17" i="1"/>
  <c r="V17" i="1"/>
  <c r="AA17" i="1"/>
  <c r="CG17" i="1"/>
  <c r="AB17" i="1"/>
  <c r="AC17" i="1"/>
  <c r="AD17" i="1"/>
  <c r="AE17" i="1"/>
  <c r="AH17" i="1"/>
  <c r="AI17" i="1"/>
  <c r="BX17" i="1"/>
  <c r="AJ17" i="1"/>
  <c r="BU17" i="1"/>
  <c r="BV17" i="1"/>
  <c r="BY17" i="1"/>
  <c r="CA17" i="1"/>
  <c r="CB17" i="1"/>
  <c r="CC17" i="1"/>
  <c r="CD17" i="1"/>
  <c r="CE17" i="1"/>
  <c r="CI17" i="1"/>
  <c r="CJ17" i="1"/>
  <c r="BL15" i="1"/>
  <c r="J15" i="1"/>
  <c r="BP15" i="1"/>
  <c r="BO15" i="1"/>
  <c r="BN15" i="1"/>
  <c r="BM15" i="1"/>
  <c r="AM15" i="1"/>
  <c r="BQ15" i="1"/>
  <c r="AK15" i="1"/>
  <c r="BR15" i="1"/>
  <c r="BS15" i="1"/>
  <c r="BT15" i="1"/>
  <c r="BW15" i="1"/>
  <c r="AO15" i="1"/>
  <c r="K15" i="1"/>
  <c r="BZ15" i="1"/>
  <c r="L15" i="1"/>
  <c r="CF15" i="1"/>
  <c r="T15" i="1"/>
  <c r="CH15" i="1"/>
  <c r="U15" i="1"/>
  <c r="V15" i="1"/>
  <c r="AA15" i="1"/>
  <c r="CG15" i="1"/>
  <c r="AB15" i="1"/>
  <c r="AC15" i="1"/>
  <c r="AD15" i="1"/>
  <c r="AE15" i="1"/>
  <c r="AH15" i="1"/>
  <c r="AI15" i="1"/>
  <c r="BX15" i="1"/>
  <c r="AJ15" i="1"/>
  <c r="BU15" i="1"/>
  <c r="BV15" i="1"/>
  <c r="BY15" i="1"/>
  <c r="CA15" i="1"/>
  <c r="CB15" i="1"/>
  <c r="CC15" i="1"/>
  <c r="CD15" i="1"/>
  <c r="CE15" i="1"/>
  <c r="CI15" i="1"/>
  <c r="CJ15" i="1"/>
  <c r="BL16" i="1"/>
  <c r="J16" i="1"/>
  <c r="BP16" i="1"/>
  <c r="BO16" i="1"/>
  <c r="BN16" i="1"/>
  <c r="BM16" i="1"/>
  <c r="AM16" i="1"/>
  <c r="BQ16" i="1"/>
  <c r="AK16" i="1"/>
  <c r="BR16" i="1"/>
  <c r="BS16" i="1"/>
  <c r="BT16" i="1"/>
  <c r="BW16" i="1"/>
  <c r="AO16" i="1"/>
  <c r="K16" i="1"/>
  <c r="BZ16" i="1"/>
  <c r="L16" i="1"/>
  <c r="CF16" i="1"/>
  <c r="T16" i="1"/>
  <c r="CH16" i="1"/>
  <c r="U16" i="1"/>
  <c r="V16" i="1"/>
  <c r="AA16" i="1"/>
  <c r="CG16" i="1"/>
  <c r="AB16" i="1"/>
  <c r="AC16" i="1"/>
  <c r="AD16" i="1"/>
  <c r="AE16" i="1"/>
  <c r="AH16" i="1"/>
  <c r="AI16" i="1"/>
  <c r="BX16" i="1"/>
  <c r="AJ16" i="1"/>
  <c r="BU16" i="1"/>
  <c r="BV16" i="1"/>
  <c r="BY16" i="1"/>
  <c r="CA16" i="1"/>
  <c r="CB16" i="1"/>
  <c r="CC16" i="1"/>
  <c r="CD16" i="1"/>
  <c r="CE16" i="1"/>
  <c r="CI16" i="1"/>
  <c r="CJ16" i="1"/>
  <c r="BL18" i="1"/>
  <c r="J18" i="1"/>
  <c r="BP18" i="1"/>
  <c r="BO18" i="1"/>
  <c r="BN18" i="1"/>
  <c r="BM18" i="1"/>
  <c r="AM18" i="1"/>
  <c r="BQ18" i="1"/>
  <c r="AK18" i="1"/>
  <c r="BR18" i="1"/>
  <c r="BS18" i="1"/>
  <c r="BT18" i="1"/>
  <c r="BW18" i="1"/>
  <c r="AO18" i="1"/>
  <c r="K18" i="1"/>
  <c r="BZ18" i="1"/>
  <c r="L18" i="1"/>
  <c r="CF18" i="1"/>
  <c r="T18" i="1"/>
  <c r="CH18" i="1"/>
  <c r="U18" i="1"/>
  <c r="V18" i="1"/>
  <c r="AA18" i="1"/>
  <c r="CG18" i="1"/>
  <c r="AB18" i="1"/>
  <c r="AC18" i="1"/>
  <c r="AD18" i="1"/>
  <c r="AE18" i="1"/>
  <c r="AH18" i="1"/>
  <c r="AI18" i="1"/>
  <c r="BX18" i="1"/>
  <c r="AJ18" i="1"/>
  <c r="BU18" i="1"/>
  <c r="BV18" i="1"/>
  <c r="BY18" i="1"/>
  <c r="CA18" i="1"/>
  <c r="CB18" i="1"/>
  <c r="CC18" i="1"/>
  <c r="CD18" i="1"/>
  <c r="CE18" i="1"/>
  <c r="CI18" i="1"/>
  <c r="CJ18" i="1"/>
  <c r="BL19" i="1"/>
  <c r="J19" i="1"/>
  <c r="BP19" i="1"/>
  <c r="BO19" i="1"/>
  <c r="BN19" i="1"/>
  <c r="BM19" i="1"/>
  <c r="AM19" i="1"/>
  <c r="BQ19" i="1"/>
  <c r="AK19" i="1"/>
  <c r="BR19" i="1"/>
  <c r="BS19" i="1"/>
  <c r="BT19" i="1"/>
  <c r="BW19" i="1"/>
  <c r="AO19" i="1"/>
  <c r="K19" i="1"/>
  <c r="BZ19" i="1"/>
  <c r="L19" i="1"/>
  <c r="CF19" i="1"/>
  <c r="T19" i="1"/>
  <c r="CH19" i="1"/>
  <c r="U19" i="1"/>
  <c r="V19" i="1"/>
  <c r="AA19" i="1"/>
  <c r="CG19" i="1"/>
  <c r="AB19" i="1"/>
  <c r="AC19" i="1"/>
  <c r="AD19" i="1"/>
  <c r="AE19" i="1"/>
  <c r="AH19" i="1"/>
  <c r="AI19" i="1"/>
  <c r="BX19" i="1"/>
  <c r="AJ19" i="1"/>
  <c r="BU19" i="1"/>
  <c r="BV19" i="1"/>
  <c r="BY19" i="1"/>
  <c r="CA19" i="1"/>
  <c r="CB19" i="1"/>
  <c r="CC19" i="1"/>
  <c r="CD19" i="1"/>
  <c r="CE19" i="1"/>
  <c r="CI19" i="1"/>
  <c r="CJ19" i="1"/>
  <c r="BL20" i="1"/>
  <c r="J20" i="1"/>
  <c r="BP20" i="1"/>
  <c r="BO20" i="1"/>
  <c r="BN20" i="1"/>
  <c r="BM20" i="1"/>
  <c r="AM20" i="1"/>
  <c r="BQ20" i="1"/>
  <c r="AK20" i="1"/>
  <c r="BR20" i="1"/>
  <c r="BS20" i="1"/>
  <c r="BT20" i="1"/>
  <c r="BW20" i="1"/>
  <c r="AO20" i="1"/>
  <c r="K20" i="1"/>
  <c r="BZ20" i="1"/>
  <c r="L20" i="1"/>
  <c r="CF20" i="1"/>
  <c r="T20" i="1"/>
  <c r="CH20" i="1"/>
  <c r="U20" i="1"/>
  <c r="V20" i="1"/>
  <c r="AA20" i="1"/>
  <c r="CG20" i="1"/>
  <c r="AB20" i="1"/>
  <c r="AC20" i="1"/>
  <c r="AD20" i="1"/>
  <c r="AE20" i="1"/>
  <c r="AH20" i="1"/>
  <c r="AI20" i="1"/>
  <c r="BX20" i="1"/>
  <c r="AJ20" i="1"/>
  <c r="BU20" i="1"/>
  <c r="BV20" i="1"/>
  <c r="BY20" i="1"/>
  <c r="CA20" i="1"/>
  <c r="CB20" i="1"/>
  <c r="CC20" i="1"/>
  <c r="CD20" i="1"/>
  <c r="CE20" i="1"/>
  <c r="CI20" i="1"/>
  <c r="CJ20" i="1"/>
  <c r="BL21" i="1"/>
  <c r="J21" i="1"/>
  <c r="BP21" i="1"/>
  <c r="BO21" i="1"/>
  <c r="BN21" i="1"/>
  <c r="BM21" i="1"/>
  <c r="AM21" i="1"/>
  <c r="BQ21" i="1"/>
  <c r="AK21" i="1"/>
  <c r="BR21" i="1"/>
  <c r="BS21" i="1"/>
  <c r="BT21" i="1"/>
  <c r="BW21" i="1"/>
  <c r="AO21" i="1"/>
  <c r="K21" i="1"/>
  <c r="BZ21" i="1"/>
  <c r="L21" i="1"/>
  <c r="CF21" i="1"/>
  <c r="T21" i="1"/>
  <c r="CH21" i="1"/>
  <c r="U21" i="1"/>
  <c r="V21" i="1"/>
  <c r="AA21" i="1"/>
  <c r="CG21" i="1"/>
  <c r="AB21" i="1"/>
  <c r="AC21" i="1"/>
  <c r="AD21" i="1"/>
  <c r="AE21" i="1"/>
  <c r="AH21" i="1"/>
  <c r="AI21" i="1"/>
  <c r="BX21" i="1"/>
  <c r="AJ21" i="1"/>
  <c r="BU21" i="1"/>
  <c r="BV21" i="1"/>
  <c r="BY21" i="1"/>
  <c r="CA21" i="1"/>
  <c r="CB21" i="1"/>
  <c r="CC21" i="1"/>
  <c r="CD21" i="1"/>
  <c r="CE21" i="1"/>
  <c r="CI21" i="1"/>
  <c r="CJ21" i="1"/>
  <c r="BL22" i="1"/>
  <c r="J22" i="1"/>
  <c r="BP22" i="1"/>
  <c r="BO22" i="1"/>
  <c r="BN22" i="1"/>
  <c r="BM22" i="1"/>
  <c r="AM22" i="1"/>
  <c r="BQ22" i="1"/>
  <c r="AK22" i="1"/>
  <c r="BR22" i="1"/>
  <c r="BS22" i="1"/>
  <c r="BT22" i="1"/>
  <c r="BW22" i="1"/>
  <c r="AO22" i="1"/>
  <c r="K22" i="1"/>
  <c r="BZ22" i="1"/>
  <c r="L22" i="1"/>
  <c r="CF22" i="1"/>
  <c r="T22" i="1"/>
  <c r="CH22" i="1"/>
  <c r="U22" i="1"/>
  <c r="V22" i="1"/>
  <c r="AA22" i="1"/>
  <c r="CG22" i="1"/>
  <c r="AB22" i="1"/>
  <c r="AC22" i="1"/>
  <c r="AD22" i="1"/>
  <c r="AE22" i="1"/>
  <c r="AH22" i="1"/>
  <c r="AI22" i="1"/>
  <c r="BX22" i="1"/>
  <c r="AJ22" i="1"/>
  <c r="BU22" i="1"/>
  <c r="BV22" i="1"/>
  <c r="BY22" i="1"/>
  <c r="CA22" i="1"/>
  <c r="CB22" i="1"/>
  <c r="CC22" i="1"/>
  <c r="CD22" i="1"/>
  <c r="CE22" i="1"/>
  <c r="CI22" i="1"/>
  <c r="CJ22" i="1"/>
  <c r="BL23" i="1"/>
  <c r="J23" i="1"/>
  <c r="BP23" i="1"/>
  <c r="BO23" i="1"/>
  <c r="BN23" i="1"/>
  <c r="BM23" i="1"/>
  <c r="AM23" i="1"/>
  <c r="BQ23" i="1"/>
  <c r="AK23" i="1"/>
  <c r="BR23" i="1"/>
  <c r="BS23" i="1"/>
  <c r="BT23" i="1"/>
  <c r="BW23" i="1"/>
  <c r="AO23" i="1"/>
  <c r="K23" i="1"/>
  <c r="BZ23" i="1"/>
  <c r="L23" i="1"/>
  <c r="CF23" i="1"/>
  <c r="T23" i="1"/>
  <c r="CH23" i="1"/>
  <c r="U23" i="1"/>
  <c r="V23" i="1"/>
  <c r="AA23" i="1"/>
  <c r="CG23" i="1"/>
  <c r="AB23" i="1"/>
  <c r="AC23" i="1"/>
  <c r="AD23" i="1"/>
  <c r="AE23" i="1"/>
  <c r="AH23" i="1"/>
  <c r="AI23" i="1"/>
  <c r="BX23" i="1"/>
  <c r="AJ23" i="1"/>
  <c r="BU23" i="1"/>
  <c r="BV23" i="1"/>
  <c r="BY23" i="1"/>
  <c r="CA23" i="1"/>
  <c r="CB23" i="1"/>
  <c r="CC23" i="1"/>
  <c r="CD23" i="1"/>
  <c r="CE23" i="1"/>
  <c r="CI23" i="1"/>
  <c r="CJ23" i="1"/>
  <c r="BL24" i="1"/>
  <c r="J24" i="1"/>
  <c r="BP24" i="1"/>
  <c r="BO24" i="1"/>
  <c r="BN24" i="1"/>
  <c r="BM24" i="1"/>
  <c r="AM24" i="1"/>
  <c r="BQ24" i="1"/>
  <c r="AK24" i="1"/>
  <c r="BR24" i="1"/>
  <c r="BS24" i="1"/>
  <c r="BT24" i="1"/>
  <c r="BW24" i="1"/>
  <c r="AO24" i="1"/>
  <c r="K24" i="1"/>
  <c r="BZ24" i="1"/>
  <c r="L24" i="1"/>
  <c r="CF24" i="1"/>
  <c r="T24" i="1"/>
  <c r="CH24" i="1"/>
  <c r="U24" i="1"/>
  <c r="V24" i="1"/>
  <c r="AA24" i="1"/>
  <c r="CG24" i="1"/>
  <c r="AB24" i="1"/>
  <c r="AC24" i="1"/>
  <c r="AD24" i="1"/>
  <c r="AE24" i="1"/>
  <c r="AH24" i="1"/>
  <c r="AI24" i="1"/>
  <c r="BX24" i="1"/>
  <c r="AJ24" i="1"/>
  <c r="BU24" i="1"/>
  <c r="BV24" i="1"/>
  <c r="BY24" i="1"/>
  <c r="CA24" i="1"/>
  <c r="CB24" i="1"/>
  <c r="CC24" i="1"/>
  <c r="CD24" i="1"/>
  <c r="CE24" i="1"/>
  <c r="CI24" i="1"/>
  <c r="CJ24" i="1"/>
  <c r="BL25" i="1"/>
  <c r="J25" i="1"/>
  <c r="BP25" i="1"/>
  <c r="BO25" i="1"/>
  <c r="BN25" i="1"/>
  <c r="BM25" i="1"/>
  <c r="AM25" i="1"/>
  <c r="BQ25" i="1"/>
  <c r="AK25" i="1"/>
  <c r="BR25" i="1"/>
  <c r="BS25" i="1"/>
  <c r="BT25" i="1"/>
  <c r="BW25" i="1"/>
  <c r="AO25" i="1"/>
  <c r="K25" i="1"/>
  <c r="BZ25" i="1"/>
  <c r="L25" i="1"/>
  <c r="CF25" i="1"/>
  <c r="T25" i="1"/>
  <c r="CH25" i="1"/>
  <c r="U25" i="1"/>
  <c r="V25" i="1"/>
  <c r="AA25" i="1"/>
  <c r="CG25" i="1"/>
  <c r="AB25" i="1"/>
  <c r="AC25" i="1"/>
  <c r="AD25" i="1"/>
  <c r="AE25" i="1"/>
  <c r="AH25" i="1"/>
  <c r="AI25" i="1"/>
  <c r="BX25" i="1"/>
  <c r="AJ25" i="1"/>
  <c r="BU25" i="1"/>
  <c r="BV25" i="1"/>
  <c r="BY25" i="1"/>
  <c r="CA25" i="1"/>
  <c r="CB25" i="1"/>
  <c r="CC25" i="1"/>
  <c r="CD25" i="1"/>
  <c r="CE25" i="1"/>
  <c r="CI25" i="1"/>
  <c r="CJ25" i="1"/>
  <c r="BL28" i="1"/>
  <c r="J28" i="1"/>
  <c r="BP28" i="1"/>
  <c r="BO28" i="1"/>
  <c r="BN28" i="1"/>
  <c r="BM28" i="1"/>
  <c r="AM28" i="1"/>
  <c r="BQ28" i="1"/>
  <c r="AK28" i="1"/>
  <c r="BR28" i="1"/>
  <c r="BS28" i="1"/>
  <c r="BT28" i="1"/>
  <c r="BW28" i="1"/>
  <c r="AO28" i="1"/>
  <c r="K28" i="1"/>
  <c r="BZ28" i="1"/>
  <c r="L28" i="1"/>
  <c r="CF28" i="1"/>
  <c r="T28" i="1"/>
  <c r="CH28" i="1"/>
  <c r="U28" i="1"/>
  <c r="V28" i="1"/>
  <c r="AA28" i="1"/>
  <c r="CG28" i="1"/>
  <c r="AB28" i="1"/>
  <c r="AC28" i="1"/>
  <c r="AD28" i="1"/>
  <c r="AE28" i="1"/>
  <c r="AH28" i="1"/>
  <c r="AI28" i="1"/>
  <c r="BX28" i="1"/>
  <c r="AJ28" i="1"/>
  <c r="BU28" i="1"/>
  <c r="BV28" i="1"/>
  <c r="BY28" i="1"/>
  <c r="CA28" i="1"/>
  <c r="CB28" i="1"/>
  <c r="CC28" i="1"/>
  <c r="CD28" i="1"/>
  <c r="CE28" i="1"/>
  <c r="CI28" i="1"/>
  <c r="CJ28" i="1"/>
  <c r="BL26" i="1"/>
  <c r="J26" i="1"/>
  <c r="BP26" i="1"/>
  <c r="BO26" i="1"/>
  <c r="BN26" i="1"/>
  <c r="BM26" i="1"/>
  <c r="AM26" i="1"/>
  <c r="BQ26" i="1"/>
  <c r="AK26" i="1"/>
  <c r="BR26" i="1"/>
  <c r="BS26" i="1"/>
  <c r="BT26" i="1"/>
  <c r="BW26" i="1"/>
  <c r="AO26" i="1"/>
  <c r="K26" i="1"/>
  <c r="BZ26" i="1"/>
  <c r="L26" i="1"/>
  <c r="CF26" i="1"/>
  <c r="T26" i="1"/>
  <c r="CH26" i="1"/>
  <c r="U26" i="1"/>
  <c r="V26" i="1"/>
  <c r="AA26" i="1"/>
  <c r="CG26" i="1"/>
  <c r="AB26" i="1"/>
  <c r="AC26" i="1"/>
  <c r="AD26" i="1"/>
  <c r="AE26" i="1"/>
  <c r="AH26" i="1"/>
  <c r="AI26" i="1"/>
  <c r="BX26" i="1"/>
  <c r="AJ26" i="1"/>
  <c r="BU26" i="1"/>
  <c r="BV26" i="1"/>
  <c r="BY26" i="1"/>
  <c r="CA26" i="1"/>
  <c r="CB26" i="1"/>
  <c r="CC26" i="1"/>
  <c r="CD26" i="1"/>
  <c r="CE26" i="1"/>
  <c r="CI26" i="1"/>
  <c r="CJ26" i="1"/>
  <c r="BL27" i="1"/>
  <c r="J27" i="1"/>
  <c r="BP27" i="1"/>
  <c r="BO27" i="1"/>
  <c r="BN27" i="1"/>
  <c r="BM27" i="1"/>
  <c r="AM27" i="1"/>
  <c r="BQ27" i="1"/>
  <c r="AK27" i="1"/>
  <c r="BR27" i="1"/>
  <c r="BS27" i="1"/>
  <c r="BT27" i="1"/>
  <c r="BW27" i="1"/>
  <c r="AO27" i="1"/>
  <c r="K27" i="1"/>
  <c r="BZ27" i="1"/>
  <c r="L27" i="1"/>
  <c r="CF27" i="1"/>
  <c r="T27" i="1"/>
  <c r="CH27" i="1"/>
  <c r="U27" i="1"/>
  <c r="V27" i="1"/>
  <c r="AA27" i="1"/>
  <c r="CG27" i="1"/>
  <c r="AB27" i="1"/>
  <c r="AC27" i="1"/>
  <c r="AD27" i="1"/>
  <c r="AE27" i="1"/>
  <c r="AH27" i="1"/>
  <c r="AI27" i="1"/>
  <c r="BX27" i="1"/>
  <c r="AJ27" i="1"/>
  <c r="BU27" i="1"/>
  <c r="BV27" i="1"/>
  <c r="BY27" i="1"/>
  <c r="CA27" i="1"/>
  <c r="CB27" i="1"/>
  <c r="CC27" i="1"/>
  <c r="CD27" i="1"/>
  <c r="CE27" i="1"/>
  <c r="CI27" i="1"/>
  <c r="CJ27" i="1"/>
  <c r="BL29" i="1"/>
  <c r="J29" i="1"/>
  <c r="BP29" i="1"/>
  <c r="BO29" i="1"/>
  <c r="BN29" i="1"/>
  <c r="BM29" i="1"/>
  <c r="AM29" i="1"/>
  <c r="BQ29" i="1"/>
  <c r="AK29" i="1"/>
  <c r="BR29" i="1"/>
  <c r="BS29" i="1"/>
  <c r="BT29" i="1"/>
  <c r="BW29" i="1"/>
  <c r="AO29" i="1"/>
  <c r="K29" i="1"/>
  <c r="BZ29" i="1"/>
  <c r="L29" i="1"/>
  <c r="CF29" i="1"/>
  <c r="T29" i="1"/>
  <c r="CH29" i="1"/>
  <c r="U29" i="1"/>
  <c r="V29" i="1"/>
  <c r="AA29" i="1"/>
  <c r="CG29" i="1"/>
  <c r="AB29" i="1"/>
  <c r="AC29" i="1"/>
  <c r="AD29" i="1"/>
  <c r="AE29" i="1"/>
  <c r="AH29" i="1"/>
  <c r="AI29" i="1"/>
  <c r="BX29" i="1"/>
  <c r="AJ29" i="1"/>
  <c r="BU29" i="1"/>
  <c r="BV29" i="1"/>
  <c r="BY29" i="1"/>
  <c r="CA29" i="1"/>
  <c r="CB29" i="1"/>
  <c r="CC29" i="1"/>
  <c r="CD29" i="1"/>
  <c r="CE29" i="1"/>
  <c r="CI29" i="1"/>
  <c r="CJ29" i="1"/>
  <c r="BL30" i="1"/>
  <c r="J30" i="1"/>
  <c r="BP30" i="1"/>
  <c r="BO30" i="1"/>
  <c r="BN30" i="1"/>
  <c r="BM30" i="1"/>
  <c r="AM30" i="1"/>
  <c r="BQ30" i="1"/>
  <c r="AK30" i="1"/>
  <c r="BR30" i="1"/>
  <c r="BS30" i="1"/>
  <c r="BT30" i="1"/>
  <c r="BW30" i="1"/>
  <c r="AO30" i="1"/>
  <c r="K30" i="1"/>
  <c r="BZ30" i="1"/>
  <c r="L30" i="1"/>
  <c r="CF30" i="1"/>
  <c r="T30" i="1"/>
  <c r="CH30" i="1"/>
  <c r="U30" i="1"/>
  <c r="V30" i="1"/>
  <c r="AA30" i="1"/>
  <c r="CG30" i="1"/>
  <c r="AB30" i="1"/>
  <c r="AC30" i="1"/>
  <c r="AD30" i="1"/>
  <c r="AE30" i="1"/>
  <c r="AH30" i="1"/>
  <c r="AI30" i="1"/>
  <c r="BX30" i="1"/>
  <c r="AJ30" i="1"/>
  <c r="BU30" i="1"/>
  <c r="BV30" i="1"/>
  <c r="BY30" i="1"/>
  <c r="CA30" i="1"/>
  <c r="CB30" i="1"/>
  <c r="CC30" i="1"/>
  <c r="CD30" i="1"/>
  <c r="CE30" i="1"/>
  <c r="CI30" i="1"/>
  <c r="CJ30" i="1"/>
  <c r="BL31" i="1"/>
  <c r="J31" i="1"/>
  <c r="BP31" i="1"/>
  <c r="BO31" i="1"/>
  <c r="BN31" i="1"/>
  <c r="BM31" i="1"/>
  <c r="AM31" i="1"/>
  <c r="BQ31" i="1"/>
  <c r="AK31" i="1"/>
  <c r="BR31" i="1"/>
  <c r="BS31" i="1"/>
  <c r="BT31" i="1"/>
  <c r="BW31" i="1"/>
  <c r="AO31" i="1"/>
  <c r="K31" i="1"/>
  <c r="BZ31" i="1"/>
  <c r="L31" i="1"/>
  <c r="CF31" i="1"/>
  <c r="T31" i="1"/>
  <c r="CH31" i="1"/>
  <c r="U31" i="1"/>
  <c r="V31" i="1"/>
  <c r="AA31" i="1"/>
  <c r="CG31" i="1"/>
  <c r="AB31" i="1"/>
  <c r="AC31" i="1"/>
  <c r="AD31" i="1"/>
  <c r="AE31" i="1"/>
  <c r="AH31" i="1"/>
  <c r="AI31" i="1"/>
  <c r="BX31" i="1"/>
  <c r="AJ31" i="1"/>
  <c r="BU31" i="1"/>
  <c r="BV31" i="1"/>
  <c r="BY31" i="1"/>
  <c r="CA31" i="1"/>
  <c r="CB31" i="1"/>
  <c r="CC31" i="1"/>
  <c r="CD31" i="1"/>
  <c r="CE31" i="1"/>
  <c r="CI31" i="1"/>
  <c r="CJ31" i="1"/>
  <c r="BL32" i="1"/>
  <c r="J32" i="1"/>
  <c r="BP32" i="1"/>
  <c r="BO32" i="1"/>
  <c r="BN32" i="1"/>
  <c r="BM32" i="1"/>
  <c r="AM32" i="1"/>
  <c r="BQ32" i="1"/>
  <c r="AK32" i="1"/>
  <c r="BR32" i="1"/>
  <c r="BS32" i="1"/>
  <c r="BT32" i="1"/>
  <c r="BW32" i="1"/>
  <c r="AO32" i="1"/>
  <c r="K32" i="1"/>
  <c r="BZ32" i="1"/>
  <c r="L32" i="1"/>
  <c r="CF32" i="1"/>
  <c r="T32" i="1"/>
  <c r="CH32" i="1"/>
  <c r="U32" i="1"/>
  <c r="V32" i="1"/>
  <c r="AA32" i="1"/>
  <c r="CG32" i="1"/>
  <c r="AB32" i="1"/>
  <c r="AC32" i="1"/>
  <c r="AD32" i="1"/>
  <c r="AE32" i="1"/>
  <c r="AH32" i="1"/>
  <c r="AI32" i="1"/>
  <c r="BX32" i="1"/>
  <c r="AJ32" i="1"/>
  <c r="BU32" i="1"/>
  <c r="BV32" i="1"/>
  <c r="BY32" i="1"/>
  <c r="CA32" i="1"/>
  <c r="CB32" i="1"/>
  <c r="CC32" i="1"/>
  <c r="CD32" i="1"/>
  <c r="CE32" i="1"/>
  <c r="CI32" i="1"/>
  <c r="CJ32" i="1"/>
  <c r="BL33" i="1"/>
  <c r="J33" i="1"/>
  <c r="BP33" i="1"/>
  <c r="BO33" i="1"/>
  <c r="BN33" i="1"/>
  <c r="BM33" i="1"/>
  <c r="AM33" i="1"/>
  <c r="BQ33" i="1"/>
  <c r="AK33" i="1"/>
  <c r="BR33" i="1"/>
  <c r="BS33" i="1"/>
  <c r="BT33" i="1"/>
  <c r="BW33" i="1"/>
  <c r="AO33" i="1"/>
  <c r="K33" i="1"/>
  <c r="BZ33" i="1"/>
  <c r="L33" i="1"/>
  <c r="CF33" i="1"/>
  <c r="T33" i="1"/>
  <c r="CH33" i="1"/>
  <c r="U33" i="1"/>
  <c r="V33" i="1"/>
  <c r="AA33" i="1"/>
  <c r="CG33" i="1"/>
  <c r="AB33" i="1"/>
  <c r="AC33" i="1"/>
  <c r="AD33" i="1"/>
  <c r="AE33" i="1"/>
  <c r="AH33" i="1"/>
  <c r="AI33" i="1"/>
  <c r="BX33" i="1"/>
  <c r="AJ33" i="1"/>
  <c r="BU33" i="1"/>
  <c r="BV33" i="1"/>
  <c r="BY33" i="1"/>
  <c r="CA33" i="1"/>
  <c r="CB33" i="1"/>
  <c r="CC33" i="1"/>
  <c r="CD33" i="1"/>
  <c r="CE33" i="1"/>
  <c r="CI33" i="1"/>
  <c r="CJ33" i="1"/>
  <c r="BL34" i="1"/>
  <c r="J34" i="1"/>
  <c r="BP34" i="1"/>
  <c r="BO34" i="1"/>
  <c r="BN34" i="1"/>
  <c r="BM34" i="1"/>
  <c r="AM34" i="1"/>
  <c r="BQ34" i="1"/>
  <c r="AK34" i="1"/>
  <c r="BR34" i="1"/>
  <c r="BS34" i="1"/>
  <c r="BT34" i="1"/>
  <c r="BW34" i="1"/>
  <c r="AO34" i="1"/>
  <c r="K34" i="1"/>
  <c r="BZ34" i="1"/>
  <c r="L34" i="1"/>
  <c r="CF34" i="1"/>
  <c r="T34" i="1"/>
  <c r="CH34" i="1"/>
  <c r="U34" i="1"/>
  <c r="V34" i="1"/>
  <c r="AA34" i="1"/>
  <c r="CG34" i="1"/>
  <c r="AB34" i="1"/>
  <c r="AC34" i="1"/>
  <c r="AD34" i="1"/>
  <c r="AE34" i="1"/>
  <c r="AH34" i="1"/>
  <c r="AI34" i="1"/>
  <c r="BX34" i="1"/>
  <c r="AJ34" i="1"/>
  <c r="BU34" i="1"/>
  <c r="BV34" i="1"/>
  <c r="BY34" i="1"/>
  <c r="CA34" i="1"/>
  <c r="CB34" i="1"/>
  <c r="CC34" i="1"/>
  <c r="CD34" i="1"/>
  <c r="CE34" i="1"/>
  <c r="CI34" i="1"/>
  <c r="CJ34" i="1"/>
  <c r="BL35" i="1"/>
  <c r="J35" i="1"/>
  <c r="BP35" i="1"/>
  <c r="BO35" i="1"/>
  <c r="BN35" i="1"/>
  <c r="BM35" i="1"/>
  <c r="AM35" i="1"/>
  <c r="BQ35" i="1"/>
  <c r="AK35" i="1"/>
  <c r="BR35" i="1"/>
  <c r="BS35" i="1"/>
  <c r="BT35" i="1"/>
  <c r="BW35" i="1"/>
  <c r="AO35" i="1"/>
  <c r="K35" i="1"/>
  <c r="BZ35" i="1"/>
  <c r="L35" i="1"/>
  <c r="CF35" i="1"/>
  <c r="T35" i="1"/>
  <c r="CH35" i="1"/>
  <c r="U35" i="1"/>
  <c r="V35" i="1"/>
  <c r="AA35" i="1"/>
  <c r="CG35" i="1"/>
  <c r="AB35" i="1"/>
  <c r="AC35" i="1"/>
  <c r="AD35" i="1"/>
  <c r="AE35" i="1"/>
  <c r="AH35" i="1"/>
  <c r="AI35" i="1"/>
  <c r="BX35" i="1"/>
  <c r="AJ35" i="1"/>
  <c r="BU35" i="1"/>
  <c r="BV35" i="1"/>
  <c r="BY35" i="1"/>
  <c r="CA35" i="1"/>
  <c r="CB35" i="1"/>
  <c r="CC35" i="1"/>
  <c r="CD35" i="1"/>
  <c r="CE35" i="1"/>
  <c r="CI35" i="1"/>
  <c r="CJ35" i="1"/>
  <c r="BL36" i="1"/>
  <c r="J36" i="1"/>
  <c r="BP36" i="1"/>
  <c r="BO36" i="1"/>
  <c r="BN36" i="1"/>
  <c r="BM36" i="1"/>
  <c r="AM36" i="1"/>
  <c r="BQ36" i="1"/>
  <c r="AK36" i="1"/>
  <c r="BR36" i="1"/>
  <c r="BS36" i="1"/>
  <c r="BT36" i="1"/>
  <c r="BW36" i="1"/>
  <c r="AO36" i="1"/>
  <c r="K36" i="1"/>
  <c r="BZ36" i="1"/>
  <c r="L36" i="1"/>
  <c r="CF36" i="1"/>
  <c r="T36" i="1"/>
  <c r="CH36" i="1"/>
  <c r="U36" i="1"/>
  <c r="V36" i="1"/>
  <c r="AA36" i="1"/>
  <c r="CG36" i="1"/>
  <c r="AB36" i="1"/>
  <c r="AC36" i="1"/>
  <c r="AD36" i="1"/>
  <c r="AE36" i="1"/>
  <c r="AH36" i="1"/>
  <c r="AI36" i="1"/>
  <c r="BX36" i="1"/>
  <c r="AJ36" i="1"/>
  <c r="BU36" i="1"/>
  <c r="BV36" i="1"/>
  <c r="BY36" i="1"/>
  <c r="CA36" i="1"/>
  <c r="CB36" i="1"/>
  <c r="CC36" i="1"/>
  <c r="CD36" i="1"/>
  <c r="CE36" i="1"/>
  <c r="CI36" i="1"/>
  <c r="CJ36" i="1"/>
  <c r="BL39" i="1"/>
  <c r="J39" i="1"/>
  <c r="BP39" i="1"/>
  <c r="BO39" i="1"/>
  <c r="BN39" i="1"/>
  <c r="BM39" i="1"/>
  <c r="AM39" i="1"/>
  <c r="BQ39" i="1"/>
  <c r="AK39" i="1"/>
  <c r="BR39" i="1"/>
  <c r="BS39" i="1"/>
  <c r="BT39" i="1"/>
  <c r="BW39" i="1"/>
  <c r="AO39" i="1"/>
  <c r="K39" i="1"/>
  <c r="BZ39" i="1"/>
  <c r="L39" i="1"/>
  <c r="CF39" i="1"/>
  <c r="T39" i="1"/>
  <c r="CH39" i="1"/>
  <c r="U39" i="1"/>
  <c r="V39" i="1"/>
  <c r="AA39" i="1"/>
  <c r="CG39" i="1"/>
  <c r="AB39" i="1"/>
  <c r="AC39" i="1"/>
  <c r="AD39" i="1"/>
  <c r="AE39" i="1"/>
  <c r="AH39" i="1"/>
  <c r="AI39" i="1"/>
  <c r="BX39" i="1"/>
  <c r="AJ39" i="1"/>
  <c r="BU39" i="1"/>
  <c r="BV39" i="1"/>
  <c r="BY39" i="1"/>
  <c r="CA39" i="1"/>
  <c r="CB39" i="1"/>
  <c r="CC39" i="1"/>
  <c r="CD39" i="1"/>
  <c r="CE39" i="1"/>
  <c r="CI39" i="1"/>
  <c r="CJ39" i="1"/>
  <c r="BL37" i="1"/>
  <c r="J37" i="1"/>
  <c r="BP37" i="1"/>
  <c r="BO37" i="1"/>
  <c r="BN37" i="1"/>
  <c r="BM37" i="1"/>
  <c r="AM37" i="1"/>
  <c r="BQ37" i="1"/>
  <c r="AK37" i="1"/>
  <c r="BR37" i="1"/>
  <c r="BS37" i="1"/>
  <c r="BT37" i="1"/>
  <c r="BW37" i="1"/>
  <c r="AO37" i="1"/>
  <c r="K37" i="1"/>
  <c r="BZ37" i="1"/>
  <c r="L37" i="1"/>
  <c r="CF37" i="1"/>
  <c r="T37" i="1"/>
  <c r="CH37" i="1"/>
  <c r="U37" i="1"/>
  <c r="V37" i="1"/>
  <c r="AA37" i="1"/>
  <c r="CG37" i="1"/>
  <c r="AB37" i="1"/>
  <c r="AC37" i="1"/>
  <c r="AD37" i="1"/>
  <c r="AE37" i="1"/>
  <c r="AH37" i="1"/>
  <c r="AI37" i="1"/>
  <c r="BX37" i="1"/>
  <c r="AJ37" i="1"/>
  <c r="BU37" i="1"/>
  <c r="BV37" i="1"/>
  <c r="BY37" i="1"/>
  <c r="CA37" i="1"/>
  <c r="CB37" i="1"/>
  <c r="CC37" i="1"/>
  <c r="CD37" i="1"/>
  <c r="CE37" i="1"/>
  <c r="CI37" i="1"/>
  <c r="CJ37" i="1"/>
  <c r="BL38" i="1"/>
  <c r="J38" i="1"/>
  <c r="BP38" i="1"/>
  <c r="BO38" i="1"/>
  <c r="BN38" i="1"/>
  <c r="BM38" i="1"/>
  <c r="AM38" i="1"/>
  <c r="BQ38" i="1"/>
  <c r="AK38" i="1"/>
  <c r="BR38" i="1"/>
  <c r="BS38" i="1"/>
  <c r="BT38" i="1"/>
  <c r="BW38" i="1"/>
  <c r="AO38" i="1"/>
  <c r="K38" i="1"/>
  <c r="BZ38" i="1"/>
  <c r="L38" i="1"/>
  <c r="CF38" i="1"/>
  <c r="T38" i="1"/>
  <c r="CH38" i="1"/>
  <c r="U38" i="1"/>
  <c r="V38" i="1"/>
  <c r="AA38" i="1"/>
  <c r="CG38" i="1"/>
  <c r="AB38" i="1"/>
  <c r="AC38" i="1"/>
  <c r="AD38" i="1"/>
  <c r="AE38" i="1"/>
  <c r="AH38" i="1"/>
  <c r="AI38" i="1"/>
  <c r="BX38" i="1"/>
  <c r="AJ38" i="1"/>
  <c r="BU38" i="1"/>
  <c r="BV38" i="1"/>
  <c r="BY38" i="1"/>
  <c r="CA38" i="1"/>
  <c r="CB38" i="1"/>
  <c r="CC38" i="1"/>
  <c r="CD38" i="1"/>
  <c r="CE38" i="1"/>
  <c r="CI38" i="1"/>
  <c r="CJ38" i="1"/>
  <c r="BL40" i="1"/>
  <c r="J40" i="1"/>
  <c r="BP40" i="1"/>
  <c r="BO40" i="1"/>
  <c r="BN40" i="1"/>
  <c r="BM40" i="1"/>
  <c r="AM40" i="1"/>
  <c r="BQ40" i="1"/>
  <c r="AK40" i="1"/>
  <c r="BR40" i="1"/>
  <c r="BS40" i="1"/>
  <c r="BT40" i="1"/>
  <c r="BW40" i="1"/>
  <c r="AO40" i="1"/>
  <c r="K40" i="1"/>
  <c r="BZ40" i="1"/>
  <c r="L40" i="1"/>
  <c r="CF40" i="1"/>
  <c r="T40" i="1"/>
  <c r="CH40" i="1"/>
  <c r="U40" i="1"/>
  <c r="V40" i="1"/>
  <c r="AA40" i="1"/>
  <c r="CG40" i="1"/>
  <c r="AB40" i="1"/>
  <c r="AC40" i="1"/>
  <c r="AD40" i="1"/>
  <c r="AE40" i="1"/>
  <c r="AH40" i="1"/>
  <c r="AI40" i="1"/>
  <c r="BX40" i="1"/>
  <c r="AJ40" i="1"/>
  <c r="BU40" i="1"/>
  <c r="BV40" i="1"/>
  <c r="BY40" i="1"/>
  <c r="CA40" i="1"/>
  <c r="CB40" i="1"/>
  <c r="CC40" i="1"/>
  <c r="CD40" i="1"/>
  <c r="CE40" i="1"/>
  <c r="CI40" i="1"/>
  <c r="CJ40" i="1"/>
  <c r="BL41" i="1"/>
  <c r="J41" i="1"/>
  <c r="BP41" i="1"/>
  <c r="BO41" i="1"/>
  <c r="BN41" i="1"/>
  <c r="BM41" i="1"/>
  <c r="AM41" i="1"/>
  <c r="BQ41" i="1"/>
  <c r="AK41" i="1"/>
  <c r="BR41" i="1"/>
  <c r="BS41" i="1"/>
  <c r="BT41" i="1"/>
  <c r="BW41" i="1"/>
  <c r="AO41" i="1"/>
  <c r="K41" i="1"/>
  <c r="BZ41" i="1"/>
  <c r="L41" i="1"/>
  <c r="CF41" i="1"/>
  <c r="T41" i="1"/>
  <c r="CH41" i="1"/>
  <c r="U41" i="1"/>
  <c r="V41" i="1"/>
  <c r="AA41" i="1"/>
  <c r="CG41" i="1"/>
  <c r="AB41" i="1"/>
  <c r="AC41" i="1"/>
  <c r="AD41" i="1"/>
  <c r="AE41" i="1"/>
  <c r="AH41" i="1"/>
  <c r="AI41" i="1"/>
  <c r="BX41" i="1"/>
  <c r="AJ41" i="1"/>
  <c r="BU41" i="1"/>
  <c r="BV41" i="1"/>
  <c r="BY41" i="1"/>
  <c r="CA41" i="1"/>
  <c r="CB41" i="1"/>
  <c r="CC41" i="1"/>
  <c r="CD41" i="1"/>
  <c r="CE41" i="1"/>
  <c r="CI41" i="1"/>
  <c r="CJ41" i="1"/>
  <c r="BL42" i="1"/>
  <c r="J42" i="1"/>
  <c r="BP42" i="1"/>
  <c r="BO42" i="1"/>
  <c r="BN42" i="1"/>
  <c r="BM42" i="1"/>
  <c r="AM42" i="1"/>
  <c r="BQ42" i="1"/>
  <c r="AK42" i="1"/>
  <c r="BR42" i="1"/>
  <c r="BS42" i="1"/>
  <c r="BT42" i="1"/>
  <c r="BW42" i="1"/>
  <c r="AO42" i="1"/>
  <c r="K42" i="1"/>
  <c r="BZ42" i="1"/>
  <c r="L42" i="1"/>
  <c r="CF42" i="1"/>
  <c r="T42" i="1"/>
  <c r="CH42" i="1"/>
  <c r="U42" i="1"/>
  <c r="V42" i="1"/>
  <c r="AA42" i="1"/>
  <c r="CG42" i="1"/>
  <c r="AB42" i="1"/>
  <c r="AC42" i="1"/>
  <c r="AD42" i="1"/>
  <c r="AE42" i="1"/>
  <c r="AH42" i="1"/>
  <c r="AI42" i="1"/>
  <c r="BX42" i="1"/>
  <c r="AJ42" i="1"/>
  <c r="BU42" i="1"/>
  <c r="BV42" i="1"/>
  <c r="BY42" i="1"/>
  <c r="CA42" i="1"/>
  <c r="CB42" i="1"/>
  <c r="CC42" i="1"/>
  <c r="CD42" i="1"/>
  <c r="CE42" i="1"/>
  <c r="CI42" i="1"/>
  <c r="CJ42" i="1"/>
  <c r="BL43" i="1"/>
  <c r="J43" i="1"/>
  <c r="BP43" i="1"/>
  <c r="BO43" i="1"/>
  <c r="BN43" i="1"/>
  <c r="BM43" i="1"/>
  <c r="AM43" i="1"/>
  <c r="BQ43" i="1"/>
  <c r="AK43" i="1"/>
  <c r="BR43" i="1"/>
  <c r="BS43" i="1"/>
  <c r="BT43" i="1"/>
  <c r="BW43" i="1"/>
  <c r="AO43" i="1"/>
  <c r="K43" i="1"/>
  <c r="BZ43" i="1"/>
  <c r="L43" i="1"/>
  <c r="CF43" i="1"/>
  <c r="T43" i="1"/>
  <c r="CH43" i="1"/>
  <c r="U43" i="1"/>
  <c r="V43" i="1"/>
  <c r="AA43" i="1"/>
  <c r="CG43" i="1"/>
  <c r="AB43" i="1"/>
  <c r="AC43" i="1"/>
  <c r="AD43" i="1"/>
  <c r="AE43" i="1"/>
  <c r="AH43" i="1"/>
  <c r="AI43" i="1"/>
  <c r="BX43" i="1"/>
  <c r="AJ43" i="1"/>
  <c r="BU43" i="1"/>
  <c r="BV43" i="1"/>
  <c r="BY43" i="1"/>
  <c r="CA43" i="1"/>
  <c r="CB43" i="1"/>
  <c r="CC43" i="1"/>
  <c r="CD43" i="1"/>
  <c r="CE43" i="1"/>
  <c r="CI43" i="1"/>
  <c r="CJ43" i="1"/>
  <c r="BL44" i="1"/>
  <c r="J44" i="1"/>
  <c r="BP44" i="1"/>
  <c r="BO44" i="1"/>
  <c r="BN44" i="1"/>
  <c r="BM44" i="1"/>
  <c r="AM44" i="1"/>
  <c r="BQ44" i="1"/>
  <c r="AK44" i="1"/>
  <c r="BR44" i="1"/>
  <c r="BS44" i="1"/>
  <c r="BT44" i="1"/>
  <c r="BW44" i="1"/>
  <c r="AO44" i="1"/>
  <c r="K44" i="1"/>
  <c r="BZ44" i="1"/>
  <c r="L44" i="1"/>
  <c r="CF44" i="1"/>
  <c r="T44" i="1"/>
  <c r="CH44" i="1"/>
  <c r="U44" i="1"/>
  <c r="V44" i="1"/>
  <c r="AA44" i="1"/>
  <c r="CG44" i="1"/>
  <c r="AB44" i="1"/>
  <c r="AC44" i="1"/>
  <c r="AD44" i="1"/>
  <c r="AE44" i="1"/>
  <c r="AH44" i="1"/>
  <c r="AI44" i="1"/>
  <c r="BX44" i="1"/>
  <c r="AJ44" i="1"/>
  <c r="BU44" i="1"/>
  <c r="BV44" i="1"/>
  <c r="BY44" i="1"/>
  <c r="CA44" i="1"/>
  <c r="CB44" i="1"/>
  <c r="CC44" i="1"/>
  <c r="CD44" i="1"/>
  <c r="CE44" i="1"/>
  <c r="CI44" i="1"/>
  <c r="CJ44" i="1"/>
  <c r="BL45" i="1"/>
  <c r="J45" i="1"/>
  <c r="BP45" i="1"/>
  <c r="BO45" i="1"/>
  <c r="BN45" i="1"/>
  <c r="BM45" i="1"/>
  <c r="AM45" i="1"/>
  <c r="BQ45" i="1"/>
  <c r="AK45" i="1"/>
  <c r="BR45" i="1"/>
  <c r="BS45" i="1"/>
  <c r="BT45" i="1"/>
  <c r="BW45" i="1"/>
  <c r="AO45" i="1"/>
  <c r="K45" i="1"/>
  <c r="BZ45" i="1"/>
  <c r="L45" i="1"/>
  <c r="CF45" i="1"/>
  <c r="T45" i="1"/>
  <c r="CH45" i="1"/>
  <c r="U45" i="1"/>
  <c r="V45" i="1"/>
  <c r="AA45" i="1"/>
  <c r="CG45" i="1"/>
  <c r="AB45" i="1"/>
  <c r="AC45" i="1"/>
  <c r="AD45" i="1"/>
  <c r="AE45" i="1"/>
  <c r="AH45" i="1"/>
  <c r="AI45" i="1"/>
  <c r="BX45" i="1"/>
  <c r="AJ45" i="1"/>
  <c r="BU45" i="1"/>
  <c r="BV45" i="1"/>
  <c r="BY45" i="1"/>
  <c r="CA45" i="1"/>
  <c r="CB45" i="1"/>
  <c r="CC45" i="1"/>
  <c r="CD45" i="1"/>
  <c r="CE45" i="1"/>
  <c r="CI45" i="1"/>
  <c r="CJ45" i="1"/>
  <c r="BL46" i="1"/>
  <c r="J46" i="1"/>
  <c r="BP46" i="1"/>
  <c r="BO46" i="1"/>
  <c r="BN46" i="1"/>
  <c r="BM46" i="1"/>
  <c r="AM46" i="1"/>
  <c r="BQ46" i="1"/>
  <c r="AK46" i="1"/>
  <c r="BR46" i="1"/>
  <c r="BS46" i="1"/>
  <c r="BT46" i="1"/>
  <c r="BW46" i="1"/>
  <c r="AO46" i="1"/>
  <c r="K46" i="1"/>
  <c r="BZ46" i="1"/>
  <c r="L46" i="1"/>
  <c r="CF46" i="1"/>
  <c r="T46" i="1"/>
  <c r="CH46" i="1"/>
  <c r="U46" i="1"/>
  <c r="V46" i="1"/>
  <c r="AA46" i="1"/>
  <c r="CG46" i="1"/>
  <c r="AB46" i="1"/>
  <c r="AC46" i="1"/>
  <c r="AD46" i="1"/>
  <c r="AE46" i="1"/>
  <c r="AH46" i="1"/>
  <c r="AI46" i="1"/>
  <c r="BX46" i="1"/>
  <c r="AJ46" i="1"/>
  <c r="BU46" i="1"/>
  <c r="BV46" i="1"/>
  <c r="BY46" i="1"/>
  <c r="CA46" i="1"/>
  <c r="CB46" i="1"/>
  <c r="CC46" i="1"/>
  <c r="CD46" i="1"/>
  <c r="CE46" i="1"/>
  <c r="CI46" i="1"/>
  <c r="CJ46" i="1"/>
  <c r="BL47" i="1"/>
  <c r="J47" i="1"/>
  <c r="BP47" i="1"/>
  <c r="BO47" i="1"/>
  <c r="BN47" i="1"/>
  <c r="BM47" i="1"/>
  <c r="AM47" i="1"/>
  <c r="BQ47" i="1"/>
  <c r="AK47" i="1"/>
  <c r="BR47" i="1"/>
  <c r="BS47" i="1"/>
  <c r="BT47" i="1"/>
  <c r="BW47" i="1"/>
  <c r="AO47" i="1"/>
  <c r="K47" i="1"/>
  <c r="BZ47" i="1"/>
  <c r="L47" i="1"/>
  <c r="CF47" i="1"/>
  <c r="T47" i="1"/>
  <c r="CH47" i="1"/>
  <c r="U47" i="1"/>
  <c r="V47" i="1"/>
  <c r="AA47" i="1"/>
  <c r="CG47" i="1"/>
  <c r="AB47" i="1"/>
  <c r="AC47" i="1"/>
  <c r="AD47" i="1"/>
  <c r="AE47" i="1"/>
  <c r="AH47" i="1"/>
  <c r="AI47" i="1"/>
  <c r="BX47" i="1"/>
  <c r="AJ47" i="1"/>
  <c r="BU47" i="1"/>
  <c r="BV47" i="1"/>
  <c r="BY47" i="1"/>
  <c r="CA47" i="1"/>
  <c r="CB47" i="1"/>
  <c r="CC47" i="1"/>
  <c r="CD47" i="1"/>
  <c r="CE47" i="1"/>
  <c r="CI47" i="1"/>
  <c r="CJ47" i="1"/>
  <c r="BL50" i="1"/>
  <c r="J50" i="1"/>
  <c r="BP50" i="1"/>
  <c r="BO50" i="1"/>
  <c r="BN50" i="1"/>
  <c r="BM50" i="1"/>
  <c r="AM50" i="1"/>
  <c r="BQ50" i="1"/>
  <c r="AK50" i="1"/>
  <c r="BR50" i="1"/>
  <c r="BS50" i="1"/>
  <c r="BT50" i="1"/>
  <c r="BW50" i="1"/>
  <c r="AO50" i="1"/>
  <c r="K50" i="1"/>
  <c r="BZ50" i="1"/>
  <c r="L50" i="1"/>
  <c r="CF50" i="1"/>
  <c r="T50" i="1"/>
  <c r="CH50" i="1"/>
  <c r="U50" i="1"/>
  <c r="V50" i="1"/>
  <c r="AA50" i="1"/>
  <c r="CG50" i="1"/>
  <c r="AB50" i="1"/>
  <c r="AC50" i="1"/>
  <c r="AD50" i="1"/>
  <c r="AE50" i="1"/>
  <c r="AH50" i="1"/>
  <c r="AI50" i="1"/>
  <c r="BX50" i="1"/>
  <c r="AJ50" i="1"/>
  <c r="BU50" i="1"/>
  <c r="BV50" i="1"/>
  <c r="BY50" i="1"/>
  <c r="CA50" i="1"/>
  <c r="CB50" i="1"/>
  <c r="CC50" i="1"/>
  <c r="CD50" i="1"/>
  <c r="CE50" i="1"/>
  <c r="CI50" i="1"/>
  <c r="CJ50" i="1"/>
  <c r="BL48" i="1"/>
  <c r="J48" i="1"/>
  <c r="BP48" i="1"/>
  <c r="BO48" i="1"/>
  <c r="BN48" i="1"/>
  <c r="BM48" i="1"/>
  <c r="AM48" i="1"/>
  <c r="BQ48" i="1"/>
  <c r="AK48" i="1"/>
  <c r="BR48" i="1"/>
  <c r="BS48" i="1"/>
  <c r="BT48" i="1"/>
  <c r="BW48" i="1"/>
  <c r="AO48" i="1"/>
  <c r="K48" i="1"/>
  <c r="BZ48" i="1"/>
  <c r="L48" i="1"/>
  <c r="CF48" i="1"/>
  <c r="T48" i="1"/>
  <c r="CH48" i="1"/>
  <c r="U48" i="1"/>
  <c r="V48" i="1"/>
  <c r="AA48" i="1"/>
  <c r="CG48" i="1"/>
  <c r="AB48" i="1"/>
  <c r="AC48" i="1"/>
  <c r="AD48" i="1"/>
  <c r="AE48" i="1"/>
  <c r="AH48" i="1"/>
  <c r="AI48" i="1"/>
  <c r="BX48" i="1"/>
  <c r="AJ48" i="1"/>
  <c r="BU48" i="1"/>
  <c r="BV48" i="1"/>
  <c r="BY48" i="1"/>
  <c r="CA48" i="1"/>
  <c r="CB48" i="1"/>
  <c r="CC48" i="1"/>
  <c r="CD48" i="1"/>
  <c r="CE48" i="1"/>
  <c r="CI48" i="1"/>
  <c r="CJ48" i="1"/>
  <c r="BL49" i="1"/>
  <c r="J49" i="1"/>
  <c r="BP49" i="1"/>
  <c r="BO49" i="1"/>
  <c r="BN49" i="1"/>
  <c r="BM49" i="1"/>
  <c r="AM49" i="1"/>
  <c r="BQ49" i="1"/>
  <c r="AK49" i="1"/>
  <c r="BR49" i="1"/>
  <c r="BS49" i="1"/>
  <c r="BT49" i="1"/>
  <c r="BW49" i="1"/>
  <c r="AO49" i="1"/>
  <c r="K49" i="1"/>
  <c r="BZ49" i="1"/>
  <c r="L49" i="1"/>
  <c r="CF49" i="1"/>
  <c r="T49" i="1"/>
  <c r="CH49" i="1"/>
  <c r="U49" i="1"/>
  <c r="V49" i="1"/>
  <c r="AA49" i="1"/>
  <c r="CG49" i="1"/>
  <c r="AB49" i="1"/>
  <c r="AC49" i="1"/>
  <c r="AD49" i="1"/>
  <c r="AE49" i="1"/>
  <c r="AH49" i="1"/>
  <c r="AI49" i="1"/>
  <c r="BX49" i="1"/>
  <c r="AJ49" i="1"/>
  <c r="BU49" i="1"/>
  <c r="BV49" i="1"/>
  <c r="BY49" i="1"/>
  <c r="CA49" i="1"/>
  <c r="CB49" i="1"/>
  <c r="CC49" i="1"/>
  <c r="CD49" i="1"/>
  <c r="CE49" i="1"/>
  <c r="CI49" i="1"/>
  <c r="CJ49" i="1"/>
  <c r="BL51" i="1"/>
  <c r="J51" i="1"/>
  <c r="BP51" i="1"/>
  <c r="BO51" i="1"/>
  <c r="BN51" i="1"/>
  <c r="BM51" i="1"/>
  <c r="AM51" i="1"/>
  <c r="BQ51" i="1"/>
  <c r="AK51" i="1"/>
  <c r="BR51" i="1"/>
  <c r="BS51" i="1"/>
  <c r="BT51" i="1"/>
  <c r="BW51" i="1"/>
  <c r="AO51" i="1"/>
  <c r="K51" i="1"/>
  <c r="BZ51" i="1"/>
  <c r="L51" i="1"/>
  <c r="CF51" i="1"/>
  <c r="T51" i="1"/>
  <c r="CH51" i="1"/>
  <c r="U51" i="1"/>
  <c r="V51" i="1"/>
  <c r="AA51" i="1"/>
  <c r="CG51" i="1"/>
  <c r="AB51" i="1"/>
  <c r="AC51" i="1"/>
  <c r="AD51" i="1"/>
  <c r="AE51" i="1"/>
  <c r="AH51" i="1"/>
  <c r="AI51" i="1"/>
  <c r="BX51" i="1"/>
  <c r="AJ51" i="1"/>
  <c r="BU51" i="1"/>
  <c r="BV51" i="1"/>
  <c r="BY51" i="1"/>
  <c r="CA51" i="1"/>
  <c r="CB51" i="1"/>
  <c r="CC51" i="1"/>
  <c r="CD51" i="1"/>
  <c r="CE51" i="1"/>
  <c r="CI51" i="1"/>
  <c r="CJ51" i="1"/>
  <c r="BL52" i="1"/>
  <c r="J52" i="1"/>
  <c r="BP52" i="1"/>
  <c r="BO52" i="1"/>
  <c r="BN52" i="1"/>
  <c r="BM52" i="1"/>
  <c r="AM52" i="1"/>
  <c r="BQ52" i="1"/>
  <c r="AK52" i="1"/>
  <c r="BR52" i="1"/>
  <c r="BS52" i="1"/>
  <c r="BT52" i="1"/>
  <c r="BW52" i="1"/>
  <c r="AO52" i="1"/>
  <c r="K52" i="1"/>
  <c r="BZ52" i="1"/>
  <c r="L52" i="1"/>
  <c r="CF52" i="1"/>
  <c r="T52" i="1"/>
  <c r="CH52" i="1"/>
  <c r="U52" i="1"/>
  <c r="V52" i="1"/>
  <c r="AA52" i="1"/>
  <c r="CG52" i="1"/>
  <c r="AB52" i="1"/>
  <c r="AC52" i="1"/>
  <c r="AD52" i="1"/>
  <c r="AE52" i="1"/>
  <c r="AH52" i="1"/>
  <c r="AI52" i="1"/>
  <c r="BX52" i="1"/>
  <c r="AJ52" i="1"/>
  <c r="BU52" i="1"/>
  <c r="BV52" i="1"/>
  <c r="BY52" i="1"/>
  <c r="CA52" i="1"/>
  <c r="CB52" i="1"/>
  <c r="CC52" i="1"/>
  <c r="CD52" i="1"/>
  <c r="CE52" i="1"/>
  <c r="CI52" i="1"/>
  <c r="CJ52" i="1"/>
  <c r="BL53" i="1"/>
  <c r="J53" i="1"/>
  <c r="BP53" i="1"/>
  <c r="BO53" i="1"/>
  <c r="BN53" i="1"/>
  <c r="BM53" i="1"/>
  <c r="AM53" i="1"/>
  <c r="BQ53" i="1"/>
  <c r="AK53" i="1"/>
  <c r="BR53" i="1"/>
  <c r="BS53" i="1"/>
  <c r="BT53" i="1"/>
  <c r="BW53" i="1"/>
  <c r="AO53" i="1"/>
  <c r="K53" i="1"/>
  <c r="BZ53" i="1"/>
  <c r="L53" i="1"/>
  <c r="CF53" i="1"/>
  <c r="T53" i="1"/>
  <c r="CH53" i="1"/>
  <c r="U53" i="1"/>
  <c r="V53" i="1"/>
  <c r="AA53" i="1"/>
  <c r="CG53" i="1"/>
  <c r="AB53" i="1"/>
  <c r="AC53" i="1"/>
  <c r="AD53" i="1"/>
  <c r="AE53" i="1"/>
  <c r="AH53" i="1"/>
  <c r="AI53" i="1"/>
  <c r="BX53" i="1"/>
  <c r="AJ53" i="1"/>
  <c r="BU53" i="1"/>
  <c r="BV53" i="1"/>
  <c r="BY53" i="1"/>
  <c r="CA53" i="1"/>
  <c r="CB53" i="1"/>
  <c r="CC53" i="1"/>
  <c r="CD53" i="1"/>
  <c r="CE53" i="1"/>
  <c r="CI53" i="1"/>
  <c r="CJ53" i="1"/>
  <c r="BL54" i="1"/>
  <c r="J54" i="1"/>
  <c r="BP54" i="1"/>
  <c r="BO54" i="1"/>
  <c r="BN54" i="1"/>
  <c r="BM54" i="1"/>
  <c r="AM54" i="1"/>
  <c r="BQ54" i="1"/>
  <c r="AK54" i="1"/>
  <c r="BR54" i="1"/>
  <c r="BS54" i="1"/>
  <c r="BT54" i="1"/>
  <c r="BW54" i="1"/>
  <c r="AO54" i="1"/>
  <c r="K54" i="1"/>
  <c r="BZ54" i="1"/>
  <c r="L54" i="1"/>
  <c r="CF54" i="1"/>
  <c r="T54" i="1"/>
  <c r="CH54" i="1"/>
  <c r="U54" i="1"/>
  <c r="V54" i="1"/>
  <c r="AA54" i="1"/>
  <c r="CG54" i="1"/>
  <c r="AB54" i="1"/>
  <c r="AC54" i="1"/>
  <c r="AD54" i="1"/>
  <c r="AE54" i="1"/>
  <c r="AH54" i="1"/>
  <c r="AI54" i="1"/>
  <c r="BX54" i="1"/>
  <c r="AJ54" i="1"/>
  <c r="BU54" i="1"/>
  <c r="BV54" i="1"/>
  <c r="BY54" i="1"/>
  <c r="CA54" i="1"/>
  <c r="CB54" i="1"/>
  <c r="CC54" i="1"/>
  <c r="CD54" i="1"/>
  <c r="CE54" i="1"/>
  <c r="CI54" i="1"/>
  <c r="CJ54" i="1"/>
  <c r="BL55" i="1"/>
  <c r="J55" i="1"/>
  <c r="BP55" i="1"/>
  <c r="BO55" i="1"/>
  <c r="BN55" i="1"/>
  <c r="BM55" i="1"/>
  <c r="AM55" i="1"/>
  <c r="BQ55" i="1"/>
  <c r="AK55" i="1"/>
  <c r="BR55" i="1"/>
  <c r="BS55" i="1"/>
  <c r="BT55" i="1"/>
  <c r="BW55" i="1"/>
  <c r="AO55" i="1"/>
  <c r="K55" i="1"/>
  <c r="BZ55" i="1"/>
  <c r="L55" i="1"/>
  <c r="CF55" i="1"/>
  <c r="T55" i="1"/>
  <c r="CH55" i="1"/>
  <c r="U55" i="1"/>
  <c r="V55" i="1"/>
  <c r="AA55" i="1"/>
  <c r="CG55" i="1"/>
  <c r="AB55" i="1"/>
  <c r="AC55" i="1"/>
  <c r="AD55" i="1"/>
  <c r="AE55" i="1"/>
  <c r="AH55" i="1"/>
  <c r="AI55" i="1"/>
  <c r="BX55" i="1"/>
  <c r="AJ55" i="1"/>
  <c r="BU55" i="1"/>
  <c r="BV55" i="1"/>
  <c r="BY55" i="1"/>
  <c r="CA55" i="1"/>
  <c r="CB55" i="1"/>
  <c r="CC55" i="1"/>
  <c r="CD55" i="1"/>
  <c r="CE55" i="1"/>
  <c r="CI55" i="1"/>
  <c r="CJ55" i="1"/>
  <c r="BL56" i="1"/>
  <c r="J56" i="1"/>
  <c r="BP56" i="1"/>
  <c r="BO56" i="1"/>
  <c r="BN56" i="1"/>
  <c r="BM56" i="1"/>
  <c r="AM56" i="1"/>
  <c r="BQ56" i="1"/>
  <c r="AK56" i="1"/>
  <c r="BR56" i="1"/>
  <c r="BS56" i="1"/>
  <c r="BT56" i="1"/>
  <c r="BW56" i="1"/>
  <c r="AO56" i="1"/>
  <c r="K56" i="1"/>
  <c r="BZ56" i="1"/>
  <c r="L56" i="1"/>
  <c r="CF56" i="1"/>
  <c r="T56" i="1"/>
  <c r="CH56" i="1"/>
  <c r="U56" i="1"/>
  <c r="V56" i="1"/>
  <c r="AA56" i="1"/>
  <c r="CG56" i="1"/>
  <c r="AB56" i="1"/>
  <c r="AC56" i="1"/>
  <c r="AD56" i="1"/>
  <c r="AE56" i="1"/>
  <c r="AH56" i="1"/>
  <c r="AI56" i="1"/>
  <c r="BX56" i="1"/>
  <c r="AJ56" i="1"/>
  <c r="BU56" i="1"/>
  <c r="BV56" i="1"/>
  <c r="BY56" i="1"/>
  <c r="CA56" i="1"/>
  <c r="CB56" i="1"/>
  <c r="CC56" i="1"/>
  <c r="CD56" i="1"/>
  <c r="CE56" i="1"/>
  <c r="CI56" i="1"/>
  <c r="CJ56" i="1"/>
  <c r="BL57" i="1"/>
  <c r="J57" i="1"/>
  <c r="BP57" i="1"/>
  <c r="BO57" i="1"/>
  <c r="BN57" i="1"/>
  <c r="BM57" i="1"/>
  <c r="AM57" i="1"/>
  <c r="BQ57" i="1"/>
  <c r="AK57" i="1"/>
  <c r="BR57" i="1"/>
  <c r="BS57" i="1"/>
  <c r="BT57" i="1"/>
  <c r="BW57" i="1"/>
  <c r="AO57" i="1"/>
  <c r="K57" i="1"/>
  <c r="BZ57" i="1"/>
  <c r="L57" i="1"/>
  <c r="CF57" i="1"/>
  <c r="T57" i="1"/>
  <c r="CH57" i="1"/>
  <c r="U57" i="1"/>
  <c r="V57" i="1"/>
  <c r="AA57" i="1"/>
  <c r="CG57" i="1"/>
  <c r="AB57" i="1"/>
  <c r="AC57" i="1"/>
  <c r="AD57" i="1"/>
  <c r="AE57" i="1"/>
  <c r="AH57" i="1"/>
  <c r="AI57" i="1"/>
  <c r="BX57" i="1"/>
  <c r="AJ57" i="1"/>
  <c r="BU57" i="1"/>
  <c r="BV57" i="1"/>
  <c r="BY57" i="1"/>
  <c r="CA57" i="1"/>
  <c r="CB57" i="1"/>
  <c r="CC57" i="1"/>
  <c r="CD57" i="1"/>
  <c r="CE57" i="1"/>
  <c r="CI57" i="1"/>
  <c r="CJ57" i="1"/>
  <c r="BL58" i="1"/>
  <c r="J58" i="1"/>
  <c r="BP58" i="1"/>
  <c r="BO58" i="1"/>
  <c r="BN58" i="1"/>
  <c r="BM58" i="1"/>
  <c r="AM58" i="1"/>
  <c r="BQ58" i="1"/>
  <c r="AK58" i="1"/>
  <c r="BR58" i="1"/>
  <c r="BS58" i="1"/>
  <c r="BT58" i="1"/>
  <c r="BW58" i="1"/>
  <c r="AO58" i="1"/>
  <c r="K58" i="1"/>
  <c r="BZ58" i="1"/>
  <c r="L58" i="1"/>
  <c r="CF58" i="1"/>
  <c r="T58" i="1"/>
  <c r="CH58" i="1"/>
  <c r="U58" i="1"/>
  <c r="V58" i="1"/>
  <c r="AA58" i="1"/>
  <c r="CG58" i="1"/>
  <c r="AB58" i="1"/>
  <c r="AC58" i="1"/>
  <c r="AD58" i="1"/>
  <c r="AE58" i="1"/>
  <c r="AH58" i="1"/>
  <c r="AI58" i="1"/>
  <c r="BX58" i="1"/>
  <c r="AJ58" i="1"/>
  <c r="BU58" i="1"/>
  <c r="BV58" i="1"/>
  <c r="BY58" i="1"/>
  <c r="CA58" i="1"/>
  <c r="CB58" i="1"/>
  <c r="CC58" i="1"/>
  <c r="CD58" i="1"/>
  <c r="CE58" i="1"/>
  <c r="CI58" i="1"/>
  <c r="CJ58" i="1"/>
  <c r="BL61" i="1"/>
  <c r="J61" i="1"/>
  <c r="BP61" i="1"/>
  <c r="BO61" i="1"/>
  <c r="BN61" i="1"/>
  <c r="BM61" i="1"/>
  <c r="AM61" i="1"/>
  <c r="BQ61" i="1"/>
  <c r="AK61" i="1"/>
  <c r="BR61" i="1"/>
  <c r="BS61" i="1"/>
  <c r="BT61" i="1"/>
  <c r="BW61" i="1"/>
  <c r="AO61" i="1"/>
  <c r="K61" i="1"/>
  <c r="BZ61" i="1"/>
  <c r="L61" i="1"/>
  <c r="CF61" i="1"/>
  <c r="T61" i="1"/>
  <c r="CH61" i="1"/>
  <c r="U61" i="1"/>
  <c r="V61" i="1"/>
  <c r="AA61" i="1"/>
  <c r="CG61" i="1"/>
  <c r="AB61" i="1"/>
  <c r="AC61" i="1"/>
  <c r="AD61" i="1"/>
  <c r="AE61" i="1"/>
  <c r="AH61" i="1"/>
  <c r="AI61" i="1"/>
  <c r="BX61" i="1"/>
  <c r="AJ61" i="1"/>
  <c r="BU61" i="1"/>
  <c r="BV61" i="1"/>
  <c r="BY61" i="1"/>
  <c r="CA61" i="1"/>
  <c r="CB61" i="1"/>
  <c r="CC61" i="1"/>
  <c r="CD61" i="1"/>
  <c r="CE61" i="1"/>
  <c r="CI61" i="1"/>
  <c r="CJ61" i="1"/>
  <c r="BL59" i="1"/>
  <c r="J59" i="1"/>
  <c r="BP59" i="1"/>
  <c r="BO59" i="1"/>
  <c r="BN59" i="1"/>
  <c r="BM59" i="1"/>
  <c r="AM59" i="1"/>
  <c r="BQ59" i="1"/>
  <c r="AK59" i="1"/>
  <c r="BR59" i="1"/>
  <c r="BS59" i="1"/>
  <c r="BT59" i="1"/>
  <c r="BW59" i="1"/>
  <c r="AO59" i="1"/>
  <c r="K59" i="1"/>
  <c r="BZ59" i="1"/>
  <c r="L59" i="1"/>
  <c r="CF59" i="1"/>
  <c r="T59" i="1"/>
  <c r="CH59" i="1"/>
  <c r="U59" i="1"/>
  <c r="V59" i="1"/>
  <c r="AA59" i="1"/>
  <c r="CG59" i="1"/>
  <c r="AB59" i="1"/>
  <c r="AC59" i="1"/>
  <c r="AD59" i="1"/>
  <c r="AE59" i="1"/>
  <c r="AH59" i="1"/>
  <c r="AI59" i="1"/>
  <c r="BX59" i="1"/>
  <c r="AJ59" i="1"/>
  <c r="BU59" i="1"/>
  <c r="BV59" i="1"/>
  <c r="BY59" i="1"/>
  <c r="CA59" i="1"/>
  <c r="CB59" i="1"/>
  <c r="CC59" i="1"/>
  <c r="CD59" i="1"/>
  <c r="CE59" i="1"/>
  <c r="CI59" i="1"/>
  <c r="CJ59" i="1"/>
  <c r="BL60" i="1"/>
  <c r="J60" i="1"/>
  <c r="BP60" i="1"/>
  <c r="BO60" i="1"/>
  <c r="BN60" i="1"/>
  <c r="BM60" i="1"/>
  <c r="AM60" i="1"/>
  <c r="BQ60" i="1"/>
  <c r="AK60" i="1"/>
  <c r="BR60" i="1"/>
  <c r="BS60" i="1"/>
  <c r="BT60" i="1"/>
  <c r="BW60" i="1"/>
  <c r="AO60" i="1"/>
  <c r="K60" i="1"/>
  <c r="BZ60" i="1"/>
  <c r="L60" i="1"/>
  <c r="CF60" i="1"/>
  <c r="T60" i="1"/>
  <c r="CH60" i="1"/>
  <c r="U60" i="1"/>
  <c r="V60" i="1"/>
  <c r="AA60" i="1"/>
  <c r="CG60" i="1"/>
  <c r="AB60" i="1"/>
  <c r="AC60" i="1"/>
  <c r="AD60" i="1"/>
  <c r="AE60" i="1"/>
  <c r="AH60" i="1"/>
  <c r="AI60" i="1"/>
  <c r="BX60" i="1"/>
  <c r="AJ60" i="1"/>
  <c r="BU60" i="1"/>
  <c r="BV60" i="1"/>
  <c r="BY60" i="1"/>
  <c r="CA60" i="1"/>
  <c r="CB60" i="1"/>
  <c r="CC60" i="1"/>
  <c r="CD60" i="1"/>
  <c r="CE60" i="1"/>
  <c r="CI60" i="1"/>
  <c r="CJ60" i="1"/>
  <c r="BL62" i="1"/>
  <c r="J62" i="1"/>
  <c r="BP62" i="1"/>
  <c r="BO62" i="1"/>
  <c r="BN62" i="1"/>
  <c r="BM62" i="1"/>
  <c r="AM62" i="1"/>
  <c r="BQ62" i="1"/>
  <c r="AK62" i="1"/>
  <c r="BR62" i="1"/>
  <c r="BS62" i="1"/>
  <c r="BT62" i="1"/>
  <c r="BW62" i="1"/>
  <c r="AO62" i="1"/>
  <c r="K62" i="1"/>
  <c r="BZ62" i="1"/>
  <c r="L62" i="1"/>
  <c r="CF62" i="1"/>
  <c r="T62" i="1"/>
  <c r="CH62" i="1"/>
  <c r="U62" i="1"/>
  <c r="V62" i="1"/>
  <c r="AA62" i="1"/>
  <c r="CG62" i="1"/>
  <c r="AB62" i="1"/>
  <c r="AC62" i="1"/>
  <c r="AD62" i="1"/>
  <c r="AE62" i="1"/>
  <c r="AH62" i="1"/>
  <c r="AI62" i="1"/>
  <c r="BX62" i="1"/>
  <c r="AJ62" i="1"/>
  <c r="BU62" i="1"/>
  <c r="BV62" i="1"/>
  <c r="BY62" i="1"/>
  <c r="CA62" i="1"/>
  <c r="CB62" i="1"/>
  <c r="CC62" i="1"/>
  <c r="CD62" i="1"/>
  <c r="CE62" i="1"/>
  <c r="CI62" i="1"/>
  <c r="CJ62" i="1"/>
  <c r="BL63" i="1"/>
  <c r="J63" i="1"/>
  <c r="BP63" i="1"/>
  <c r="BO63" i="1"/>
  <c r="BN63" i="1"/>
  <c r="BM63" i="1"/>
  <c r="AM63" i="1"/>
  <c r="BQ63" i="1"/>
  <c r="AK63" i="1"/>
  <c r="BR63" i="1"/>
  <c r="BS63" i="1"/>
  <c r="BT63" i="1"/>
  <c r="BW63" i="1"/>
  <c r="AO63" i="1"/>
  <c r="K63" i="1"/>
  <c r="BZ63" i="1"/>
  <c r="L63" i="1"/>
  <c r="CF63" i="1"/>
  <c r="T63" i="1"/>
  <c r="CH63" i="1"/>
  <c r="U63" i="1"/>
  <c r="V63" i="1"/>
  <c r="AA63" i="1"/>
  <c r="CG63" i="1"/>
  <c r="AB63" i="1"/>
  <c r="AC63" i="1"/>
  <c r="AD63" i="1"/>
  <c r="AE63" i="1"/>
  <c r="AH63" i="1"/>
  <c r="AI63" i="1"/>
  <c r="BX63" i="1"/>
  <c r="AJ63" i="1"/>
  <c r="BU63" i="1"/>
  <c r="BV63" i="1"/>
  <c r="BY63" i="1"/>
  <c r="CA63" i="1"/>
  <c r="CB63" i="1"/>
  <c r="CC63" i="1"/>
  <c r="CD63" i="1"/>
  <c r="CE63" i="1"/>
  <c r="CI63" i="1"/>
  <c r="CJ63" i="1"/>
  <c r="BL64" i="1"/>
  <c r="J64" i="1"/>
  <c r="BP64" i="1"/>
  <c r="BO64" i="1"/>
  <c r="BN64" i="1"/>
  <c r="BM64" i="1"/>
  <c r="AM64" i="1"/>
  <c r="BQ64" i="1"/>
  <c r="AK64" i="1"/>
  <c r="BR64" i="1"/>
  <c r="BS64" i="1"/>
  <c r="BT64" i="1"/>
  <c r="BW64" i="1"/>
  <c r="AO64" i="1"/>
  <c r="K64" i="1"/>
  <c r="BZ64" i="1"/>
  <c r="L64" i="1"/>
  <c r="CF64" i="1"/>
  <c r="T64" i="1"/>
  <c r="CH64" i="1"/>
  <c r="U64" i="1"/>
  <c r="V64" i="1"/>
  <c r="AA64" i="1"/>
  <c r="CG64" i="1"/>
  <c r="AB64" i="1"/>
  <c r="AC64" i="1"/>
  <c r="AD64" i="1"/>
  <c r="AE64" i="1"/>
  <c r="AH64" i="1"/>
  <c r="AI64" i="1"/>
  <c r="BX64" i="1"/>
  <c r="AJ64" i="1"/>
  <c r="BU64" i="1"/>
  <c r="BV64" i="1"/>
  <c r="BY64" i="1"/>
  <c r="CA64" i="1"/>
  <c r="CB64" i="1"/>
  <c r="CC64" i="1"/>
  <c r="CD64" i="1"/>
  <c r="CE64" i="1"/>
  <c r="CI64" i="1"/>
  <c r="CJ64" i="1"/>
  <c r="BL65" i="1"/>
  <c r="J65" i="1"/>
  <c r="BP65" i="1"/>
  <c r="BO65" i="1"/>
  <c r="BN65" i="1"/>
  <c r="BM65" i="1"/>
  <c r="AM65" i="1"/>
  <c r="BQ65" i="1"/>
  <c r="AK65" i="1"/>
  <c r="BR65" i="1"/>
  <c r="BS65" i="1"/>
  <c r="BT65" i="1"/>
  <c r="BW65" i="1"/>
  <c r="AO65" i="1"/>
  <c r="K65" i="1"/>
  <c r="BZ65" i="1"/>
  <c r="L65" i="1"/>
  <c r="CF65" i="1"/>
  <c r="T65" i="1"/>
  <c r="CH65" i="1"/>
  <c r="U65" i="1"/>
  <c r="V65" i="1"/>
  <c r="AA65" i="1"/>
  <c r="CG65" i="1"/>
  <c r="AB65" i="1"/>
  <c r="AC65" i="1"/>
  <c r="AD65" i="1"/>
  <c r="AE65" i="1"/>
  <c r="AH65" i="1"/>
  <c r="AI65" i="1"/>
  <c r="BX65" i="1"/>
  <c r="AJ65" i="1"/>
  <c r="BU65" i="1"/>
  <c r="BV65" i="1"/>
  <c r="BY65" i="1"/>
  <c r="CA65" i="1"/>
  <c r="CB65" i="1"/>
  <c r="CC65" i="1"/>
  <c r="CD65" i="1"/>
  <c r="CE65" i="1"/>
  <c r="CI65" i="1"/>
  <c r="CJ65" i="1"/>
  <c r="BL66" i="1"/>
  <c r="J66" i="1"/>
  <c r="BP66" i="1"/>
  <c r="BO66" i="1"/>
  <c r="BN66" i="1"/>
  <c r="BM66" i="1"/>
  <c r="AM66" i="1"/>
  <c r="BQ66" i="1"/>
  <c r="AK66" i="1"/>
  <c r="BR66" i="1"/>
  <c r="BS66" i="1"/>
  <c r="BT66" i="1"/>
  <c r="BW66" i="1"/>
  <c r="AO66" i="1"/>
  <c r="K66" i="1"/>
  <c r="BZ66" i="1"/>
  <c r="L66" i="1"/>
  <c r="CF66" i="1"/>
  <c r="T66" i="1"/>
  <c r="CH66" i="1"/>
  <c r="U66" i="1"/>
  <c r="V66" i="1"/>
  <c r="AA66" i="1"/>
  <c r="CG66" i="1"/>
  <c r="AB66" i="1"/>
  <c r="AC66" i="1"/>
  <c r="AD66" i="1"/>
  <c r="AE66" i="1"/>
  <c r="AH66" i="1"/>
  <c r="AI66" i="1"/>
  <c r="BX66" i="1"/>
  <c r="AJ66" i="1"/>
  <c r="BU66" i="1"/>
  <c r="BV66" i="1"/>
  <c r="BY66" i="1"/>
  <c r="CA66" i="1"/>
  <c r="CB66" i="1"/>
  <c r="CC66" i="1"/>
  <c r="CD66" i="1"/>
  <c r="CE66" i="1"/>
  <c r="CI66" i="1"/>
  <c r="CJ66" i="1"/>
  <c r="BL67" i="1"/>
  <c r="J67" i="1"/>
  <c r="BP67" i="1"/>
  <c r="BO67" i="1"/>
  <c r="BN67" i="1"/>
  <c r="BM67" i="1"/>
  <c r="AM67" i="1"/>
  <c r="BQ67" i="1"/>
  <c r="AK67" i="1"/>
  <c r="BR67" i="1"/>
  <c r="BS67" i="1"/>
  <c r="BT67" i="1"/>
  <c r="BW67" i="1"/>
  <c r="AO67" i="1"/>
  <c r="K67" i="1"/>
  <c r="BZ67" i="1"/>
  <c r="L67" i="1"/>
  <c r="CF67" i="1"/>
  <c r="T67" i="1"/>
  <c r="CH67" i="1"/>
  <c r="U67" i="1"/>
  <c r="V67" i="1"/>
  <c r="AA67" i="1"/>
  <c r="CG67" i="1"/>
  <c r="AB67" i="1"/>
  <c r="AC67" i="1"/>
  <c r="AD67" i="1"/>
  <c r="AE67" i="1"/>
  <c r="AH67" i="1"/>
  <c r="AI67" i="1"/>
  <c r="BX67" i="1"/>
  <c r="AJ67" i="1"/>
  <c r="BU67" i="1"/>
  <c r="BV67" i="1"/>
  <c r="BY67" i="1"/>
  <c r="CA67" i="1"/>
  <c r="CB67" i="1"/>
  <c r="CC67" i="1"/>
  <c r="CD67" i="1"/>
  <c r="CE67" i="1"/>
  <c r="CI67" i="1"/>
  <c r="CJ67" i="1"/>
  <c r="BL68" i="1"/>
  <c r="J68" i="1"/>
  <c r="BP68" i="1"/>
  <c r="BO68" i="1"/>
  <c r="BN68" i="1"/>
  <c r="BM68" i="1"/>
  <c r="AM68" i="1"/>
  <c r="BQ68" i="1"/>
  <c r="AK68" i="1"/>
  <c r="BR68" i="1"/>
  <c r="BS68" i="1"/>
  <c r="BT68" i="1"/>
  <c r="BW68" i="1"/>
  <c r="AO68" i="1"/>
  <c r="K68" i="1"/>
  <c r="BZ68" i="1"/>
  <c r="L68" i="1"/>
  <c r="CF68" i="1"/>
  <c r="T68" i="1"/>
  <c r="CH68" i="1"/>
  <c r="U68" i="1"/>
  <c r="V68" i="1"/>
  <c r="AA68" i="1"/>
  <c r="CG68" i="1"/>
  <c r="AB68" i="1"/>
  <c r="AC68" i="1"/>
  <c r="AD68" i="1"/>
  <c r="AE68" i="1"/>
  <c r="AH68" i="1"/>
  <c r="AI68" i="1"/>
  <c r="BX68" i="1"/>
  <c r="AJ68" i="1"/>
  <c r="BU68" i="1"/>
  <c r="BV68" i="1"/>
  <c r="BY68" i="1"/>
  <c r="CA68" i="1"/>
  <c r="CB68" i="1"/>
  <c r="CC68" i="1"/>
  <c r="CD68" i="1"/>
  <c r="CE68" i="1"/>
  <c r="CI68" i="1"/>
  <c r="CJ68" i="1"/>
</calcChain>
</file>

<file path=xl/sharedStrings.xml><?xml version="1.0" encoding="utf-8"?>
<sst xmlns="http://schemas.openxmlformats.org/spreadsheetml/2006/main" count="505" uniqueCount="164">
  <si>
    <t/>
  </si>
  <si>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</si>
  <si>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</si>
  <si>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</si>
  <si>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</si>
  <si>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</si>
  <si>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</si>
  <si>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</si>
  <si>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</si>
  <si>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</si>
  <si>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</si>
  <si>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</si>
  <si>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</si>
  <si>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</si>
  <si>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</si>
  <si>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</si>
  <si>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</si>
  <si>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</si>
  <si>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</si>
  <si>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</si>
  <si>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</si>
  <si>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</si>
  <si>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</si>
  <si>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</si>
  <si>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</si>
  <si>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</si>
  <si>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</si>
  <si>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</si>
  <si>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</si>
  <si>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</si>
  <si>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</si>
  <si>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</si>
  <si>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</si>
  <si>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</si>
  <si>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</si>
  <si>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</si>
  <si>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</si>
  <si>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</si>
  <si>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</si>
  <si>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</si>
  <si>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</si>
  <si>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</si>
  <si>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</si>
  <si>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</si>
  <si>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</si>
  <si>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</si>
  <si>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</si>
  <si>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</si>
  <si>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</si>
  <si>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</si>
  <si>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</si>
  <si>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</si>
  <si>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</si>
  <si>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</si>
  <si>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</si>
  <si>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</si>
  <si>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</si>
  <si>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</si>
  <si>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</si>
  <si>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</si>
  <si>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</si>
  <si>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</si>
  <si>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</si>
  <si>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</si>
  <si>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</si>
  <si>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</si>
  <si>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</si>
  <si>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</si>
  <si>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</si>
  <si>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</si>
  <si>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</si>
  <si>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</si>
  <si>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</si>
  <si>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</si>
  <si>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</si>
  <si>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</si>
  <si>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</si>
  <si>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</si>
  <si>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</si>
  <si>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</si>
  <si>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</si>
  <si>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</si>
  <si>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</si>
  <si>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</si>
  <si>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</si>
  <si>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</si>
  <si>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</si>
  <si>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</si>
  <si>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</si>
  <si>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</si>
  <si>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09:41:38</t>
  </si>
  <si>
    <t>0</t>
  </si>
  <si>
    <t>09:44:14</t>
  </si>
  <si>
    <t>09:46:36</t>
  </si>
  <si>
    <t>09:49:00</t>
  </si>
  <si>
    <t>09:51:48</t>
  </si>
  <si>
    <t>09:54:11</t>
  </si>
  <si>
    <t>09:56:44</t>
  </si>
  <si>
    <t>09:59:24</t>
  </si>
  <si>
    <t>10:01:54</t>
  </si>
  <si>
    <t>10:04:27</t>
  </si>
  <si>
    <t>10:07:00</t>
  </si>
  <si>
    <t>10:21:54</t>
  </si>
  <si>
    <t>10:24:16</t>
  </si>
  <si>
    <t>10:26:40</t>
  </si>
  <si>
    <t>10:29:15</t>
  </si>
  <si>
    <t>10:31:42</t>
  </si>
  <si>
    <t>10:34:17</t>
  </si>
  <si>
    <t>10:37:02</t>
  </si>
  <si>
    <t>10:39:55</t>
  </si>
  <si>
    <t>10:42:37</t>
  </si>
  <si>
    <t>10:45:03</t>
  </si>
  <si>
    <t>10:47:46</t>
  </si>
  <si>
    <t>10:56:56</t>
  </si>
  <si>
    <t>10:59:36</t>
  </si>
  <si>
    <t>11:01:58</t>
  </si>
  <si>
    <t>11:05:40</t>
  </si>
  <si>
    <t>11:09:22</t>
  </si>
  <si>
    <t>11:13:04</t>
  </si>
  <si>
    <t>11:16:46</t>
  </si>
  <si>
    <t>11:20:28</t>
  </si>
  <si>
    <t>11:24:10</t>
  </si>
  <si>
    <t>11:27:52</t>
  </si>
  <si>
    <t>11:31:34</t>
  </si>
  <si>
    <t>11:42:01</t>
  </si>
  <si>
    <t>11:45:43</t>
  </si>
  <si>
    <t>11:49:25</t>
  </si>
  <si>
    <t>11:53:07</t>
  </si>
  <si>
    <t>11:56:49</t>
  </si>
  <si>
    <t>12:00:31</t>
  </si>
  <si>
    <t>12:04:13</t>
  </si>
  <si>
    <t>12:07:55</t>
  </si>
  <si>
    <t>12:11:37</t>
  </si>
  <si>
    <t>12:15:19</t>
  </si>
  <si>
    <t>12:19:01</t>
  </si>
  <si>
    <t>12:33:13</t>
  </si>
  <si>
    <t>12:35:35</t>
  </si>
  <si>
    <t>12:37:57</t>
  </si>
  <si>
    <t>12:40:20</t>
  </si>
  <si>
    <t>12:42:55</t>
  </si>
  <si>
    <t>12:46:37</t>
  </si>
  <si>
    <t>12:49:09</t>
  </si>
  <si>
    <t>12:51:31</t>
  </si>
  <si>
    <t>12:53:56</t>
  </si>
  <si>
    <t>12:56:43</t>
  </si>
  <si>
    <t>12:59:25</t>
  </si>
  <si>
    <t>13:10:33</t>
  </si>
  <si>
    <t>13:12:55</t>
  </si>
  <si>
    <t>13:16:11</t>
  </si>
  <si>
    <t>13:19:24</t>
  </si>
  <si>
    <t>13:22:47</t>
  </si>
  <si>
    <t>13:25:09</t>
  </si>
  <si>
    <t>13:28:13</t>
  </si>
  <si>
    <t>13:31:55</t>
  </si>
  <si>
    <t>13:35:37</t>
  </si>
  <si>
    <t>13:39:19</t>
  </si>
  <si>
    <t>13:43:00</t>
  </si>
  <si>
    <t>ID</t>
  </si>
  <si>
    <t>T1 PHPaul Plot1 Leaf3</t>
  </si>
  <si>
    <t>T1 43-oe Plot2 Leaf4</t>
  </si>
  <si>
    <t>T1 PHPaul Plot2 Leaf3</t>
  </si>
  <si>
    <t>T1 PHWanne Plot3 Leaf1</t>
  </si>
  <si>
    <t>T1 PHWanne Plot4 Leaf3</t>
  </si>
  <si>
    <t>T1 43-oe Plot2 Leaf3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</si>
</sst>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68"/>
  <sheetViews>
    <sheetView tabSelected="1" zoomScale="130" zoomScaleNormal="130" workbookViewId="0">
      <selection activeCell="A2" sqref="A2"/>
    </sheetView>
  </sheetViews>
  <sheetFormatPr defaultColWidth="11" defaultRowHeight="15.5" x14ac:dyDescent="0.35"/>
  <cols>
    <col min="1" max="1" width="21.25" customWidth="1"/>
  </cols>
  <sheetData>
    <row r="1" spans="1:88" x14ac:dyDescent="0.35">
      <c r="A1" t="s">
        <v>157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35">
      <c r="B2" s="1" t="s">
        <v>88</v>
      </c>
      <c r="C2" s="1" t="s">
        <v>88</v>
      </c>
      <c r="D2" s="1" t="s">
        <v>88</v>
      </c>
      <c r="E2" s="1" t="s">
        <v>88</v>
      </c>
      <c r="F2" s="1" t="s">
        <v>88</v>
      </c>
      <c r="G2" s="1" t="s">
        <v>88</v>
      </c>
      <c r="H2" s="1" t="s">
        <v>88</v>
      </c>
      <c r="I2" s="1" t="s">
        <v>88</v>
      </c>
      <c r="J2" s="1" t="s">
        <v>89</v>
      </c>
      <c r="K2" s="1" t="s">
        <v>89</v>
      </c>
      <c r="L2" s="1" t="s">
        <v>89</v>
      </c>
      <c r="M2" s="1" t="s">
        <v>88</v>
      </c>
      <c r="N2" s="1" t="s">
        <v>88</v>
      </c>
      <c r="O2" s="1" t="s">
        <v>88</v>
      </c>
      <c r="P2" s="1" t="s">
        <v>88</v>
      </c>
      <c r="Q2" s="1" t="s">
        <v>88</v>
      </c>
      <c r="R2" s="1" t="s">
        <v>88</v>
      </c>
      <c r="S2" s="1" t="s">
        <v>88</v>
      </c>
      <c r="T2" s="1" t="s">
        <v>89</v>
      </c>
      <c r="U2" s="1" t="s">
        <v>89</v>
      </c>
      <c r="V2" s="1" t="s">
        <v>89</v>
      </c>
      <c r="W2" s="1" t="s">
        <v>88</v>
      </c>
      <c r="X2" s="1" t="s">
        <v>88</v>
      </c>
      <c r="Y2" s="1" t="s">
        <v>88</v>
      </c>
      <c r="Z2" s="1" t="s">
        <v>88</v>
      </c>
      <c r="AA2" s="1" t="s">
        <v>89</v>
      </c>
      <c r="AB2" s="1" t="s">
        <v>89</v>
      </c>
      <c r="AC2" s="1" t="s">
        <v>89</v>
      </c>
      <c r="AD2" s="1" t="s">
        <v>89</v>
      </c>
      <c r="AE2" s="1" t="s">
        <v>89</v>
      </c>
      <c r="AF2" s="1" t="s">
        <v>88</v>
      </c>
      <c r="AG2" s="1" t="s">
        <v>88</v>
      </c>
      <c r="AH2" s="1" t="s">
        <v>89</v>
      </c>
      <c r="AI2" s="1" t="s">
        <v>89</v>
      </c>
      <c r="AJ2" s="1" t="s">
        <v>89</v>
      </c>
      <c r="AK2" s="1" t="s">
        <v>89</v>
      </c>
      <c r="AL2" s="1" t="s">
        <v>88</v>
      </c>
      <c r="AM2" s="1" t="s">
        <v>89</v>
      </c>
      <c r="AN2" s="1" t="s">
        <v>88</v>
      </c>
      <c r="AO2" s="1" t="s">
        <v>89</v>
      </c>
      <c r="AP2" s="1" t="s">
        <v>88</v>
      </c>
      <c r="AQ2" s="1" t="s">
        <v>88</v>
      </c>
      <c r="AR2" s="1" t="s">
        <v>88</v>
      </c>
      <c r="AS2" s="1" t="s">
        <v>88</v>
      </c>
      <c r="AT2" s="1" t="s">
        <v>88</v>
      </c>
      <c r="AU2" s="1" t="s">
        <v>88</v>
      </c>
      <c r="AV2" s="1" t="s">
        <v>88</v>
      </c>
      <c r="AW2" s="1" t="s">
        <v>88</v>
      </c>
      <c r="AX2" s="1" t="s">
        <v>88</v>
      </c>
      <c r="AY2" s="1" t="s">
        <v>88</v>
      </c>
      <c r="AZ2" s="1" t="s">
        <v>88</v>
      </c>
      <c r="BA2" s="1" t="s">
        <v>88</v>
      </c>
      <c r="BB2" s="1" t="s">
        <v>88</v>
      </c>
      <c r="BC2" s="1" t="s">
        <v>88</v>
      </c>
      <c r="BD2" s="1" t="s">
        <v>88</v>
      </c>
      <c r="BE2" s="1" t="s">
        <v>88</v>
      </c>
      <c r="BF2" s="1" t="s">
        <v>88</v>
      </c>
      <c r="BG2" s="1" t="s">
        <v>88</v>
      </c>
      <c r="BH2" s="1" t="s">
        <v>88</v>
      </c>
      <c r="BI2" s="1" t="s">
        <v>88</v>
      </c>
      <c r="BJ2" s="1" t="s">
        <v>88</v>
      </c>
      <c r="BK2" s="1" t="s">
        <v>88</v>
      </c>
      <c r="BL2" s="1" t="s">
        <v>89</v>
      </c>
      <c r="BM2" s="1" t="s">
        <v>89</v>
      </c>
      <c r="BN2" s="1" t="s">
        <v>89</v>
      </c>
      <c r="BO2" s="1" t="s">
        <v>89</v>
      </c>
      <c r="BP2" s="1" t="s">
        <v>89</v>
      </c>
      <c r="BQ2" s="1" t="s">
        <v>89</v>
      </c>
      <c r="BR2" s="1" t="s">
        <v>89</v>
      </c>
      <c r="BS2" s="1" t="s">
        <v>89</v>
      </c>
      <c r="BT2" s="1" t="s">
        <v>89</v>
      </c>
      <c r="BU2" s="1" t="s">
        <v>89</v>
      </c>
      <c r="BV2" s="1" t="s">
        <v>89</v>
      </c>
      <c r="BW2" s="1" t="s">
        <v>89</v>
      </c>
      <c r="BX2" s="1" t="s">
        <v>89</v>
      </c>
      <c r="BY2" s="1" t="s">
        <v>89</v>
      </c>
      <c r="BZ2" s="1" t="s">
        <v>89</v>
      </c>
      <c r="CA2" s="1" t="s">
        <v>89</v>
      </c>
      <c r="CB2" s="1" t="s">
        <v>89</v>
      </c>
      <c r="CC2" s="1" t="s">
        <v>89</v>
      </c>
      <c r="CD2" s="1" t="s">
        <v>89</v>
      </c>
      <c r="CE2" s="1" t="s">
        <v>89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89</v>
      </c>
    </row>
    <row r="3" spans="1:88" x14ac:dyDescent="0.35">
      <c r="A3" t="s">
        <v>158</v>
      </c>
      <c r="B3" s="1">
        <v>1</v>
      </c>
      <c r="C3" s="1" t="s">
        <v>90</v>
      </c>
      <c r="D3" s="1" t="s">
        <v>0</v>
      </c>
      <c r="E3" s="1">
        <v>0</v>
      </c>
      <c r="F3" s="1" t="s">
        <v>91</v>
      </c>
      <c r="G3" s="1" t="s">
        <v>0</v>
      </c>
      <c r="H3" s="1">
        <v>768.00008187443018</v>
      </c>
      <c r="I3" s="1">
        <v>0</v>
      </c>
      <c r="J3">
        <f t="shared" ref="J3" si="0">(AS3-AT3*(1000-AU3)/(1000-AV3))*BL3</f>
        <v>36.06264875464133</v>
      </c>
      <c r="K3">
        <f t="shared" ref="K3" si="1">IF(BW3&lt;&gt;0,1/(1/BW3-1/AO3),0)</f>
        <v>0.26782748275505092</v>
      </c>
      <c r="L3">
        <f t="shared" ref="L3" si="2">((BZ3-BM3/2)*AT3-J3)/(BZ3+BM3/2)</f>
        <v>149.11993346162211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" si="3">CF3/P3</f>
        <v>#DIV/0!</v>
      </c>
      <c r="U3" t="e">
        <f t="shared" ref="U3" si="4">CH3/R3</f>
        <v>#DIV/0!</v>
      </c>
      <c r="V3" t="e">
        <f t="shared" ref="V3" si="5">(R3-S3)/R3</f>
        <v>#DIV/0!</v>
      </c>
      <c r="W3" s="1">
        <v>-1</v>
      </c>
      <c r="X3" s="1">
        <v>0.87</v>
      </c>
      <c r="Y3" s="1">
        <v>0.92</v>
      </c>
      <c r="Z3" s="1">
        <v>10.01426887512207</v>
      </c>
      <c r="AA3">
        <f t="shared" ref="AA3" si="6">(Z3*Y3+(100-Z3)*X3)/100</f>
        <v>0.87500713443756095</v>
      </c>
      <c r="AB3">
        <f t="shared" ref="AB3" si="7">(J3-W3)/CG3</f>
        <v>2.4926944541612213E-2</v>
      </c>
      <c r="AC3" t="e">
        <f t="shared" ref="AC3" si="8">(R3-S3)/(R3-Q3)</f>
        <v>#DIV/0!</v>
      </c>
      <c r="AD3" t="e">
        <f t="shared" ref="AD3" si="9">(P3-R3)/(P3-Q3)</f>
        <v>#DIV/0!</v>
      </c>
      <c r="AE3" t="e">
        <f t="shared" ref="AE3" si="10">(P3-R3)/R3</f>
        <v>#DIV/0!</v>
      </c>
      <c r="AF3" s="1">
        <v>0</v>
      </c>
      <c r="AG3" s="1">
        <v>0.5</v>
      </c>
      <c r="AH3" t="e">
        <f t="shared" ref="AH3" si="11">V3*AG3*AA3*AF3</f>
        <v>#DIV/0!</v>
      </c>
      <c r="AI3">
        <f t="shared" ref="AI3" si="12">BM3*1000</f>
        <v>3.4196223080566317</v>
      </c>
      <c r="AJ3">
        <f t="shared" ref="AJ3" si="13">(BR3-BX3)</f>
        <v>1.2740963870872997</v>
      </c>
      <c r="AK3">
        <f t="shared" ref="AK3" si="14">(AQ3+BQ3*I3)</f>
        <v>23.245521545410156</v>
      </c>
      <c r="AL3" s="1">
        <v>2</v>
      </c>
      <c r="AM3">
        <f t="shared" ref="AM3" si="15">(AL3*BF3+BG3)</f>
        <v>4.644859790802002</v>
      </c>
      <c r="AN3" s="1">
        <v>1</v>
      </c>
      <c r="AO3">
        <f t="shared" ref="AO3" si="16">AM3*(AN3+1)*(AN3+1)/(AN3*AN3+1)</f>
        <v>9.2897195816040039</v>
      </c>
      <c r="AP3" s="1">
        <v>20.85791015625</v>
      </c>
      <c r="AQ3" s="1">
        <v>23.245521545410156</v>
      </c>
      <c r="AR3" s="1">
        <v>19.984956741333008</v>
      </c>
      <c r="AS3" s="1">
        <v>400.1761474609375</v>
      </c>
      <c r="AT3" s="1">
        <v>375.36590576171875</v>
      </c>
      <c r="AU3" s="1">
        <v>13.76795482635498</v>
      </c>
      <c r="AV3" s="1">
        <v>16.00335693359375</v>
      </c>
      <c r="AW3" s="1">
        <v>55.207756042480469</v>
      </c>
      <c r="AX3" s="1">
        <v>64.171470642089844</v>
      </c>
      <c r="AY3" s="1">
        <v>301.05517578125</v>
      </c>
      <c r="AZ3" s="1">
        <v>1699.2442626953125</v>
      </c>
      <c r="BA3" s="1">
        <v>0.10323872417211533</v>
      </c>
      <c r="BB3" s="1">
        <v>99.216743469238281</v>
      </c>
      <c r="BC3" s="1">
        <v>2.811953067779541</v>
      </c>
      <c r="BD3" s="1">
        <v>5.6415162980556488E-2</v>
      </c>
      <c r="BE3" s="1">
        <v>0.5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" si="17">AY3*0.000001/(AL3*0.0001)</f>
        <v>1.5052758789062499</v>
      </c>
      <c r="BM3">
        <f t="shared" ref="BM3" si="18">(AV3-AU3)/(1000-AV3)*BL3</f>
        <v>3.4196223080566316E-3</v>
      </c>
      <c r="BN3">
        <f t="shared" ref="BN3" si="19">(AQ3+273.15)</f>
        <v>296.39552154541013</v>
      </c>
      <c r="BO3">
        <f t="shared" ref="BO3" si="20">(AP3+273.15)</f>
        <v>294.00791015624998</v>
      </c>
      <c r="BP3">
        <f t="shared" ref="BP3" si="21">(AZ3*BH3+BA3*BI3)*BJ3</f>
        <v>271.87907595427896</v>
      </c>
      <c r="BQ3">
        <f t="shared" ref="BQ3" si="22">((BP3+0.00000010773*(BO3^4-BN3^4))-BM3*44100)/(AM3*51.4+0.00000043092*BN3^3)</f>
        <v>0.37847327495752847</v>
      </c>
      <c r="BR3">
        <f t="shared" ref="BR3" si="23">0.61365*EXP(17.502*AK3/(240.97+AK3))</f>
        <v>2.8618973466143265</v>
      </c>
      <c r="BS3">
        <f t="shared" ref="BS3" si="24">BR3*1000/BB3</f>
        <v>28.844903053098548</v>
      </c>
      <c r="BT3">
        <f t="shared" ref="BT3" si="25">(BS3-AV3)</f>
        <v>12.841546119504798</v>
      </c>
      <c r="BU3">
        <f t="shared" ref="BU3" si="26">IF(I3,AQ3,(AP3+AQ3)/2)</f>
        <v>22.051715850830078</v>
      </c>
      <c r="BV3">
        <f t="shared" ref="BV3" si="27">0.61365*EXP(17.502*BU3/(240.97+BU3))</f>
        <v>2.6618875686513146</v>
      </c>
      <c r="BW3">
        <f t="shared" ref="BW3" si="28">IF(BT3&lt;&gt;0,(1000-(BS3+AV3)/2)/BT3*BM3,0)</f>
        <v>0.26032225573017959</v>
      </c>
      <c r="BX3">
        <f t="shared" ref="BX3" si="29">AV3*BB3/1000</f>
        <v>1.5878009595270268</v>
      </c>
      <c r="BY3">
        <f t="shared" ref="BY3" si="30">(BV3-BX3)</f>
        <v>1.0740866091242878</v>
      </c>
      <c r="BZ3">
        <f t="shared" ref="BZ3" si="31">1/(1.6/K3+1.37/AO3)</f>
        <v>0.16335946278703994</v>
      </c>
      <c r="CA3">
        <f t="shared" ref="CA3" si="32">L3*BB3*0.001</f>
        <v>14.795194184411644</v>
      </c>
      <c r="CB3">
        <f t="shared" ref="CB3" si="33">L3/AT3</f>
        <v>0.39726552457932351</v>
      </c>
      <c r="CC3">
        <f t="shared" ref="CC3" si="34">(1-BM3*BB3/BR3/K3)*100</f>
        <v>55.735667611675929</v>
      </c>
      <c r="CD3">
        <f t="shared" ref="CD3" si="35">(AT3-J3/(AO3/1.35))</f>
        <v>370.12521196131883</v>
      </c>
      <c r="CE3">
        <f t="shared" ref="CE3" si="36">J3*CC3/100/CD3</f>
        <v>5.430529289086547E-2</v>
      </c>
      <c r="CF3">
        <f t="shared" ref="CF3" si="37">(P3-O3)</f>
        <v>0</v>
      </c>
      <c r="CG3">
        <f t="shared" ref="CG3" si="38">AZ3*AA3</f>
        <v>1486.8508530104914</v>
      </c>
      <c r="CH3">
        <f t="shared" ref="CH3" si="39">(R3-Q3)</f>
        <v>0</v>
      </c>
      <c r="CI3" t="e">
        <f t="shared" ref="CI3" si="40">(R3-S3)/(R3-O3)</f>
        <v>#DIV/0!</v>
      </c>
      <c r="CJ3" t="e">
        <f t="shared" ref="CJ3" si="41">(P3-R3)/(P3-O3)</f>
        <v>#DIV/0!</v>
      </c>
    </row>
    <row r="4" spans="1:88" x14ac:dyDescent="0.35">
      <c r="A4" t="s">
        <v>158</v>
      </c>
      <c r="B4" s="1">
        <v>3</v>
      </c>
      <c r="C4" s="1" t="s">
        <v>93</v>
      </c>
      <c r="D4" s="1" t="s">
        <v>0</v>
      </c>
      <c r="E4" s="1">
        <v>0</v>
      </c>
      <c r="F4" s="1" t="s">
        <v>91</v>
      </c>
      <c r="G4" s="1" t="s">
        <v>0</v>
      </c>
      <c r="H4" s="1">
        <v>1066.0000818744302</v>
      </c>
      <c r="I4" s="1">
        <v>0</v>
      </c>
      <c r="J4">
        <f t="shared" ref="J4:J13" si="42">(AS4-AT4*(1000-AU4)/(1000-AV4))*BL4</f>
        <v>-2.3099764760204273</v>
      </c>
      <c r="K4">
        <f t="shared" ref="K4:K13" si="43">IF(BW4&lt;&gt;0,1/(1/BW4-1/AO4),0)</f>
        <v>0.32539191446244259</v>
      </c>
      <c r="L4">
        <f t="shared" ref="L4:L13" si="44">((BZ4-BM4/2)*AT4-J4)/(BZ4+BM4/2)</f>
        <v>62.022638151846095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ref="T4:T13" si="45">CF4/P4</f>
        <v>#DIV/0!</v>
      </c>
      <c r="U4" t="e">
        <f t="shared" ref="U4:U13" si="46">CH4/R4</f>
        <v>#DIV/0!</v>
      </c>
      <c r="V4" t="e">
        <f t="shared" ref="V4:V13" si="47">(R4-S4)/R4</f>
        <v>#DIV/0!</v>
      </c>
      <c r="W4" s="1">
        <v>-1</v>
      </c>
      <c r="X4" s="1">
        <v>0.87</v>
      </c>
      <c r="Y4" s="1">
        <v>0.92</v>
      </c>
      <c r="Z4" s="1">
        <v>10.01426887512207</v>
      </c>
      <c r="AA4">
        <f t="shared" ref="AA4:AA13" si="48">(Z4*Y4+(100-Z4)*X4)/100</f>
        <v>0.87500713443756095</v>
      </c>
      <c r="AB4">
        <f t="shared" ref="AB4:AB13" si="49">(J4-W4)/CG4</f>
        <v>-8.8134940957484802E-4</v>
      </c>
      <c r="AC4" t="e">
        <f t="shared" ref="AC4:AC13" si="50">(R4-S4)/(R4-Q4)</f>
        <v>#DIV/0!</v>
      </c>
      <c r="AD4" t="e">
        <f t="shared" ref="AD4:AD13" si="51">(P4-R4)/(P4-Q4)</f>
        <v>#DIV/0!</v>
      </c>
      <c r="AE4" t="e">
        <f t="shared" ref="AE4:AE13" si="52">(P4-R4)/R4</f>
        <v>#DIV/0!</v>
      </c>
      <c r="AF4" s="1">
        <v>0</v>
      </c>
      <c r="AG4" s="1">
        <v>0.5</v>
      </c>
      <c r="AH4" t="e">
        <f t="shared" ref="AH4:AH13" si="53">V4*AG4*AA4*AF4</f>
        <v>#DIV/0!</v>
      </c>
      <c r="AI4">
        <f t="shared" ref="AI4:AI13" si="54">BM4*1000</f>
        <v>3.9803844661412202</v>
      </c>
      <c r="AJ4">
        <f t="shared" ref="AJ4:AJ13" si="55">(BR4-BX4)</f>
        <v>1.2274356878544539</v>
      </c>
      <c r="AK4">
        <f t="shared" ref="AK4:AK13" si="56">(AQ4+BQ4*I4)</f>
        <v>23.363574981689453</v>
      </c>
      <c r="AL4" s="1">
        <v>2</v>
      </c>
      <c r="AM4">
        <f t="shared" ref="AM4:AM13" si="57">(AL4*BF4+BG4)</f>
        <v>4.644859790802002</v>
      </c>
      <c r="AN4" s="1">
        <v>1</v>
      </c>
      <c r="AO4">
        <f t="shared" ref="AO4:AO13" si="58">AM4*(AN4+1)*(AN4+1)/(AN4*AN4+1)</f>
        <v>9.2897195816040039</v>
      </c>
      <c r="AP4" s="1">
        <v>20.905614852905273</v>
      </c>
      <c r="AQ4" s="1">
        <v>23.363574981689453</v>
      </c>
      <c r="AR4" s="1">
        <v>19.98524284362793</v>
      </c>
      <c r="AS4" s="1">
        <v>50.068931579589844</v>
      </c>
      <c r="AT4" s="1">
        <v>51.467411041259766</v>
      </c>
      <c r="AU4" s="1">
        <v>14.080248832702637</v>
      </c>
      <c r="AV4" s="1">
        <v>16.68040657043457</v>
      </c>
      <c r="AW4" s="1">
        <v>56.291725158691406</v>
      </c>
      <c r="AX4" s="1">
        <v>66.687767028808594</v>
      </c>
      <c r="AY4" s="1">
        <v>301.05789184570313</v>
      </c>
      <c r="AZ4" s="1">
        <v>1698.6495361328125</v>
      </c>
      <c r="BA4" s="1">
        <v>8.0741792917251587E-2</v>
      </c>
      <c r="BB4" s="1">
        <v>99.214401245117188</v>
      </c>
      <c r="BC4" s="1">
        <v>1.6305121183395386</v>
      </c>
      <c r="BD4" s="1">
        <v>5.0244126468896866E-2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ref="BL4:BL13" si="59">AY4*0.000001/(AL4*0.0001)</f>
        <v>1.5052894592285155</v>
      </c>
      <c r="BM4">
        <f t="shared" ref="BM4:BM13" si="60">(AV4-AU4)/(1000-AV4)*BL4</f>
        <v>3.9803844661412202E-3</v>
      </c>
      <c r="BN4">
        <f t="shared" ref="BN4:BN13" si="61">(AQ4+273.15)</f>
        <v>296.51357498168943</v>
      </c>
      <c r="BO4">
        <f t="shared" ref="BO4:BO13" si="62">(AP4+273.15)</f>
        <v>294.05561485290525</v>
      </c>
      <c r="BP4">
        <f t="shared" ref="BP4:BP13" si="63">(AZ4*BH4+BA4*BI4)*BJ4</f>
        <v>271.78391970640587</v>
      </c>
      <c r="BQ4">
        <f t="shared" ref="BQ4:BQ13" si="64">((BP4+0.00000010773*(BO4^4-BN4^4))-BM4*44100)/(AM4*51.4+0.00000043092*BN4^3)</f>
        <v>0.27593419763251908</v>
      </c>
      <c r="BR4">
        <f t="shared" ref="BR4:BR13" si="65">0.61365*EXP(17.502*AK4/(240.97+AK4))</f>
        <v>2.8823722382652384</v>
      </c>
      <c r="BS4">
        <f t="shared" ref="BS4:BS13" si="66">BR4*1000/BB4</f>
        <v>29.051954172903841</v>
      </c>
      <c r="BT4">
        <f t="shared" ref="BT4:BT13" si="67">(BS4-AV4)</f>
        <v>12.371547602469271</v>
      </c>
      <c r="BU4">
        <f t="shared" ref="BU4:BU13" si="68">IF(I4,AQ4,(AP4+AQ4)/2)</f>
        <v>22.134594917297363</v>
      </c>
      <c r="BV4">
        <f t="shared" ref="BV4:BV13" si="69">0.61365*EXP(17.502*BU4/(240.97+BU4))</f>
        <v>2.6753667167184827</v>
      </c>
      <c r="BW4">
        <f t="shared" ref="BW4:BW13" si="70">IF(BT4&lt;&gt;0,(1000-(BS4+AV4)/2)/BT4*BM4,0)</f>
        <v>0.31438009228639718</v>
      </c>
      <c r="BX4">
        <f t="shared" ref="BX4:BX13" si="71">AV4*BB4/1000</f>
        <v>1.6549365504107845</v>
      </c>
      <c r="BY4">
        <f t="shared" ref="BY4:BY13" si="72">(BV4-BX4)</f>
        <v>1.0204301663076982</v>
      </c>
      <c r="BZ4">
        <f t="shared" ref="BZ4:BZ13" si="73">1/(1.6/K4+1.37/AO4)</f>
        <v>0.19744809275541367</v>
      </c>
      <c r="CA4">
        <f t="shared" ref="CA4:CA13" si="74">L4*BB4*0.001</f>
        <v>6.1535389078779721</v>
      </c>
      <c r="CB4">
        <f t="shared" ref="CB4:CB13" si="75">L4/AT4</f>
        <v>1.2050856434594028</v>
      </c>
      <c r="CC4">
        <f t="shared" ref="CC4:CC13" si="76">(1-BM4*BB4/BR4/K4)*100</f>
        <v>57.894103834193253</v>
      </c>
      <c r="CD4">
        <f t="shared" ref="CD4:CD13" si="77">(AT4-J4/(AO4/1.35))</f>
        <v>51.803101286291806</v>
      </c>
      <c r="CE4">
        <f t="shared" ref="CE4:CE13" si="78">J4*CC4/100/CD4</f>
        <v>-2.5815832380031521E-2</v>
      </c>
      <c r="CF4">
        <f t="shared" ref="CF4:CF13" si="79">(P4-O4)</f>
        <v>0</v>
      </c>
      <c r="CG4">
        <f t="shared" ref="CG4:CG13" si="80">AZ4*AA4</f>
        <v>1486.3304630252644</v>
      </c>
      <c r="CH4">
        <f t="shared" ref="CH4:CH13" si="81">(R4-Q4)</f>
        <v>0</v>
      </c>
      <c r="CI4" t="e">
        <f t="shared" ref="CI4:CI13" si="82">(R4-S4)/(R4-O4)</f>
        <v>#DIV/0!</v>
      </c>
      <c r="CJ4" t="e">
        <f t="shared" ref="CJ4:CJ13" si="83">(P4-R4)/(P4-O4)</f>
        <v>#DIV/0!</v>
      </c>
    </row>
    <row r="5" spans="1:88" x14ac:dyDescent="0.35">
      <c r="A5" t="s">
        <v>158</v>
      </c>
      <c r="B5" s="1">
        <v>4</v>
      </c>
      <c r="C5" s="1" t="s">
        <v>94</v>
      </c>
      <c r="D5" s="1" t="s">
        <v>0</v>
      </c>
      <c r="E5" s="1">
        <v>0</v>
      </c>
      <c r="F5" s="1" t="s">
        <v>91</v>
      </c>
      <c r="G5" s="1" t="s">
        <v>0</v>
      </c>
      <c r="H5" s="1">
        <v>1210.0000818744302</v>
      </c>
      <c r="I5" s="1">
        <v>0</v>
      </c>
      <c r="J5">
        <f t="shared" si="42"/>
        <v>3.1946427234492933</v>
      </c>
      <c r="K5">
        <f t="shared" si="43"/>
        <v>0.33803476484481459</v>
      </c>
      <c r="L5">
        <f t="shared" si="44"/>
        <v>80.245772281946131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45"/>
        <v>#DIV/0!</v>
      </c>
      <c r="U5" t="e">
        <f t="shared" si="46"/>
        <v>#DIV/0!</v>
      </c>
      <c r="V5" t="e">
        <f t="shared" si="47"/>
        <v>#DIV/0!</v>
      </c>
      <c r="W5" s="1">
        <v>-1</v>
      </c>
      <c r="X5" s="1">
        <v>0.87</v>
      </c>
      <c r="Y5" s="1">
        <v>0.92</v>
      </c>
      <c r="Z5" s="1">
        <v>10.01426887512207</v>
      </c>
      <c r="AA5">
        <f t="shared" si="48"/>
        <v>0.87500713443756095</v>
      </c>
      <c r="AB5">
        <f t="shared" si="49"/>
        <v>2.8222506171341677E-3</v>
      </c>
      <c r="AC5" t="e">
        <f t="shared" si="50"/>
        <v>#DIV/0!</v>
      </c>
      <c r="AD5" t="e">
        <f t="shared" si="51"/>
        <v>#DIV/0!</v>
      </c>
      <c r="AE5" t="e">
        <f t="shared" si="52"/>
        <v>#DIV/0!</v>
      </c>
      <c r="AF5" s="1">
        <v>0</v>
      </c>
      <c r="AG5" s="1">
        <v>0.5</v>
      </c>
      <c r="AH5" t="e">
        <f t="shared" si="53"/>
        <v>#DIV/0!</v>
      </c>
      <c r="AI5">
        <f t="shared" si="54"/>
        <v>4.0327028842407913</v>
      </c>
      <c r="AJ5">
        <f t="shared" si="55"/>
        <v>1.1983689519339809</v>
      </c>
      <c r="AK5">
        <f t="shared" si="56"/>
        <v>23.334083557128906</v>
      </c>
      <c r="AL5" s="1">
        <v>2</v>
      </c>
      <c r="AM5">
        <f t="shared" si="57"/>
        <v>4.644859790802002</v>
      </c>
      <c r="AN5" s="1">
        <v>1</v>
      </c>
      <c r="AO5">
        <f t="shared" si="58"/>
        <v>9.2897195816040039</v>
      </c>
      <c r="AP5" s="1">
        <v>20.903026580810547</v>
      </c>
      <c r="AQ5" s="1">
        <v>23.334083557128906</v>
      </c>
      <c r="AR5" s="1">
        <v>19.985755920410156</v>
      </c>
      <c r="AS5" s="1">
        <v>99.971672058105469</v>
      </c>
      <c r="AT5" s="1">
        <v>97.588020324707031</v>
      </c>
      <c r="AU5" s="1">
        <v>14.290122032165527</v>
      </c>
      <c r="AV5" s="1">
        <v>16.923730850219727</v>
      </c>
      <c r="AW5" s="1">
        <v>57.132354736328125</v>
      </c>
      <c r="AX5" s="1">
        <v>67.662879943847656</v>
      </c>
      <c r="AY5" s="1">
        <v>301.06631469726563</v>
      </c>
      <c r="AZ5" s="1">
        <v>1698.5870361328125</v>
      </c>
      <c r="BA5" s="1">
        <v>8.9858740568161011E-2</v>
      </c>
      <c r="BB5" s="1">
        <v>99.202499389648438</v>
      </c>
      <c r="BC5" s="1">
        <v>1.8906527757644653</v>
      </c>
      <c r="BD5" s="1">
        <v>3.5045608878135681E-2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59"/>
        <v>1.505331573486328</v>
      </c>
      <c r="BM5">
        <f t="shared" si="60"/>
        <v>4.0327028842407917E-3</v>
      </c>
      <c r="BN5">
        <f t="shared" si="61"/>
        <v>296.48408355712888</v>
      </c>
      <c r="BO5">
        <f t="shared" si="62"/>
        <v>294.05302658081052</v>
      </c>
      <c r="BP5">
        <f t="shared" si="63"/>
        <v>271.77391970662939</v>
      </c>
      <c r="BQ5">
        <f t="shared" si="64"/>
        <v>0.26787974677498461</v>
      </c>
      <c r="BR5">
        <f t="shared" si="65"/>
        <v>2.8772453512734777</v>
      </c>
      <c r="BS5">
        <f t="shared" si="66"/>
        <v>29.003758665113956</v>
      </c>
      <c r="BT5">
        <f t="shared" si="67"/>
        <v>12.08002781489423</v>
      </c>
      <c r="BU5">
        <f t="shared" si="68"/>
        <v>22.118555068969727</v>
      </c>
      <c r="BV5">
        <f t="shared" si="69"/>
        <v>2.6727534023956814</v>
      </c>
      <c r="BW5">
        <f t="shared" si="70"/>
        <v>0.32616621293417758</v>
      </c>
      <c r="BX5">
        <f t="shared" si="71"/>
        <v>1.6788763993394968</v>
      </c>
      <c r="BY5">
        <f t="shared" si="72"/>
        <v>0.99387700305618454</v>
      </c>
      <c r="BZ5">
        <f t="shared" si="73"/>
        <v>0.2048879787019689</v>
      </c>
      <c r="CA5">
        <f t="shared" si="74"/>
        <v>7.9605811758216287</v>
      </c>
      <c r="CB5">
        <f t="shared" si="75"/>
        <v>0.82229121991554277</v>
      </c>
      <c r="CC5">
        <f t="shared" si="76"/>
        <v>58.867929082868706</v>
      </c>
      <c r="CD5">
        <f t="shared" si="77"/>
        <v>97.123768671169827</v>
      </c>
      <c r="CE5">
        <f t="shared" si="78"/>
        <v>1.9363128496983437E-2</v>
      </c>
      <c r="CF5">
        <f t="shared" si="79"/>
        <v>0</v>
      </c>
      <c r="CG5">
        <f t="shared" si="80"/>
        <v>1486.2757750793621</v>
      </c>
      <c r="CH5">
        <f t="shared" si="81"/>
        <v>0</v>
      </c>
      <c r="CI5" t="e">
        <f t="shared" si="82"/>
        <v>#DIV/0!</v>
      </c>
      <c r="CJ5" t="e">
        <f t="shared" si="83"/>
        <v>#DIV/0!</v>
      </c>
    </row>
    <row r="6" spans="1:88" x14ac:dyDescent="0.35">
      <c r="A6" t="s">
        <v>158</v>
      </c>
      <c r="B6" s="1">
        <v>2</v>
      </c>
      <c r="C6" s="1" t="s">
        <v>92</v>
      </c>
      <c r="D6" s="1" t="s">
        <v>0</v>
      </c>
      <c r="E6" s="1">
        <v>0</v>
      </c>
      <c r="F6" s="1" t="s">
        <v>91</v>
      </c>
      <c r="G6" s="1" t="s">
        <v>0</v>
      </c>
      <c r="H6" s="1">
        <v>924.00008187443018</v>
      </c>
      <c r="I6" s="1">
        <v>0</v>
      </c>
      <c r="J6">
        <f t="shared" si="42"/>
        <v>9.1106509271400746</v>
      </c>
      <c r="K6">
        <f t="shared" si="43"/>
        <v>0.32606887461586104</v>
      </c>
      <c r="L6">
        <f t="shared" si="44"/>
        <v>144.44050806853025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45"/>
        <v>#DIV/0!</v>
      </c>
      <c r="U6" t="e">
        <f t="shared" si="46"/>
        <v>#DIV/0!</v>
      </c>
      <c r="V6" t="e">
        <f t="shared" si="47"/>
        <v>#DIV/0!</v>
      </c>
      <c r="W6" s="1">
        <v>-1</v>
      </c>
      <c r="X6" s="1">
        <v>0.87</v>
      </c>
      <c r="Y6" s="1">
        <v>0.92</v>
      </c>
      <c r="Z6" s="1">
        <v>10.01426887512207</v>
      </c>
      <c r="AA6">
        <f t="shared" si="48"/>
        <v>0.87500713443756095</v>
      </c>
      <c r="AB6">
        <f t="shared" si="49"/>
        <v>6.8020325845774311E-3</v>
      </c>
      <c r="AC6" t="e">
        <f t="shared" si="50"/>
        <v>#DIV/0!</v>
      </c>
      <c r="AD6" t="e">
        <f t="shared" si="51"/>
        <v>#DIV/0!</v>
      </c>
      <c r="AE6" t="e">
        <f t="shared" si="52"/>
        <v>#DIV/0!</v>
      </c>
      <c r="AF6" s="1">
        <v>0</v>
      </c>
      <c r="AG6" s="1">
        <v>0.5</v>
      </c>
      <c r="AH6" t="e">
        <f t="shared" si="53"/>
        <v>#DIV/0!</v>
      </c>
      <c r="AI6">
        <f t="shared" si="54"/>
        <v>4.0011711351329247</v>
      </c>
      <c r="AJ6">
        <f t="shared" si="55"/>
        <v>1.2316161999669915</v>
      </c>
      <c r="AK6">
        <f t="shared" si="56"/>
        <v>23.277969360351563</v>
      </c>
      <c r="AL6" s="1">
        <v>2</v>
      </c>
      <c r="AM6">
        <f t="shared" si="57"/>
        <v>4.644859790802002</v>
      </c>
      <c r="AN6" s="1">
        <v>1</v>
      </c>
      <c r="AO6">
        <f t="shared" si="58"/>
        <v>9.2897195816040039</v>
      </c>
      <c r="AP6" s="1">
        <v>20.872737884521484</v>
      </c>
      <c r="AQ6" s="1">
        <v>23.277969360351563</v>
      </c>
      <c r="AR6" s="1">
        <v>19.986204147338867</v>
      </c>
      <c r="AS6" s="1">
        <v>200.47865295410156</v>
      </c>
      <c r="AT6" s="1">
        <v>193.91084289550781</v>
      </c>
      <c r="AU6" s="1">
        <v>13.873869895935059</v>
      </c>
      <c r="AV6" s="1">
        <v>16.488100051879883</v>
      </c>
      <c r="AW6" s="1">
        <v>55.581695556640625</v>
      </c>
      <c r="AX6" s="1">
        <v>66.056884765625</v>
      </c>
      <c r="AY6" s="1">
        <v>301.05990600585938</v>
      </c>
      <c r="AZ6" s="1">
        <v>1698.7474365234375</v>
      </c>
      <c r="BA6" s="1">
        <v>0.13915571570396423</v>
      </c>
      <c r="BB6" s="1">
        <v>99.216773986816406</v>
      </c>
      <c r="BC6" s="1">
        <v>2.3352921009063721</v>
      </c>
      <c r="BD6" s="1">
        <v>3.819950670003891E-2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59"/>
        <v>1.5052995300292968</v>
      </c>
      <c r="BM6">
        <f t="shared" si="60"/>
        <v>4.0011711351329244E-3</v>
      </c>
      <c r="BN6">
        <f t="shared" si="61"/>
        <v>296.42796936035154</v>
      </c>
      <c r="BO6">
        <f t="shared" si="62"/>
        <v>294.02273788452146</v>
      </c>
      <c r="BP6">
        <f t="shared" si="63"/>
        <v>271.79958376855575</v>
      </c>
      <c r="BQ6">
        <f t="shared" si="64"/>
        <v>0.27474508346272408</v>
      </c>
      <c r="BR6">
        <f t="shared" si="65"/>
        <v>2.8675122962863737</v>
      </c>
      <c r="BS6">
        <f t="shared" si="66"/>
        <v>28.901486926670277</v>
      </c>
      <c r="BT6">
        <f t="shared" si="67"/>
        <v>12.413386874790394</v>
      </c>
      <c r="BU6">
        <f t="shared" si="68"/>
        <v>22.075353622436523</v>
      </c>
      <c r="BV6">
        <f t="shared" si="69"/>
        <v>2.665725856857629</v>
      </c>
      <c r="BW6">
        <f t="shared" si="70"/>
        <v>0.31501196425668176</v>
      </c>
      <c r="BX6">
        <f t="shared" si="71"/>
        <v>1.6358960963193823</v>
      </c>
      <c r="BY6">
        <f t="shared" si="72"/>
        <v>1.0298297605382467</v>
      </c>
      <c r="BZ6">
        <f t="shared" si="73"/>
        <v>0.19784688724823252</v>
      </c>
      <c r="CA6">
        <f t="shared" si="74"/>
        <v>14.330921243576297</v>
      </c>
      <c r="CB6">
        <f t="shared" si="75"/>
        <v>0.74488102837222203</v>
      </c>
      <c r="CC6">
        <f t="shared" si="76"/>
        <v>57.54218937982246</v>
      </c>
      <c r="CD6">
        <f t="shared" si="77"/>
        <v>192.58686549838649</v>
      </c>
      <c r="CE6">
        <f t="shared" si="78"/>
        <v>2.7221316451995603E-2</v>
      </c>
      <c r="CF6">
        <f t="shared" si="79"/>
        <v>0</v>
      </c>
      <c r="CG6">
        <f t="shared" si="80"/>
        <v>1486.4161265655255</v>
      </c>
      <c r="CH6">
        <f t="shared" si="81"/>
        <v>0</v>
      </c>
      <c r="CI6" t="e">
        <f t="shared" si="82"/>
        <v>#DIV/0!</v>
      </c>
      <c r="CJ6" t="e">
        <f t="shared" si="83"/>
        <v>#DIV/0!</v>
      </c>
    </row>
    <row r="7" spans="1:88" x14ac:dyDescent="0.35">
      <c r="A7" t="s">
        <v>158</v>
      </c>
      <c r="B7" s="1">
        <v>5</v>
      </c>
      <c r="C7" s="1" t="s">
        <v>95</v>
      </c>
      <c r="D7" s="1" t="s">
        <v>0</v>
      </c>
      <c r="E7" s="1">
        <v>0</v>
      </c>
      <c r="F7" s="1" t="s">
        <v>91</v>
      </c>
      <c r="G7" s="1" t="s">
        <v>0</v>
      </c>
      <c r="H7" s="1">
        <v>1378.0000818744302</v>
      </c>
      <c r="I7" s="1">
        <v>0</v>
      </c>
      <c r="J7">
        <f t="shared" si="42"/>
        <v>17.751206951159453</v>
      </c>
      <c r="K7">
        <f t="shared" si="43"/>
        <v>0.35523481052114525</v>
      </c>
      <c r="L7">
        <f t="shared" si="44"/>
        <v>200.21989312431018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45"/>
        <v>#DIV/0!</v>
      </c>
      <c r="U7" t="e">
        <f t="shared" si="46"/>
        <v>#DIV/0!</v>
      </c>
      <c r="V7" t="e">
        <f t="shared" si="47"/>
        <v>#DIV/0!</v>
      </c>
      <c r="W7" s="1">
        <v>-1</v>
      </c>
      <c r="X7" s="1">
        <v>0.87</v>
      </c>
      <c r="Y7" s="1">
        <v>0.92</v>
      </c>
      <c r="Z7" s="1">
        <v>10.01426887512207</v>
      </c>
      <c r="AA7">
        <f t="shared" si="48"/>
        <v>0.87500713443756095</v>
      </c>
      <c r="AB7">
        <f t="shared" si="49"/>
        <v>1.2619772800905994E-2</v>
      </c>
      <c r="AC7" t="e">
        <f t="shared" si="50"/>
        <v>#DIV/0!</v>
      </c>
      <c r="AD7" t="e">
        <f t="shared" si="51"/>
        <v>#DIV/0!</v>
      </c>
      <c r="AE7" t="e">
        <f t="shared" si="52"/>
        <v>#DIV/0!</v>
      </c>
      <c r="AF7" s="1">
        <v>0</v>
      </c>
      <c r="AG7" s="1">
        <v>0.5</v>
      </c>
      <c r="AH7" t="e">
        <f t="shared" si="53"/>
        <v>#DIV/0!</v>
      </c>
      <c r="AI7">
        <f t="shared" si="54"/>
        <v>4.146122191359229</v>
      </c>
      <c r="AJ7">
        <f t="shared" si="55"/>
        <v>1.1743108915367091</v>
      </c>
      <c r="AK7">
        <f t="shared" si="56"/>
        <v>23.295759201049805</v>
      </c>
      <c r="AL7" s="1">
        <v>2</v>
      </c>
      <c r="AM7">
        <f t="shared" si="57"/>
        <v>4.644859790802002</v>
      </c>
      <c r="AN7" s="1">
        <v>1</v>
      </c>
      <c r="AO7">
        <f t="shared" si="58"/>
        <v>9.2897195816040039</v>
      </c>
      <c r="AP7" s="1">
        <v>20.928348541259766</v>
      </c>
      <c r="AQ7" s="1">
        <v>23.295759201049805</v>
      </c>
      <c r="AR7" s="1">
        <v>19.987516403198242</v>
      </c>
      <c r="AS7" s="1">
        <v>300.07742309570313</v>
      </c>
      <c r="AT7" s="1">
        <v>287.4932861328125</v>
      </c>
      <c r="AU7" s="1">
        <v>14.393933296203613</v>
      </c>
      <c r="AV7" s="1">
        <v>17.101139068603516</v>
      </c>
      <c r="AW7" s="1">
        <v>57.45513916015625</v>
      </c>
      <c r="AX7" s="1">
        <v>68.260910034179688</v>
      </c>
      <c r="AY7" s="1">
        <v>301.0645751953125</v>
      </c>
      <c r="AZ7" s="1">
        <v>1698.111083984375</v>
      </c>
      <c r="BA7" s="1">
        <v>6.5757490694522858E-2</v>
      </c>
      <c r="BB7" s="1">
        <v>99.1912841796875</v>
      </c>
      <c r="BC7" s="1">
        <v>2.5721666812896729</v>
      </c>
      <c r="BD7" s="1">
        <v>7.80466478317976E-3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59"/>
        <v>1.5053228759765622</v>
      </c>
      <c r="BM7">
        <f t="shared" si="60"/>
        <v>4.1461221913592292E-3</v>
      </c>
      <c r="BN7">
        <f t="shared" si="61"/>
        <v>296.44575920104978</v>
      </c>
      <c r="BO7">
        <f t="shared" si="62"/>
        <v>294.07834854125974</v>
      </c>
      <c r="BP7">
        <f t="shared" si="63"/>
        <v>271.69776736458152</v>
      </c>
      <c r="BQ7">
        <f t="shared" si="64"/>
        <v>0.25040186669597353</v>
      </c>
      <c r="BR7">
        <f t="shared" si="65"/>
        <v>2.8705948366869167</v>
      </c>
      <c r="BS7">
        <f t="shared" si="66"/>
        <v>28.939990649649843</v>
      </c>
      <c r="BT7">
        <f t="shared" si="67"/>
        <v>11.838851581046328</v>
      </c>
      <c r="BU7">
        <f t="shared" si="68"/>
        <v>22.112053871154785</v>
      </c>
      <c r="BV7">
        <f t="shared" si="69"/>
        <v>2.6716948222818524</v>
      </c>
      <c r="BW7">
        <f t="shared" si="70"/>
        <v>0.34215110214103867</v>
      </c>
      <c r="BX7">
        <f t="shared" si="71"/>
        <v>1.6962839451502076</v>
      </c>
      <c r="BY7">
        <f t="shared" si="72"/>
        <v>0.97541087713164476</v>
      </c>
      <c r="BZ7">
        <f t="shared" si="73"/>
        <v>0.21498265991674873</v>
      </c>
      <c r="CA7">
        <f t="shared" si="74"/>
        <v>19.86006831732011</v>
      </c>
      <c r="CB7">
        <f t="shared" si="75"/>
        <v>0.69643328307783547</v>
      </c>
      <c r="CC7">
        <f t="shared" si="76"/>
        <v>59.670002631379994</v>
      </c>
      <c r="CD7">
        <f t="shared" si="77"/>
        <v>284.91364643824943</v>
      </c>
      <c r="CE7">
        <f t="shared" si="78"/>
        <v>3.717668769914198E-2</v>
      </c>
      <c r="CF7">
        <f t="shared" si="79"/>
        <v>0</v>
      </c>
      <c r="CG7">
        <f t="shared" si="80"/>
        <v>1485.8593135538283</v>
      </c>
      <c r="CH7">
        <f t="shared" si="81"/>
        <v>0</v>
      </c>
      <c r="CI7" t="e">
        <f t="shared" si="82"/>
        <v>#DIV/0!</v>
      </c>
      <c r="CJ7" t="e">
        <f t="shared" si="83"/>
        <v>#DIV/0!</v>
      </c>
    </row>
    <row r="8" spans="1:88" x14ac:dyDescent="0.35">
      <c r="A8" t="s">
        <v>158</v>
      </c>
      <c r="B8" s="1">
        <v>6</v>
      </c>
      <c r="C8" s="1" t="s">
        <v>96</v>
      </c>
      <c r="D8" s="1" t="s">
        <v>0</v>
      </c>
      <c r="E8" s="1">
        <v>0</v>
      </c>
      <c r="F8" s="1" t="s">
        <v>91</v>
      </c>
      <c r="G8" s="1" t="s">
        <v>0</v>
      </c>
      <c r="H8" s="1">
        <v>1521.0000818744302</v>
      </c>
      <c r="I8" s="1">
        <v>0</v>
      </c>
      <c r="J8">
        <f t="shared" si="42"/>
        <v>22.650902223832237</v>
      </c>
      <c r="K8">
        <f t="shared" si="43"/>
        <v>0.36269122986885705</v>
      </c>
      <c r="L8">
        <f t="shared" si="44"/>
        <v>274.1441580381429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45"/>
        <v>#DIV/0!</v>
      </c>
      <c r="U8" t="e">
        <f t="shared" si="46"/>
        <v>#DIV/0!</v>
      </c>
      <c r="V8" t="e">
        <f t="shared" si="47"/>
        <v>#DIV/0!</v>
      </c>
      <c r="W8" s="1">
        <v>-1</v>
      </c>
      <c r="X8" s="1">
        <v>0.87</v>
      </c>
      <c r="Y8" s="1">
        <v>0.92</v>
      </c>
      <c r="Z8" s="1">
        <v>10.01426887512207</v>
      </c>
      <c r="AA8">
        <f t="shared" si="48"/>
        <v>0.87500713443756095</v>
      </c>
      <c r="AB8">
        <f t="shared" si="49"/>
        <v>1.5883014960233425E-2</v>
      </c>
      <c r="AC8" t="e">
        <f t="shared" si="50"/>
        <v>#DIV/0!</v>
      </c>
      <c r="AD8" t="e">
        <f t="shared" si="51"/>
        <v>#DIV/0!</v>
      </c>
      <c r="AE8" t="e">
        <f t="shared" si="52"/>
        <v>#DIV/0!</v>
      </c>
      <c r="AF8" s="1">
        <v>0</v>
      </c>
      <c r="AG8" s="1">
        <v>0.5</v>
      </c>
      <c r="AH8" t="e">
        <f t="shared" si="53"/>
        <v>#DIV/0!</v>
      </c>
      <c r="AI8">
        <f t="shared" si="54"/>
        <v>4.2113458283365288</v>
      </c>
      <c r="AJ8">
        <f t="shared" si="55"/>
        <v>1.1690544778567737</v>
      </c>
      <c r="AK8">
        <f t="shared" si="56"/>
        <v>23.318864822387695</v>
      </c>
      <c r="AL8" s="1">
        <v>2</v>
      </c>
      <c r="AM8">
        <f t="shared" si="57"/>
        <v>4.644859790802002</v>
      </c>
      <c r="AN8" s="1">
        <v>1</v>
      </c>
      <c r="AO8">
        <f t="shared" si="58"/>
        <v>9.2897195816040039</v>
      </c>
      <c r="AP8" s="1">
        <v>20.954563140869141</v>
      </c>
      <c r="AQ8" s="1">
        <v>23.318864822387695</v>
      </c>
      <c r="AR8" s="1">
        <v>19.981904983520508</v>
      </c>
      <c r="AS8" s="1">
        <v>399.8441162109375</v>
      </c>
      <c r="AT8" s="1">
        <v>383.72357177734375</v>
      </c>
      <c r="AU8" s="1">
        <v>14.44548225402832</v>
      </c>
      <c r="AV8" s="1">
        <v>17.194982528686523</v>
      </c>
      <c r="AW8" s="1">
        <v>57.567070007324219</v>
      </c>
      <c r="AX8" s="1">
        <v>68.523048400878906</v>
      </c>
      <c r="AY8" s="1">
        <v>301.06793212890625</v>
      </c>
      <c r="AZ8" s="1">
        <v>1701.779052734375</v>
      </c>
      <c r="BA8" s="1">
        <v>9.4710454344749451E-2</v>
      </c>
      <c r="BB8" s="1">
        <v>99.188720703125</v>
      </c>
      <c r="BC8" s="1">
        <v>2.7928133010864258</v>
      </c>
      <c r="BD8" s="1">
        <v>1.1879770318046212E-3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59"/>
        <v>1.5053396606445313</v>
      </c>
      <c r="BM8">
        <f t="shared" si="60"/>
        <v>4.2113458283365287E-3</v>
      </c>
      <c r="BN8">
        <f t="shared" si="61"/>
        <v>296.46886482238767</v>
      </c>
      <c r="BO8">
        <f t="shared" si="62"/>
        <v>294.10456314086912</v>
      </c>
      <c r="BP8">
        <f t="shared" si="63"/>
        <v>272.28464235146384</v>
      </c>
      <c r="BQ8">
        <f t="shared" si="64"/>
        <v>0.24135203106561565</v>
      </c>
      <c r="BR8">
        <f t="shared" si="65"/>
        <v>2.8746027973897754</v>
      </c>
      <c r="BS8">
        <f t="shared" si="66"/>
        <v>28.981146011486054</v>
      </c>
      <c r="BT8">
        <f t="shared" si="67"/>
        <v>11.78616348279953</v>
      </c>
      <c r="BU8">
        <f t="shared" si="68"/>
        <v>22.136713981628418</v>
      </c>
      <c r="BV8">
        <f t="shared" si="69"/>
        <v>2.675712135374082</v>
      </c>
      <c r="BW8">
        <f t="shared" si="70"/>
        <v>0.34906303575310005</v>
      </c>
      <c r="BX8">
        <f t="shared" si="71"/>
        <v>1.7055483195330017</v>
      </c>
      <c r="BY8">
        <f t="shared" si="72"/>
        <v>0.97016381584108036</v>
      </c>
      <c r="BZ8">
        <f t="shared" si="73"/>
        <v>0.21934919765875147</v>
      </c>
      <c r="CA8">
        <f t="shared" si="74"/>
        <v>27.192008324038717</v>
      </c>
      <c r="CB8">
        <f t="shared" si="75"/>
        <v>0.71443137248085331</v>
      </c>
      <c r="CC8">
        <f t="shared" si="76"/>
        <v>59.934709381608208</v>
      </c>
      <c r="CD8">
        <f t="shared" si="77"/>
        <v>380.43189889814005</v>
      </c>
      <c r="CE8">
        <f t="shared" si="78"/>
        <v>3.5685105427505082E-2</v>
      </c>
      <c r="CF8">
        <f t="shared" si="79"/>
        <v>0</v>
      </c>
      <c r="CG8">
        <f t="shared" si="80"/>
        <v>1489.0688123789723</v>
      </c>
      <c r="CH8">
        <f t="shared" si="81"/>
        <v>0</v>
      </c>
      <c r="CI8" t="e">
        <f t="shared" si="82"/>
        <v>#DIV/0!</v>
      </c>
      <c r="CJ8" t="e">
        <f t="shared" si="83"/>
        <v>#DIV/0!</v>
      </c>
    </row>
    <row r="9" spans="1:88" x14ac:dyDescent="0.35">
      <c r="A9" t="s">
        <v>158</v>
      </c>
      <c r="B9" s="1">
        <v>7</v>
      </c>
      <c r="C9" s="1" t="s">
        <v>97</v>
      </c>
      <c r="D9" s="1" t="s">
        <v>0</v>
      </c>
      <c r="E9" s="1">
        <v>0</v>
      </c>
      <c r="F9" s="1" t="s">
        <v>91</v>
      </c>
      <c r="G9" s="1" t="s">
        <v>0</v>
      </c>
      <c r="H9" s="1">
        <v>1674.0000818744302</v>
      </c>
      <c r="I9" s="1">
        <v>0</v>
      </c>
      <c r="J9">
        <f t="shared" si="42"/>
        <v>32.337944231896785</v>
      </c>
      <c r="K9">
        <f t="shared" si="43"/>
        <v>0.36861027225344623</v>
      </c>
      <c r="L9">
        <f t="shared" si="44"/>
        <v>520.17795585039471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45"/>
        <v>#DIV/0!</v>
      </c>
      <c r="U9" t="e">
        <f t="shared" si="46"/>
        <v>#DIV/0!</v>
      </c>
      <c r="V9" t="e">
        <f t="shared" si="47"/>
        <v>#DIV/0!</v>
      </c>
      <c r="W9" s="1">
        <v>-1</v>
      </c>
      <c r="X9" s="1">
        <v>0.87</v>
      </c>
      <c r="Y9" s="1">
        <v>0.92</v>
      </c>
      <c r="Z9" s="1">
        <v>10.01426887512207</v>
      </c>
      <c r="AA9">
        <f t="shared" si="48"/>
        <v>0.87500713443756095</v>
      </c>
      <c r="AB9">
        <f t="shared" si="49"/>
        <v>2.2393589660967203E-2</v>
      </c>
      <c r="AC9" t="e">
        <f t="shared" si="50"/>
        <v>#DIV/0!</v>
      </c>
      <c r="AD9" t="e">
        <f t="shared" si="51"/>
        <v>#DIV/0!</v>
      </c>
      <c r="AE9" t="e">
        <f t="shared" si="52"/>
        <v>#DIV/0!</v>
      </c>
      <c r="AF9" s="1">
        <v>0</v>
      </c>
      <c r="AG9" s="1">
        <v>0.5</v>
      </c>
      <c r="AH9" t="e">
        <f t="shared" si="53"/>
        <v>#DIV/0!</v>
      </c>
      <c r="AI9">
        <f t="shared" si="54"/>
        <v>4.223391894206701</v>
      </c>
      <c r="AJ9">
        <f t="shared" si="55"/>
        <v>1.1542050248345941</v>
      </c>
      <c r="AK9">
        <f t="shared" si="56"/>
        <v>23.3311767578125</v>
      </c>
      <c r="AL9" s="1">
        <v>2</v>
      </c>
      <c r="AM9">
        <f t="shared" si="57"/>
        <v>4.644859790802002</v>
      </c>
      <c r="AN9" s="1">
        <v>1</v>
      </c>
      <c r="AO9">
        <f t="shared" si="58"/>
        <v>9.2897195816040039</v>
      </c>
      <c r="AP9" s="1">
        <v>20.981555938720703</v>
      </c>
      <c r="AQ9" s="1">
        <v>23.3311767578125</v>
      </c>
      <c r="AR9" s="1">
        <v>19.985084533691406</v>
      </c>
      <c r="AS9" s="1">
        <v>700.038330078125</v>
      </c>
      <c r="AT9" s="1">
        <v>676.656982421875</v>
      </c>
      <c r="AU9" s="1">
        <v>14.608692169189453</v>
      </c>
      <c r="AV9" s="1">
        <v>17.365667343139648</v>
      </c>
      <c r="AW9" s="1">
        <v>58.120304107666016</v>
      </c>
      <c r="AX9" s="1">
        <v>69.089286804199219</v>
      </c>
      <c r="AY9" s="1">
        <v>301.05819702148438</v>
      </c>
      <c r="AZ9" s="1">
        <v>1701.3885498046875</v>
      </c>
      <c r="BA9" s="1">
        <v>0.1531657874584198</v>
      </c>
      <c r="BB9" s="1">
        <v>99.192008972167969</v>
      </c>
      <c r="BC9" s="1">
        <v>3.2146272659301758</v>
      </c>
      <c r="BD9" s="1">
        <v>-1.3599983416497707E-2</v>
      </c>
      <c r="BE9" s="1">
        <v>1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59"/>
        <v>1.5052909851074217</v>
      </c>
      <c r="BM9">
        <f t="shared" si="60"/>
        <v>4.2233918942067008E-3</v>
      </c>
      <c r="BN9">
        <f t="shared" si="61"/>
        <v>296.48117675781248</v>
      </c>
      <c r="BO9">
        <f t="shared" si="62"/>
        <v>294.13155593872068</v>
      </c>
      <c r="BP9">
        <f t="shared" si="63"/>
        <v>272.22216188411039</v>
      </c>
      <c r="BQ9">
        <f t="shared" si="64"/>
        <v>0.23960641305684377</v>
      </c>
      <c r="BR9">
        <f t="shared" si="65"/>
        <v>2.8767404557429863</v>
      </c>
      <c r="BS9">
        <f t="shared" si="66"/>
        <v>29.001735982080607</v>
      </c>
      <c r="BT9">
        <f t="shared" si="67"/>
        <v>11.636068638940959</v>
      </c>
      <c r="BU9">
        <f t="shared" si="68"/>
        <v>22.156366348266602</v>
      </c>
      <c r="BV9">
        <f t="shared" si="69"/>
        <v>2.678917434760983</v>
      </c>
      <c r="BW9">
        <f t="shared" si="70"/>
        <v>0.35454225688570717</v>
      </c>
      <c r="BX9">
        <f t="shared" si="71"/>
        <v>1.7225354309083922</v>
      </c>
      <c r="BY9">
        <f t="shared" si="72"/>
        <v>0.95638200385259076</v>
      </c>
      <c r="BZ9">
        <f t="shared" si="73"/>
        <v>0.22281130247491274</v>
      </c>
      <c r="CA9">
        <f t="shared" si="74"/>
        <v>51.597496463836343</v>
      </c>
      <c r="CB9">
        <f t="shared" si="75"/>
        <v>0.76874689741408686</v>
      </c>
      <c r="CC9">
        <f t="shared" si="76"/>
        <v>60.493372850042959</v>
      </c>
      <c r="CD9">
        <f t="shared" si="77"/>
        <v>671.95756987991717</v>
      </c>
      <c r="CE9">
        <f t="shared" si="78"/>
        <v>2.9112423243830982E-2</v>
      </c>
      <c r="CF9">
        <f t="shared" si="79"/>
        <v>0</v>
      </c>
      <c r="CG9">
        <f t="shared" si="80"/>
        <v>1488.727119529477</v>
      </c>
      <c r="CH9">
        <f t="shared" si="81"/>
        <v>0</v>
      </c>
      <c r="CI9" t="e">
        <f t="shared" si="82"/>
        <v>#DIV/0!</v>
      </c>
      <c r="CJ9" t="e">
        <f t="shared" si="83"/>
        <v>#DIV/0!</v>
      </c>
    </row>
    <row r="10" spans="1:88" x14ac:dyDescent="0.35">
      <c r="A10" t="s">
        <v>158</v>
      </c>
      <c r="B10" s="1">
        <v>8</v>
      </c>
      <c r="C10" s="1" t="s">
        <v>98</v>
      </c>
      <c r="D10" s="1" t="s">
        <v>0</v>
      </c>
      <c r="E10" s="1">
        <v>0</v>
      </c>
      <c r="F10" s="1" t="s">
        <v>91</v>
      </c>
      <c r="G10" s="1" t="s">
        <v>0</v>
      </c>
      <c r="H10" s="1">
        <v>1834.0000818744302</v>
      </c>
      <c r="I10" s="1">
        <v>0</v>
      </c>
      <c r="J10">
        <f t="shared" si="42"/>
        <v>35.248767824207107</v>
      </c>
      <c r="K10">
        <f t="shared" si="43"/>
        <v>0.37633284630867581</v>
      </c>
      <c r="L10">
        <f t="shared" si="44"/>
        <v>802.25677493038665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45"/>
        <v>#DIV/0!</v>
      </c>
      <c r="U10" t="e">
        <f t="shared" si="46"/>
        <v>#DIV/0!</v>
      </c>
      <c r="V10" t="e">
        <f t="shared" si="47"/>
        <v>#DIV/0!</v>
      </c>
      <c r="W10" s="1">
        <v>-1</v>
      </c>
      <c r="X10" s="1">
        <v>0.87</v>
      </c>
      <c r="Y10" s="1">
        <v>0.92</v>
      </c>
      <c r="Z10" s="1">
        <v>10.01426887512207</v>
      </c>
      <c r="AA10">
        <f t="shared" si="48"/>
        <v>0.87500713443756095</v>
      </c>
      <c r="AB10">
        <f t="shared" si="49"/>
        <v>2.4359308696499275E-2</v>
      </c>
      <c r="AC10" t="e">
        <f t="shared" si="50"/>
        <v>#DIV/0!</v>
      </c>
      <c r="AD10" t="e">
        <f t="shared" si="51"/>
        <v>#DIV/0!</v>
      </c>
      <c r="AE10" t="e">
        <f t="shared" si="52"/>
        <v>#DIV/0!</v>
      </c>
      <c r="AF10" s="1">
        <v>0</v>
      </c>
      <c r="AG10" s="1">
        <v>0.5</v>
      </c>
      <c r="AH10" t="e">
        <f t="shared" si="53"/>
        <v>#DIV/0!</v>
      </c>
      <c r="AI10">
        <f t="shared" si="54"/>
        <v>4.2623657879181875</v>
      </c>
      <c r="AJ10">
        <f t="shared" si="55"/>
        <v>1.1416447778042216</v>
      </c>
      <c r="AK10">
        <f t="shared" si="56"/>
        <v>23.416069030761719</v>
      </c>
      <c r="AL10" s="1">
        <v>2</v>
      </c>
      <c r="AM10">
        <f t="shared" si="57"/>
        <v>4.644859790802002</v>
      </c>
      <c r="AN10" s="1">
        <v>1</v>
      </c>
      <c r="AO10">
        <f t="shared" si="58"/>
        <v>9.2897195816040039</v>
      </c>
      <c r="AP10" s="1">
        <v>21.028581619262695</v>
      </c>
      <c r="AQ10" s="1">
        <v>23.416069030761719</v>
      </c>
      <c r="AR10" s="1">
        <v>19.985145568847656</v>
      </c>
      <c r="AS10" s="1">
        <v>1000.1442260742188</v>
      </c>
      <c r="AT10" s="1">
        <v>973.96954345703125</v>
      </c>
      <c r="AU10" s="1">
        <v>14.859185218811035</v>
      </c>
      <c r="AV10" s="1">
        <v>17.640846252441406</v>
      </c>
      <c r="AW10" s="1">
        <v>58.947883605957031</v>
      </c>
      <c r="AX10" s="1">
        <v>69.983627319335938</v>
      </c>
      <c r="AY10" s="1">
        <v>301.0556640625</v>
      </c>
      <c r="AZ10" s="1">
        <v>1700.6568603515625</v>
      </c>
      <c r="BA10" s="1">
        <v>0.10927319526672363</v>
      </c>
      <c r="BB10" s="1">
        <v>99.194389343261719</v>
      </c>
      <c r="BC10" s="1">
        <v>2.6962251663208008</v>
      </c>
      <c r="BD10" s="1">
        <v>-3.8150802254676819E-2</v>
      </c>
      <c r="BE10" s="1">
        <v>1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59"/>
        <v>1.5052783203124998</v>
      </c>
      <c r="BM10">
        <f t="shared" si="60"/>
        <v>4.2623657879181879E-3</v>
      </c>
      <c r="BN10">
        <f t="shared" si="61"/>
        <v>296.5660690307617</v>
      </c>
      <c r="BO10">
        <f t="shared" si="62"/>
        <v>294.17858161926267</v>
      </c>
      <c r="BP10">
        <f t="shared" si="63"/>
        <v>272.10509157422712</v>
      </c>
      <c r="BQ10">
        <f t="shared" si="64"/>
        <v>0.23050139674833936</v>
      </c>
      <c r="BR10">
        <f t="shared" si="65"/>
        <v>2.8915177493135138</v>
      </c>
      <c r="BS10">
        <f t="shared" si="66"/>
        <v>29.15001310515084</v>
      </c>
      <c r="BT10">
        <f t="shared" si="67"/>
        <v>11.509166852709434</v>
      </c>
      <c r="BU10">
        <f t="shared" si="68"/>
        <v>22.222325325012207</v>
      </c>
      <c r="BV10">
        <f t="shared" si="69"/>
        <v>2.6896999194115212</v>
      </c>
      <c r="BW10">
        <f t="shared" si="70"/>
        <v>0.36168090723975305</v>
      </c>
      <c r="BX10">
        <f t="shared" si="71"/>
        <v>1.7498729715092922</v>
      </c>
      <c r="BY10">
        <f t="shared" si="72"/>
        <v>0.93982694790222898</v>
      </c>
      <c r="BZ10">
        <f t="shared" si="73"/>
        <v>0.22732282115466196</v>
      </c>
      <c r="CA10">
        <f t="shared" si="74"/>
        <v>79.579370885714269</v>
      </c>
      <c r="CB10">
        <f t="shared" si="75"/>
        <v>0.82369801018914501</v>
      </c>
      <c r="CC10">
        <f t="shared" si="76"/>
        <v>61.145633020692912</v>
      </c>
      <c r="CD10">
        <f t="shared" si="77"/>
        <v>968.84712440609326</v>
      </c>
      <c r="CE10">
        <f t="shared" si="78"/>
        <v>2.2246112596265254E-2</v>
      </c>
      <c r="CF10">
        <f t="shared" si="79"/>
        <v>0</v>
      </c>
      <c r="CG10">
        <f t="shared" si="80"/>
        <v>1488.0868860378</v>
      </c>
      <c r="CH10">
        <f t="shared" si="81"/>
        <v>0</v>
      </c>
      <c r="CI10" t="e">
        <f t="shared" si="82"/>
        <v>#DIV/0!</v>
      </c>
      <c r="CJ10" t="e">
        <f t="shared" si="83"/>
        <v>#DIV/0!</v>
      </c>
    </row>
    <row r="11" spans="1:88" x14ac:dyDescent="0.35">
      <c r="A11" t="s">
        <v>158</v>
      </c>
      <c r="B11" s="1">
        <v>9</v>
      </c>
      <c r="C11" s="1" t="s">
        <v>99</v>
      </c>
      <c r="D11" s="1" t="s">
        <v>0</v>
      </c>
      <c r="E11" s="1">
        <v>0</v>
      </c>
      <c r="F11" s="1" t="s">
        <v>91</v>
      </c>
      <c r="G11" s="1" t="s">
        <v>0</v>
      </c>
      <c r="H11" s="1">
        <v>1984.0000818744302</v>
      </c>
      <c r="I11" s="1">
        <v>0</v>
      </c>
      <c r="J11">
        <f t="shared" si="42"/>
        <v>36.827228495346851</v>
      </c>
      <c r="K11">
        <f t="shared" si="43"/>
        <v>0.37098954257882233</v>
      </c>
      <c r="L11">
        <f t="shared" si="44"/>
        <v>1085.3635471744735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45"/>
        <v>#DIV/0!</v>
      </c>
      <c r="U11" t="e">
        <f t="shared" si="46"/>
        <v>#DIV/0!</v>
      </c>
      <c r="V11" t="e">
        <f t="shared" si="47"/>
        <v>#DIV/0!</v>
      </c>
      <c r="W11" s="1">
        <v>-1</v>
      </c>
      <c r="X11" s="1">
        <v>0.87</v>
      </c>
      <c r="Y11" s="1">
        <v>0.92</v>
      </c>
      <c r="Z11" s="1">
        <v>10.01426887512207</v>
      </c>
      <c r="AA11">
        <f t="shared" si="48"/>
        <v>0.87500713443756095</v>
      </c>
      <c r="AB11">
        <f t="shared" si="49"/>
        <v>2.5428458100095277E-2</v>
      </c>
      <c r="AC11" t="e">
        <f t="shared" si="50"/>
        <v>#DIV/0!</v>
      </c>
      <c r="AD11" t="e">
        <f t="shared" si="51"/>
        <v>#DIV/0!</v>
      </c>
      <c r="AE11" t="e">
        <f t="shared" si="52"/>
        <v>#DIV/0!</v>
      </c>
      <c r="AF11" s="1">
        <v>0</v>
      </c>
      <c r="AG11" s="1">
        <v>0.5</v>
      </c>
      <c r="AH11" t="e">
        <f t="shared" si="53"/>
        <v>#DIV/0!</v>
      </c>
      <c r="AI11">
        <f t="shared" si="54"/>
        <v>4.22905430757395</v>
      </c>
      <c r="AJ11">
        <f t="shared" si="55"/>
        <v>1.1482837027605648</v>
      </c>
      <c r="AK11">
        <f t="shared" si="56"/>
        <v>23.507621765136719</v>
      </c>
      <c r="AL11" s="1">
        <v>2</v>
      </c>
      <c r="AM11">
        <f t="shared" si="57"/>
        <v>4.644859790802002</v>
      </c>
      <c r="AN11" s="1">
        <v>1</v>
      </c>
      <c r="AO11">
        <f t="shared" si="58"/>
        <v>9.2897195816040039</v>
      </c>
      <c r="AP11" s="1">
        <v>21.065242767333984</v>
      </c>
      <c r="AQ11" s="1">
        <v>23.507621765136719</v>
      </c>
      <c r="AR11" s="1">
        <v>19.985330581665039</v>
      </c>
      <c r="AS11" s="1">
        <v>1299.8924560546875</v>
      </c>
      <c r="AT11" s="1">
        <v>1271.8544921875</v>
      </c>
      <c r="AU11" s="1">
        <v>14.975250244140625</v>
      </c>
      <c r="AV11" s="1">
        <v>17.734840393066406</v>
      </c>
      <c r="AW11" s="1">
        <v>59.27447509765625</v>
      </c>
      <c r="AX11" s="1">
        <v>70.199821472167969</v>
      </c>
      <c r="AY11" s="1">
        <v>301.06301879882813</v>
      </c>
      <c r="AZ11" s="1">
        <v>1700.0938720703125</v>
      </c>
      <c r="BA11" s="1">
        <v>7.0989616215229034E-2</v>
      </c>
      <c r="BB11" s="1">
        <v>99.197120666503906</v>
      </c>
      <c r="BC11" s="1">
        <v>2.2389681339263916</v>
      </c>
      <c r="BD11" s="1">
        <v>-4.8618711531162262E-2</v>
      </c>
      <c r="BE11" s="1">
        <v>1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59"/>
        <v>1.5053150939941404</v>
      </c>
      <c r="BM11">
        <f t="shared" si="60"/>
        <v>4.2290543075739501E-3</v>
      </c>
      <c r="BN11">
        <f t="shared" si="61"/>
        <v>296.6576217651367</v>
      </c>
      <c r="BO11">
        <f t="shared" si="62"/>
        <v>294.21524276733396</v>
      </c>
      <c r="BP11">
        <f t="shared" si="63"/>
        <v>272.01501345124052</v>
      </c>
      <c r="BQ11">
        <f t="shared" si="64"/>
        <v>0.23349868630477821</v>
      </c>
      <c r="BR11">
        <f t="shared" si="65"/>
        <v>2.9075288052327606</v>
      </c>
      <c r="BS11">
        <f t="shared" si="66"/>
        <v>29.31061693824498</v>
      </c>
      <c r="BT11">
        <f t="shared" si="67"/>
        <v>11.575776545178574</v>
      </c>
      <c r="BU11">
        <f t="shared" si="68"/>
        <v>22.286432266235352</v>
      </c>
      <c r="BV11">
        <f t="shared" si="69"/>
        <v>2.7002160251934164</v>
      </c>
      <c r="BW11">
        <f t="shared" si="70"/>
        <v>0.35674284092021236</v>
      </c>
      <c r="BX11">
        <f t="shared" si="71"/>
        <v>1.7592451024721958</v>
      </c>
      <c r="BY11">
        <f t="shared" si="72"/>
        <v>0.94097092272122063</v>
      </c>
      <c r="BZ11">
        <f t="shared" si="73"/>
        <v>0.2242019313273024</v>
      </c>
      <c r="CA11">
        <f t="shared" si="74"/>
        <v>107.66493875609096</v>
      </c>
      <c r="CB11">
        <f t="shared" si="75"/>
        <v>0.85337084850620359</v>
      </c>
      <c r="CC11">
        <f t="shared" si="76"/>
        <v>61.108326193021782</v>
      </c>
      <c r="CD11">
        <f t="shared" si="77"/>
        <v>1266.5026881817935</v>
      </c>
      <c r="CE11">
        <f t="shared" si="78"/>
        <v>1.7769013146820681E-2</v>
      </c>
      <c r="CF11">
        <f t="shared" si="79"/>
        <v>0</v>
      </c>
      <c r="CG11">
        <f t="shared" si="80"/>
        <v>1487.5942672751014</v>
      </c>
      <c r="CH11">
        <f t="shared" si="81"/>
        <v>0</v>
      </c>
      <c r="CI11" t="e">
        <f t="shared" si="82"/>
        <v>#DIV/0!</v>
      </c>
      <c r="CJ11" t="e">
        <f t="shared" si="83"/>
        <v>#DIV/0!</v>
      </c>
    </row>
    <row r="12" spans="1:88" x14ac:dyDescent="0.35">
      <c r="A12" t="s">
        <v>158</v>
      </c>
      <c r="B12" s="1">
        <v>10</v>
      </c>
      <c r="C12" s="1" t="s">
        <v>100</v>
      </c>
      <c r="D12" s="1" t="s">
        <v>0</v>
      </c>
      <c r="E12" s="1">
        <v>0</v>
      </c>
      <c r="F12" s="1" t="s">
        <v>91</v>
      </c>
      <c r="G12" s="1" t="s">
        <v>0</v>
      </c>
      <c r="H12" s="1">
        <v>2137.0000818744302</v>
      </c>
      <c r="I12" s="1">
        <v>0</v>
      </c>
      <c r="J12">
        <f t="shared" si="42"/>
        <v>37.320313451257242</v>
      </c>
      <c r="K12">
        <f t="shared" si="43"/>
        <v>0.36567211166255931</v>
      </c>
      <c r="L12">
        <f t="shared" si="44"/>
        <v>1471.9721611135069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45"/>
        <v>#DIV/0!</v>
      </c>
      <c r="U12" t="e">
        <f t="shared" si="46"/>
        <v>#DIV/0!</v>
      </c>
      <c r="V12" t="e">
        <f t="shared" si="47"/>
        <v>#DIV/0!</v>
      </c>
      <c r="W12" s="1">
        <v>-1</v>
      </c>
      <c r="X12" s="1">
        <v>0.87</v>
      </c>
      <c r="Y12" s="1">
        <v>0.92</v>
      </c>
      <c r="Z12" s="1">
        <v>10.01426887512207</v>
      </c>
      <c r="AA12">
        <f t="shared" si="48"/>
        <v>0.87500713443756095</v>
      </c>
      <c r="AB12">
        <f t="shared" si="49"/>
        <v>2.5757087628689761E-2</v>
      </c>
      <c r="AC12" t="e">
        <f t="shared" si="50"/>
        <v>#DIV/0!</v>
      </c>
      <c r="AD12" t="e">
        <f t="shared" si="51"/>
        <v>#DIV/0!</v>
      </c>
      <c r="AE12" t="e">
        <f t="shared" si="52"/>
        <v>#DIV/0!</v>
      </c>
      <c r="AF12" s="1">
        <v>0</v>
      </c>
      <c r="AG12" s="1">
        <v>0.5</v>
      </c>
      <c r="AH12" t="e">
        <f t="shared" si="53"/>
        <v>#DIV/0!</v>
      </c>
      <c r="AI12">
        <f t="shared" si="54"/>
        <v>4.1815285570453584</v>
      </c>
      <c r="AJ12">
        <f t="shared" si="55"/>
        <v>1.151115737154663</v>
      </c>
      <c r="AK12">
        <f t="shared" si="56"/>
        <v>23.561992645263672</v>
      </c>
      <c r="AL12" s="1">
        <v>2</v>
      </c>
      <c r="AM12">
        <f t="shared" si="57"/>
        <v>4.644859790802002</v>
      </c>
      <c r="AN12" s="1">
        <v>1</v>
      </c>
      <c r="AO12">
        <f t="shared" si="58"/>
        <v>9.2897195816040039</v>
      </c>
      <c r="AP12" s="1">
        <v>21.06591796875</v>
      </c>
      <c r="AQ12" s="1">
        <v>23.561992645263672</v>
      </c>
      <c r="AR12" s="1">
        <v>19.984516143798828</v>
      </c>
      <c r="AS12" s="1">
        <v>1699.920654296875</v>
      </c>
      <c r="AT12" s="1">
        <v>1670.48779296875</v>
      </c>
      <c r="AU12" s="1">
        <v>15.074765205383301</v>
      </c>
      <c r="AV12" s="1">
        <v>17.803167343139648</v>
      </c>
      <c r="AW12" s="1">
        <v>59.665271759033203</v>
      </c>
      <c r="AX12" s="1">
        <v>70.465293884277344</v>
      </c>
      <c r="AY12" s="1">
        <v>301.06149291992188</v>
      </c>
      <c r="AZ12" s="1">
        <v>1700.281005859375</v>
      </c>
      <c r="BA12" s="1">
        <v>8.5761949419975281E-2</v>
      </c>
      <c r="BB12" s="1">
        <v>99.193489074707031</v>
      </c>
      <c r="BC12" s="1">
        <v>1.1695406436920166</v>
      </c>
      <c r="BD12" s="1">
        <v>-6.0760606080293655E-2</v>
      </c>
      <c r="BE12" s="1">
        <v>1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59"/>
        <v>1.5053074645996094</v>
      </c>
      <c r="BM12">
        <f t="shared" si="60"/>
        <v>4.1815285570453581E-3</v>
      </c>
      <c r="BN12">
        <f t="shared" si="61"/>
        <v>296.71199264526365</v>
      </c>
      <c r="BO12">
        <f t="shared" si="62"/>
        <v>294.21591796874998</v>
      </c>
      <c r="BP12">
        <f t="shared" si="63"/>
        <v>272.04495485682128</v>
      </c>
      <c r="BQ12">
        <f t="shared" si="64"/>
        <v>0.23957837908928423</v>
      </c>
      <c r="BR12">
        <f t="shared" si="65"/>
        <v>2.9170740225015668</v>
      </c>
      <c r="BS12">
        <f t="shared" si="66"/>
        <v>29.407918298998318</v>
      </c>
      <c r="BT12">
        <f t="shared" si="67"/>
        <v>11.60475095585867</v>
      </c>
      <c r="BU12">
        <f t="shared" si="68"/>
        <v>22.313955307006836</v>
      </c>
      <c r="BV12">
        <f t="shared" si="69"/>
        <v>2.7047419351440611</v>
      </c>
      <c r="BW12">
        <f t="shared" si="70"/>
        <v>0.35182325938440623</v>
      </c>
      <c r="BX12">
        <f t="shared" si="71"/>
        <v>1.7659582853469038</v>
      </c>
      <c r="BY12">
        <f t="shared" si="72"/>
        <v>0.93878364979715734</v>
      </c>
      <c r="BZ12">
        <f t="shared" si="73"/>
        <v>0.22109320087168347</v>
      </c>
      <c r="CA12">
        <f t="shared" si="74"/>
        <v>146.01005448168553</v>
      </c>
      <c r="CB12">
        <f t="shared" si="75"/>
        <v>0.88116307542574379</v>
      </c>
      <c r="CC12">
        <f t="shared" si="76"/>
        <v>61.115282850708361</v>
      </c>
      <c r="CD12">
        <f t="shared" si="77"/>
        <v>1665.0643329044692</v>
      </c>
      <c r="CE12">
        <f t="shared" si="78"/>
        <v>1.3698218546739737E-2</v>
      </c>
      <c r="CF12">
        <f t="shared" si="79"/>
        <v>0</v>
      </c>
      <c r="CG12">
        <f t="shared" si="80"/>
        <v>1487.7580106756254</v>
      </c>
      <c r="CH12">
        <f t="shared" si="81"/>
        <v>0</v>
      </c>
      <c r="CI12" t="e">
        <f t="shared" si="82"/>
        <v>#DIV/0!</v>
      </c>
      <c r="CJ12" t="e">
        <f t="shared" si="83"/>
        <v>#DIV/0!</v>
      </c>
    </row>
    <row r="13" spans="1:88" x14ac:dyDescent="0.35">
      <c r="A13" t="s">
        <v>158</v>
      </c>
      <c r="B13" s="1">
        <v>11</v>
      </c>
      <c r="C13" s="1" t="s">
        <v>101</v>
      </c>
      <c r="D13" s="1" t="s">
        <v>0</v>
      </c>
      <c r="E13" s="1">
        <v>0</v>
      </c>
      <c r="F13" s="1" t="s">
        <v>91</v>
      </c>
      <c r="G13" s="1" t="s">
        <v>0</v>
      </c>
      <c r="H13" s="1">
        <v>2290.0000818744302</v>
      </c>
      <c r="I13" s="1">
        <v>0</v>
      </c>
      <c r="J13">
        <f t="shared" si="42"/>
        <v>37.764005632972733</v>
      </c>
      <c r="K13">
        <f t="shared" si="43"/>
        <v>0.35593379758451971</v>
      </c>
      <c r="L13">
        <f t="shared" si="44"/>
        <v>1758.9591768789548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45"/>
        <v>#DIV/0!</v>
      </c>
      <c r="U13" t="e">
        <f t="shared" si="46"/>
        <v>#DIV/0!</v>
      </c>
      <c r="V13" t="e">
        <f t="shared" si="47"/>
        <v>#DIV/0!</v>
      </c>
      <c r="W13" s="1">
        <v>-1</v>
      </c>
      <c r="X13" s="1">
        <v>0.87</v>
      </c>
      <c r="Y13" s="1">
        <v>0.92</v>
      </c>
      <c r="Z13" s="1">
        <v>10.01426887512207</v>
      </c>
      <c r="AA13">
        <f t="shared" si="48"/>
        <v>0.87500713443756095</v>
      </c>
      <c r="AB13">
        <f t="shared" si="49"/>
        <v>2.6058811146351377E-2</v>
      </c>
      <c r="AC13" t="e">
        <f t="shared" si="50"/>
        <v>#DIV/0!</v>
      </c>
      <c r="AD13" t="e">
        <f t="shared" si="51"/>
        <v>#DIV/0!</v>
      </c>
      <c r="AE13" t="e">
        <f t="shared" si="52"/>
        <v>#DIV/0!</v>
      </c>
      <c r="AF13" s="1">
        <v>0</v>
      </c>
      <c r="AG13" s="1">
        <v>0.5</v>
      </c>
      <c r="AH13" t="e">
        <f t="shared" si="53"/>
        <v>#DIV/0!</v>
      </c>
      <c r="AI13">
        <f t="shared" si="54"/>
        <v>4.073613873920781</v>
      </c>
      <c r="AJ13">
        <f t="shared" si="55"/>
        <v>1.1507853730646271</v>
      </c>
      <c r="AK13">
        <f t="shared" si="56"/>
        <v>23.61029052734375</v>
      </c>
      <c r="AL13" s="1">
        <v>2</v>
      </c>
      <c r="AM13">
        <f t="shared" si="57"/>
        <v>4.644859790802002</v>
      </c>
      <c r="AN13" s="1">
        <v>1</v>
      </c>
      <c r="AO13">
        <f t="shared" si="58"/>
        <v>9.2897195816040039</v>
      </c>
      <c r="AP13" s="1">
        <v>21.083515167236328</v>
      </c>
      <c r="AQ13" s="1">
        <v>23.61029052734375</v>
      </c>
      <c r="AR13" s="1">
        <v>19.981424331665039</v>
      </c>
      <c r="AS13" s="1">
        <v>1999.9609375</v>
      </c>
      <c r="AT13" s="1">
        <v>1969.5435791015625</v>
      </c>
      <c r="AU13" s="1">
        <v>15.23504638671875</v>
      </c>
      <c r="AV13" s="1">
        <v>17.892810821533203</v>
      </c>
      <c r="AW13" s="1">
        <v>60.230117797851563</v>
      </c>
      <c r="AX13" s="1">
        <v>70.739410400390625</v>
      </c>
      <c r="AY13" s="1">
        <v>301.0594482421875</v>
      </c>
      <c r="AZ13" s="1">
        <v>1700.052978515625</v>
      </c>
      <c r="BA13" s="1">
        <v>7.0356421172618866E-2</v>
      </c>
      <c r="BB13" s="1">
        <v>99.190155029296875</v>
      </c>
      <c r="BC13" s="1">
        <v>9.112878143787384E-2</v>
      </c>
      <c r="BD13" s="1">
        <v>-7.5614176690578461E-2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59"/>
        <v>1.5052972412109376</v>
      </c>
      <c r="BM13">
        <f t="shared" si="60"/>
        <v>4.0736138739207806E-3</v>
      </c>
      <c r="BN13">
        <f t="shared" si="61"/>
        <v>296.76029052734373</v>
      </c>
      <c r="BO13">
        <f t="shared" si="62"/>
        <v>294.23351516723631</v>
      </c>
      <c r="BP13">
        <f t="shared" si="63"/>
        <v>272.00847048263677</v>
      </c>
      <c r="BQ13">
        <f t="shared" si="64"/>
        <v>0.25706016617582728</v>
      </c>
      <c r="BR13">
        <f t="shared" si="65"/>
        <v>2.9255760523623864</v>
      </c>
      <c r="BS13">
        <f t="shared" si="66"/>
        <v>29.494621230285265</v>
      </c>
      <c r="BT13">
        <f t="shared" si="67"/>
        <v>11.601810408752062</v>
      </c>
      <c r="BU13">
        <f t="shared" si="68"/>
        <v>22.346902847290039</v>
      </c>
      <c r="BV13">
        <f t="shared" si="69"/>
        <v>2.7101685833205607</v>
      </c>
      <c r="BW13">
        <f t="shared" si="70"/>
        <v>0.34279950141166721</v>
      </c>
      <c r="BX13">
        <f t="shared" si="71"/>
        <v>1.7747906792977592</v>
      </c>
      <c r="BY13">
        <f t="shared" si="72"/>
        <v>0.93537790402280141</v>
      </c>
      <c r="BZ13">
        <f t="shared" si="73"/>
        <v>0.21539223908369928</v>
      </c>
      <c r="CA13">
        <f t="shared" si="74"/>
        <v>174.47143344482794</v>
      </c>
      <c r="CB13">
        <f t="shared" si="75"/>
        <v>0.89307959242076329</v>
      </c>
      <c r="CC13">
        <f t="shared" si="76"/>
        <v>61.196776118912808</v>
      </c>
      <c r="CD13">
        <f t="shared" si="77"/>
        <v>1964.0556408320942</v>
      </c>
      <c r="CE13">
        <f t="shared" si="78"/>
        <v>1.1766649325144873E-2</v>
      </c>
      <c r="CF13">
        <f t="shared" si="79"/>
        <v>0</v>
      </c>
      <c r="CG13">
        <f t="shared" si="80"/>
        <v>1487.5584851229974</v>
      </c>
      <c r="CH13">
        <f t="shared" si="81"/>
        <v>0</v>
      </c>
      <c r="CI13" t="e">
        <f t="shared" si="82"/>
        <v>#DIV/0!</v>
      </c>
      <c r="CJ13" t="e">
        <f t="shared" si="83"/>
        <v>#DIV/0!</v>
      </c>
    </row>
    <row r="14" spans="1:88" x14ac:dyDescent="0.35">
      <c r="A14" t="s">
        <v>159</v>
      </c>
      <c r="B14" s="1">
        <v>12</v>
      </c>
      <c r="C14" s="1" t="s">
        <v>102</v>
      </c>
      <c r="D14" s="1" t="s">
        <v>0</v>
      </c>
      <c r="E14" s="1">
        <v>0</v>
      </c>
      <c r="F14" s="1" t="s">
        <v>91</v>
      </c>
      <c r="G14" s="1" t="s">
        <v>0</v>
      </c>
      <c r="H14" s="1">
        <v>3184.0000818744302</v>
      </c>
      <c r="I14" s="1">
        <v>0</v>
      </c>
      <c r="J14">
        <f t="shared" ref="J14" si="84">(AS14-AT14*(1000-AU14)/(1000-AV14))*BL14</f>
        <v>28.533103700673095</v>
      </c>
      <c r="K14">
        <f t="shared" ref="K14" si="85">IF(BW14&lt;&gt;0,1/(1/BW14-1/AO14),0)</f>
        <v>0.2592254087497069</v>
      </c>
      <c r="L14">
        <f t="shared" ref="L14" si="86">((BZ14-BM14/2)*AT14-J14)/(BZ14+BM14/2)</f>
        <v>192.67755330500972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" si="87">CF14/P14</f>
        <v>#DIV/0!</v>
      </c>
      <c r="U14" t="e">
        <f t="shared" ref="U14" si="88">CH14/R14</f>
        <v>#DIV/0!</v>
      </c>
      <c r="V14" t="e">
        <f t="shared" ref="V14" si="89">(R14-S14)/R14</f>
        <v>#DIV/0!</v>
      </c>
      <c r="W14" s="1">
        <v>-1</v>
      </c>
      <c r="X14" s="1">
        <v>0.87</v>
      </c>
      <c r="Y14" s="1">
        <v>0.92</v>
      </c>
      <c r="Z14" s="1">
        <v>10.231232643127441</v>
      </c>
      <c r="AA14">
        <f t="shared" ref="AA14" si="90">(Z14*Y14+(100-Z14)*X14)/100</f>
        <v>0.87511561632156376</v>
      </c>
      <c r="AB14">
        <f t="shared" ref="AB14" si="91">(J14-W14)/CG14</f>
        <v>1.9856483381322579E-2</v>
      </c>
      <c r="AC14" t="e">
        <f t="shared" ref="AC14" si="92">(R14-S14)/(R14-Q14)</f>
        <v>#DIV/0!</v>
      </c>
      <c r="AD14" t="e">
        <f t="shared" ref="AD14" si="93">(P14-R14)/(P14-Q14)</f>
        <v>#DIV/0!</v>
      </c>
      <c r="AE14" t="e">
        <f t="shared" ref="AE14" si="94">(P14-R14)/R14</f>
        <v>#DIV/0!</v>
      </c>
      <c r="AF14" s="1">
        <v>0</v>
      </c>
      <c r="AG14" s="1">
        <v>0.5</v>
      </c>
      <c r="AH14" t="e">
        <f t="shared" ref="AH14" si="95">V14*AG14*AA14*AF14</f>
        <v>#DIV/0!</v>
      </c>
      <c r="AI14">
        <f t="shared" ref="AI14" si="96">BM14*1000</f>
        <v>3.7783012949828385</v>
      </c>
      <c r="AJ14">
        <f t="shared" ref="AJ14" si="97">(BR14-BX14)</f>
        <v>1.451912498902368</v>
      </c>
      <c r="AK14">
        <f t="shared" ref="AK14" si="98">(AQ14+BQ14*I14)</f>
        <v>24.217172622680664</v>
      </c>
      <c r="AL14" s="1">
        <v>2</v>
      </c>
      <c r="AM14">
        <f t="shared" ref="AM14" si="99">(AL14*BF14+BG14)</f>
        <v>4.644859790802002</v>
      </c>
      <c r="AN14" s="1">
        <v>1</v>
      </c>
      <c r="AO14">
        <f t="shared" ref="AO14" si="100">AM14*(AN14+1)*(AN14+1)/(AN14*AN14+1)</f>
        <v>9.2897195816040039</v>
      </c>
      <c r="AP14" s="1">
        <v>21.130685806274414</v>
      </c>
      <c r="AQ14" s="1">
        <v>24.217172622680664</v>
      </c>
      <c r="AR14" s="1">
        <v>19.984960556030273</v>
      </c>
      <c r="AS14" s="1">
        <v>399.8035888671875</v>
      </c>
      <c r="AT14" s="1">
        <v>379.8336181640625</v>
      </c>
      <c r="AU14" s="1">
        <v>13.47063159942627</v>
      </c>
      <c r="AV14" s="1">
        <v>15.948229789733887</v>
      </c>
      <c r="AW14" s="1">
        <v>53.119010925292969</v>
      </c>
      <c r="AX14" s="1">
        <v>62.889125823974609</v>
      </c>
      <c r="AY14" s="1">
        <v>300.1329345703125</v>
      </c>
      <c r="AZ14" s="1">
        <v>1699.578857421875</v>
      </c>
      <c r="BA14" s="1">
        <v>3.9547521620988846E-2</v>
      </c>
      <c r="BB14" s="1">
        <v>99.21832275390625</v>
      </c>
      <c r="BC14" s="1">
        <v>2.8166658878326416</v>
      </c>
      <c r="BD14" s="1">
        <v>2.9403295367956161E-2</v>
      </c>
      <c r="BE14" s="1">
        <v>1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" si="101">AY14*0.000001/(AL14*0.0001)</f>
        <v>1.5006646728515622</v>
      </c>
      <c r="BM14">
        <f t="shared" ref="BM14" si="102">(AV14-AU14)/(1000-AV14)*BL14</f>
        <v>3.7783012949828385E-3</v>
      </c>
      <c r="BN14">
        <f t="shared" ref="BN14" si="103">(AQ14+273.15)</f>
        <v>297.36717262268064</v>
      </c>
      <c r="BO14">
        <f t="shared" ref="BO14" si="104">(AP14+273.15)</f>
        <v>294.28068580627439</v>
      </c>
      <c r="BP14">
        <f t="shared" ref="BP14" si="105">(AZ14*BH14+BA14*BI14)*BJ14</f>
        <v>271.93261110933236</v>
      </c>
      <c r="BQ14">
        <f t="shared" ref="BQ14" si="106">((BP14+0.00000010773*(BO14^4-BN14^4))-BM14*44100)/(AM14*51.4+0.00000043092*BN14^3)</f>
        <v>0.28341947000149864</v>
      </c>
      <c r="BR14">
        <f t="shared" ref="BR14" si="107">0.61365*EXP(17.502*AK14/(240.97+AK14))</f>
        <v>3.0342691095336471</v>
      </c>
      <c r="BS14">
        <f t="shared" ref="BS14" si="108">BR14*1000/BB14</f>
        <v>30.581741610968599</v>
      </c>
      <c r="BT14">
        <f t="shared" ref="BT14" si="109">(BS14-AV14)</f>
        <v>14.633511821234713</v>
      </c>
      <c r="BU14">
        <f t="shared" ref="BU14" si="110">IF(I14,AQ14,(AP14+AQ14)/2)</f>
        <v>22.673929214477539</v>
      </c>
      <c r="BV14">
        <f t="shared" ref="BV14" si="111">0.61365*EXP(17.502*BU14/(240.97+BU14))</f>
        <v>2.7645504952873692</v>
      </c>
      <c r="BW14">
        <f t="shared" ref="BW14" si="112">IF(BT14&lt;&gt;0,(1000-(BS14+AV14)/2)/BT14*BM14,0)</f>
        <v>0.25218821117349977</v>
      </c>
      <c r="BX14">
        <f t="shared" ref="BX14" si="113">AV14*BB14/1000</f>
        <v>1.5823566106312792</v>
      </c>
      <c r="BY14">
        <f t="shared" ref="BY14" si="114">(BV14-BX14)</f>
        <v>1.18219388465609</v>
      </c>
      <c r="BZ14">
        <f t="shared" ref="BZ14" si="115">1/(1.6/K14+1.37/AO14)</f>
        <v>0.1582351262474597</v>
      </c>
      <c r="CA14">
        <f t="shared" ref="CA14" si="116">L14*BB14*0.001</f>
        <v>19.117143671249433</v>
      </c>
      <c r="CB14">
        <f t="shared" ref="CB14" si="117">L14/AT14</f>
        <v>0.50726829877861424</v>
      </c>
      <c r="CC14">
        <f t="shared" ref="CC14" si="118">(1-BM14*BB14/BR14/K14)*100</f>
        <v>52.339696390034732</v>
      </c>
      <c r="CD14">
        <f t="shared" ref="CD14" si="119">(AT14-J14/(AO14/1.35))</f>
        <v>375.68713240014478</v>
      </c>
      <c r="CE14">
        <f t="shared" ref="CE14" si="120">J14*CC14/100/CD14</f>
        <v>3.9751534081501873E-2</v>
      </c>
      <c r="CF14">
        <f t="shared" ref="CF14" si="121">(P14-O14)</f>
        <v>0</v>
      </c>
      <c r="CG14">
        <f t="shared" ref="CG14" si="122">AZ14*AA14</f>
        <v>1487.3279992998432</v>
      </c>
      <c r="CH14">
        <f t="shared" ref="CH14" si="123">(R14-Q14)</f>
        <v>0</v>
      </c>
      <c r="CI14" t="e">
        <f t="shared" ref="CI14" si="124">(R14-S14)/(R14-O14)</f>
        <v>#DIV/0!</v>
      </c>
      <c r="CJ14" t="e">
        <f t="shared" ref="CJ14" si="125">(P14-R14)/(P14-O14)</f>
        <v>#DIV/0!</v>
      </c>
    </row>
    <row r="15" spans="1:88" x14ac:dyDescent="0.35">
      <c r="A15" t="s">
        <v>159</v>
      </c>
      <c r="B15" s="1">
        <v>14</v>
      </c>
      <c r="C15" s="1" t="s">
        <v>104</v>
      </c>
      <c r="D15" s="1" t="s">
        <v>0</v>
      </c>
      <c r="E15" s="1">
        <v>0</v>
      </c>
      <c r="F15" s="1" t="s">
        <v>91</v>
      </c>
      <c r="G15" s="1" t="s">
        <v>0</v>
      </c>
      <c r="H15" s="1">
        <v>3470.0000818744302</v>
      </c>
      <c r="I15" s="1">
        <v>0</v>
      </c>
      <c r="J15">
        <f t="shared" ref="J15:J24" si="126">(AS15-AT15*(1000-AU15)/(1000-AV15))*BL15</f>
        <v>-2.1545795672268975</v>
      </c>
      <c r="K15">
        <f t="shared" ref="K15:K24" si="127">IF(BW15&lt;&gt;0,1/(1/BW15-1/AO15),0)</f>
        <v>0.28672967380631958</v>
      </c>
      <c r="L15">
        <f t="shared" ref="L15:L24" si="128">((BZ15-BM15/2)*AT15-J15)/(BZ15+BM15/2)</f>
        <v>62.255237156124473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ref="T15:T24" si="129">CF15/P15</f>
        <v>#DIV/0!</v>
      </c>
      <c r="U15" t="e">
        <f t="shared" ref="U15:U24" si="130">CH15/R15</f>
        <v>#DIV/0!</v>
      </c>
      <c r="V15" t="e">
        <f t="shared" ref="V15:V24" si="131">(R15-S15)/R15</f>
        <v>#DIV/0!</v>
      </c>
      <c r="W15" s="1">
        <v>-1</v>
      </c>
      <c r="X15" s="1">
        <v>0.87</v>
      </c>
      <c r="Y15" s="1">
        <v>0.92</v>
      </c>
      <c r="Z15" s="1">
        <v>10.231232643127441</v>
      </c>
      <c r="AA15">
        <f t="shared" ref="AA15:AA24" si="132">(Z15*Y15+(100-Z15)*X15)/100</f>
        <v>0.87511561632156376</v>
      </c>
      <c r="AB15">
        <f t="shared" ref="AB15:AB24" si="133">(J15-W15)/CG15</f>
        <v>-7.7663994952810304E-4</v>
      </c>
      <c r="AC15" t="e">
        <f t="shared" ref="AC15:AC24" si="134">(R15-S15)/(R15-Q15)</f>
        <v>#DIV/0!</v>
      </c>
      <c r="AD15" t="e">
        <f t="shared" ref="AD15:AD24" si="135">(P15-R15)/(P15-Q15)</f>
        <v>#DIV/0!</v>
      </c>
      <c r="AE15" t="e">
        <f t="shared" ref="AE15:AE24" si="136">(P15-R15)/R15</f>
        <v>#DIV/0!</v>
      </c>
      <c r="AF15" s="1">
        <v>0</v>
      </c>
      <c r="AG15" s="1">
        <v>0.5</v>
      </c>
      <c r="AH15" t="e">
        <f t="shared" ref="AH15:AH24" si="137">V15*AG15*AA15*AF15</f>
        <v>#DIV/0!</v>
      </c>
      <c r="AI15">
        <f t="shared" ref="AI15:AI24" si="138">BM15*1000</f>
        <v>4.1336941327271841</v>
      </c>
      <c r="AJ15">
        <f t="shared" ref="AJ15:AJ24" si="139">(BR15-BX15)</f>
        <v>1.4399637308538684</v>
      </c>
      <c r="AK15">
        <f t="shared" ref="AK15:AK24" si="140">(AQ15+BQ15*I15)</f>
        <v>24.291934967041016</v>
      </c>
      <c r="AL15" s="1">
        <v>2</v>
      </c>
      <c r="AM15">
        <f t="shared" ref="AM15:AM24" si="141">(AL15*BF15+BG15)</f>
        <v>4.644859790802002</v>
      </c>
      <c r="AN15" s="1">
        <v>1</v>
      </c>
      <c r="AO15">
        <f t="shared" ref="AO15:AO24" si="142">AM15*(AN15+1)*(AN15+1)/(AN15*AN15+1)</f>
        <v>9.2897195816040039</v>
      </c>
      <c r="AP15" s="1">
        <v>21.138896942138672</v>
      </c>
      <c r="AQ15" s="1">
        <v>24.291934967041016</v>
      </c>
      <c r="AR15" s="1">
        <v>19.984630584716797</v>
      </c>
      <c r="AS15" s="1">
        <v>49.963809967041016</v>
      </c>
      <c r="AT15" s="1">
        <v>51.258365631103516</v>
      </c>
      <c r="AU15" s="1">
        <v>13.495992660522461</v>
      </c>
      <c r="AV15" s="1">
        <v>16.205928802490234</v>
      </c>
      <c r="AW15" s="1">
        <v>53.196147918701172</v>
      </c>
      <c r="AX15" s="1">
        <v>63.875801086425781</v>
      </c>
      <c r="AY15" s="1">
        <v>300.1328125</v>
      </c>
      <c r="AZ15" s="1">
        <v>1698.7861328125</v>
      </c>
      <c r="BA15" s="1">
        <v>6.9092713296413422E-2</v>
      </c>
      <c r="BB15" s="1">
        <v>99.219032287597656</v>
      </c>
      <c r="BC15" s="1">
        <v>1.5796036720275879</v>
      </c>
      <c r="BD15" s="1">
        <v>6.9721974432468414E-2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ref="BL15:BL24" si="143">AY15*0.000001/(AL15*0.0001)</f>
        <v>1.5006640624999998</v>
      </c>
      <c r="BM15">
        <f t="shared" ref="BM15:BM24" si="144">(AV15-AU15)/(1000-AV15)*BL15</f>
        <v>4.1336941327271837E-3</v>
      </c>
      <c r="BN15">
        <f t="shared" ref="BN15:BN24" si="145">(AQ15+273.15)</f>
        <v>297.44193496704099</v>
      </c>
      <c r="BO15">
        <f t="shared" ref="BO15:BO24" si="146">(AP15+273.15)</f>
        <v>294.28889694213865</v>
      </c>
      <c r="BP15">
        <f t="shared" ref="BP15:BP24" si="147">(AZ15*BH15+BA15*BI15)*BJ15</f>
        <v>271.80577517466736</v>
      </c>
      <c r="BQ15">
        <f t="shared" ref="BQ15:BQ24" si="148">((BP15+0.00000010773*(BO15^4-BN15^4))-BM15*44100)/(AM15*51.4+0.00000043092*BN15^3)</f>
        <v>0.21720464287774963</v>
      </c>
      <c r="BR15">
        <f t="shared" ref="BR15:BR24" si="149">0.61365*EXP(17.502*AK15/(240.97+AK15))</f>
        <v>3.0479003039586559</v>
      </c>
      <c r="BS15">
        <f t="shared" ref="BS15:BS24" si="150">BR15*1000/BB15</f>
        <v>30.718907791037207</v>
      </c>
      <c r="BT15">
        <f t="shared" ref="BT15:BT24" si="151">(BS15-AV15)</f>
        <v>14.512978988546973</v>
      </c>
      <c r="BU15">
        <f t="shared" ref="BU15:BU24" si="152">IF(I15,AQ15,(AP15+AQ15)/2)</f>
        <v>22.715415954589844</v>
      </c>
      <c r="BV15">
        <f t="shared" ref="BV15:BV24" si="153">0.61365*EXP(17.502*BU15/(240.97+BU15))</f>
        <v>2.7715171975288748</v>
      </c>
      <c r="BW15">
        <f t="shared" ref="BW15:BW24" si="154">IF(BT15&lt;&gt;0,(1000-(BS15+AV15)/2)/BT15*BM15,0)</f>
        <v>0.27814466451442249</v>
      </c>
      <c r="BX15">
        <f t="shared" ref="BX15:BX24" si="155">AV15*BB15/1000</f>
        <v>1.6079365731047874</v>
      </c>
      <c r="BY15">
        <f t="shared" ref="BY15:BY24" si="156">(BV15-BX15)</f>
        <v>1.1635806244240874</v>
      </c>
      <c r="BZ15">
        <f t="shared" ref="BZ15:BZ24" si="157">1/(1.6/K15+1.37/AO15)</f>
        <v>0.17459186514503675</v>
      </c>
      <c r="CA15">
        <f t="shared" ref="CA15:CA24" si="158">L15*BB15*0.001</f>
        <v>6.1769043854655639</v>
      </c>
      <c r="CB15">
        <f t="shared" ref="CB15:CB24" si="159">L15/AT15</f>
        <v>1.2145380834840365</v>
      </c>
      <c r="CC15">
        <f t="shared" ref="CC15:CC24" si="160">(1-BM15*BB15/BR15/K15)*100</f>
        <v>53.068987111708935</v>
      </c>
      <c r="CD15">
        <f t="shared" ref="CD15:CD24" si="161">(AT15-J15/(AO15/1.35))</f>
        <v>51.571473297078306</v>
      </c>
      <c r="CE15">
        <f t="shared" ref="CE15:CE24" si="162">J15*CC15/100/CD15</f>
        <v>-2.2171434704928907E-2</v>
      </c>
      <c r="CF15">
        <f t="shared" ref="CF15:CF24" si="163">(P15-O15)</f>
        <v>0</v>
      </c>
      <c r="CG15">
        <f t="shared" ref="CG15:CG24" si="164">AZ15*AA15</f>
        <v>1486.6342736147369</v>
      </c>
      <c r="CH15">
        <f t="shared" ref="CH15:CH24" si="165">(R15-Q15)</f>
        <v>0</v>
      </c>
      <c r="CI15" t="e">
        <f t="shared" ref="CI15:CI24" si="166">(R15-S15)/(R15-O15)</f>
        <v>#DIV/0!</v>
      </c>
      <c r="CJ15" t="e">
        <f t="shared" ref="CJ15:CJ24" si="167">(P15-R15)/(P15-O15)</f>
        <v>#DIV/0!</v>
      </c>
    </row>
    <row r="16" spans="1:88" x14ac:dyDescent="0.35">
      <c r="A16" t="s">
        <v>159</v>
      </c>
      <c r="B16" s="1">
        <v>15</v>
      </c>
      <c r="C16" s="1" t="s">
        <v>105</v>
      </c>
      <c r="D16" s="1" t="s">
        <v>0</v>
      </c>
      <c r="E16" s="1">
        <v>0</v>
      </c>
      <c r="F16" s="1" t="s">
        <v>91</v>
      </c>
      <c r="G16" s="1" t="s">
        <v>0</v>
      </c>
      <c r="H16" s="1">
        <v>3625.0000818744302</v>
      </c>
      <c r="I16" s="1">
        <v>0</v>
      </c>
      <c r="J16">
        <f t="shared" si="126"/>
        <v>4.0940580390432713</v>
      </c>
      <c r="K16">
        <f t="shared" si="127"/>
        <v>0.30002839450021052</v>
      </c>
      <c r="L16">
        <f t="shared" si="128"/>
        <v>72.900205698963063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129"/>
        <v>#DIV/0!</v>
      </c>
      <c r="U16" t="e">
        <f t="shared" si="130"/>
        <v>#DIV/0!</v>
      </c>
      <c r="V16" t="e">
        <f t="shared" si="131"/>
        <v>#DIV/0!</v>
      </c>
      <c r="W16" s="1">
        <v>-1</v>
      </c>
      <c r="X16" s="1">
        <v>0.87</v>
      </c>
      <c r="Y16" s="1">
        <v>0.92</v>
      </c>
      <c r="Z16" s="1">
        <v>10.231232643127441</v>
      </c>
      <c r="AA16">
        <f t="shared" si="132"/>
        <v>0.87511561632156376</v>
      </c>
      <c r="AB16">
        <f t="shared" si="133"/>
        <v>3.4268148800451329E-3</v>
      </c>
      <c r="AC16" t="e">
        <f t="shared" si="134"/>
        <v>#DIV/0!</v>
      </c>
      <c r="AD16" t="e">
        <f t="shared" si="135"/>
        <v>#DIV/0!</v>
      </c>
      <c r="AE16" t="e">
        <f t="shared" si="136"/>
        <v>#DIV/0!</v>
      </c>
      <c r="AF16" s="1">
        <v>0</v>
      </c>
      <c r="AG16" s="1">
        <v>0.5</v>
      </c>
      <c r="AH16" t="e">
        <f t="shared" si="137"/>
        <v>#DIV/0!</v>
      </c>
      <c r="AI16">
        <f t="shared" si="138"/>
        <v>4.2856068897479735</v>
      </c>
      <c r="AJ16">
        <f t="shared" si="139"/>
        <v>1.4286972457543521</v>
      </c>
      <c r="AK16">
        <f t="shared" si="140"/>
        <v>24.220346450805664</v>
      </c>
      <c r="AL16" s="1">
        <v>2</v>
      </c>
      <c r="AM16">
        <f t="shared" si="141"/>
        <v>4.644859790802002</v>
      </c>
      <c r="AN16" s="1">
        <v>1</v>
      </c>
      <c r="AO16">
        <f t="shared" si="142"/>
        <v>9.2897195816040039</v>
      </c>
      <c r="AP16" s="1">
        <v>21.141077041625977</v>
      </c>
      <c r="AQ16" s="1">
        <v>24.220346450805664</v>
      </c>
      <c r="AR16" s="1">
        <v>19.981307983398438</v>
      </c>
      <c r="AS16" s="1">
        <v>100.34214019775391</v>
      </c>
      <c r="AT16" s="1">
        <v>97.336006164550781</v>
      </c>
      <c r="AU16" s="1">
        <v>13.379494667053223</v>
      </c>
      <c r="AV16" s="1">
        <v>16.189065933227539</v>
      </c>
      <c r="AW16" s="1">
        <v>52.725109100341797</v>
      </c>
      <c r="AX16" s="1">
        <v>63.793838500976563</v>
      </c>
      <c r="AY16" s="1">
        <v>300.13311767578125</v>
      </c>
      <c r="AZ16" s="1">
        <v>1698.665283203125</v>
      </c>
      <c r="BA16" s="1">
        <v>5.4023932665586472E-2</v>
      </c>
      <c r="BB16" s="1">
        <v>99.211990356445313</v>
      </c>
      <c r="BC16" s="1">
        <v>1.894122838973999</v>
      </c>
      <c r="BD16" s="1">
        <v>6.0539901256561279E-2</v>
      </c>
      <c r="BE16" s="1">
        <v>1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143"/>
        <v>1.5006655883789062</v>
      </c>
      <c r="BM16">
        <f t="shared" si="144"/>
        <v>4.2856068897479732E-3</v>
      </c>
      <c r="BN16">
        <f t="shared" si="145"/>
        <v>297.37034645080564</v>
      </c>
      <c r="BO16">
        <f t="shared" si="146"/>
        <v>294.29107704162595</v>
      </c>
      <c r="BP16">
        <f t="shared" si="147"/>
        <v>271.78643923759955</v>
      </c>
      <c r="BQ16">
        <f t="shared" si="148"/>
        <v>0.19368606376697145</v>
      </c>
      <c r="BR16">
        <f t="shared" si="149"/>
        <v>3.0348466990015801</v>
      </c>
      <c r="BS16">
        <f t="shared" si="150"/>
        <v>30.589515320659235</v>
      </c>
      <c r="BT16">
        <f t="shared" si="151"/>
        <v>14.400449387431696</v>
      </c>
      <c r="BU16">
        <f t="shared" si="152"/>
        <v>22.68071174621582</v>
      </c>
      <c r="BV16">
        <f t="shared" si="153"/>
        <v>2.7656884098609593</v>
      </c>
      <c r="BW16">
        <f t="shared" si="154"/>
        <v>0.29064159541741097</v>
      </c>
      <c r="BX16">
        <f t="shared" si="155"/>
        <v>1.606149453247228</v>
      </c>
      <c r="BY16">
        <f t="shared" si="156"/>
        <v>1.1595389566137313</v>
      </c>
      <c r="BZ16">
        <f t="shared" si="157"/>
        <v>0.18247164796364962</v>
      </c>
      <c r="CA16">
        <f t="shared" si="158"/>
        <v>7.2325745047884027</v>
      </c>
      <c r="CB16">
        <f t="shared" si="159"/>
        <v>0.74895414935889271</v>
      </c>
      <c r="CC16">
        <f t="shared" si="160"/>
        <v>53.304247575643629</v>
      </c>
      <c r="CD16">
        <f t="shared" si="161"/>
        <v>96.741049739423246</v>
      </c>
      <c r="CE16">
        <f t="shared" si="162"/>
        <v>2.2558229819712689E-2</v>
      </c>
      <c r="CF16">
        <f t="shared" si="163"/>
        <v>0</v>
      </c>
      <c r="CG16">
        <f t="shared" si="164"/>
        <v>1486.5285162343464</v>
      </c>
      <c r="CH16">
        <f t="shared" si="165"/>
        <v>0</v>
      </c>
      <c r="CI16" t="e">
        <f t="shared" si="166"/>
        <v>#DIV/0!</v>
      </c>
      <c r="CJ16" t="e">
        <f t="shared" si="167"/>
        <v>#DIV/0!</v>
      </c>
    </row>
    <row r="17" spans="1:88" x14ac:dyDescent="0.35">
      <c r="A17" t="s">
        <v>159</v>
      </c>
      <c r="B17" s="1">
        <v>13</v>
      </c>
      <c r="C17" s="1" t="s">
        <v>103</v>
      </c>
      <c r="D17" s="1" t="s">
        <v>0</v>
      </c>
      <c r="E17" s="1">
        <v>0</v>
      </c>
      <c r="F17" s="1" t="s">
        <v>91</v>
      </c>
      <c r="G17" s="1" t="s">
        <v>0</v>
      </c>
      <c r="H17" s="1">
        <v>3326.0000818744302</v>
      </c>
      <c r="I17" s="1">
        <v>0</v>
      </c>
      <c r="J17">
        <f t="shared" si="126"/>
        <v>10.396639393698084</v>
      </c>
      <c r="K17">
        <f t="shared" si="127"/>
        <v>0.27631790051569971</v>
      </c>
      <c r="L17">
        <f t="shared" si="128"/>
        <v>127.42227046450812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129"/>
        <v>#DIV/0!</v>
      </c>
      <c r="U17" t="e">
        <f t="shared" si="130"/>
        <v>#DIV/0!</v>
      </c>
      <c r="V17" t="e">
        <f t="shared" si="131"/>
        <v>#DIV/0!</v>
      </c>
      <c r="W17" s="1">
        <v>-1</v>
      </c>
      <c r="X17" s="1">
        <v>0.87</v>
      </c>
      <c r="Y17" s="1">
        <v>0.92</v>
      </c>
      <c r="Z17" s="1">
        <v>10.231232643127441</v>
      </c>
      <c r="AA17">
        <f t="shared" si="132"/>
        <v>0.87511561632156376</v>
      </c>
      <c r="AB17">
        <f t="shared" si="133"/>
        <v>7.6639620503519031E-3</v>
      </c>
      <c r="AC17" t="e">
        <f t="shared" si="134"/>
        <v>#DIV/0!</v>
      </c>
      <c r="AD17" t="e">
        <f t="shared" si="135"/>
        <v>#DIV/0!</v>
      </c>
      <c r="AE17" t="e">
        <f t="shared" si="136"/>
        <v>#DIV/0!</v>
      </c>
      <c r="AF17" s="1">
        <v>0</v>
      </c>
      <c r="AG17" s="1">
        <v>0.5</v>
      </c>
      <c r="AH17" t="e">
        <f t="shared" si="137"/>
        <v>#DIV/0!</v>
      </c>
      <c r="AI17">
        <f t="shared" si="138"/>
        <v>3.9830408082721558</v>
      </c>
      <c r="AJ17">
        <f t="shared" si="139"/>
        <v>1.4383374521591583</v>
      </c>
      <c r="AK17">
        <f t="shared" si="140"/>
        <v>24.271333694458008</v>
      </c>
      <c r="AL17" s="1">
        <v>2</v>
      </c>
      <c r="AM17">
        <f t="shared" si="141"/>
        <v>4.644859790802002</v>
      </c>
      <c r="AN17" s="1">
        <v>1</v>
      </c>
      <c r="AO17">
        <f t="shared" si="142"/>
        <v>9.2897195816040039</v>
      </c>
      <c r="AP17" s="1">
        <v>21.141448974609375</v>
      </c>
      <c r="AQ17" s="1">
        <v>24.271333694458008</v>
      </c>
      <c r="AR17" s="1">
        <v>19.982461929321289</v>
      </c>
      <c r="AS17" s="1">
        <v>200.38520812988281</v>
      </c>
      <c r="AT17" s="1">
        <v>192.94503784179688</v>
      </c>
      <c r="AU17" s="1">
        <v>13.572131156921387</v>
      </c>
      <c r="AV17" s="1">
        <v>16.183374404907227</v>
      </c>
      <c r="AW17" s="1">
        <v>53.489425659179688</v>
      </c>
      <c r="AX17" s="1">
        <v>63.779350280761719</v>
      </c>
      <c r="AY17" s="1">
        <v>300.13150024414063</v>
      </c>
      <c r="AZ17" s="1">
        <v>1699.2529296875</v>
      </c>
      <c r="BA17" s="1">
        <v>8.5891574621200562E-2</v>
      </c>
      <c r="BB17" s="1">
        <v>99.225372314453125</v>
      </c>
      <c r="BC17" s="1">
        <v>2.1497042179107666</v>
      </c>
      <c r="BD17" s="1">
        <v>4.9614135175943375E-2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143"/>
        <v>1.5006575012207031</v>
      </c>
      <c r="BM17">
        <f t="shared" si="144"/>
        <v>3.983040808272156E-3</v>
      </c>
      <c r="BN17">
        <f t="shared" si="145"/>
        <v>297.42133369445799</v>
      </c>
      <c r="BO17">
        <f t="shared" si="146"/>
        <v>294.29144897460935</v>
      </c>
      <c r="BP17">
        <f t="shared" si="147"/>
        <v>271.88046267299796</v>
      </c>
      <c r="BQ17">
        <f t="shared" si="148"/>
        <v>0.24511787107838295</v>
      </c>
      <c r="BR17">
        <f t="shared" si="149"/>
        <v>3.0441388027902692</v>
      </c>
      <c r="BS17">
        <f t="shared" si="150"/>
        <v>30.679036337028297</v>
      </c>
      <c r="BT17">
        <f t="shared" si="151"/>
        <v>14.49566193212107</v>
      </c>
      <c r="BU17">
        <f t="shared" si="152"/>
        <v>22.706391334533691</v>
      </c>
      <c r="BV17">
        <f t="shared" si="153"/>
        <v>2.7700004233058309</v>
      </c>
      <c r="BW17">
        <f t="shared" si="154"/>
        <v>0.26833637396532645</v>
      </c>
      <c r="BX17">
        <f t="shared" si="155"/>
        <v>1.6058013506311108</v>
      </c>
      <c r="BY17">
        <f t="shared" si="156"/>
        <v>1.16419907267472</v>
      </c>
      <c r="BZ17">
        <f t="shared" si="157"/>
        <v>0.16840951422990472</v>
      </c>
      <c r="CA17">
        <f t="shared" si="158"/>
        <v>12.643522227993763</v>
      </c>
      <c r="CB17">
        <f t="shared" si="159"/>
        <v>0.66040708737472986</v>
      </c>
      <c r="CC17">
        <f t="shared" si="160"/>
        <v>53.014481720984044</v>
      </c>
      <c r="CD17">
        <f t="shared" si="161"/>
        <v>191.43417811581696</v>
      </c>
      <c r="CE17">
        <f t="shared" si="162"/>
        <v>2.8791747352628561E-2</v>
      </c>
      <c r="CF17">
        <f t="shared" si="163"/>
        <v>0</v>
      </c>
      <c r="CG17">
        <f t="shared" si="164"/>
        <v>1487.0427748496993</v>
      </c>
      <c r="CH17">
        <f t="shared" si="165"/>
        <v>0</v>
      </c>
      <c r="CI17" t="e">
        <f t="shared" si="166"/>
        <v>#DIV/0!</v>
      </c>
      <c r="CJ17" t="e">
        <f t="shared" si="167"/>
        <v>#DIV/0!</v>
      </c>
    </row>
    <row r="18" spans="1:88" x14ac:dyDescent="0.35">
      <c r="A18" t="s">
        <v>159</v>
      </c>
      <c r="B18" s="1">
        <v>16</v>
      </c>
      <c r="C18" s="1" t="s">
        <v>106</v>
      </c>
      <c r="D18" s="1" t="s">
        <v>0</v>
      </c>
      <c r="E18" s="1">
        <v>0</v>
      </c>
      <c r="F18" s="1" t="s">
        <v>91</v>
      </c>
      <c r="G18" s="1" t="s">
        <v>0</v>
      </c>
      <c r="H18" s="1">
        <v>3772.0000818744302</v>
      </c>
      <c r="I18" s="1">
        <v>0</v>
      </c>
      <c r="J18">
        <f t="shared" si="126"/>
        <v>19.784170910668788</v>
      </c>
      <c r="K18">
        <f t="shared" si="127"/>
        <v>0.31003374034540332</v>
      </c>
      <c r="L18">
        <f t="shared" si="128"/>
        <v>175.60535976295881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129"/>
        <v>#DIV/0!</v>
      </c>
      <c r="U18" t="e">
        <f t="shared" si="130"/>
        <v>#DIV/0!</v>
      </c>
      <c r="V18" t="e">
        <f t="shared" si="131"/>
        <v>#DIV/0!</v>
      </c>
      <c r="W18" s="1">
        <v>-1</v>
      </c>
      <c r="X18" s="1">
        <v>0.87</v>
      </c>
      <c r="Y18" s="1">
        <v>0.92</v>
      </c>
      <c r="Z18" s="1">
        <v>10.231232643127441</v>
      </c>
      <c r="AA18">
        <f t="shared" si="132"/>
        <v>0.87511561632156376</v>
      </c>
      <c r="AB18">
        <f t="shared" si="133"/>
        <v>1.3983487060973512E-2</v>
      </c>
      <c r="AC18" t="e">
        <f t="shared" si="134"/>
        <v>#DIV/0!</v>
      </c>
      <c r="AD18" t="e">
        <f t="shared" si="135"/>
        <v>#DIV/0!</v>
      </c>
      <c r="AE18" t="e">
        <f t="shared" si="136"/>
        <v>#DIV/0!</v>
      </c>
      <c r="AF18" s="1">
        <v>0</v>
      </c>
      <c r="AG18" s="1">
        <v>0.5</v>
      </c>
      <c r="AH18" t="e">
        <f t="shared" si="137"/>
        <v>#DIV/0!</v>
      </c>
      <c r="AI18">
        <f t="shared" si="138"/>
        <v>4.3334983586082059</v>
      </c>
      <c r="AJ18">
        <f t="shared" si="139"/>
        <v>1.3994679638825893</v>
      </c>
      <c r="AK18">
        <f t="shared" si="140"/>
        <v>24.117780685424805</v>
      </c>
      <c r="AL18" s="1">
        <v>2</v>
      </c>
      <c r="AM18">
        <f t="shared" si="141"/>
        <v>4.644859790802002</v>
      </c>
      <c r="AN18" s="1">
        <v>1</v>
      </c>
      <c r="AO18">
        <f t="shared" si="142"/>
        <v>9.2897195816040039</v>
      </c>
      <c r="AP18" s="1">
        <v>21.151895523071289</v>
      </c>
      <c r="AQ18" s="1">
        <v>24.117780685424805</v>
      </c>
      <c r="AR18" s="1">
        <v>19.983688354492188</v>
      </c>
      <c r="AS18" s="1">
        <v>299.941650390625</v>
      </c>
      <c r="AT18" s="1">
        <v>285.93215942382813</v>
      </c>
      <c r="AU18" s="1">
        <v>13.456353187561035</v>
      </c>
      <c r="AV18" s="1">
        <v>16.297050476074219</v>
      </c>
      <c r="AW18" s="1">
        <v>52.987651824951172</v>
      </c>
      <c r="AX18" s="1">
        <v>64.172233581542969</v>
      </c>
      <c r="AY18" s="1">
        <v>300.1287841796875</v>
      </c>
      <c r="AZ18" s="1">
        <v>1698.4461669921875</v>
      </c>
      <c r="BA18" s="1">
        <v>9.5555685460567474E-2</v>
      </c>
      <c r="BB18" s="1">
        <v>99.205795288085938</v>
      </c>
      <c r="BC18" s="1">
        <v>2.5327901840209961</v>
      </c>
      <c r="BD18" s="1">
        <v>3.8159549236297607E-2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143"/>
        <v>1.5006439208984372</v>
      </c>
      <c r="BM18">
        <f t="shared" si="144"/>
        <v>4.3334983586082055E-3</v>
      </c>
      <c r="BN18">
        <f t="shared" si="145"/>
        <v>297.26778068542478</v>
      </c>
      <c r="BO18">
        <f t="shared" si="146"/>
        <v>294.30189552307127</v>
      </c>
      <c r="BP18">
        <f t="shared" si="147"/>
        <v>271.75138064463317</v>
      </c>
      <c r="BQ18">
        <f t="shared" si="148"/>
        <v>0.19022958889435138</v>
      </c>
      <c r="BR18">
        <f t="shared" si="149"/>
        <v>3.0162298172116118</v>
      </c>
      <c r="BS18">
        <f t="shared" si="150"/>
        <v>30.403766316803509</v>
      </c>
      <c r="BT18">
        <f t="shared" si="151"/>
        <v>14.10671584072929</v>
      </c>
      <c r="BU18">
        <f t="shared" si="152"/>
        <v>22.634838104248047</v>
      </c>
      <c r="BV18">
        <f t="shared" si="153"/>
        <v>2.7580001074522094</v>
      </c>
      <c r="BW18">
        <f t="shared" si="154"/>
        <v>0.30002088720960612</v>
      </c>
      <c r="BX18">
        <f t="shared" si="155"/>
        <v>1.6167618533290224</v>
      </c>
      <c r="BY18">
        <f t="shared" si="156"/>
        <v>1.1412382541231869</v>
      </c>
      <c r="BZ18">
        <f t="shared" si="157"/>
        <v>0.18838765391068032</v>
      </c>
      <c r="CA18">
        <f t="shared" si="158"/>
        <v>17.421069372134774</v>
      </c>
      <c r="CB18">
        <f t="shared" si="159"/>
        <v>0.6141504338540128</v>
      </c>
      <c r="CC18">
        <f t="shared" si="160"/>
        <v>54.027058659921614</v>
      </c>
      <c r="CD18">
        <f t="shared" si="161"/>
        <v>283.05708547840004</v>
      </c>
      <c r="CE18">
        <f t="shared" si="162"/>
        <v>3.7762013995236425E-2</v>
      </c>
      <c r="CF18">
        <f t="shared" si="163"/>
        <v>0</v>
      </c>
      <c r="CG18">
        <f t="shared" si="164"/>
        <v>1486.3367642163657</v>
      </c>
      <c r="CH18">
        <f t="shared" si="165"/>
        <v>0</v>
      </c>
      <c r="CI18" t="e">
        <f t="shared" si="166"/>
        <v>#DIV/0!</v>
      </c>
      <c r="CJ18" t="e">
        <f t="shared" si="167"/>
        <v>#DIV/0!</v>
      </c>
    </row>
    <row r="19" spans="1:88" x14ac:dyDescent="0.35">
      <c r="A19" t="s">
        <v>159</v>
      </c>
      <c r="B19" s="1">
        <v>17</v>
      </c>
      <c r="C19" s="1" t="s">
        <v>107</v>
      </c>
      <c r="D19" s="1" t="s">
        <v>0</v>
      </c>
      <c r="E19" s="1">
        <v>0</v>
      </c>
      <c r="F19" s="1" t="s">
        <v>91</v>
      </c>
      <c r="G19" s="1" t="s">
        <v>0</v>
      </c>
      <c r="H19" s="1">
        <v>3927.0000818744302</v>
      </c>
      <c r="I19" s="1">
        <v>0</v>
      </c>
      <c r="J19">
        <f t="shared" si="126"/>
        <v>26.756860833289213</v>
      </c>
      <c r="K19">
        <f t="shared" si="127"/>
        <v>0.3223881202277622</v>
      </c>
      <c r="L19">
        <f t="shared" si="128"/>
        <v>237.49634717600162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129"/>
        <v>#DIV/0!</v>
      </c>
      <c r="U19" t="e">
        <f t="shared" si="130"/>
        <v>#DIV/0!</v>
      </c>
      <c r="V19" t="e">
        <f t="shared" si="131"/>
        <v>#DIV/0!</v>
      </c>
      <c r="W19" s="1">
        <v>-1</v>
      </c>
      <c r="X19" s="1">
        <v>0.87</v>
      </c>
      <c r="Y19" s="1">
        <v>0.92</v>
      </c>
      <c r="Z19" s="1">
        <v>10.231232643127441</v>
      </c>
      <c r="AA19">
        <f t="shared" si="132"/>
        <v>0.87511561632156376</v>
      </c>
      <c r="AB19">
        <f t="shared" si="133"/>
        <v>1.867804235745265E-2</v>
      </c>
      <c r="AC19" t="e">
        <f t="shared" si="134"/>
        <v>#DIV/0!</v>
      </c>
      <c r="AD19" t="e">
        <f t="shared" si="135"/>
        <v>#DIV/0!</v>
      </c>
      <c r="AE19" t="e">
        <f t="shared" si="136"/>
        <v>#DIV/0!</v>
      </c>
      <c r="AF19" s="1">
        <v>0</v>
      </c>
      <c r="AG19" s="1">
        <v>0.5</v>
      </c>
      <c r="AH19" t="e">
        <f t="shared" si="137"/>
        <v>#DIV/0!</v>
      </c>
      <c r="AI19">
        <f t="shared" si="138"/>
        <v>4.4301290010630678</v>
      </c>
      <c r="AJ19">
        <f t="shared" si="139"/>
        <v>1.3776882751243567</v>
      </c>
      <c r="AK19">
        <f t="shared" si="140"/>
        <v>24.057870864868164</v>
      </c>
      <c r="AL19" s="1">
        <v>2</v>
      </c>
      <c r="AM19">
        <f t="shared" si="141"/>
        <v>4.644859790802002</v>
      </c>
      <c r="AN19" s="1">
        <v>1</v>
      </c>
      <c r="AO19">
        <f t="shared" si="142"/>
        <v>9.2897195816040039</v>
      </c>
      <c r="AP19" s="1">
        <v>21.173118591308594</v>
      </c>
      <c r="AQ19" s="1">
        <v>24.057870864868164</v>
      </c>
      <c r="AR19" s="1">
        <v>19.980331420898438</v>
      </c>
      <c r="AS19" s="1">
        <v>400.19390869140625</v>
      </c>
      <c r="AT19" s="1">
        <v>381.23965454101563</v>
      </c>
      <c r="AU19" s="1">
        <v>13.503138542175293</v>
      </c>
      <c r="AV19" s="1">
        <v>16.40662956237793</v>
      </c>
      <c r="AW19" s="1">
        <v>53.104320526123047</v>
      </c>
      <c r="AX19" s="1">
        <v>64.522987365722656</v>
      </c>
      <c r="AY19" s="1">
        <v>300.15216064453125</v>
      </c>
      <c r="AZ19" s="1">
        <v>1698.1402587890625</v>
      </c>
      <c r="BA19" s="1">
        <v>5.4531462490558624E-2</v>
      </c>
      <c r="BB19" s="1">
        <v>99.210716247558594</v>
      </c>
      <c r="BC19" s="1">
        <v>2.8572850227355957</v>
      </c>
      <c r="BD19" s="1">
        <v>3.6981761455535889E-2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143"/>
        <v>1.500760803222656</v>
      </c>
      <c r="BM19">
        <f t="shared" si="144"/>
        <v>4.4301290010630677E-3</v>
      </c>
      <c r="BN19">
        <f t="shared" si="145"/>
        <v>297.20787086486814</v>
      </c>
      <c r="BO19">
        <f t="shared" si="146"/>
        <v>294.32311859130857</v>
      </c>
      <c r="BP19">
        <f t="shared" si="147"/>
        <v>271.70243533322719</v>
      </c>
      <c r="BQ19">
        <f t="shared" si="148"/>
        <v>0.17664101251111894</v>
      </c>
      <c r="BR19">
        <f t="shared" si="149"/>
        <v>3.0054017452162398</v>
      </c>
      <c r="BS19">
        <f t="shared" si="150"/>
        <v>30.293116095613286</v>
      </c>
      <c r="BT19">
        <f t="shared" si="151"/>
        <v>13.886486533235356</v>
      </c>
      <c r="BU19">
        <f t="shared" si="152"/>
        <v>22.615494728088379</v>
      </c>
      <c r="BV19">
        <f t="shared" si="153"/>
        <v>2.7547638176855624</v>
      </c>
      <c r="BW19">
        <f t="shared" si="154"/>
        <v>0.31157528881887325</v>
      </c>
      <c r="BX19">
        <f t="shared" si="155"/>
        <v>1.6277134700918832</v>
      </c>
      <c r="BY19">
        <f t="shared" si="156"/>
        <v>1.1270503475936793</v>
      </c>
      <c r="BZ19">
        <f t="shared" si="157"/>
        <v>0.1956779866937956</v>
      </c>
      <c r="CA19">
        <f t="shared" si="158"/>
        <v>23.562182709509962</v>
      </c>
      <c r="CB19">
        <f t="shared" si="159"/>
        <v>0.62295814285617712</v>
      </c>
      <c r="CC19">
        <f t="shared" si="160"/>
        <v>54.637874748106995</v>
      </c>
      <c r="CD19">
        <f t="shared" si="161"/>
        <v>377.35129582279654</v>
      </c>
      <c r="CE19">
        <f t="shared" si="162"/>
        <v>3.8742095947334687E-2</v>
      </c>
      <c r="CF19">
        <f t="shared" si="163"/>
        <v>0</v>
      </c>
      <c r="CG19">
        <f t="shared" si="164"/>
        <v>1486.0690591706502</v>
      </c>
      <c r="CH19">
        <f t="shared" si="165"/>
        <v>0</v>
      </c>
      <c r="CI19" t="e">
        <f t="shared" si="166"/>
        <v>#DIV/0!</v>
      </c>
      <c r="CJ19" t="e">
        <f t="shared" si="167"/>
        <v>#DIV/0!</v>
      </c>
    </row>
    <row r="20" spans="1:88" x14ac:dyDescent="0.35">
      <c r="A20" t="s">
        <v>159</v>
      </c>
      <c r="B20" s="1">
        <v>18</v>
      </c>
      <c r="C20" s="1" t="s">
        <v>108</v>
      </c>
      <c r="D20" s="1" t="s">
        <v>0</v>
      </c>
      <c r="E20" s="1">
        <v>0</v>
      </c>
      <c r="F20" s="1" t="s">
        <v>91</v>
      </c>
      <c r="G20" s="1" t="s">
        <v>0</v>
      </c>
      <c r="H20" s="1">
        <v>4092.0000818744302</v>
      </c>
      <c r="I20" s="1">
        <v>0</v>
      </c>
      <c r="J20">
        <f t="shared" si="126"/>
        <v>39.914437402836043</v>
      </c>
      <c r="K20">
        <f t="shared" si="127"/>
        <v>0.33979310746166069</v>
      </c>
      <c r="L20">
        <f t="shared" si="128"/>
        <v>465.17272470751055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129"/>
        <v>#DIV/0!</v>
      </c>
      <c r="U20" t="e">
        <f t="shared" si="130"/>
        <v>#DIV/0!</v>
      </c>
      <c r="V20" t="e">
        <f t="shared" si="131"/>
        <v>#DIV/0!</v>
      </c>
      <c r="W20" s="1">
        <v>-1</v>
      </c>
      <c r="X20" s="1">
        <v>0.87</v>
      </c>
      <c r="Y20" s="1">
        <v>0.92</v>
      </c>
      <c r="Z20" s="1">
        <v>9.9400768280029297</v>
      </c>
      <c r="AA20">
        <f t="shared" si="132"/>
        <v>0.87497003841400145</v>
      </c>
      <c r="AB20">
        <f t="shared" si="133"/>
        <v>2.7500454768721826E-2</v>
      </c>
      <c r="AC20" t="e">
        <f t="shared" si="134"/>
        <v>#DIV/0!</v>
      </c>
      <c r="AD20" t="e">
        <f t="shared" si="135"/>
        <v>#DIV/0!</v>
      </c>
      <c r="AE20" t="e">
        <f t="shared" si="136"/>
        <v>#DIV/0!</v>
      </c>
      <c r="AF20" s="1">
        <v>0</v>
      </c>
      <c r="AG20" s="1">
        <v>0.5</v>
      </c>
      <c r="AH20" t="e">
        <f t="shared" si="137"/>
        <v>#DIV/0!</v>
      </c>
      <c r="AI20">
        <f t="shared" si="138"/>
        <v>4.5412794583886527</v>
      </c>
      <c r="AJ20">
        <f t="shared" si="139"/>
        <v>1.3423772769414826</v>
      </c>
      <c r="AK20">
        <f t="shared" si="140"/>
        <v>23.960500717163086</v>
      </c>
      <c r="AL20" s="1">
        <v>2</v>
      </c>
      <c r="AM20">
        <f t="shared" si="141"/>
        <v>4.644859790802002</v>
      </c>
      <c r="AN20" s="1">
        <v>1</v>
      </c>
      <c r="AO20">
        <f t="shared" si="142"/>
        <v>9.2897195816040039</v>
      </c>
      <c r="AP20" s="1">
        <v>21.190824508666992</v>
      </c>
      <c r="AQ20" s="1">
        <v>23.960500717163086</v>
      </c>
      <c r="AR20" s="1">
        <v>19.987312316894531</v>
      </c>
      <c r="AS20" s="1">
        <v>700.170166015625</v>
      </c>
      <c r="AT20" s="1">
        <v>671.54034423828125</v>
      </c>
      <c r="AU20" s="1">
        <v>13.609472274780273</v>
      </c>
      <c r="AV20" s="1">
        <v>16.585437774658203</v>
      </c>
      <c r="AW20" s="1">
        <v>53.465618133544922</v>
      </c>
      <c r="AX20" s="1">
        <v>65.1573486328125</v>
      </c>
      <c r="AY20" s="1">
        <v>300.13522338867188</v>
      </c>
      <c r="AZ20" s="1">
        <v>1700.370361328125</v>
      </c>
      <c r="BA20" s="1">
        <v>8.4540203213691711E-2</v>
      </c>
      <c r="BB20" s="1">
        <v>99.21343994140625</v>
      </c>
      <c r="BC20" s="1">
        <v>3.127277135848999</v>
      </c>
      <c r="BD20" s="1">
        <v>1.1713397689163685E-2</v>
      </c>
      <c r="BE20" s="1">
        <v>1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143"/>
        <v>1.5006761169433591</v>
      </c>
      <c r="BM20">
        <f t="shared" si="144"/>
        <v>4.5412794583886531E-3</v>
      </c>
      <c r="BN20">
        <f t="shared" si="145"/>
        <v>297.11050071716306</v>
      </c>
      <c r="BO20">
        <f t="shared" si="146"/>
        <v>294.34082450866697</v>
      </c>
      <c r="BP20">
        <f t="shared" si="147"/>
        <v>272.05925173150172</v>
      </c>
      <c r="BQ20">
        <f t="shared" si="148"/>
        <v>0.16365388764741115</v>
      </c>
      <c r="BR20">
        <f t="shared" si="149"/>
        <v>2.9878756114994647</v>
      </c>
      <c r="BS20">
        <f t="shared" si="150"/>
        <v>30.115633660762622</v>
      </c>
      <c r="BT20">
        <f t="shared" si="151"/>
        <v>13.530195886104419</v>
      </c>
      <c r="BU20">
        <f t="shared" si="152"/>
        <v>22.575662612915039</v>
      </c>
      <c r="BV20">
        <f t="shared" si="153"/>
        <v>2.7481100750411951</v>
      </c>
      <c r="BW20">
        <f t="shared" si="154"/>
        <v>0.32780295182174385</v>
      </c>
      <c r="BX20">
        <f t="shared" si="155"/>
        <v>1.6454983345579821</v>
      </c>
      <c r="BY20">
        <f t="shared" si="156"/>
        <v>1.102611740483213</v>
      </c>
      <c r="BZ20">
        <f t="shared" si="157"/>
        <v>0.20592137155287787</v>
      </c>
      <c r="CA20">
        <f t="shared" si="158"/>
        <v>46.151386185148901</v>
      </c>
      <c r="CB20">
        <f t="shared" si="159"/>
        <v>0.6926951279973349</v>
      </c>
      <c r="CC20">
        <f t="shared" si="160"/>
        <v>55.621598260380431</v>
      </c>
      <c r="CD20">
        <f t="shared" si="161"/>
        <v>665.73990106876579</v>
      </c>
      <c r="CE20">
        <f t="shared" si="162"/>
        <v>3.3347930602409981E-2</v>
      </c>
      <c r="CF20">
        <f t="shared" si="163"/>
        <v>0</v>
      </c>
      <c r="CG20">
        <f t="shared" si="164"/>
        <v>1487.773120369299</v>
      </c>
      <c r="CH20">
        <f t="shared" si="165"/>
        <v>0</v>
      </c>
      <c r="CI20" t="e">
        <f t="shared" si="166"/>
        <v>#DIV/0!</v>
      </c>
      <c r="CJ20" t="e">
        <f t="shared" si="167"/>
        <v>#DIV/0!</v>
      </c>
    </row>
    <row r="21" spans="1:88" x14ac:dyDescent="0.35">
      <c r="A21" t="s">
        <v>159</v>
      </c>
      <c r="B21" s="1">
        <v>19</v>
      </c>
      <c r="C21" s="1" t="s">
        <v>109</v>
      </c>
      <c r="D21" s="1" t="s">
        <v>0</v>
      </c>
      <c r="E21" s="1">
        <v>0</v>
      </c>
      <c r="F21" s="1" t="s">
        <v>91</v>
      </c>
      <c r="G21" s="1" t="s">
        <v>0</v>
      </c>
      <c r="H21" s="1">
        <v>4265.0000818744302</v>
      </c>
      <c r="I21" s="1">
        <v>0</v>
      </c>
      <c r="J21">
        <f t="shared" si="126"/>
        <v>44.102687047232983</v>
      </c>
      <c r="K21">
        <f t="shared" si="127"/>
        <v>0.35185968753404978</v>
      </c>
      <c r="L21">
        <f t="shared" si="128"/>
        <v>741.684983425209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129"/>
        <v>#DIV/0!</v>
      </c>
      <c r="U21" t="e">
        <f t="shared" si="130"/>
        <v>#DIV/0!</v>
      </c>
      <c r="V21" t="e">
        <f t="shared" si="131"/>
        <v>#DIV/0!</v>
      </c>
      <c r="W21" s="1">
        <v>-1</v>
      </c>
      <c r="X21" s="1">
        <v>0.87</v>
      </c>
      <c r="Y21" s="1">
        <v>0.92</v>
      </c>
      <c r="Z21" s="1">
        <v>9.9400768280029297</v>
      </c>
      <c r="AA21">
        <f t="shared" si="132"/>
        <v>0.87497003841400145</v>
      </c>
      <c r="AB21">
        <f t="shared" si="133"/>
        <v>3.0299212618883183E-2</v>
      </c>
      <c r="AC21" t="e">
        <f t="shared" si="134"/>
        <v>#DIV/0!</v>
      </c>
      <c r="AD21" t="e">
        <f t="shared" si="135"/>
        <v>#DIV/0!</v>
      </c>
      <c r="AE21" t="e">
        <f t="shared" si="136"/>
        <v>#DIV/0!</v>
      </c>
      <c r="AF21" s="1">
        <v>0</v>
      </c>
      <c r="AG21" s="1">
        <v>0.5</v>
      </c>
      <c r="AH21" t="e">
        <f t="shared" si="137"/>
        <v>#DIV/0!</v>
      </c>
      <c r="AI21">
        <f t="shared" si="138"/>
        <v>4.6273204818661293</v>
      </c>
      <c r="AJ21">
        <f t="shared" si="139"/>
        <v>1.3223971888649209</v>
      </c>
      <c r="AK21">
        <f t="shared" si="140"/>
        <v>23.930253982543945</v>
      </c>
      <c r="AL21" s="1">
        <v>2</v>
      </c>
      <c r="AM21">
        <f t="shared" si="141"/>
        <v>4.644859790802002</v>
      </c>
      <c r="AN21" s="1">
        <v>1</v>
      </c>
      <c r="AO21">
        <f t="shared" si="142"/>
        <v>9.2897195816040039</v>
      </c>
      <c r="AP21" s="1">
        <v>21.205883026123047</v>
      </c>
      <c r="AQ21" s="1">
        <v>23.930253982543945</v>
      </c>
      <c r="AR21" s="1">
        <v>19.984268188476563</v>
      </c>
      <c r="AS21" s="1">
        <v>999.6700439453125</v>
      </c>
      <c r="AT21" s="1">
        <v>967.29876708984375</v>
      </c>
      <c r="AU21" s="1">
        <v>13.701454162597656</v>
      </c>
      <c r="AV21" s="1">
        <v>16.733354568481445</v>
      </c>
      <c r="AW21" s="1">
        <v>53.774581909179688</v>
      </c>
      <c r="AX21" s="1">
        <v>65.672622680664063</v>
      </c>
      <c r="AY21" s="1">
        <v>300.134521484375</v>
      </c>
      <c r="AZ21" s="1">
        <v>1701.2882080078125</v>
      </c>
      <c r="BA21" s="1">
        <v>4.1616037487983704E-2</v>
      </c>
      <c r="BB21" s="1">
        <v>99.206192016601563</v>
      </c>
      <c r="BC21" s="1">
        <v>2.9169683456420898</v>
      </c>
      <c r="BD21" s="1">
        <v>3.0801654793322086E-3</v>
      </c>
      <c r="BE21" s="1">
        <v>1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143"/>
        <v>1.5006726074218748</v>
      </c>
      <c r="BM21">
        <f t="shared" si="144"/>
        <v>4.6273204818661293E-3</v>
      </c>
      <c r="BN21">
        <f t="shared" si="145"/>
        <v>297.08025398254392</v>
      </c>
      <c r="BO21">
        <f t="shared" si="146"/>
        <v>294.35588302612302</v>
      </c>
      <c r="BP21">
        <f t="shared" si="147"/>
        <v>272.20610719696924</v>
      </c>
      <c r="BQ21">
        <f t="shared" si="148"/>
        <v>0.151097272010036</v>
      </c>
      <c r="BR21">
        <f t="shared" si="149"/>
        <v>2.9824495752675682</v>
      </c>
      <c r="BS21">
        <f t="shared" si="150"/>
        <v>30.06313935291935</v>
      </c>
      <c r="BT21">
        <f t="shared" si="151"/>
        <v>13.329784784437905</v>
      </c>
      <c r="BU21">
        <f t="shared" si="152"/>
        <v>22.568068504333496</v>
      </c>
      <c r="BV21">
        <f t="shared" si="153"/>
        <v>2.7468431170303655</v>
      </c>
      <c r="BW21">
        <f t="shared" si="154"/>
        <v>0.33901892397699951</v>
      </c>
      <c r="BX21">
        <f t="shared" si="155"/>
        <v>1.6600523864026473</v>
      </c>
      <c r="BY21">
        <f t="shared" si="156"/>
        <v>1.0867907306277182</v>
      </c>
      <c r="BZ21">
        <f t="shared" si="157"/>
        <v>0.21300425010660953</v>
      </c>
      <c r="CA21">
        <f t="shared" si="158"/>
        <v>73.579742881511237</v>
      </c>
      <c r="CB21">
        <f t="shared" si="159"/>
        <v>0.7667589463145883</v>
      </c>
      <c r="CC21">
        <f t="shared" si="160"/>
        <v>56.255270382791714</v>
      </c>
      <c r="CD21">
        <f t="shared" si="161"/>
        <v>960.88967938910559</v>
      </c>
      <c r="CE21">
        <f t="shared" si="162"/>
        <v>2.5819910835415169E-2</v>
      </c>
      <c r="CF21">
        <f t="shared" si="163"/>
        <v>0</v>
      </c>
      <c r="CG21">
        <f t="shared" si="164"/>
        <v>1488.5762087138835</v>
      </c>
      <c r="CH21">
        <f t="shared" si="165"/>
        <v>0</v>
      </c>
      <c r="CI21" t="e">
        <f t="shared" si="166"/>
        <v>#DIV/0!</v>
      </c>
      <c r="CJ21" t="e">
        <f t="shared" si="167"/>
        <v>#DIV/0!</v>
      </c>
    </row>
    <row r="22" spans="1:88" x14ac:dyDescent="0.35">
      <c r="A22" t="s">
        <v>159</v>
      </c>
      <c r="B22" s="1">
        <v>20</v>
      </c>
      <c r="C22" s="1" t="s">
        <v>110</v>
      </c>
      <c r="D22" s="1" t="s">
        <v>0</v>
      </c>
      <c r="E22" s="1">
        <v>0</v>
      </c>
      <c r="F22" s="1" t="s">
        <v>91</v>
      </c>
      <c r="G22" s="1" t="s">
        <v>0</v>
      </c>
      <c r="H22" s="1">
        <v>4427.0000818744302</v>
      </c>
      <c r="I22" s="1">
        <v>0</v>
      </c>
      <c r="J22">
        <f t="shared" si="126"/>
        <v>46.068356841043553</v>
      </c>
      <c r="K22">
        <f t="shared" si="127"/>
        <v>0.36016858360307613</v>
      </c>
      <c r="L22">
        <f t="shared" si="128"/>
        <v>1029.4673290310643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129"/>
        <v>#DIV/0!</v>
      </c>
      <c r="U22" t="e">
        <f t="shared" si="130"/>
        <v>#DIV/0!</v>
      </c>
      <c r="V22" t="e">
        <f t="shared" si="131"/>
        <v>#DIV/0!</v>
      </c>
      <c r="W22" s="1">
        <v>-1</v>
      </c>
      <c r="X22" s="1">
        <v>0.87</v>
      </c>
      <c r="Y22" s="1">
        <v>0.92</v>
      </c>
      <c r="Z22" s="1">
        <v>9.9400768280029297</v>
      </c>
      <c r="AA22">
        <f t="shared" si="132"/>
        <v>0.87497003841400145</v>
      </c>
      <c r="AB22">
        <f t="shared" si="133"/>
        <v>3.1628727763747033E-2</v>
      </c>
      <c r="AC22" t="e">
        <f t="shared" si="134"/>
        <v>#DIV/0!</v>
      </c>
      <c r="AD22" t="e">
        <f t="shared" si="135"/>
        <v>#DIV/0!</v>
      </c>
      <c r="AE22" t="e">
        <f t="shared" si="136"/>
        <v>#DIV/0!</v>
      </c>
      <c r="AF22" s="1">
        <v>0</v>
      </c>
      <c r="AG22" s="1">
        <v>0.5</v>
      </c>
      <c r="AH22" t="e">
        <f t="shared" si="137"/>
        <v>#DIV/0!</v>
      </c>
      <c r="AI22">
        <f t="shared" si="138"/>
        <v>4.7098844206939097</v>
      </c>
      <c r="AJ22">
        <f t="shared" si="139"/>
        <v>1.3159352305904313</v>
      </c>
      <c r="AK22">
        <f t="shared" si="140"/>
        <v>23.971855163574219</v>
      </c>
      <c r="AL22" s="1">
        <v>2</v>
      </c>
      <c r="AM22">
        <f t="shared" si="141"/>
        <v>4.644859790802002</v>
      </c>
      <c r="AN22" s="1">
        <v>1</v>
      </c>
      <c r="AO22">
        <f t="shared" si="142"/>
        <v>9.2897195816040039</v>
      </c>
      <c r="AP22" s="1">
        <v>21.243101119995117</v>
      </c>
      <c r="AQ22" s="1">
        <v>23.971855163574219</v>
      </c>
      <c r="AR22" s="1">
        <v>19.984930038452148</v>
      </c>
      <c r="AS22" s="1">
        <v>1300.3929443359375</v>
      </c>
      <c r="AT22" s="1">
        <v>1265.721923828125</v>
      </c>
      <c r="AU22" s="1">
        <v>13.788098335266113</v>
      </c>
      <c r="AV22" s="1">
        <v>16.873661041259766</v>
      </c>
      <c r="AW22" s="1">
        <v>53.990459442138672</v>
      </c>
      <c r="AX22" s="1">
        <v>66.072952270507813</v>
      </c>
      <c r="AY22" s="1">
        <v>300.13400268554688</v>
      </c>
      <c r="AZ22" s="1">
        <v>1700.803466796875</v>
      </c>
      <c r="BA22" s="1">
        <v>5.6598879396915436E-2</v>
      </c>
      <c r="BB22" s="1">
        <v>99.206657409667969</v>
      </c>
      <c r="BC22" s="1">
        <v>2.2601447105407715</v>
      </c>
      <c r="BD22" s="1">
        <v>-1.6344845294952393E-2</v>
      </c>
      <c r="BE22" s="1">
        <v>1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143"/>
        <v>1.5006700134277342</v>
      </c>
      <c r="BM22">
        <f t="shared" si="144"/>
        <v>4.7098844206939095E-3</v>
      </c>
      <c r="BN22">
        <f t="shared" si="145"/>
        <v>297.1218551635742</v>
      </c>
      <c r="BO22">
        <f t="shared" si="146"/>
        <v>294.39310111999509</v>
      </c>
      <c r="BP22">
        <f t="shared" si="147"/>
        <v>272.12854860495281</v>
      </c>
      <c r="BQ22">
        <f t="shared" si="148"/>
        <v>0.1359788265403791</v>
      </c>
      <c r="BR22">
        <f t="shared" si="149"/>
        <v>2.9899147407575501</v>
      </c>
      <c r="BS22">
        <f t="shared" si="150"/>
        <v>30.138246956662151</v>
      </c>
      <c r="BT22">
        <f t="shared" si="151"/>
        <v>13.264585915402385</v>
      </c>
      <c r="BU22">
        <f t="shared" si="152"/>
        <v>22.607478141784668</v>
      </c>
      <c r="BV22">
        <f t="shared" si="153"/>
        <v>2.7534235577811508</v>
      </c>
      <c r="BW22">
        <f t="shared" si="154"/>
        <v>0.3467257947962214</v>
      </c>
      <c r="BX22">
        <f t="shared" si="155"/>
        <v>1.6739795101671189</v>
      </c>
      <c r="BY22">
        <f t="shared" si="156"/>
        <v>1.0794440476140319</v>
      </c>
      <c r="BZ22">
        <f t="shared" si="157"/>
        <v>0.21787256640469282</v>
      </c>
      <c r="CA22">
        <f t="shared" si="158"/>
        <v>102.13001262563073</v>
      </c>
      <c r="CB22">
        <f t="shared" si="159"/>
        <v>0.81334399732721852</v>
      </c>
      <c r="CC22">
        <f t="shared" si="160"/>
        <v>56.610321259472798</v>
      </c>
      <c r="CD22">
        <f t="shared" si="161"/>
        <v>1259.0271811947127</v>
      </c>
      <c r="CE22">
        <f t="shared" si="162"/>
        <v>2.0713964873997265E-2</v>
      </c>
      <c r="CF22">
        <f t="shared" si="163"/>
        <v>0</v>
      </c>
      <c r="CG22">
        <f t="shared" si="164"/>
        <v>1488.1520746779286</v>
      </c>
      <c r="CH22">
        <f t="shared" si="165"/>
        <v>0</v>
      </c>
      <c r="CI22" t="e">
        <f t="shared" si="166"/>
        <v>#DIV/0!</v>
      </c>
      <c r="CJ22" t="e">
        <f t="shared" si="167"/>
        <v>#DIV/0!</v>
      </c>
    </row>
    <row r="23" spans="1:88" x14ac:dyDescent="0.35">
      <c r="A23" t="s">
        <v>159</v>
      </c>
      <c r="B23" s="1">
        <v>21</v>
      </c>
      <c r="C23" s="1" t="s">
        <v>111</v>
      </c>
      <c r="D23" s="1" t="s">
        <v>0</v>
      </c>
      <c r="E23" s="1">
        <v>0</v>
      </c>
      <c r="F23" s="1" t="s">
        <v>91</v>
      </c>
      <c r="G23" s="1" t="s">
        <v>0</v>
      </c>
      <c r="H23" s="1">
        <v>4573.0000818744302</v>
      </c>
      <c r="I23" s="1">
        <v>0</v>
      </c>
      <c r="J23">
        <f t="shared" si="126"/>
        <v>46.335935403193922</v>
      </c>
      <c r="K23">
        <f t="shared" si="127"/>
        <v>0.36434464107936437</v>
      </c>
      <c r="L23">
        <f t="shared" si="128"/>
        <v>1420.328350842808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129"/>
        <v>#DIV/0!</v>
      </c>
      <c r="U23" t="e">
        <f t="shared" si="130"/>
        <v>#DIV/0!</v>
      </c>
      <c r="V23" t="e">
        <f t="shared" si="131"/>
        <v>#DIV/0!</v>
      </c>
      <c r="W23" s="1">
        <v>-1</v>
      </c>
      <c r="X23" s="1">
        <v>0.87</v>
      </c>
      <c r="Y23" s="1">
        <v>0.92</v>
      </c>
      <c r="Z23" s="1">
        <v>9.9400768280029297</v>
      </c>
      <c r="AA23">
        <f t="shared" si="132"/>
        <v>0.87497003841400145</v>
      </c>
      <c r="AB23">
        <f t="shared" si="133"/>
        <v>3.181999831337614E-2</v>
      </c>
      <c r="AC23" t="e">
        <f t="shared" si="134"/>
        <v>#DIV/0!</v>
      </c>
      <c r="AD23" t="e">
        <f t="shared" si="135"/>
        <v>#DIV/0!</v>
      </c>
      <c r="AE23" t="e">
        <f t="shared" si="136"/>
        <v>#DIV/0!</v>
      </c>
      <c r="AF23" s="1">
        <v>0</v>
      </c>
      <c r="AG23" s="1">
        <v>0.5</v>
      </c>
      <c r="AH23" t="e">
        <f t="shared" si="137"/>
        <v>#DIV/0!</v>
      </c>
      <c r="AI23">
        <f t="shared" si="138"/>
        <v>4.7625447616246426</v>
      </c>
      <c r="AJ23">
        <f t="shared" si="139"/>
        <v>1.3157960088782659</v>
      </c>
      <c r="AK23">
        <f t="shared" si="140"/>
        <v>24.027851104736328</v>
      </c>
      <c r="AL23" s="1">
        <v>2</v>
      </c>
      <c r="AM23">
        <f t="shared" si="141"/>
        <v>4.644859790802002</v>
      </c>
      <c r="AN23" s="1">
        <v>1</v>
      </c>
      <c r="AO23">
        <f t="shared" si="142"/>
        <v>9.2897195816040039</v>
      </c>
      <c r="AP23" s="1">
        <v>21.286022186279297</v>
      </c>
      <c r="AQ23" s="1">
        <v>24.027851104736328</v>
      </c>
      <c r="AR23" s="1">
        <v>19.984272003173828</v>
      </c>
      <c r="AS23" s="1">
        <v>1700.1375732421875</v>
      </c>
      <c r="AT23" s="1">
        <v>1663.97998046875</v>
      </c>
      <c r="AU23" s="1">
        <v>13.857288360595703</v>
      </c>
      <c r="AV23" s="1">
        <v>16.977016448974609</v>
      </c>
      <c r="AW23" s="1">
        <v>54.118190765380859</v>
      </c>
      <c r="AX23" s="1">
        <v>66.301261901855469</v>
      </c>
      <c r="AY23" s="1">
        <v>300.13455200195313</v>
      </c>
      <c r="AZ23" s="1">
        <v>1700.190673828125</v>
      </c>
      <c r="BA23" s="1">
        <v>5.7190123945474625E-2</v>
      </c>
      <c r="BB23" s="1">
        <v>99.20428466796875</v>
      </c>
      <c r="BC23" s="1">
        <v>1.0146491527557373</v>
      </c>
      <c r="BD23" s="1">
        <v>-2.4264061823487282E-2</v>
      </c>
      <c r="BE23" s="1">
        <v>1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143"/>
        <v>1.5006727600097656</v>
      </c>
      <c r="BM23">
        <f t="shared" si="144"/>
        <v>4.7625447616246423E-3</v>
      </c>
      <c r="BN23">
        <f t="shared" si="145"/>
        <v>297.17785110473631</v>
      </c>
      <c r="BO23">
        <f t="shared" si="146"/>
        <v>294.43602218627927</v>
      </c>
      <c r="BP23">
        <f t="shared" si="147"/>
        <v>272.03050173214433</v>
      </c>
      <c r="BQ23">
        <f t="shared" si="148"/>
        <v>0.12565173479170144</v>
      </c>
      <c r="BR23">
        <f t="shared" si="149"/>
        <v>2.9999887814951309</v>
      </c>
      <c r="BS23">
        <f t="shared" si="150"/>
        <v>30.240516239151638</v>
      </c>
      <c r="BT23">
        <f t="shared" si="151"/>
        <v>13.263499790177029</v>
      </c>
      <c r="BU23">
        <f t="shared" si="152"/>
        <v>22.656936645507813</v>
      </c>
      <c r="BV23">
        <f t="shared" si="153"/>
        <v>2.7617014274853737</v>
      </c>
      <c r="BW23">
        <f t="shared" si="154"/>
        <v>0.35059426461394311</v>
      </c>
      <c r="BX23">
        <f t="shared" si="155"/>
        <v>1.6841927726168651</v>
      </c>
      <c r="BY23">
        <f t="shared" si="156"/>
        <v>1.0775086548685087</v>
      </c>
      <c r="BZ23">
        <f t="shared" si="157"/>
        <v>0.22031666165691843</v>
      </c>
      <c r="CA23">
        <f t="shared" si="158"/>
        <v>140.90265803899652</v>
      </c>
      <c r="CB23">
        <f t="shared" si="159"/>
        <v>0.85357298015249905</v>
      </c>
      <c r="CC23">
        <f t="shared" si="160"/>
        <v>56.774753004358082</v>
      </c>
      <c r="CD23">
        <f t="shared" si="161"/>
        <v>1657.2463528016476</v>
      </c>
      <c r="CE23">
        <f t="shared" si="162"/>
        <v>1.5873990510191158E-2</v>
      </c>
      <c r="CF23">
        <f t="shared" si="163"/>
        <v>0</v>
      </c>
      <c r="CG23">
        <f t="shared" si="164"/>
        <v>1487.6158991905215</v>
      </c>
      <c r="CH23">
        <f t="shared" si="165"/>
        <v>0</v>
      </c>
      <c r="CI23" t="e">
        <f t="shared" si="166"/>
        <v>#DIV/0!</v>
      </c>
      <c r="CJ23" t="e">
        <f t="shared" si="167"/>
        <v>#DIV/0!</v>
      </c>
    </row>
    <row r="24" spans="1:88" x14ac:dyDescent="0.35">
      <c r="A24" t="s">
        <v>159</v>
      </c>
      <c r="B24" s="1">
        <v>22</v>
      </c>
      <c r="C24" s="1" t="s">
        <v>112</v>
      </c>
      <c r="D24" s="1" t="s">
        <v>0</v>
      </c>
      <c r="E24" s="1">
        <v>0</v>
      </c>
      <c r="F24" s="1" t="s">
        <v>91</v>
      </c>
      <c r="G24" s="1" t="s">
        <v>0</v>
      </c>
      <c r="H24" s="1">
        <v>4736.0000818744302</v>
      </c>
      <c r="I24" s="1">
        <v>0</v>
      </c>
      <c r="J24">
        <f t="shared" si="126"/>
        <v>47.412641237270613</v>
      </c>
      <c r="K24">
        <f t="shared" si="127"/>
        <v>0.36934968880639985</v>
      </c>
      <c r="L24">
        <f t="shared" si="128"/>
        <v>1709.8238903748554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129"/>
        <v>#DIV/0!</v>
      </c>
      <c r="U24" t="e">
        <f t="shared" si="130"/>
        <v>#DIV/0!</v>
      </c>
      <c r="V24" t="e">
        <f t="shared" si="131"/>
        <v>#DIV/0!</v>
      </c>
      <c r="W24" s="1">
        <v>-1</v>
      </c>
      <c r="X24" s="1">
        <v>0.87</v>
      </c>
      <c r="Y24" s="1">
        <v>0.92</v>
      </c>
      <c r="Z24" s="1">
        <v>9.9400768280029297</v>
      </c>
      <c r="AA24">
        <f t="shared" si="132"/>
        <v>0.87497003841400145</v>
      </c>
      <c r="AB24">
        <f t="shared" si="133"/>
        <v>3.2566177604664473E-2</v>
      </c>
      <c r="AC24" t="e">
        <f t="shared" si="134"/>
        <v>#DIV/0!</v>
      </c>
      <c r="AD24" t="e">
        <f t="shared" si="135"/>
        <v>#DIV/0!</v>
      </c>
      <c r="AE24" t="e">
        <f t="shared" si="136"/>
        <v>#DIV/0!</v>
      </c>
      <c r="AF24" s="1">
        <v>0</v>
      </c>
      <c r="AG24" s="1">
        <v>0.5</v>
      </c>
      <c r="AH24" t="e">
        <f t="shared" si="137"/>
        <v>#DIV/0!</v>
      </c>
      <c r="AI24">
        <f t="shared" si="138"/>
        <v>4.8353514880963893</v>
      </c>
      <c r="AJ24">
        <f t="shared" si="139"/>
        <v>1.3180228974126149</v>
      </c>
      <c r="AK24">
        <f t="shared" si="140"/>
        <v>24.184259414672852</v>
      </c>
      <c r="AL24" s="1">
        <v>2</v>
      </c>
      <c r="AM24">
        <f t="shared" si="141"/>
        <v>4.644859790802002</v>
      </c>
      <c r="AN24" s="1">
        <v>1</v>
      </c>
      <c r="AO24">
        <f t="shared" si="142"/>
        <v>9.2897195816040039</v>
      </c>
      <c r="AP24" s="1">
        <v>21.384899139404297</v>
      </c>
      <c r="AQ24" s="1">
        <v>24.184259414672852</v>
      </c>
      <c r="AR24" s="1">
        <v>19.984167098999023</v>
      </c>
      <c r="AS24" s="1">
        <v>1999.8856201171875</v>
      </c>
      <c r="AT24" s="1">
        <v>1961.9693603515625</v>
      </c>
      <c r="AU24" s="1">
        <v>14.074463844299316</v>
      </c>
      <c r="AV24" s="1">
        <v>17.241058349609375</v>
      </c>
      <c r="AW24" s="1">
        <v>54.62847900390625</v>
      </c>
      <c r="AX24" s="1">
        <v>66.92010498046875</v>
      </c>
      <c r="AY24" s="1">
        <v>300.1322021484375</v>
      </c>
      <c r="AZ24" s="1">
        <v>1699.021240234375</v>
      </c>
      <c r="BA24" s="1">
        <v>7.5379565358161926E-2</v>
      </c>
      <c r="BB24" s="1">
        <v>99.197052001953125</v>
      </c>
      <c r="BC24" s="1">
        <v>-0.52730029821395874</v>
      </c>
      <c r="BD24" s="1">
        <v>-4.7015585005283356E-2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143"/>
        <v>1.5006610107421872</v>
      </c>
      <c r="BM24">
        <f t="shared" si="144"/>
        <v>4.8353514880963896E-3</v>
      </c>
      <c r="BN24">
        <f t="shared" si="145"/>
        <v>297.33425941467283</v>
      </c>
      <c r="BO24">
        <f t="shared" si="146"/>
        <v>294.53489913940427</v>
      </c>
      <c r="BP24">
        <f t="shared" si="147"/>
        <v>271.84339236132655</v>
      </c>
      <c r="BQ24">
        <f t="shared" si="148"/>
        <v>0.1093273089960075</v>
      </c>
      <c r="BR24">
        <f t="shared" si="149"/>
        <v>3.0282850590875241</v>
      </c>
      <c r="BS24">
        <f t="shared" si="150"/>
        <v>30.52797434976091</v>
      </c>
      <c r="BT24">
        <f t="shared" si="151"/>
        <v>13.286916000151535</v>
      </c>
      <c r="BU24">
        <f t="shared" si="152"/>
        <v>22.784579277038574</v>
      </c>
      <c r="BV24">
        <f t="shared" si="153"/>
        <v>2.7831656712071986</v>
      </c>
      <c r="BW24">
        <f t="shared" si="154"/>
        <v>0.35522625840102001</v>
      </c>
      <c r="BX24">
        <f t="shared" si="155"/>
        <v>1.7102621616749092</v>
      </c>
      <c r="BY24">
        <f t="shared" si="156"/>
        <v>1.0729035095322894</v>
      </c>
      <c r="BZ24">
        <f t="shared" si="157"/>
        <v>0.22324353763687185</v>
      </c>
      <c r="CA24">
        <f t="shared" si="158"/>
        <v>169.60948936769634</v>
      </c>
      <c r="CB24">
        <f t="shared" si="159"/>
        <v>0.87148348232536843</v>
      </c>
      <c r="CC24">
        <f t="shared" si="160"/>
        <v>57.116292666406288</v>
      </c>
      <c r="CD24">
        <f t="shared" si="161"/>
        <v>1955.0792637121476</v>
      </c>
      <c r="CE24">
        <f t="shared" si="162"/>
        <v>1.3851276228327814E-2</v>
      </c>
      <c r="CF24">
        <f t="shared" si="163"/>
        <v>0</v>
      </c>
      <c r="CG24">
        <f t="shared" si="164"/>
        <v>1486.5926798340754</v>
      </c>
      <c r="CH24">
        <f t="shared" si="165"/>
        <v>0</v>
      </c>
      <c r="CI24" t="e">
        <f t="shared" si="166"/>
        <v>#DIV/0!</v>
      </c>
      <c r="CJ24" t="e">
        <f t="shared" si="167"/>
        <v>#DIV/0!</v>
      </c>
    </row>
    <row r="25" spans="1:88" x14ac:dyDescent="0.35">
      <c r="A25" t="s">
        <v>160</v>
      </c>
      <c r="B25" s="1">
        <v>23</v>
      </c>
      <c r="C25" s="1" t="s">
        <v>113</v>
      </c>
      <c r="D25" s="1" t="s">
        <v>0</v>
      </c>
      <c r="E25" s="1">
        <v>0</v>
      </c>
      <c r="F25" s="1" t="s">
        <v>91</v>
      </c>
      <c r="G25" s="1" t="s">
        <v>0</v>
      </c>
      <c r="H25" s="1">
        <v>5286.0000818744302</v>
      </c>
      <c r="I25" s="1">
        <v>0</v>
      </c>
      <c r="J25">
        <f t="shared" ref="J25" si="168">(AS25-AT25*(1000-AU25)/(1000-AV25))*BL25</f>
        <v>20.426723277618979</v>
      </c>
      <c r="K25">
        <f t="shared" ref="K25" si="169">IF(BW25&lt;&gt;0,1/(1/BW25-1/AO25),0)</f>
        <v>0.15289529715768538</v>
      </c>
      <c r="L25">
        <f t="shared" ref="L25" si="170">((BZ25-BM25/2)*AT25-J25)/(BZ25+BM25/2)</f>
        <v>162.55880845823114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" si="171">CF25/P25</f>
        <v>#DIV/0!</v>
      </c>
      <c r="U25" t="e">
        <f t="shared" ref="U25" si="172">CH25/R25</f>
        <v>#DIV/0!</v>
      </c>
      <c r="V25" t="e">
        <f t="shared" ref="V25" si="173">(R25-S25)/R25</f>
        <v>#DIV/0!</v>
      </c>
      <c r="W25" s="1">
        <v>-1</v>
      </c>
      <c r="X25" s="1">
        <v>0.87</v>
      </c>
      <c r="Y25" s="1">
        <v>0.92</v>
      </c>
      <c r="Z25" s="1">
        <v>10.180834770202637</v>
      </c>
      <c r="AA25">
        <f t="shared" ref="AA25" si="174">(Z25*Y25+(100-Z25)*X25)/100</f>
        <v>0.87509041738510118</v>
      </c>
      <c r="AB25">
        <f t="shared" ref="AB25" si="175">(J25-W25)/CG25</f>
        <v>1.4394775904785948E-2</v>
      </c>
      <c r="AC25" t="e">
        <f t="shared" ref="AC25" si="176">(R25-S25)/(R25-Q25)</f>
        <v>#DIV/0!</v>
      </c>
      <c r="AD25" t="e">
        <f t="shared" ref="AD25" si="177">(P25-R25)/(P25-Q25)</f>
        <v>#DIV/0!</v>
      </c>
      <c r="AE25" t="e">
        <f t="shared" ref="AE25" si="178">(P25-R25)/R25</f>
        <v>#DIV/0!</v>
      </c>
      <c r="AF25" s="1">
        <v>0</v>
      </c>
      <c r="AG25" s="1">
        <v>0.5</v>
      </c>
      <c r="AH25" t="e">
        <f t="shared" ref="AH25" si="179">V25*AG25*AA25*AF25</f>
        <v>#DIV/0!</v>
      </c>
      <c r="AI25">
        <f t="shared" ref="AI25" si="180">BM25*1000</f>
        <v>2.3988149947953015</v>
      </c>
      <c r="AJ25">
        <f t="shared" ref="AJ25" si="181">(BR25-BX25)</f>
        <v>1.5443611931030872</v>
      </c>
      <c r="AK25">
        <f t="shared" ref="AK25" si="182">(AQ25+BQ25*I25)</f>
        <v>24.622278213500977</v>
      </c>
      <c r="AL25" s="1">
        <v>2</v>
      </c>
      <c r="AM25">
        <f t="shared" ref="AM25" si="183">(AL25*BF25+BG25)</f>
        <v>4.644859790802002</v>
      </c>
      <c r="AN25" s="1">
        <v>1</v>
      </c>
      <c r="AO25">
        <f t="shared" ref="AO25" si="184">AM25*(AN25+1)*(AN25+1)/(AN25*AN25+1)</f>
        <v>9.2897195816040039</v>
      </c>
      <c r="AP25" s="1">
        <v>21.681779861450195</v>
      </c>
      <c r="AQ25" s="1">
        <v>24.622278213500977</v>
      </c>
      <c r="AR25" s="1">
        <v>19.97918701171875</v>
      </c>
      <c r="AS25" s="1">
        <v>400.54611206054688</v>
      </c>
      <c r="AT25" s="1">
        <v>386.31655883789063</v>
      </c>
      <c r="AU25" s="1">
        <v>14.200632095336914</v>
      </c>
      <c r="AV25" s="1">
        <v>15.773945808410645</v>
      </c>
      <c r="AW25" s="1">
        <v>54.112892150878906</v>
      </c>
      <c r="AX25" s="1">
        <v>60.11004638671875</v>
      </c>
      <c r="AY25" s="1">
        <v>300.12783813476563</v>
      </c>
      <c r="AZ25" s="1">
        <v>1700.9749755859375</v>
      </c>
      <c r="BA25" s="1">
        <v>9.7405686974525452E-2</v>
      </c>
      <c r="BB25" s="1">
        <v>99.176994323730469</v>
      </c>
      <c r="BC25" s="1">
        <v>2.799344539642334</v>
      </c>
      <c r="BD25" s="1">
        <v>3.605121374130249E-2</v>
      </c>
      <c r="BE25" s="1">
        <v>1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" si="185">AY25*0.000001/(AL25*0.0001)</f>
        <v>1.5006391906738279</v>
      </c>
      <c r="BM25">
        <f t="shared" ref="BM25" si="186">(AV25-AU25)/(1000-AV25)*BL25</f>
        <v>2.3988149947953017E-3</v>
      </c>
      <c r="BN25">
        <f t="shared" ref="BN25" si="187">(AQ25+273.15)</f>
        <v>297.77227821350095</v>
      </c>
      <c r="BO25">
        <f t="shared" ref="BO25" si="188">(AP25+273.15)</f>
        <v>294.83177986145017</v>
      </c>
      <c r="BP25">
        <f t="shared" ref="BP25" si="189">(AZ25*BH25+BA25*BI25)*BJ25</f>
        <v>272.15599001058945</v>
      </c>
      <c r="BQ25">
        <f t="shared" ref="BQ25" si="190">((BP25+0.00000010773*(BO25^4-BN25^4))-BM25*44100)/(AM25*51.4+0.00000043092*BN25^3)</f>
        <v>0.5333561642469361</v>
      </c>
      <c r="BR25">
        <f t="shared" ref="BR25" si="191">0.61365*EXP(17.502*AK25/(240.97+AK25))</f>
        <v>3.1087737270066618</v>
      </c>
      <c r="BS25">
        <f t="shared" ref="BS25" si="192">BR25*1000/BB25</f>
        <v>31.345714277840475</v>
      </c>
      <c r="BT25">
        <f t="shared" ref="BT25" si="193">(BS25-AV25)</f>
        <v>15.571768469429831</v>
      </c>
      <c r="BU25">
        <f t="shared" ref="BU25" si="194">IF(I25,AQ25,(AP25+AQ25)/2)</f>
        <v>23.152029037475586</v>
      </c>
      <c r="BV25">
        <f t="shared" ref="BV25" si="195">0.61365*EXP(17.502*BU25/(240.97+BU25))</f>
        <v>2.8457726252968403</v>
      </c>
      <c r="BW25">
        <f t="shared" ref="BW25" si="196">IF(BT25&lt;&gt;0,(1000-(BS25+AV25)/2)/BT25*BM25,0)</f>
        <v>0.1504196087818398</v>
      </c>
      <c r="BX25">
        <f t="shared" ref="BX25" si="197">AV25*BB25/1000</f>
        <v>1.5644125339035746</v>
      </c>
      <c r="BY25">
        <f t="shared" ref="BY25" si="198">(BV25-BX25)</f>
        <v>1.2813600913932657</v>
      </c>
      <c r="BZ25">
        <f t="shared" ref="BZ25" si="199">1/(1.6/K25+1.37/AO25)</f>
        <v>9.4231589620984851E-2</v>
      </c>
      <c r="CA25">
        <f t="shared" ref="CA25" si="200">L25*BB25*0.001</f>
        <v>16.12209402373438</v>
      </c>
      <c r="CB25">
        <f t="shared" ref="CB25" si="201">L25/AT25</f>
        <v>0.42079171793007564</v>
      </c>
      <c r="CC25">
        <f t="shared" ref="CC25" si="202">(1-BM25*BB25/BR25/K25)*100</f>
        <v>49.947651821729941</v>
      </c>
      <c r="CD25">
        <f t="shared" ref="CD25" si="203">(AT25-J25/(AO25/1.35))</f>
        <v>383.34810794090197</v>
      </c>
      <c r="CE25">
        <f t="shared" ref="CE25" si="204">J25*CC25/100/CD25</f>
        <v>2.6614631479715718E-2</v>
      </c>
      <c r="CF25">
        <f t="shared" ref="CF25" si="205">(P25-O25)</f>
        <v>0</v>
      </c>
      <c r="CG25">
        <f t="shared" ref="CG25" si="206">AZ25*AA25</f>
        <v>1488.5069013471104</v>
      </c>
      <c r="CH25">
        <f t="shared" ref="CH25" si="207">(R25-Q25)</f>
        <v>0</v>
      </c>
      <c r="CI25" t="e">
        <f t="shared" ref="CI25" si="208">(R25-S25)/(R25-O25)</f>
        <v>#DIV/0!</v>
      </c>
      <c r="CJ25" t="e">
        <f t="shared" ref="CJ25" si="209">(P25-R25)/(P25-O25)</f>
        <v>#DIV/0!</v>
      </c>
    </row>
    <row r="26" spans="1:88" x14ac:dyDescent="0.35">
      <c r="A26" t="s">
        <v>160</v>
      </c>
      <c r="B26" s="1">
        <v>25</v>
      </c>
      <c r="C26" s="1" t="s">
        <v>115</v>
      </c>
      <c r="D26" s="1" t="s">
        <v>0</v>
      </c>
      <c r="E26" s="1">
        <v>0</v>
      </c>
      <c r="F26" s="1" t="s">
        <v>91</v>
      </c>
      <c r="G26" s="1" t="s">
        <v>0</v>
      </c>
      <c r="H26" s="1">
        <v>5588.0000818744302</v>
      </c>
      <c r="I26" s="1">
        <v>0</v>
      </c>
      <c r="J26">
        <f t="shared" ref="J26:J35" si="210">(AS26-AT26*(1000-AU26)/(1000-AV26))*BL26</f>
        <v>-2.3268250055688409</v>
      </c>
      <c r="K26">
        <f t="shared" ref="K26:K35" si="211">IF(BW26&lt;&gt;0,1/(1/BW26-1/AO26),0)</f>
        <v>0.19535549083728343</v>
      </c>
      <c r="L26">
        <f t="shared" ref="L26:L35" si="212">((BZ26-BM26/2)*AT26-J26)/(BZ26+BM26/2)</f>
        <v>69.783444763672918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ref="T26:T35" si="213">CF26/P26</f>
        <v>#DIV/0!</v>
      </c>
      <c r="U26" t="e">
        <f t="shared" ref="U26:U35" si="214">CH26/R26</f>
        <v>#DIV/0!</v>
      </c>
      <c r="V26" t="e">
        <f t="shared" ref="V26:V35" si="215">(R26-S26)/R26</f>
        <v>#DIV/0!</v>
      </c>
      <c r="W26" s="1">
        <v>-1</v>
      </c>
      <c r="X26" s="1">
        <v>0.87</v>
      </c>
      <c r="Y26" s="1">
        <v>0.92</v>
      </c>
      <c r="Z26" s="1">
        <v>10.180834770202637</v>
      </c>
      <c r="AA26">
        <f t="shared" ref="AA26:AA35" si="216">(Z26*Y26+(100-Z26)*X26)/100</f>
        <v>0.87509041738510118</v>
      </c>
      <c r="AB26">
        <f t="shared" ref="AB26:AB35" si="217">(J26-W26)/CG26</f>
        <v>-8.9215118945853782E-4</v>
      </c>
      <c r="AC26" t="e">
        <f t="shared" ref="AC26:AC35" si="218">(R26-S26)/(R26-Q26)</f>
        <v>#DIV/0!</v>
      </c>
      <c r="AD26" t="e">
        <f t="shared" ref="AD26:AD35" si="219">(P26-R26)/(P26-Q26)</f>
        <v>#DIV/0!</v>
      </c>
      <c r="AE26" t="e">
        <f t="shared" ref="AE26:AE35" si="220">(P26-R26)/R26</f>
        <v>#DIV/0!</v>
      </c>
      <c r="AF26" s="1">
        <v>0</v>
      </c>
      <c r="AG26" s="1">
        <v>0.5</v>
      </c>
      <c r="AH26" t="e">
        <f t="shared" ref="AH26:AH35" si="221">V26*AG26*AA26*AF26</f>
        <v>#DIV/0!</v>
      </c>
      <c r="AI26">
        <f t="shared" ref="AI26:AI35" si="222">BM26*1000</f>
        <v>2.9941818137704201</v>
      </c>
      <c r="AJ26">
        <f t="shared" ref="AJ26:AJ35" si="223">(BR26-BX26)</f>
        <v>1.5143270402649776</v>
      </c>
      <c r="AK26">
        <f t="shared" ref="AK26:AK35" si="224">(AQ26+BQ26*I26)</f>
        <v>24.849323272705078</v>
      </c>
      <c r="AL26" s="1">
        <v>2</v>
      </c>
      <c r="AM26">
        <f t="shared" ref="AM26:AM35" si="225">(AL26*BF26+BG26)</f>
        <v>4.644859790802002</v>
      </c>
      <c r="AN26" s="1">
        <v>1</v>
      </c>
      <c r="AO26">
        <f t="shared" ref="AO26:AO35" si="226">AM26*(AN26+1)*(AN26+1)/(AN26*AN26+1)</f>
        <v>9.2897195816040039</v>
      </c>
      <c r="AP26" s="1">
        <v>21.889503479003906</v>
      </c>
      <c r="AQ26" s="1">
        <v>24.849323272705078</v>
      </c>
      <c r="AR26" s="1">
        <v>20.159866333007813</v>
      </c>
      <c r="AS26" s="1">
        <v>50.455055236816406</v>
      </c>
      <c r="AT26" s="1">
        <v>51.902050018310547</v>
      </c>
      <c r="AU26" s="1">
        <v>14.54508113861084</v>
      </c>
      <c r="AV26" s="1">
        <v>16.507411956787109</v>
      </c>
      <c r="AW26" s="1">
        <v>54.726341247558594</v>
      </c>
      <c r="AX26" s="1">
        <v>62.10552978515625</v>
      </c>
      <c r="AY26" s="1">
        <v>300.12835693359375</v>
      </c>
      <c r="AZ26" s="1">
        <v>1699.5042724609375</v>
      </c>
      <c r="BA26" s="1">
        <v>6.3473835587501526E-2</v>
      </c>
      <c r="BB26" s="1">
        <v>99.16143798828125</v>
      </c>
      <c r="BC26" s="1">
        <v>1.4950380325317383</v>
      </c>
      <c r="BD26" s="1">
        <v>5.7072769850492477E-2</v>
      </c>
      <c r="BE26" s="1">
        <v>1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ref="BL26:BL35" si="227">AY26*0.000001/(AL26*0.0001)</f>
        <v>1.5006417846679685</v>
      </c>
      <c r="BM26">
        <f t="shared" ref="BM26:BM35" si="228">(AV26-AU26)/(1000-AV26)*BL26</f>
        <v>2.9941818137704202E-3</v>
      </c>
      <c r="BN26">
        <f t="shared" ref="BN26:BN35" si="229">(AQ26+273.15)</f>
        <v>297.99932327270506</v>
      </c>
      <c r="BO26">
        <f t="shared" ref="BO26:BO35" si="230">(AP26+273.15)</f>
        <v>295.03950347900388</v>
      </c>
      <c r="BP26">
        <f t="shared" ref="BP26:BP35" si="231">(AZ26*BH26+BA26*BI26)*BJ26</f>
        <v>271.92067751584909</v>
      </c>
      <c r="BQ26">
        <f t="shared" ref="BQ26:BQ35" si="232">((BP26+0.00000010773*(BO26^4-BN26^4))-BM26*44100)/(AM26*51.4+0.00000043092*BN26^3)</f>
        <v>0.42624190537437412</v>
      </c>
      <c r="BR26">
        <f t="shared" ref="BR26:BR35" si="233">0.61365*EXP(17.502*AK26/(240.97+AK26))</f>
        <v>3.151225747364935</v>
      </c>
      <c r="BS26">
        <f t="shared" ref="BS26:BS35" si="234">BR26*1000/BB26</f>
        <v>31.778741931287264</v>
      </c>
      <c r="BT26">
        <f t="shared" ref="BT26:BT35" si="235">(BS26-AV26)</f>
        <v>15.271329974500155</v>
      </c>
      <c r="BU26">
        <f t="shared" ref="BU26:BU35" si="236">IF(I26,AQ26,(AP26+AQ26)/2)</f>
        <v>23.369413375854492</v>
      </c>
      <c r="BV26">
        <f t="shared" ref="BV26:BV35" si="237">0.61365*EXP(17.502*BU26/(240.97+BU26))</f>
        <v>2.8833881510078299</v>
      </c>
      <c r="BW26">
        <f t="shared" ref="BW26:BW35" si="238">IF(BT26&lt;&gt;0,(1000-(BS26+AV26)/2)/BT26*BM26,0)</f>
        <v>0.19133193092776196</v>
      </c>
      <c r="BX26">
        <f t="shared" ref="BX26:BX35" si="239">AV26*BB26/1000</f>
        <v>1.6368987070999574</v>
      </c>
      <c r="BY26">
        <f t="shared" ref="BY26:BY35" si="240">(BV26-BX26)</f>
        <v>1.2464894439078724</v>
      </c>
      <c r="BZ26">
        <f t="shared" ref="BZ26:BZ35" si="241">1/(1.6/K26+1.37/AO26)</f>
        <v>0.11993755455720986</v>
      </c>
      <c r="CA26">
        <f t="shared" ref="CA26:CA35" si="242">L26*BB26*0.001</f>
        <v>6.9198267305416019</v>
      </c>
      <c r="CB26">
        <f t="shared" ref="CB26:CB35" si="243">L26/AT26</f>
        <v>1.3445219358205309</v>
      </c>
      <c r="CC26">
        <f t="shared" ref="CC26:CC35" si="244">(1-BM26*BB26/BR26/K26)*100</f>
        <v>51.770157288839712</v>
      </c>
      <c r="CD26">
        <f t="shared" ref="CD26:CD35" si="245">(AT26-J26/(AO26/1.35))</f>
        <v>52.24018872421275</v>
      </c>
      <c r="CE26">
        <f t="shared" ref="CE26:CE35" si="246">J26*CC26/100/CD26</f>
        <v>-2.3058893825563902E-2</v>
      </c>
      <c r="CF26">
        <f t="shared" ref="CF26:CF35" si="247">(P26-O26)</f>
        <v>0</v>
      </c>
      <c r="CG26">
        <f t="shared" ref="CG26:CG35" si="248">AZ26*AA26</f>
        <v>1487.2199031356045</v>
      </c>
      <c r="CH26">
        <f t="shared" ref="CH26:CH35" si="249">(R26-Q26)</f>
        <v>0</v>
      </c>
      <c r="CI26" t="e">
        <f t="shared" ref="CI26:CI35" si="250">(R26-S26)/(R26-O26)</f>
        <v>#DIV/0!</v>
      </c>
      <c r="CJ26" t="e">
        <f t="shared" ref="CJ26:CJ35" si="251">(P26-R26)/(P26-O26)</f>
        <v>#DIV/0!</v>
      </c>
    </row>
    <row r="27" spans="1:88" x14ac:dyDescent="0.35">
      <c r="A27" t="s">
        <v>160</v>
      </c>
      <c r="B27" s="1">
        <v>26</v>
      </c>
      <c r="C27" s="1" t="s">
        <v>116</v>
      </c>
      <c r="D27" s="1" t="s">
        <v>0</v>
      </c>
      <c r="E27" s="1">
        <v>0</v>
      </c>
      <c r="F27" s="1" t="s">
        <v>91</v>
      </c>
      <c r="G27" s="1" t="s">
        <v>0</v>
      </c>
      <c r="H27" s="1">
        <v>5810.0000818744302</v>
      </c>
      <c r="I27" s="1">
        <v>0</v>
      </c>
      <c r="J27">
        <f t="shared" si="210"/>
        <v>1.6391419190308509</v>
      </c>
      <c r="K27">
        <f t="shared" si="211"/>
        <v>0.2373317442118722</v>
      </c>
      <c r="L27">
        <f t="shared" si="212"/>
        <v>84.833628899220486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213"/>
        <v>#DIV/0!</v>
      </c>
      <c r="U27" t="e">
        <f t="shared" si="214"/>
        <v>#DIV/0!</v>
      </c>
      <c r="V27" t="e">
        <f t="shared" si="215"/>
        <v>#DIV/0!</v>
      </c>
      <c r="W27" s="1">
        <v>-1</v>
      </c>
      <c r="X27" s="1">
        <v>0.87</v>
      </c>
      <c r="Y27" s="1">
        <v>0.92</v>
      </c>
      <c r="Z27" s="1">
        <v>10.180834770202637</v>
      </c>
      <c r="AA27">
        <f t="shared" si="216"/>
        <v>0.87509041738510118</v>
      </c>
      <c r="AB27">
        <f t="shared" si="217"/>
        <v>1.7758796540938977E-3</v>
      </c>
      <c r="AC27" t="e">
        <f t="shared" si="218"/>
        <v>#DIV/0!</v>
      </c>
      <c r="AD27" t="e">
        <f t="shared" si="219"/>
        <v>#DIV/0!</v>
      </c>
      <c r="AE27" t="e">
        <f t="shared" si="220"/>
        <v>#DIV/0!</v>
      </c>
      <c r="AF27" s="1">
        <v>0</v>
      </c>
      <c r="AG27" s="1">
        <v>0.5</v>
      </c>
      <c r="AH27" t="e">
        <f t="shared" si="221"/>
        <v>#DIV/0!</v>
      </c>
      <c r="AI27">
        <f t="shared" si="222"/>
        <v>3.583337861054078</v>
      </c>
      <c r="AJ27">
        <f t="shared" si="223"/>
        <v>1.4978509384523608</v>
      </c>
      <c r="AK27">
        <f t="shared" si="224"/>
        <v>24.920440673828125</v>
      </c>
      <c r="AL27" s="1">
        <v>2</v>
      </c>
      <c r="AM27">
        <f t="shared" si="225"/>
        <v>4.644859790802002</v>
      </c>
      <c r="AN27" s="1">
        <v>1</v>
      </c>
      <c r="AO27">
        <f t="shared" si="226"/>
        <v>9.2897195816040039</v>
      </c>
      <c r="AP27" s="1">
        <v>22.091640472412109</v>
      </c>
      <c r="AQ27" s="1">
        <v>24.920440673828125</v>
      </c>
      <c r="AR27" s="1">
        <v>20.362819671630859</v>
      </c>
      <c r="AS27" s="1">
        <v>99.714599609375</v>
      </c>
      <c r="AT27" s="1">
        <v>98.387321472167969</v>
      </c>
      <c r="AU27" s="1">
        <v>14.462824821472168</v>
      </c>
      <c r="AV27" s="1">
        <v>16.810638427734375</v>
      </c>
      <c r="AW27" s="1">
        <v>53.742595672607422</v>
      </c>
      <c r="AX27" s="1">
        <v>62.463508605957031</v>
      </c>
      <c r="AY27" s="1">
        <v>300.11749267578125</v>
      </c>
      <c r="AZ27" s="1">
        <v>1698.2291259765625</v>
      </c>
      <c r="BA27" s="1">
        <v>8.1621997058391571E-2</v>
      </c>
      <c r="BB27" s="1">
        <v>99.150062561035156</v>
      </c>
      <c r="BC27" s="1">
        <v>1.6812387704849243</v>
      </c>
      <c r="BD27" s="1">
        <v>4.2405068874359131E-2</v>
      </c>
      <c r="BE27" s="1">
        <v>0.75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227"/>
        <v>1.500587463378906</v>
      </c>
      <c r="BM27">
        <f t="shared" si="228"/>
        <v>3.5833378610540781E-3</v>
      </c>
      <c r="BN27">
        <f t="shared" si="229"/>
        <v>298.0704406738281</v>
      </c>
      <c r="BO27">
        <f t="shared" si="230"/>
        <v>295.24164047241209</v>
      </c>
      <c r="BP27">
        <f t="shared" si="231"/>
        <v>271.71665408290937</v>
      </c>
      <c r="BQ27">
        <f t="shared" si="232"/>
        <v>0.32725955643466531</v>
      </c>
      <c r="BR27">
        <f t="shared" si="233"/>
        <v>3.1646267902531657</v>
      </c>
      <c r="BS27">
        <f t="shared" si="234"/>
        <v>31.917547084804646</v>
      </c>
      <c r="BT27">
        <f t="shared" si="235"/>
        <v>15.106908657070271</v>
      </c>
      <c r="BU27">
        <f t="shared" si="236"/>
        <v>23.506040573120117</v>
      </c>
      <c r="BV27">
        <f t="shared" si="237"/>
        <v>2.9072516243148212</v>
      </c>
      <c r="BW27">
        <f t="shared" si="238"/>
        <v>0.23141948921456579</v>
      </c>
      <c r="BX27">
        <f t="shared" si="239"/>
        <v>1.6667758518008049</v>
      </c>
      <c r="BY27">
        <f t="shared" si="240"/>
        <v>1.2404757725140163</v>
      </c>
      <c r="BZ27">
        <f t="shared" si="241"/>
        <v>0.14515698896400855</v>
      </c>
      <c r="CA27">
        <f t="shared" si="242"/>
        <v>8.4112596126373518</v>
      </c>
      <c r="CB27">
        <f t="shared" si="243"/>
        <v>0.86224147207034618</v>
      </c>
      <c r="CC27">
        <f t="shared" si="244"/>
        <v>52.695504014638217</v>
      </c>
      <c r="CD27">
        <f t="shared" si="245"/>
        <v>98.149118201202327</v>
      </c>
      <c r="CE27">
        <f t="shared" si="246"/>
        <v>8.8004264488434191E-3</v>
      </c>
      <c r="CF27">
        <f t="shared" si="247"/>
        <v>0</v>
      </c>
      <c r="CG27">
        <f t="shared" si="248"/>
        <v>1486.1040346663656</v>
      </c>
      <c r="CH27">
        <f t="shared" si="249"/>
        <v>0</v>
      </c>
      <c r="CI27" t="e">
        <f t="shared" si="250"/>
        <v>#DIV/0!</v>
      </c>
      <c r="CJ27" t="e">
        <f t="shared" si="251"/>
        <v>#DIV/0!</v>
      </c>
    </row>
    <row r="28" spans="1:88" x14ac:dyDescent="0.35">
      <c r="A28" t="s">
        <v>160</v>
      </c>
      <c r="B28" s="1">
        <v>24</v>
      </c>
      <c r="C28" s="1" t="s">
        <v>114</v>
      </c>
      <c r="D28" s="1" t="s">
        <v>0</v>
      </c>
      <c r="E28" s="1">
        <v>0</v>
      </c>
      <c r="F28" s="1" t="s">
        <v>91</v>
      </c>
      <c r="G28" s="1" t="s">
        <v>0</v>
      </c>
      <c r="H28" s="1">
        <v>5446.0000818744302</v>
      </c>
      <c r="I28" s="1">
        <v>0</v>
      </c>
      <c r="J28">
        <f t="shared" si="210"/>
        <v>5.2382790042597245</v>
      </c>
      <c r="K28">
        <f t="shared" si="211"/>
        <v>0.17503999870486192</v>
      </c>
      <c r="L28">
        <f t="shared" si="212"/>
        <v>143.28470107420929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213"/>
        <v>#DIV/0!</v>
      </c>
      <c r="U28" t="e">
        <f t="shared" si="214"/>
        <v>#DIV/0!</v>
      </c>
      <c r="V28" t="e">
        <f t="shared" si="215"/>
        <v>#DIV/0!</v>
      </c>
      <c r="W28" s="1">
        <v>-1</v>
      </c>
      <c r="X28" s="1">
        <v>0.87</v>
      </c>
      <c r="Y28" s="1">
        <v>0.92</v>
      </c>
      <c r="Z28" s="1">
        <v>10.180834770202637</v>
      </c>
      <c r="AA28">
        <f t="shared" si="216"/>
        <v>0.87509041738510118</v>
      </c>
      <c r="AB28">
        <f t="shared" si="217"/>
        <v>4.1942579610372618E-3</v>
      </c>
      <c r="AC28" t="e">
        <f t="shared" si="218"/>
        <v>#DIV/0!</v>
      </c>
      <c r="AD28" t="e">
        <f t="shared" si="219"/>
        <v>#DIV/0!</v>
      </c>
      <c r="AE28" t="e">
        <f t="shared" si="220"/>
        <v>#DIV/0!</v>
      </c>
      <c r="AF28" s="1">
        <v>0</v>
      </c>
      <c r="AG28" s="1">
        <v>0.5</v>
      </c>
      <c r="AH28" t="e">
        <f t="shared" si="221"/>
        <v>#DIV/0!</v>
      </c>
      <c r="AI28">
        <f t="shared" si="222"/>
        <v>2.7146363824164381</v>
      </c>
      <c r="AJ28">
        <f t="shared" si="223"/>
        <v>1.5294956279047887</v>
      </c>
      <c r="AK28">
        <f t="shared" si="224"/>
        <v>24.779680252075195</v>
      </c>
      <c r="AL28" s="1">
        <v>2</v>
      </c>
      <c r="AM28">
        <f t="shared" si="225"/>
        <v>4.644859790802002</v>
      </c>
      <c r="AN28" s="1">
        <v>1</v>
      </c>
      <c r="AO28">
        <f t="shared" si="226"/>
        <v>9.2897195816040039</v>
      </c>
      <c r="AP28" s="1">
        <v>21.792572021484375</v>
      </c>
      <c r="AQ28" s="1">
        <v>24.779680252075195</v>
      </c>
      <c r="AR28" s="1">
        <v>20.056909561157227</v>
      </c>
      <c r="AS28" s="1">
        <v>200.06494140625</v>
      </c>
      <c r="AT28" s="1">
        <v>196.21926879882813</v>
      </c>
      <c r="AU28" s="1">
        <v>14.441287040710449</v>
      </c>
      <c r="AV28" s="1">
        <v>16.220937728881836</v>
      </c>
      <c r="AW28" s="1">
        <v>54.659801483154297</v>
      </c>
      <c r="AX28" s="1">
        <v>61.393058776855469</v>
      </c>
      <c r="AY28" s="1">
        <v>300.1265869140625</v>
      </c>
      <c r="AZ28" s="1">
        <v>1699.63916015625</v>
      </c>
      <c r="BA28" s="1">
        <v>9.4028480350971222E-2</v>
      </c>
      <c r="BB28" s="1">
        <v>99.171516418457031</v>
      </c>
      <c r="BC28" s="1">
        <v>2.2198638916015625</v>
      </c>
      <c r="BD28" s="1">
        <v>4.2783010751008987E-2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227"/>
        <v>1.5006329345703124</v>
      </c>
      <c r="BM28">
        <f t="shared" si="228"/>
        <v>2.7146363824164382E-3</v>
      </c>
      <c r="BN28">
        <f t="shared" si="229"/>
        <v>297.92968025207517</v>
      </c>
      <c r="BO28">
        <f t="shared" si="230"/>
        <v>294.94257202148435</v>
      </c>
      <c r="BP28">
        <f t="shared" si="231"/>
        <v>271.9422595466167</v>
      </c>
      <c r="BQ28">
        <f t="shared" si="232"/>
        <v>0.47451306681992828</v>
      </c>
      <c r="BR28">
        <f t="shared" si="233"/>
        <v>3.1381506202073628</v>
      </c>
      <c r="BS28">
        <f t="shared" si="234"/>
        <v>31.643668802701846</v>
      </c>
      <c r="BT28">
        <f t="shared" si="235"/>
        <v>15.42273107382001</v>
      </c>
      <c r="BU28">
        <f t="shared" si="236"/>
        <v>23.286126136779785</v>
      </c>
      <c r="BV28">
        <f t="shared" si="237"/>
        <v>2.8689253047478629</v>
      </c>
      <c r="BW28">
        <f t="shared" si="238"/>
        <v>0.17180283236306262</v>
      </c>
      <c r="BX28">
        <f t="shared" si="239"/>
        <v>1.6086549923025741</v>
      </c>
      <c r="BY28">
        <f t="shared" si="240"/>
        <v>1.2602703124452888</v>
      </c>
      <c r="BZ28">
        <f t="shared" si="241"/>
        <v>0.10766299156732823</v>
      </c>
      <c r="CA28">
        <f t="shared" si="242"/>
        <v>14.209761085094655</v>
      </c>
      <c r="CB28">
        <f t="shared" si="243"/>
        <v>0.73022747435222846</v>
      </c>
      <c r="CC28">
        <f t="shared" si="244"/>
        <v>50.989680514931109</v>
      </c>
      <c r="CD28">
        <f t="shared" si="245"/>
        <v>195.4580319720724</v>
      </c>
      <c r="CE28">
        <f t="shared" si="246"/>
        <v>1.3665244153969511E-2</v>
      </c>
      <c r="CF28">
        <f t="shared" si="247"/>
        <v>0</v>
      </c>
      <c r="CG28">
        <f t="shared" si="248"/>
        <v>1487.3379420651956</v>
      </c>
      <c r="CH28">
        <f t="shared" si="249"/>
        <v>0</v>
      </c>
      <c r="CI28" t="e">
        <f t="shared" si="250"/>
        <v>#DIV/0!</v>
      </c>
      <c r="CJ28" t="e">
        <f t="shared" si="251"/>
        <v>#DIV/0!</v>
      </c>
    </row>
    <row r="29" spans="1:88" x14ac:dyDescent="0.35">
      <c r="A29" t="s">
        <v>160</v>
      </c>
      <c r="B29" s="1">
        <v>27</v>
      </c>
      <c r="C29" s="1" t="s">
        <v>117</v>
      </c>
      <c r="D29" s="1" t="s">
        <v>0</v>
      </c>
      <c r="E29" s="1">
        <v>0</v>
      </c>
      <c r="F29" s="1" t="s">
        <v>91</v>
      </c>
      <c r="G29" s="1" t="s">
        <v>0</v>
      </c>
      <c r="H29" s="1">
        <v>6032.0000818744302</v>
      </c>
      <c r="I29" s="1">
        <v>0</v>
      </c>
      <c r="J29">
        <f t="shared" si="210"/>
        <v>15.941856420711559</v>
      </c>
      <c r="K29">
        <f t="shared" si="211"/>
        <v>0.2748678581872338</v>
      </c>
      <c r="L29">
        <f t="shared" si="212"/>
        <v>187.7937302393465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213"/>
        <v>#DIV/0!</v>
      </c>
      <c r="U29" t="e">
        <f t="shared" si="214"/>
        <v>#DIV/0!</v>
      </c>
      <c r="V29" t="e">
        <f t="shared" si="215"/>
        <v>#DIV/0!</v>
      </c>
      <c r="W29" s="1">
        <v>-1</v>
      </c>
      <c r="X29" s="1">
        <v>0.87</v>
      </c>
      <c r="Y29" s="1">
        <v>0.92</v>
      </c>
      <c r="Z29" s="1">
        <v>10.180834770202637</v>
      </c>
      <c r="AA29">
        <f t="shared" si="216"/>
        <v>0.87509041738510118</v>
      </c>
      <c r="AB29">
        <f t="shared" si="217"/>
        <v>1.1398311458712417E-2</v>
      </c>
      <c r="AC29" t="e">
        <f t="shared" si="218"/>
        <v>#DIV/0!</v>
      </c>
      <c r="AD29" t="e">
        <f t="shared" si="219"/>
        <v>#DIV/0!</v>
      </c>
      <c r="AE29" t="e">
        <f t="shared" si="220"/>
        <v>#DIV/0!</v>
      </c>
      <c r="AF29" s="1">
        <v>0</v>
      </c>
      <c r="AG29" s="1">
        <v>0.5</v>
      </c>
      <c r="AH29" t="e">
        <f t="shared" si="221"/>
        <v>#DIV/0!</v>
      </c>
      <c r="AI29">
        <f t="shared" si="222"/>
        <v>3.9922734554935162</v>
      </c>
      <c r="AJ29">
        <f t="shared" si="223"/>
        <v>1.4463926388930171</v>
      </c>
      <c r="AK29">
        <f t="shared" si="224"/>
        <v>24.834466934204102</v>
      </c>
      <c r="AL29" s="1">
        <v>2</v>
      </c>
      <c r="AM29">
        <f t="shared" si="225"/>
        <v>4.644859790802002</v>
      </c>
      <c r="AN29" s="1">
        <v>1</v>
      </c>
      <c r="AO29">
        <f t="shared" si="226"/>
        <v>9.2897195816040039</v>
      </c>
      <c r="AP29" s="1">
        <v>22.171329498291016</v>
      </c>
      <c r="AQ29" s="1">
        <v>24.834466934204102</v>
      </c>
      <c r="AR29" s="1">
        <v>20.443073272705078</v>
      </c>
      <c r="AS29" s="1">
        <v>300.00927734375</v>
      </c>
      <c r="AT29" s="1">
        <v>288.61785888671875</v>
      </c>
      <c r="AU29" s="1">
        <v>14.551994323730469</v>
      </c>
      <c r="AV29" s="1">
        <v>17.166753768920898</v>
      </c>
      <c r="AW29" s="1">
        <v>53.806957244873047</v>
      </c>
      <c r="AX29" s="1">
        <v>63.473014831542969</v>
      </c>
      <c r="AY29" s="1">
        <v>300.12237548828125</v>
      </c>
      <c r="AZ29" s="1">
        <v>1698.5078125</v>
      </c>
      <c r="BA29" s="1">
        <v>4.937807098031044E-2</v>
      </c>
      <c r="BB29" s="1">
        <v>99.147453308105469</v>
      </c>
      <c r="BC29" s="1">
        <v>2.5009806156158447</v>
      </c>
      <c r="BD29" s="1">
        <v>1.1496579274535179E-2</v>
      </c>
      <c r="BE29" s="1">
        <v>0.75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227"/>
        <v>1.5006118774414061</v>
      </c>
      <c r="BM29">
        <f t="shared" si="228"/>
        <v>3.9922734554935163E-3</v>
      </c>
      <c r="BN29">
        <f t="shared" si="229"/>
        <v>297.98446693420408</v>
      </c>
      <c r="BO29">
        <f t="shared" si="230"/>
        <v>295.32132949829099</v>
      </c>
      <c r="BP29">
        <f t="shared" si="231"/>
        <v>271.76124392566271</v>
      </c>
      <c r="BQ29">
        <f t="shared" si="232"/>
        <v>0.26281185126648487</v>
      </c>
      <c r="BR29">
        <f t="shared" si="233"/>
        <v>3.1484325566488454</v>
      </c>
      <c r="BS29">
        <f t="shared" si="234"/>
        <v>31.755052213645268</v>
      </c>
      <c r="BT29">
        <f t="shared" si="235"/>
        <v>14.588298444724369</v>
      </c>
      <c r="BU29">
        <f t="shared" si="236"/>
        <v>23.502898216247559</v>
      </c>
      <c r="BV29">
        <f t="shared" si="237"/>
        <v>2.9067008418140228</v>
      </c>
      <c r="BW29">
        <f t="shared" si="238"/>
        <v>0.26696868428767601</v>
      </c>
      <c r="BX29">
        <f t="shared" si="239"/>
        <v>1.7020399177558283</v>
      </c>
      <c r="BY29">
        <f t="shared" si="240"/>
        <v>1.2046609240581945</v>
      </c>
      <c r="BZ29">
        <f t="shared" si="241"/>
        <v>0.16754758328110353</v>
      </c>
      <c r="CA29">
        <f t="shared" si="242"/>
        <v>18.619270100460565</v>
      </c>
      <c r="CB29">
        <f t="shared" si="243"/>
        <v>0.65066566207552223</v>
      </c>
      <c r="CC29">
        <f t="shared" si="244"/>
        <v>54.261334246718754</v>
      </c>
      <c r="CD29">
        <f t="shared" si="245"/>
        <v>286.30115750742431</v>
      </c>
      <c r="CE29">
        <f t="shared" si="246"/>
        <v>3.021386316731876E-2</v>
      </c>
      <c r="CF29">
        <f t="shared" si="247"/>
        <v>0</v>
      </c>
      <c r="CG29">
        <f t="shared" si="248"/>
        <v>1486.3479105724803</v>
      </c>
      <c r="CH29">
        <f t="shared" si="249"/>
        <v>0</v>
      </c>
      <c r="CI29" t="e">
        <f t="shared" si="250"/>
        <v>#DIV/0!</v>
      </c>
      <c r="CJ29" t="e">
        <f t="shared" si="251"/>
        <v>#DIV/0!</v>
      </c>
    </row>
    <row r="30" spans="1:88" x14ac:dyDescent="0.35">
      <c r="A30" t="s">
        <v>160</v>
      </c>
      <c r="B30" s="1">
        <v>28</v>
      </c>
      <c r="C30" s="1" t="s">
        <v>118</v>
      </c>
      <c r="D30" s="1" t="s">
        <v>0</v>
      </c>
      <c r="E30" s="1">
        <v>0</v>
      </c>
      <c r="F30" s="1" t="s">
        <v>91</v>
      </c>
      <c r="G30" s="1" t="s">
        <v>0</v>
      </c>
      <c r="H30" s="1">
        <v>6254.0000818744302</v>
      </c>
      <c r="I30" s="1">
        <v>0</v>
      </c>
      <c r="J30">
        <f t="shared" si="210"/>
        <v>22.162182200608694</v>
      </c>
      <c r="K30">
        <f t="shared" si="211"/>
        <v>0.30743133781343018</v>
      </c>
      <c r="L30">
        <f t="shared" si="212"/>
        <v>258.16005044621539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213"/>
        <v>#DIV/0!</v>
      </c>
      <c r="U30" t="e">
        <f t="shared" si="214"/>
        <v>#DIV/0!</v>
      </c>
      <c r="V30" t="e">
        <f t="shared" si="215"/>
        <v>#DIV/0!</v>
      </c>
      <c r="W30" s="1">
        <v>-1</v>
      </c>
      <c r="X30" s="1">
        <v>0.87</v>
      </c>
      <c r="Y30" s="1">
        <v>0.92</v>
      </c>
      <c r="Z30" s="1">
        <v>10.180834770202637</v>
      </c>
      <c r="AA30">
        <f t="shared" si="216"/>
        <v>0.87509041738510118</v>
      </c>
      <c r="AB30">
        <f t="shared" si="217"/>
        <v>1.5574629693887142E-2</v>
      </c>
      <c r="AC30" t="e">
        <f t="shared" si="218"/>
        <v>#DIV/0!</v>
      </c>
      <c r="AD30" t="e">
        <f t="shared" si="219"/>
        <v>#DIV/0!</v>
      </c>
      <c r="AE30" t="e">
        <f t="shared" si="220"/>
        <v>#DIV/0!</v>
      </c>
      <c r="AF30" s="1">
        <v>0</v>
      </c>
      <c r="AG30" s="1">
        <v>0.5</v>
      </c>
      <c r="AH30" t="e">
        <f t="shared" si="221"/>
        <v>#DIV/0!</v>
      </c>
      <c r="AI30">
        <f t="shared" si="222"/>
        <v>4.2204090507690184</v>
      </c>
      <c r="AJ30">
        <f t="shared" si="223"/>
        <v>1.3717443952272892</v>
      </c>
      <c r="AK30">
        <f t="shared" si="224"/>
        <v>24.621253967285156</v>
      </c>
      <c r="AL30" s="1">
        <v>2</v>
      </c>
      <c r="AM30">
        <f t="shared" si="225"/>
        <v>4.644859790802002</v>
      </c>
      <c r="AN30" s="1">
        <v>1</v>
      </c>
      <c r="AO30">
        <f t="shared" si="226"/>
        <v>9.2897195816040039</v>
      </c>
      <c r="AP30" s="1">
        <v>22.089422225952148</v>
      </c>
      <c r="AQ30" s="1">
        <v>24.621253967285156</v>
      </c>
      <c r="AR30" s="1">
        <v>20.377353668212891</v>
      </c>
      <c r="AS30" s="1">
        <v>399.87075805664063</v>
      </c>
      <c r="AT30" s="1">
        <v>384.02212524414063</v>
      </c>
      <c r="AU30" s="1">
        <v>14.75499153137207</v>
      </c>
      <c r="AV30" s="1">
        <v>17.518150329589844</v>
      </c>
      <c r="AW30" s="1">
        <v>54.828201293945313</v>
      </c>
      <c r="AX30" s="1">
        <v>65.09490966796875</v>
      </c>
      <c r="AY30" s="1">
        <v>300.125732421875</v>
      </c>
      <c r="AZ30" s="1">
        <v>1699.45166015625</v>
      </c>
      <c r="BA30" s="1">
        <v>8.1706762313842773E-2</v>
      </c>
      <c r="BB30" s="1">
        <v>99.145111083984375</v>
      </c>
      <c r="BC30" s="1">
        <v>2.6811671257019043</v>
      </c>
      <c r="BD30" s="1">
        <v>-1.0176718235015869E-2</v>
      </c>
      <c r="BE30" s="1">
        <v>0.75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227"/>
        <v>1.500628662109375</v>
      </c>
      <c r="BM30">
        <f t="shared" si="228"/>
        <v>4.2204090507690188E-3</v>
      </c>
      <c r="BN30">
        <f t="shared" si="229"/>
        <v>297.77125396728513</v>
      </c>
      <c r="BO30">
        <f t="shared" si="230"/>
        <v>295.23942222595213</v>
      </c>
      <c r="BP30">
        <f t="shared" si="231"/>
        <v>271.91225954728725</v>
      </c>
      <c r="BQ30">
        <f t="shared" si="232"/>
        <v>0.22929391601375831</v>
      </c>
      <c r="BR30">
        <f t="shared" si="233"/>
        <v>3.1085833556404117</v>
      </c>
      <c r="BS30">
        <f t="shared" si="234"/>
        <v>31.35387435298929</v>
      </c>
      <c r="BT30">
        <f t="shared" si="235"/>
        <v>13.835724023399447</v>
      </c>
      <c r="BU30">
        <f t="shared" si="236"/>
        <v>23.355338096618652</v>
      </c>
      <c r="BV30">
        <f t="shared" si="237"/>
        <v>2.8809395073085993</v>
      </c>
      <c r="BW30">
        <f t="shared" si="238"/>
        <v>0.29758320389708948</v>
      </c>
      <c r="BX30">
        <f t="shared" si="239"/>
        <v>1.7368389604131225</v>
      </c>
      <c r="BY30">
        <f t="shared" si="240"/>
        <v>1.1441005468954768</v>
      </c>
      <c r="BZ30">
        <f t="shared" si="241"/>
        <v>0.1868499146516488</v>
      </c>
      <c r="CA30">
        <f t="shared" si="242"/>
        <v>25.595306878937034</v>
      </c>
      <c r="CB30">
        <f t="shared" si="243"/>
        <v>0.6722530642787603</v>
      </c>
      <c r="CC30">
        <f t="shared" si="244"/>
        <v>56.216023992718611</v>
      </c>
      <c r="CD30">
        <f t="shared" si="245"/>
        <v>380.80147410305892</v>
      </c>
      <c r="CE30">
        <f t="shared" si="246"/>
        <v>3.2717041583280253E-2</v>
      </c>
      <c r="CF30">
        <f t="shared" si="247"/>
        <v>0</v>
      </c>
      <c r="CG30">
        <f t="shared" si="248"/>
        <v>1487.1738626119359</v>
      </c>
      <c r="CH30">
        <f t="shared" si="249"/>
        <v>0</v>
      </c>
      <c r="CI30" t="e">
        <f t="shared" si="250"/>
        <v>#DIV/0!</v>
      </c>
      <c r="CJ30" t="e">
        <f t="shared" si="251"/>
        <v>#DIV/0!</v>
      </c>
    </row>
    <row r="31" spans="1:88" x14ac:dyDescent="0.35">
      <c r="A31" t="s">
        <v>160</v>
      </c>
      <c r="B31" s="1">
        <v>29</v>
      </c>
      <c r="C31" s="1" t="s">
        <v>119</v>
      </c>
      <c r="D31" s="1" t="s">
        <v>0</v>
      </c>
      <c r="E31" s="1">
        <v>0</v>
      </c>
      <c r="F31" s="1" t="s">
        <v>91</v>
      </c>
      <c r="G31" s="1" t="s">
        <v>0</v>
      </c>
      <c r="H31" s="1">
        <v>6476.0000818744302</v>
      </c>
      <c r="I31" s="1">
        <v>0</v>
      </c>
      <c r="J31">
        <f t="shared" si="210"/>
        <v>35.232802725719637</v>
      </c>
      <c r="K31">
        <f t="shared" si="211"/>
        <v>0.3319122917258705</v>
      </c>
      <c r="L31">
        <f t="shared" si="212"/>
        <v>486.93317055397114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213"/>
        <v>#DIV/0!</v>
      </c>
      <c r="U31" t="e">
        <f t="shared" si="214"/>
        <v>#DIV/0!</v>
      </c>
      <c r="V31" t="e">
        <f t="shared" si="215"/>
        <v>#DIV/0!</v>
      </c>
      <c r="W31" s="1">
        <v>-1</v>
      </c>
      <c r="X31" s="1">
        <v>0.87</v>
      </c>
      <c r="Y31" s="1">
        <v>0.92</v>
      </c>
      <c r="Z31" s="1">
        <v>10.180834770202637</v>
      </c>
      <c r="AA31">
        <f t="shared" si="216"/>
        <v>0.87509041738510118</v>
      </c>
      <c r="AB31">
        <f t="shared" si="217"/>
        <v>2.4356418479528238E-2</v>
      </c>
      <c r="AC31" t="e">
        <f t="shared" si="218"/>
        <v>#DIV/0!</v>
      </c>
      <c r="AD31" t="e">
        <f t="shared" si="219"/>
        <v>#DIV/0!</v>
      </c>
      <c r="AE31" t="e">
        <f t="shared" si="220"/>
        <v>#DIV/0!</v>
      </c>
      <c r="AF31" s="1">
        <v>0</v>
      </c>
      <c r="AG31" s="1">
        <v>0.5</v>
      </c>
      <c r="AH31" t="e">
        <f t="shared" si="221"/>
        <v>#DIV/0!</v>
      </c>
      <c r="AI31">
        <f t="shared" si="222"/>
        <v>4.360596233262739</v>
      </c>
      <c r="AJ31">
        <f t="shared" si="223"/>
        <v>1.3163133428409102</v>
      </c>
      <c r="AK31">
        <f t="shared" si="224"/>
        <v>24.420461654663086</v>
      </c>
      <c r="AL31" s="1">
        <v>2</v>
      </c>
      <c r="AM31">
        <f t="shared" si="225"/>
        <v>4.644859790802002</v>
      </c>
      <c r="AN31" s="1">
        <v>1</v>
      </c>
      <c r="AO31">
        <f t="shared" si="226"/>
        <v>9.2897195816040039</v>
      </c>
      <c r="AP31" s="1">
        <v>21.974943161010742</v>
      </c>
      <c r="AQ31" s="1">
        <v>24.420461654663086</v>
      </c>
      <c r="AR31" s="1">
        <v>20.269100189208984</v>
      </c>
      <c r="AS31" s="1">
        <v>699.9896240234375</v>
      </c>
      <c r="AT31" s="1">
        <v>674.55157470703125</v>
      </c>
      <c r="AU31" s="1">
        <v>14.847633361816406</v>
      </c>
      <c r="AV31" s="1">
        <v>17.70195198059082</v>
      </c>
      <c r="AW31" s="1">
        <v>55.562721252441406</v>
      </c>
      <c r="AX31" s="1">
        <v>66.244064331054688</v>
      </c>
      <c r="AY31" s="1">
        <v>300.13504028320313</v>
      </c>
      <c r="AZ31" s="1">
        <v>1699.94775390625</v>
      </c>
      <c r="BA31" s="1">
        <v>6.6344030201435089E-2</v>
      </c>
      <c r="BB31" s="1">
        <v>99.149856567382813</v>
      </c>
      <c r="BC31" s="1">
        <v>2.9594507217407227</v>
      </c>
      <c r="BD31" s="1">
        <v>-3.0703509226441383E-2</v>
      </c>
      <c r="BE31" s="1">
        <v>0.75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227"/>
        <v>1.5006752014160156</v>
      </c>
      <c r="BM31">
        <f t="shared" si="228"/>
        <v>4.3605962332627394E-3</v>
      </c>
      <c r="BN31">
        <f t="shared" si="229"/>
        <v>297.57046165466306</v>
      </c>
      <c r="BO31">
        <f t="shared" si="230"/>
        <v>295.12494316101072</v>
      </c>
      <c r="BP31">
        <f t="shared" si="231"/>
        <v>271.99163454551308</v>
      </c>
      <c r="BQ31">
        <f t="shared" si="232"/>
        <v>0.20896522369632076</v>
      </c>
      <c r="BR31">
        <f t="shared" si="233"/>
        <v>3.0714593426791881</v>
      </c>
      <c r="BS31">
        <f t="shared" si="234"/>
        <v>30.977950437999944</v>
      </c>
      <c r="BT31">
        <f t="shared" si="235"/>
        <v>13.275998457409123</v>
      </c>
      <c r="BU31">
        <f t="shared" si="236"/>
        <v>23.197702407836914</v>
      </c>
      <c r="BV31">
        <f t="shared" si="237"/>
        <v>2.853639988524598</v>
      </c>
      <c r="BW31">
        <f t="shared" si="238"/>
        <v>0.3204624908138145</v>
      </c>
      <c r="BX31">
        <f t="shared" si="239"/>
        <v>1.7551459998382779</v>
      </c>
      <c r="BY31">
        <f t="shared" si="240"/>
        <v>1.0984939886863201</v>
      </c>
      <c r="BZ31">
        <f t="shared" si="241"/>
        <v>0.20128721326026852</v>
      </c>
      <c r="CA31">
        <f t="shared" si="242"/>
        <v>48.27935401832719</v>
      </c>
      <c r="CB31">
        <f t="shared" si="243"/>
        <v>0.72186203221815048</v>
      </c>
      <c r="CC31">
        <f t="shared" si="244"/>
        <v>57.589845094520683</v>
      </c>
      <c r="CD31">
        <f t="shared" si="245"/>
        <v>669.43147573505462</v>
      </c>
      <c r="CE31">
        <f t="shared" si="246"/>
        <v>3.0310072423649397E-2</v>
      </c>
      <c r="CF31">
        <f t="shared" si="247"/>
        <v>0</v>
      </c>
      <c r="CG31">
        <f t="shared" si="248"/>
        <v>1487.6079894986856</v>
      </c>
      <c r="CH31">
        <f t="shared" si="249"/>
        <v>0</v>
      </c>
      <c r="CI31" t="e">
        <f t="shared" si="250"/>
        <v>#DIV/0!</v>
      </c>
      <c r="CJ31" t="e">
        <f t="shared" si="251"/>
        <v>#DIV/0!</v>
      </c>
    </row>
    <row r="32" spans="1:88" x14ac:dyDescent="0.35">
      <c r="A32" t="s">
        <v>160</v>
      </c>
      <c r="B32" s="1">
        <v>30</v>
      </c>
      <c r="C32" s="1" t="s">
        <v>120</v>
      </c>
      <c r="D32" s="1" t="s">
        <v>0</v>
      </c>
      <c r="E32" s="1">
        <v>0</v>
      </c>
      <c r="F32" s="1" t="s">
        <v>91</v>
      </c>
      <c r="G32" s="1" t="s">
        <v>0</v>
      </c>
      <c r="H32" s="1">
        <v>6698.0000818744302</v>
      </c>
      <c r="I32" s="1">
        <v>0</v>
      </c>
      <c r="J32">
        <f t="shared" si="210"/>
        <v>39.801601113368932</v>
      </c>
      <c r="K32">
        <f t="shared" si="211"/>
        <v>0.3272284738003981</v>
      </c>
      <c r="L32">
        <f t="shared" si="212"/>
        <v>751.60566908156488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213"/>
        <v>#DIV/0!</v>
      </c>
      <c r="U32" t="e">
        <f t="shared" si="214"/>
        <v>#DIV/0!</v>
      </c>
      <c r="V32" t="e">
        <f t="shared" si="215"/>
        <v>#DIV/0!</v>
      </c>
      <c r="W32" s="1">
        <v>-1</v>
      </c>
      <c r="X32" s="1">
        <v>0.87</v>
      </c>
      <c r="Y32" s="1">
        <v>0.92</v>
      </c>
      <c r="Z32" s="1">
        <v>10.180834770202637</v>
      </c>
      <c r="AA32">
        <f t="shared" si="216"/>
        <v>0.87509041738510118</v>
      </c>
      <c r="AB32">
        <f t="shared" si="217"/>
        <v>2.7429380064138951E-2</v>
      </c>
      <c r="AC32" t="e">
        <f t="shared" si="218"/>
        <v>#DIV/0!</v>
      </c>
      <c r="AD32" t="e">
        <f t="shared" si="219"/>
        <v>#DIV/0!</v>
      </c>
      <c r="AE32" t="e">
        <f t="shared" si="220"/>
        <v>#DIV/0!</v>
      </c>
      <c r="AF32" s="1">
        <v>0</v>
      </c>
      <c r="AG32" s="1">
        <v>0.5</v>
      </c>
      <c r="AH32" t="e">
        <f t="shared" si="221"/>
        <v>#DIV/0!</v>
      </c>
      <c r="AI32">
        <f t="shared" si="222"/>
        <v>4.305799811784313</v>
      </c>
      <c r="AJ32">
        <f t="shared" si="223"/>
        <v>1.3178069223265225</v>
      </c>
      <c r="AK32">
        <f t="shared" si="224"/>
        <v>24.420055389404297</v>
      </c>
      <c r="AL32" s="1">
        <v>2</v>
      </c>
      <c r="AM32">
        <f t="shared" si="225"/>
        <v>4.644859790802002</v>
      </c>
      <c r="AN32" s="1">
        <v>1</v>
      </c>
      <c r="AO32">
        <f t="shared" si="226"/>
        <v>9.2897195816040039</v>
      </c>
      <c r="AP32" s="1">
        <v>21.963535308837891</v>
      </c>
      <c r="AQ32" s="1">
        <v>24.420055389404297</v>
      </c>
      <c r="AR32" s="1">
        <v>20.255105972290039</v>
      </c>
      <c r="AS32" s="1">
        <v>1000.0739135742188</v>
      </c>
      <c r="AT32" s="1">
        <v>970.76507568359375</v>
      </c>
      <c r="AU32" s="1">
        <v>14.866741180419922</v>
      </c>
      <c r="AV32" s="1">
        <v>17.685337066650391</v>
      </c>
      <c r="AW32" s="1">
        <v>55.677356719970703</v>
      </c>
      <c r="AX32" s="1">
        <v>66.231910705566406</v>
      </c>
      <c r="AY32" s="1">
        <v>300.1246337890625</v>
      </c>
      <c r="AZ32" s="1">
        <v>1699.8409423828125</v>
      </c>
      <c r="BA32" s="1">
        <v>4.8069696873426437E-2</v>
      </c>
      <c r="BB32" s="1">
        <v>99.154327392578125</v>
      </c>
      <c r="BC32" s="1">
        <v>2.827700138092041</v>
      </c>
      <c r="BD32" s="1">
        <v>-4.7057688236236572E-2</v>
      </c>
      <c r="BE32" s="1">
        <v>0.75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227"/>
        <v>1.5006231689453124</v>
      </c>
      <c r="BM32">
        <f t="shared" si="228"/>
        <v>4.3057998117843133E-3</v>
      </c>
      <c r="BN32">
        <f t="shared" si="229"/>
        <v>297.57005538940427</v>
      </c>
      <c r="BO32">
        <f t="shared" si="230"/>
        <v>295.11353530883787</v>
      </c>
      <c r="BP32">
        <f t="shared" si="231"/>
        <v>271.97454470214507</v>
      </c>
      <c r="BQ32">
        <f t="shared" si="232"/>
        <v>0.21807237276688651</v>
      </c>
      <c r="BR32">
        <f t="shared" si="233"/>
        <v>3.0713846238812725</v>
      </c>
      <c r="BS32">
        <f t="shared" si="234"/>
        <v>30.975800095147143</v>
      </c>
      <c r="BT32">
        <f t="shared" si="235"/>
        <v>13.290463028496752</v>
      </c>
      <c r="BU32">
        <f t="shared" si="236"/>
        <v>23.191795349121094</v>
      </c>
      <c r="BV32">
        <f t="shared" si="237"/>
        <v>2.8526214114887694</v>
      </c>
      <c r="BW32">
        <f t="shared" si="238"/>
        <v>0.3160941229180968</v>
      </c>
      <c r="BX32">
        <f t="shared" si="239"/>
        <v>1.75357770155475</v>
      </c>
      <c r="BY32">
        <f t="shared" si="240"/>
        <v>1.0990437099340193</v>
      </c>
      <c r="BZ32">
        <f t="shared" si="241"/>
        <v>0.19852989019401027</v>
      </c>
      <c r="CA32">
        <f t="shared" si="242"/>
        <v>74.524954582231217</v>
      </c>
      <c r="CB32">
        <f t="shared" si="243"/>
        <v>0.77424053245044777</v>
      </c>
      <c r="CC32">
        <f t="shared" si="244"/>
        <v>57.520419943462976</v>
      </c>
      <c r="CD32">
        <f t="shared" si="245"/>
        <v>964.98103010169575</v>
      </c>
      <c r="CE32">
        <f t="shared" si="246"/>
        <v>2.3724868562669178E-2</v>
      </c>
      <c r="CF32">
        <f t="shared" si="247"/>
        <v>0</v>
      </c>
      <c r="CG32">
        <f t="shared" si="248"/>
        <v>1487.5145197580591</v>
      </c>
      <c r="CH32">
        <f t="shared" si="249"/>
        <v>0</v>
      </c>
      <c r="CI32" t="e">
        <f t="shared" si="250"/>
        <v>#DIV/0!</v>
      </c>
      <c r="CJ32" t="e">
        <f t="shared" si="251"/>
        <v>#DIV/0!</v>
      </c>
    </row>
    <row r="33" spans="1:88" x14ac:dyDescent="0.35">
      <c r="A33" t="s">
        <v>160</v>
      </c>
      <c r="B33" s="1">
        <v>31</v>
      </c>
      <c r="C33" s="1" t="s">
        <v>121</v>
      </c>
      <c r="D33" s="1" t="s">
        <v>0</v>
      </c>
      <c r="E33" s="1">
        <v>0</v>
      </c>
      <c r="F33" s="1" t="s">
        <v>91</v>
      </c>
      <c r="G33" s="1" t="s">
        <v>0</v>
      </c>
      <c r="H33" s="1">
        <v>6920.0000818744302</v>
      </c>
      <c r="I33" s="1">
        <v>0</v>
      </c>
      <c r="J33">
        <f t="shared" si="210"/>
        <v>41.64466246347132</v>
      </c>
      <c r="K33">
        <f t="shared" si="211"/>
        <v>0.30713712716597408</v>
      </c>
      <c r="L33">
        <f t="shared" si="212"/>
        <v>1020.5910943072302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213"/>
        <v>#DIV/0!</v>
      </c>
      <c r="U33" t="e">
        <f t="shared" si="214"/>
        <v>#DIV/0!</v>
      </c>
      <c r="V33" t="e">
        <f t="shared" si="215"/>
        <v>#DIV/0!</v>
      </c>
      <c r="W33" s="1">
        <v>-1</v>
      </c>
      <c r="X33" s="1">
        <v>0.87</v>
      </c>
      <c r="Y33" s="1">
        <v>0.92</v>
      </c>
      <c r="Z33" s="1">
        <v>10.180834770202637</v>
      </c>
      <c r="AA33">
        <f t="shared" si="216"/>
        <v>0.87509041738510118</v>
      </c>
      <c r="AB33">
        <f t="shared" si="217"/>
        <v>2.867041647574586E-2</v>
      </c>
      <c r="AC33" t="e">
        <f t="shared" si="218"/>
        <v>#DIV/0!</v>
      </c>
      <c r="AD33" t="e">
        <f t="shared" si="219"/>
        <v>#DIV/0!</v>
      </c>
      <c r="AE33" t="e">
        <f t="shared" si="220"/>
        <v>#DIV/0!</v>
      </c>
      <c r="AF33" s="1">
        <v>0</v>
      </c>
      <c r="AG33" s="1">
        <v>0.5</v>
      </c>
      <c r="AH33" t="e">
        <f t="shared" si="221"/>
        <v>#DIV/0!</v>
      </c>
      <c r="AI33">
        <f t="shared" si="222"/>
        <v>4.1413728904010805</v>
      </c>
      <c r="AJ33">
        <f t="shared" si="223"/>
        <v>1.3476183364769896</v>
      </c>
      <c r="AK33">
        <f t="shared" si="224"/>
        <v>24.487949371337891</v>
      </c>
      <c r="AL33" s="1">
        <v>2</v>
      </c>
      <c r="AM33">
        <f t="shared" si="225"/>
        <v>4.644859790802002</v>
      </c>
      <c r="AN33" s="1">
        <v>1</v>
      </c>
      <c r="AO33">
        <f t="shared" si="226"/>
        <v>9.2897195816040039</v>
      </c>
      <c r="AP33" s="1">
        <v>21.959196090698242</v>
      </c>
      <c r="AQ33" s="1">
        <v>24.487949371337891</v>
      </c>
      <c r="AR33" s="1">
        <v>20.254230499267578</v>
      </c>
      <c r="AS33" s="1">
        <v>1300.3280029296875</v>
      </c>
      <c r="AT33" s="1">
        <v>1269.07421875</v>
      </c>
      <c r="AU33" s="1">
        <v>14.799273490905762</v>
      </c>
      <c r="AV33" s="1">
        <v>17.510704040527344</v>
      </c>
      <c r="AW33" s="1">
        <v>55.440689086914063</v>
      </c>
      <c r="AX33" s="1">
        <v>65.598991394042969</v>
      </c>
      <c r="AY33" s="1">
        <v>300.12603759765625</v>
      </c>
      <c r="AZ33" s="1">
        <v>1699.721435546875</v>
      </c>
      <c r="BA33" s="1">
        <v>4.330088198184967E-2</v>
      </c>
      <c r="BB33" s="1">
        <v>99.155075073242188</v>
      </c>
      <c r="BC33" s="1">
        <v>2.146578311920166</v>
      </c>
      <c r="BD33" s="1">
        <v>-4.8443280160427094E-2</v>
      </c>
      <c r="BE33" s="1">
        <v>0.5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227"/>
        <v>1.5006301879882811</v>
      </c>
      <c r="BM33">
        <f t="shared" si="228"/>
        <v>4.1413728904010801E-3</v>
      </c>
      <c r="BN33">
        <f t="shared" si="229"/>
        <v>297.63794937133787</v>
      </c>
      <c r="BO33">
        <f t="shared" si="230"/>
        <v>295.10919609069822</v>
      </c>
      <c r="BP33">
        <f t="shared" si="231"/>
        <v>271.95542360882246</v>
      </c>
      <c r="BQ33">
        <f t="shared" si="232"/>
        <v>0.24370607538210204</v>
      </c>
      <c r="BR33">
        <f t="shared" si="233"/>
        <v>3.0838935102008036</v>
      </c>
      <c r="BS33">
        <f t="shared" si="234"/>
        <v>31.101721297904778</v>
      </c>
      <c r="BT33">
        <f t="shared" si="235"/>
        <v>13.591017257377434</v>
      </c>
      <c r="BU33">
        <f t="shared" si="236"/>
        <v>23.223572731018066</v>
      </c>
      <c r="BV33">
        <f t="shared" si="237"/>
        <v>2.8581046572848043</v>
      </c>
      <c r="BW33">
        <f t="shared" si="238"/>
        <v>0.29730753214893457</v>
      </c>
      <c r="BX33">
        <f t="shared" si="239"/>
        <v>1.736275173723814</v>
      </c>
      <c r="BY33">
        <f t="shared" si="240"/>
        <v>1.1218294835609903</v>
      </c>
      <c r="BZ33">
        <f t="shared" si="241"/>
        <v>0.18667602274917564</v>
      </c>
      <c r="CA33">
        <f t="shared" si="242"/>
        <v>101.19678657511581</v>
      </c>
      <c r="CB33">
        <f t="shared" si="243"/>
        <v>0.80420126674110659</v>
      </c>
      <c r="CC33">
        <f t="shared" si="244"/>
        <v>56.64615773481416</v>
      </c>
      <c r="CD33">
        <f t="shared" si="245"/>
        <v>1263.0223359313823</v>
      </c>
      <c r="CE33">
        <f t="shared" si="246"/>
        <v>1.8677501193827276E-2</v>
      </c>
      <c r="CF33">
        <f t="shared" si="247"/>
        <v>0</v>
      </c>
      <c r="CG33">
        <f t="shared" si="248"/>
        <v>1487.4099404711183</v>
      </c>
      <c r="CH33">
        <f t="shared" si="249"/>
        <v>0</v>
      </c>
      <c r="CI33" t="e">
        <f t="shared" si="250"/>
        <v>#DIV/0!</v>
      </c>
      <c r="CJ33" t="e">
        <f t="shared" si="251"/>
        <v>#DIV/0!</v>
      </c>
    </row>
    <row r="34" spans="1:88" x14ac:dyDescent="0.35">
      <c r="A34" t="s">
        <v>160</v>
      </c>
      <c r="B34" s="1">
        <v>32</v>
      </c>
      <c r="C34" s="1" t="s">
        <v>122</v>
      </c>
      <c r="D34" s="1" t="s">
        <v>0</v>
      </c>
      <c r="E34" s="1">
        <v>0</v>
      </c>
      <c r="F34" s="1" t="s">
        <v>91</v>
      </c>
      <c r="G34" s="1" t="s">
        <v>0</v>
      </c>
      <c r="H34" s="1">
        <v>7142.0000818744302</v>
      </c>
      <c r="I34" s="1">
        <v>0</v>
      </c>
      <c r="J34">
        <f t="shared" si="210"/>
        <v>41.935804754057628</v>
      </c>
      <c r="K34">
        <f t="shared" si="211"/>
        <v>0.27557200360625528</v>
      </c>
      <c r="L34">
        <f t="shared" si="212"/>
        <v>1383.4128205675495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213"/>
        <v>#DIV/0!</v>
      </c>
      <c r="U34" t="e">
        <f t="shared" si="214"/>
        <v>#DIV/0!</v>
      </c>
      <c r="V34" t="e">
        <f t="shared" si="215"/>
        <v>#DIV/0!</v>
      </c>
      <c r="W34" s="1">
        <v>-1</v>
      </c>
      <c r="X34" s="1">
        <v>0.87</v>
      </c>
      <c r="Y34" s="1">
        <v>0.92</v>
      </c>
      <c r="Z34" s="1">
        <v>10.180834770202637</v>
      </c>
      <c r="AA34">
        <f t="shared" si="216"/>
        <v>0.87509041738510118</v>
      </c>
      <c r="AB34">
        <f t="shared" si="217"/>
        <v>2.885672883466989E-2</v>
      </c>
      <c r="AC34" t="e">
        <f t="shared" si="218"/>
        <v>#DIV/0!</v>
      </c>
      <c r="AD34" t="e">
        <f t="shared" si="219"/>
        <v>#DIV/0!</v>
      </c>
      <c r="AE34" t="e">
        <f t="shared" si="220"/>
        <v>#DIV/0!</v>
      </c>
      <c r="AF34" s="1">
        <v>0</v>
      </c>
      <c r="AG34" s="1">
        <v>0.5</v>
      </c>
      <c r="AH34" t="e">
        <f t="shared" si="221"/>
        <v>#DIV/0!</v>
      </c>
      <c r="AI34">
        <f t="shared" si="222"/>
        <v>3.8297395441724875</v>
      </c>
      <c r="AJ34">
        <f t="shared" si="223"/>
        <v>1.3845791862658579</v>
      </c>
      <c r="AK34">
        <f t="shared" si="224"/>
        <v>24.53131103515625</v>
      </c>
      <c r="AL34" s="1">
        <v>2</v>
      </c>
      <c r="AM34">
        <f t="shared" si="225"/>
        <v>4.644859790802002</v>
      </c>
      <c r="AN34" s="1">
        <v>1</v>
      </c>
      <c r="AO34">
        <f t="shared" si="226"/>
        <v>9.2897195816040039</v>
      </c>
      <c r="AP34" s="1">
        <v>21.954366683959961</v>
      </c>
      <c r="AQ34" s="1">
        <v>24.53131103515625</v>
      </c>
      <c r="AR34" s="1">
        <v>20.254114151000977</v>
      </c>
      <c r="AS34" s="1">
        <v>1700.0704345703125</v>
      </c>
      <c r="AT34" s="1">
        <v>1667.8665771484375</v>
      </c>
      <c r="AU34" s="1">
        <v>14.709976196289063</v>
      </c>
      <c r="AV34" s="1">
        <v>17.218265533447266</v>
      </c>
      <c r="AW34" s="1">
        <v>55.123519897460938</v>
      </c>
      <c r="AX34" s="1">
        <v>64.524429321289063</v>
      </c>
      <c r="AY34" s="1">
        <v>300.1087646484375</v>
      </c>
      <c r="AZ34" s="1">
        <v>1700.276611328125</v>
      </c>
      <c r="BA34" s="1">
        <v>3.7308167666196823E-2</v>
      </c>
      <c r="BB34" s="1">
        <v>99.157875061035156</v>
      </c>
      <c r="BC34" s="1">
        <v>0.84984368085861206</v>
      </c>
      <c r="BD34" s="1">
        <v>-5.2657280117273331E-2</v>
      </c>
      <c r="BE34" s="1">
        <v>0.5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227"/>
        <v>1.5005438232421875</v>
      </c>
      <c r="BM34">
        <f t="shared" si="228"/>
        <v>3.8297395441724874E-3</v>
      </c>
      <c r="BN34">
        <f t="shared" si="229"/>
        <v>297.68131103515623</v>
      </c>
      <c r="BO34">
        <f t="shared" si="230"/>
        <v>295.10436668395994</v>
      </c>
      <c r="BP34">
        <f t="shared" si="231"/>
        <v>272.04425173183699</v>
      </c>
      <c r="BQ34">
        <f t="shared" si="232"/>
        <v>0.29681957418808208</v>
      </c>
      <c r="BR34">
        <f t="shared" si="233"/>
        <v>3.0919058087991496</v>
      </c>
      <c r="BS34">
        <f t="shared" si="234"/>
        <v>31.181646509628944</v>
      </c>
      <c r="BT34">
        <f t="shared" si="235"/>
        <v>13.963380976181679</v>
      </c>
      <c r="BU34">
        <f t="shared" si="236"/>
        <v>23.242838859558105</v>
      </c>
      <c r="BV34">
        <f t="shared" si="237"/>
        <v>2.8614335505162281</v>
      </c>
      <c r="BW34">
        <f t="shared" si="238"/>
        <v>0.26763289077366964</v>
      </c>
      <c r="BX34">
        <f t="shared" si="239"/>
        <v>1.7073266225332917</v>
      </c>
      <c r="BY34">
        <f t="shared" si="240"/>
        <v>1.1541069279829363</v>
      </c>
      <c r="BZ34">
        <f t="shared" si="241"/>
        <v>0.167966167904508</v>
      </c>
      <c r="CA34">
        <f t="shared" si="242"/>
        <v>137.17627561967134</v>
      </c>
      <c r="CB34">
        <f t="shared" si="243"/>
        <v>0.82945053250768985</v>
      </c>
      <c r="CC34">
        <f t="shared" si="244"/>
        <v>55.430773042958492</v>
      </c>
      <c r="CD34">
        <f t="shared" si="245"/>
        <v>1661.7723849695813</v>
      </c>
      <c r="CE34">
        <f t="shared" si="246"/>
        <v>1.3988282009744304E-2</v>
      </c>
      <c r="CF34">
        <f t="shared" si="247"/>
        <v>0</v>
      </c>
      <c r="CG34">
        <f t="shared" si="248"/>
        <v>1487.8957694772544</v>
      </c>
      <c r="CH34">
        <f t="shared" si="249"/>
        <v>0</v>
      </c>
      <c r="CI34" t="e">
        <f t="shared" si="250"/>
        <v>#DIV/0!</v>
      </c>
      <c r="CJ34" t="e">
        <f t="shared" si="251"/>
        <v>#DIV/0!</v>
      </c>
    </row>
    <row r="35" spans="1:88" x14ac:dyDescent="0.35">
      <c r="A35" t="s">
        <v>160</v>
      </c>
      <c r="B35" s="1">
        <v>33</v>
      </c>
      <c r="C35" s="1" t="s">
        <v>123</v>
      </c>
      <c r="D35" s="1" t="s">
        <v>0</v>
      </c>
      <c r="E35" s="1">
        <v>0</v>
      </c>
      <c r="F35" s="1" t="s">
        <v>91</v>
      </c>
      <c r="G35" s="1" t="s">
        <v>0</v>
      </c>
      <c r="H35" s="1">
        <v>7364.0000818744302</v>
      </c>
      <c r="I35" s="1">
        <v>0</v>
      </c>
      <c r="J35">
        <f t="shared" si="210"/>
        <v>43.277582067381395</v>
      </c>
      <c r="K35">
        <f t="shared" si="211"/>
        <v>0.23462547616091792</v>
      </c>
      <c r="L35">
        <f t="shared" si="212"/>
        <v>1621.521979510725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213"/>
        <v>#DIV/0!</v>
      </c>
      <c r="U35" t="e">
        <f t="shared" si="214"/>
        <v>#DIV/0!</v>
      </c>
      <c r="V35" t="e">
        <f t="shared" si="215"/>
        <v>#DIV/0!</v>
      </c>
      <c r="W35" s="1">
        <v>-1</v>
      </c>
      <c r="X35" s="1">
        <v>0.87</v>
      </c>
      <c r="Y35" s="1">
        <v>0.92</v>
      </c>
      <c r="Z35" s="1">
        <v>10.180834770202637</v>
      </c>
      <c r="AA35">
        <f t="shared" si="216"/>
        <v>0.87509041738510118</v>
      </c>
      <c r="AB35">
        <f t="shared" si="217"/>
        <v>2.9780469223611061E-2</v>
      </c>
      <c r="AC35" t="e">
        <f t="shared" si="218"/>
        <v>#DIV/0!</v>
      </c>
      <c r="AD35" t="e">
        <f t="shared" si="219"/>
        <v>#DIV/0!</v>
      </c>
      <c r="AE35" t="e">
        <f t="shared" si="220"/>
        <v>#DIV/0!</v>
      </c>
      <c r="AF35" s="1">
        <v>0</v>
      </c>
      <c r="AG35" s="1">
        <v>0.5</v>
      </c>
      <c r="AH35" t="e">
        <f t="shared" si="221"/>
        <v>#DIV/0!</v>
      </c>
      <c r="AI35">
        <f t="shared" si="222"/>
        <v>3.447323718937219</v>
      </c>
      <c r="AJ35">
        <f t="shared" si="223"/>
        <v>1.4575362247194075</v>
      </c>
      <c r="AK35">
        <f t="shared" si="224"/>
        <v>24.737766265869141</v>
      </c>
      <c r="AL35" s="1">
        <v>2</v>
      </c>
      <c r="AM35">
        <f t="shared" si="225"/>
        <v>4.644859790802002</v>
      </c>
      <c r="AN35" s="1">
        <v>1</v>
      </c>
      <c r="AO35">
        <f t="shared" si="226"/>
        <v>9.2897195816040039</v>
      </c>
      <c r="AP35" s="1">
        <v>22.050533294677734</v>
      </c>
      <c r="AQ35" s="1">
        <v>24.737766265869141</v>
      </c>
      <c r="AR35" s="1">
        <v>20.345413208007813</v>
      </c>
      <c r="AS35" s="1">
        <v>1999.468994140625</v>
      </c>
      <c r="AT35" s="1">
        <v>1966.1126708984375</v>
      </c>
      <c r="AU35" s="1">
        <v>14.611225128173828</v>
      </c>
      <c r="AV35" s="1">
        <v>16.869726181030273</v>
      </c>
      <c r="AW35" s="1">
        <v>54.433017730712891</v>
      </c>
      <c r="AX35" s="1">
        <v>62.848766326904297</v>
      </c>
      <c r="AY35" s="1">
        <v>300.12545776367188</v>
      </c>
      <c r="AZ35" s="1">
        <v>1699.023681640625</v>
      </c>
      <c r="BA35" s="1">
        <v>4.0811344981193542E-2</v>
      </c>
      <c r="BB35" s="1">
        <v>99.157989501953125</v>
      </c>
      <c r="BC35" s="1">
        <v>-0.40073004364967346</v>
      </c>
      <c r="BD35" s="1">
        <v>-5.2151165902614594E-2</v>
      </c>
      <c r="BE35" s="1">
        <v>0.75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227"/>
        <v>1.5006272888183592</v>
      </c>
      <c r="BM35">
        <f t="shared" si="228"/>
        <v>3.4473237189372192E-3</v>
      </c>
      <c r="BN35">
        <f t="shared" si="229"/>
        <v>297.88776626586912</v>
      </c>
      <c r="BO35">
        <f t="shared" si="230"/>
        <v>295.20053329467771</v>
      </c>
      <c r="BP35">
        <f t="shared" si="231"/>
        <v>271.84378298631782</v>
      </c>
      <c r="BQ35">
        <f t="shared" si="232"/>
        <v>0.35827923867836903</v>
      </c>
      <c r="BR35">
        <f t="shared" si="233"/>
        <v>3.1303043562788311</v>
      </c>
      <c r="BS35">
        <f t="shared" si="234"/>
        <v>31.568856649893785</v>
      </c>
      <c r="BT35">
        <f t="shared" si="235"/>
        <v>14.699130468863512</v>
      </c>
      <c r="BU35">
        <f t="shared" si="236"/>
        <v>23.394149780273438</v>
      </c>
      <c r="BV35">
        <f t="shared" si="237"/>
        <v>2.887695896834789</v>
      </c>
      <c r="BW35">
        <f t="shared" si="238"/>
        <v>0.22884564419033451</v>
      </c>
      <c r="BX35">
        <f t="shared" si="239"/>
        <v>1.6727681315594236</v>
      </c>
      <c r="BY35">
        <f t="shared" si="240"/>
        <v>1.2149277652753654</v>
      </c>
      <c r="BZ35">
        <f t="shared" si="241"/>
        <v>0.143536817204237</v>
      </c>
      <c r="CA35">
        <f t="shared" si="242"/>
        <v>160.78685942151071</v>
      </c>
      <c r="CB35">
        <f t="shared" si="243"/>
        <v>0.82473502333401483</v>
      </c>
      <c r="CC35">
        <f t="shared" si="244"/>
        <v>53.457677896949072</v>
      </c>
      <c r="CD35">
        <f t="shared" si="245"/>
        <v>1959.8234890477108</v>
      </c>
      <c r="CE35">
        <f t="shared" si="246"/>
        <v>1.1804731677346135E-2</v>
      </c>
      <c r="CF35">
        <f t="shared" si="247"/>
        <v>0</v>
      </c>
      <c r="CG35">
        <f t="shared" si="248"/>
        <v>1486.7993427140659</v>
      </c>
      <c r="CH35">
        <f t="shared" si="249"/>
        <v>0</v>
      </c>
      <c r="CI35" t="e">
        <f t="shared" si="250"/>
        <v>#DIV/0!</v>
      </c>
      <c r="CJ35" t="e">
        <f t="shared" si="251"/>
        <v>#DIV/0!</v>
      </c>
    </row>
    <row r="36" spans="1:88" x14ac:dyDescent="0.35">
      <c r="A36" t="s">
        <v>161</v>
      </c>
      <c r="B36" s="1">
        <v>34</v>
      </c>
      <c r="C36" s="1" t="s">
        <v>124</v>
      </c>
      <c r="D36" s="1" t="s">
        <v>0</v>
      </c>
      <c r="E36" s="1">
        <v>0</v>
      </c>
      <c r="F36" s="1" t="s">
        <v>91</v>
      </c>
      <c r="G36" s="1" t="s">
        <v>0</v>
      </c>
      <c r="H36" s="1">
        <v>7991.0000818744302</v>
      </c>
      <c r="I36" s="1">
        <v>0</v>
      </c>
      <c r="J36">
        <f t="shared" ref="J36" si="252">(AS36-AT36*(1000-AU36)/(1000-AV36))*BL36</f>
        <v>22.765712761533354</v>
      </c>
      <c r="K36">
        <f t="shared" ref="K36" si="253">IF(BW36&lt;&gt;0,1/(1/BW36-1/AO36),0)</f>
        <v>0.20359777088718037</v>
      </c>
      <c r="L36">
        <f t="shared" ref="L36" si="254">((BZ36-BM36/2)*AT36-J36)/(BZ36+BM36/2)</f>
        <v>193.00707596582515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" si="255">CF36/P36</f>
        <v>#DIV/0!</v>
      </c>
      <c r="U36" t="e">
        <f t="shared" ref="U36" si="256">CH36/R36</f>
        <v>#DIV/0!</v>
      </c>
      <c r="V36" t="e">
        <f t="shared" ref="V36" si="257">(R36-S36)/R36</f>
        <v>#DIV/0!</v>
      </c>
      <c r="W36" s="1">
        <v>-1</v>
      </c>
      <c r="X36" s="1">
        <v>0.87</v>
      </c>
      <c r="Y36" s="1">
        <v>0.92</v>
      </c>
      <c r="Z36" s="1">
        <v>10.180834770202637</v>
      </c>
      <c r="AA36">
        <f t="shared" ref="AA36" si="258">(Z36*Y36+(100-Z36)*X36)/100</f>
        <v>0.87509041738510118</v>
      </c>
      <c r="AB36">
        <f t="shared" ref="AB36" si="259">(J36-W36)/CG36</f>
        <v>1.5990576033544469E-2</v>
      </c>
      <c r="AC36" t="e">
        <f t="shared" ref="AC36" si="260">(R36-S36)/(R36-Q36)</f>
        <v>#DIV/0!</v>
      </c>
      <c r="AD36" t="e">
        <f t="shared" ref="AD36" si="261">(P36-R36)/(P36-Q36)</f>
        <v>#DIV/0!</v>
      </c>
      <c r="AE36" t="e">
        <f t="shared" ref="AE36" si="262">(P36-R36)/R36</f>
        <v>#DIV/0!</v>
      </c>
      <c r="AF36" s="1">
        <v>0</v>
      </c>
      <c r="AG36" s="1">
        <v>0.5</v>
      </c>
      <c r="AH36" t="e">
        <f t="shared" ref="AH36" si="263">V36*AG36*AA36*AF36</f>
        <v>#DIV/0!</v>
      </c>
      <c r="AI36">
        <f t="shared" ref="AI36" si="264">BM36*1000</f>
        <v>3.6707561481194033</v>
      </c>
      <c r="AJ36">
        <f t="shared" ref="AJ36" si="265">(BR36-BX36)</f>
        <v>1.7797249207830395</v>
      </c>
      <c r="AK36">
        <f t="shared" ref="AK36" si="266">(AQ36+BQ36*I36)</f>
        <v>26.361366271972656</v>
      </c>
      <c r="AL36" s="1">
        <v>2</v>
      </c>
      <c r="AM36">
        <f t="shared" ref="AM36" si="267">(AL36*BF36+BG36)</f>
        <v>4.644859790802002</v>
      </c>
      <c r="AN36" s="1">
        <v>1</v>
      </c>
      <c r="AO36">
        <f t="shared" ref="AO36" si="268">AM36*(AN36+1)*(AN36+1)/(AN36*AN36+1)</f>
        <v>9.2897195816040039</v>
      </c>
      <c r="AP36" s="1">
        <v>22.057353973388672</v>
      </c>
      <c r="AQ36" s="1">
        <v>26.361366271972656</v>
      </c>
      <c r="AR36" s="1">
        <v>20.375408172607422</v>
      </c>
      <c r="AS36" s="1">
        <v>399.85675048828125</v>
      </c>
      <c r="AT36" s="1">
        <v>383.74676513671875</v>
      </c>
      <c r="AU36" s="1">
        <v>14.411099433898926</v>
      </c>
      <c r="AV36" s="1">
        <v>16.816184997558594</v>
      </c>
      <c r="AW36" s="1">
        <v>53.661613464355469</v>
      </c>
      <c r="AX36" s="1">
        <v>62.625373840332031</v>
      </c>
      <c r="AY36" s="1">
        <v>300.11639404296875</v>
      </c>
      <c r="AZ36" s="1">
        <v>1698.3758544921875</v>
      </c>
      <c r="BA36" s="1">
        <v>4.9250759184360504E-2</v>
      </c>
      <c r="BB36" s="1">
        <v>99.152297973632813</v>
      </c>
      <c r="BC36" s="1">
        <v>2.5944511890411377</v>
      </c>
      <c r="BD36" s="1">
        <v>3.5339105874300003E-2</v>
      </c>
      <c r="BE36" s="1">
        <v>0.5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" si="269">AY36*0.000001/(AL36*0.0001)</f>
        <v>1.5005819702148435</v>
      </c>
      <c r="BM36">
        <f t="shared" ref="BM36" si="270">(AV36-AU36)/(1000-AV36)*BL36</f>
        <v>3.6707561481194033E-3</v>
      </c>
      <c r="BN36">
        <f t="shared" ref="BN36" si="271">(AQ36+273.15)</f>
        <v>299.51136627197263</v>
      </c>
      <c r="BO36">
        <f t="shared" ref="BO36" si="272">(AP36+273.15)</f>
        <v>295.20735397338865</v>
      </c>
      <c r="BP36">
        <f t="shared" ref="BP36" si="273">(AZ36*BH36+BA36*BI36)*BJ36</f>
        <v>271.74013064488463</v>
      </c>
      <c r="BQ36">
        <f t="shared" ref="BQ36" si="274">((BP36+0.00000010773*(BO36^4-BN36^4))-BM36*44100)/(AM36*51.4+0.00000043092*BN36^3)</f>
        <v>0.24404971683101809</v>
      </c>
      <c r="BR36">
        <f t="shared" ref="BR36" si="275">0.61365*EXP(17.502*AK36/(240.97+AK36))</f>
        <v>3.447088306440703</v>
      </c>
      <c r="BS36">
        <f t="shared" ref="BS36" si="276">BR36*1000/BB36</f>
        <v>34.76559168963864</v>
      </c>
      <c r="BT36">
        <f t="shared" ref="BT36" si="277">(BS36-AV36)</f>
        <v>17.949406692080046</v>
      </c>
      <c r="BU36">
        <f t="shared" ref="BU36" si="278">IF(I36,AQ36,(AP36+AQ36)/2)</f>
        <v>24.209360122680664</v>
      </c>
      <c r="BV36">
        <f t="shared" ref="BV36" si="279">0.61365*EXP(17.502*BU36/(240.97+BU36))</f>
        <v>3.0328477602551844</v>
      </c>
      <c r="BW36">
        <f t="shared" ref="BW36" si="280">IF(BT36&lt;&gt;0,(1000-(BS36+AV36)/2)/BT36*BM36,0)</f>
        <v>0.1992313254423379</v>
      </c>
      <c r="BX36">
        <f t="shared" ref="BX36" si="281">AV36*BB36/1000</f>
        <v>1.6673633856576635</v>
      </c>
      <c r="BY36">
        <f t="shared" ref="BY36" si="282">(BV36-BX36)</f>
        <v>1.3654843745975209</v>
      </c>
      <c r="BZ36">
        <f t="shared" ref="BZ36" si="283">1/(1.6/K36+1.37/AO36)</f>
        <v>0.12490464999278296</v>
      </c>
      <c r="CA36">
        <f t="shared" ref="CA36" si="284">L36*BB36*0.001</f>
        <v>19.137095107183079</v>
      </c>
      <c r="CB36">
        <f t="shared" ref="CB36" si="285">L36/AT36</f>
        <v>0.50295427479906407</v>
      </c>
      <c r="CC36">
        <f t="shared" ref="CC36" si="286">(1-BM36*BB36/BR36/K36)*100</f>
        <v>48.139954809737652</v>
      </c>
      <c r="CD36">
        <f t="shared" ref="CD36" si="287">(AT36-J36/(AO36/1.35))</f>
        <v>380.43840776832945</v>
      </c>
      <c r="CE36">
        <f t="shared" ref="CE36" si="288">J36*CC36/100/CD36</f>
        <v>2.8807301291699859E-2</v>
      </c>
      <c r="CF36">
        <f t="shared" ref="CF36" si="289">(P36-O36)</f>
        <v>0</v>
      </c>
      <c r="CG36">
        <f t="shared" ref="CG36" si="290">AZ36*AA36</f>
        <v>1486.2324353843462</v>
      </c>
      <c r="CH36">
        <f t="shared" ref="CH36" si="291">(R36-Q36)</f>
        <v>0</v>
      </c>
      <c r="CI36" t="e">
        <f t="shared" ref="CI36" si="292">(R36-S36)/(R36-O36)</f>
        <v>#DIV/0!</v>
      </c>
      <c r="CJ36" t="e">
        <f t="shared" ref="CJ36" si="293">(P36-R36)/(P36-O36)</f>
        <v>#DIV/0!</v>
      </c>
    </row>
    <row r="37" spans="1:88" x14ac:dyDescent="0.35">
      <c r="A37" t="s">
        <v>161</v>
      </c>
      <c r="B37" s="1">
        <v>36</v>
      </c>
      <c r="C37" s="1" t="s">
        <v>126</v>
      </c>
      <c r="D37" s="1" t="s">
        <v>0</v>
      </c>
      <c r="E37" s="1">
        <v>0</v>
      </c>
      <c r="F37" s="1" t="s">
        <v>91</v>
      </c>
      <c r="G37" s="1" t="s">
        <v>0</v>
      </c>
      <c r="H37" s="1">
        <v>8435.0000818744302</v>
      </c>
      <c r="I37" s="1">
        <v>0</v>
      </c>
      <c r="J37">
        <f t="shared" ref="J37:J46" si="294">(AS37-AT37*(1000-AU37)/(1000-AV37))*BL37</f>
        <v>-2.8922617336647067</v>
      </c>
      <c r="K37">
        <f t="shared" ref="K37:K46" si="295">IF(BW37&lt;&gt;0,1/(1/BW37-1/AO37),0)</f>
        <v>0.15655400313017886</v>
      </c>
      <c r="L37">
        <f t="shared" ref="L37:L46" si="296">((BZ37-BM37/2)*AT37-J37)/(BZ37+BM37/2)</f>
        <v>79.548814325171904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ref="T37:T46" si="297">CF37/P37</f>
        <v>#DIV/0!</v>
      </c>
      <c r="U37" t="e">
        <f t="shared" ref="U37:U46" si="298">CH37/R37</f>
        <v>#DIV/0!</v>
      </c>
      <c r="V37" t="e">
        <f t="shared" ref="V37:V46" si="299">(R37-S37)/R37</f>
        <v>#DIV/0!</v>
      </c>
      <c r="W37" s="1">
        <v>-1</v>
      </c>
      <c r="X37" s="1">
        <v>0.87</v>
      </c>
      <c r="Y37" s="1">
        <v>0.92</v>
      </c>
      <c r="Z37" s="1">
        <v>10.180834770202637</v>
      </c>
      <c r="AA37">
        <f t="shared" ref="AA37:AA46" si="300">(Z37*Y37+(100-Z37)*X37)/100</f>
        <v>0.87509041738510118</v>
      </c>
      <c r="AB37">
        <f t="shared" ref="AB37:AB46" si="301">(J37-W37)/CG37</f>
        <v>-1.2716858131163855E-3</v>
      </c>
      <c r="AC37" t="e">
        <f t="shared" ref="AC37:AC46" si="302">(R37-S37)/(R37-Q37)</f>
        <v>#DIV/0!</v>
      </c>
      <c r="AD37" t="e">
        <f t="shared" ref="AD37:AD46" si="303">(P37-R37)/(P37-Q37)</f>
        <v>#DIV/0!</v>
      </c>
      <c r="AE37" t="e">
        <f t="shared" ref="AE37:AE46" si="304">(P37-R37)/R37</f>
        <v>#DIV/0!</v>
      </c>
      <c r="AF37" s="1">
        <v>0</v>
      </c>
      <c r="AG37" s="1">
        <v>0.5</v>
      </c>
      <c r="AH37" t="e">
        <f t="shared" ref="AH37:AH46" si="305">V37*AG37*AA37*AF37</f>
        <v>#DIV/0!</v>
      </c>
      <c r="AI37">
        <f t="shared" ref="AI37:AI46" si="306">BM37*1000</f>
        <v>3.1001910320376798</v>
      </c>
      <c r="AJ37">
        <f t="shared" ref="AJ37:AJ46" si="307">(BR37-BX37)</f>
        <v>1.9444557217704554</v>
      </c>
      <c r="AK37">
        <f t="shared" ref="AK37:AK46" si="308">(AQ37+BQ37*I37)</f>
        <v>26.848197937011719</v>
      </c>
      <c r="AL37" s="1">
        <v>2</v>
      </c>
      <c r="AM37">
        <f t="shared" ref="AM37:AM46" si="309">(AL37*BF37+BG37)</f>
        <v>4.644859790802002</v>
      </c>
      <c r="AN37" s="1">
        <v>1</v>
      </c>
      <c r="AO37">
        <f t="shared" ref="AO37:AO46" si="310">AM37*(AN37+1)*(AN37+1)/(AN37*AN37+1)</f>
        <v>9.2897195816040039</v>
      </c>
      <c r="AP37" s="1">
        <v>22.228311538696289</v>
      </c>
      <c r="AQ37" s="1">
        <v>26.848197937011719</v>
      </c>
      <c r="AR37" s="1">
        <v>20.538309097290039</v>
      </c>
      <c r="AS37" s="1">
        <v>49.851169586181641</v>
      </c>
      <c r="AT37" s="1">
        <v>51.671844482421875</v>
      </c>
      <c r="AU37" s="1">
        <v>14.135744094848633</v>
      </c>
      <c r="AV37" s="1">
        <v>16.1683349609375</v>
      </c>
      <c r="AW37" s="1">
        <v>52.084197998046875</v>
      </c>
      <c r="AX37" s="1">
        <v>59.573097229003906</v>
      </c>
      <c r="AY37" s="1">
        <v>300.1160888671875</v>
      </c>
      <c r="AZ37" s="1">
        <v>1700.3896484375</v>
      </c>
      <c r="BA37" s="1">
        <v>5.338556319475174E-2</v>
      </c>
      <c r="BB37" s="1">
        <v>99.1392822265625</v>
      </c>
      <c r="BC37" s="1">
        <v>1.3787633180618286</v>
      </c>
      <c r="BD37" s="1">
        <v>7.8510887920856476E-2</v>
      </c>
      <c r="BE37" s="1">
        <v>0.75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ref="BL37:BL46" si="311">AY37*0.000001/(AL37*0.0001)</f>
        <v>1.5005804443359374</v>
      </c>
      <c r="BM37">
        <f t="shared" ref="BM37:BM46" si="312">(AV37-AU37)/(1000-AV37)*BL37</f>
        <v>3.1001910320376798E-3</v>
      </c>
      <c r="BN37">
        <f t="shared" ref="BN37:BN46" si="313">(AQ37+273.15)</f>
        <v>299.9981979370117</v>
      </c>
      <c r="BO37">
        <f t="shared" ref="BO37:BO46" si="314">(AP37+273.15)</f>
        <v>295.37831153869627</v>
      </c>
      <c r="BP37">
        <f t="shared" ref="BP37:BP46" si="315">(AZ37*BH37+BA37*BI37)*BJ37</f>
        <v>272.06233766893274</v>
      </c>
      <c r="BQ37">
        <f t="shared" ref="BQ37:BQ46" si="316">((BP37+0.00000010773*(BO37^4-BN37^4))-BM37*44100)/(AM37*51.4+0.00000043092*BN37^3)</f>
        <v>0.33078529461562967</v>
      </c>
      <c r="BR37">
        <f t="shared" ref="BR37:BR46" si="317">0.61365*EXP(17.502*AK37/(240.97+AK37))</f>
        <v>3.5473728445964356</v>
      </c>
      <c r="BS37">
        <f t="shared" ref="BS37:BS46" si="318">BR37*1000/BB37</f>
        <v>35.781707966067806</v>
      </c>
      <c r="BT37">
        <f t="shared" ref="BT37:BT46" si="319">(BS37-AV37)</f>
        <v>19.613373005130306</v>
      </c>
      <c r="BU37">
        <f t="shared" ref="BU37:BU46" si="320">IF(I37,AQ37,(AP37+AQ37)/2)</f>
        <v>24.538254737854004</v>
      </c>
      <c r="BV37">
        <f t="shared" ref="BV37:BV46" si="321">0.61365*EXP(17.502*BU37/(240.97+BU37))</f>
        <v>3.0931905437662213</v>
      </c>
      <c r="BW37">
        <f t="shared" ref="BW37:BW46" si="322">IF(BT37&lt;&gt;0,(1000-(BS37+AV37)/2)/BT37*BM37,0)</f>
        <v>0.15395941853803952</v>
      </c>
      <c r="BX37">
        <f t="shared" ref="BX37:BX46" si="323">AV37*BB37/1000</f>
        <v>1.6029171228259802</v>
      </c>
      <c r="BY37">
        <f t="shared" ref="BY37:BY46" si="324">(BV37-BX37)</f>
        <v>1.4902734209402411</v>
      </c>
      <c r="BZ37">
        <f t="shared" ref="BZ37:BZ46" si="325">1/(1.6/K37+1.37/AO37)</f>
        <v>9.6454427938383339E-2</v>
      </c>
      <c r="CA37">
        <f t="shared" ref="CA37:CA46" si="326">L37*BB37*0.001</f>
        <v>7.8864123541716351</v>
      </c>
      <c r="CB37">
        <f t="shared" ref="CB37:CB46" si="327">L37/AT37</f>
        <v>1.5395001885840061</v>
      </c>
      <c r="CC37">
        <f t="shared" ref="CC37:CC46" si="328">(1-BM37*BB37/BR37/K37)*100</f>
        <v>44.656934471951651</v>
      </c>
      <c r="CD37">
        <f t="shared" ref="CD37:CD46" si="329">(AT37-J37/(AO37/1.35))</f>
        <v>52.092153546236823</v>
      </c>
      <c r="CE37">
        <f t="shared" ref="CE37:CE46" si="330">J37*CC37/100/CD37</f>
        <v>-2.4794433311603546E-2</v>
      </c>
      <c r="CF37">
        <f t="shared" ref="CF37:CF46" si="331">(P37-O37)</f>
        <v>0</v>
      </c>
      <c r="CG37">
        <f t="shared" ref="CG37:CG46" si="332">AZ37*AA37</f>
        <v>1487.9946871684774</v>
      </c>
      <c r="CH37">
        <f t="shared" ref="CH37:CH46" si="333">(R37-Q37)</f>
        <v>0</v>
      </c>
      <c r="CI37" t="e">
        <f t="shared" ref="CI37:CI46" si="334">(R37-S37)/(R37-O37)</f>
        <v>#DIV/0!</v>
      </c>
      <c r="CJ37" t="e">
        <f t="shared" ref="CJ37:CJ46" si="335">(P37-R37)/(P37-O37)</f>
        <v>#DIV/0!</v>
      </c>
    </row>
    <row r="38" spans="1:88" x14ac:dyDescent="0.35">
      <c r="A38" t="s">
        <v>161</v>
      </c>
      <c r="B38" s="1">
        <v>37</v>
      </c>
      <c r="C38" s="1" t="s">
        <v>127</v>
      </c>
      <c r="D38" s="1" t="s">
        <v>0</v>
      </c>
      <c r="E38" s="1">
        <v>0</v>
      </c>
      <c r="F38" s="1" t="s">
        <v>91</v>
      </c>
      <c r="G38" s="1" t="s">
        <v>0</v>
      </c>
      <c r="H38" s="1">
        <v>8657.0000818744302</v>
      </c>
      <c r="I38" s="1">
        <v>0</v>
      </c>
      <c r="J38">
        <f t="shared" si="294"/>
        <v>1.4167429108351495</v>
      </c>
      <c r="K38">
        <f t="shared" si="295"/>
        <v>0.16942619807460596</v>
      </c>
      <c r="L38">
        <f t="shared" si="296"/>
        <v>81.974498054697662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297"/>
        <v>#DIV/0!</v>
      </c>
      <c r="U38" t="e">
        <f t="shared" si="298"/>
        <v>#DIV/0!</v>
      </c>
      <c r="V38" t="e">
        <f t="shared" si="299"/>
        <v>#DIV/0!</v>
      </c>
      <c r="W38" s="1">
        <v>-1</v>
      </c>
      <c r="X38" s="1">
        <v>0.87</v>
      </c>
      <c r="Y38" s="1">
        <v>0.92</v>
      </c>
      <c r="Z38" s="1">
        <v>10.180834770202637</v>
      </c>
      <c r="AA38">
        <f t="shared" si="300"/>
        <v>0.87509041738510118</v>
      </c>
      <c r="AB38">
        <f t="shared" si="301"/>
        <v>1.624244002939024E-3</v>
      </c>
      <c r="AC38" t="e">
        <f t="shared" si="302"/>
        <v>#DIV/0!</v>
      </c>
      <c r="AD38" t="e">
        <f t="shared" si="303"/>
        <v>#DIV/0!</v>
      </c>
      <c r="AE38" t="e">
        <f t="shared" si="304"/>
        <v>#DIV/0!</v>
      </c>
      <c r="AF38" s="1">
        <v>0</v>
      </c>
      <c r="AG38" s="1">
        <v>0.5</v>
      </c>
      <c r="AH38" t="e">
        <f t="shared" si="305"/>
        <v>#DIV/0!</v>
      </c>
      <c r="AI38">
        <f t="shared" si="306"/>
        <v>3.3312153870533971</v>
      </c>
      <c r="AJ38">
        <f t="shared" si="307"/>
        <v>1.9331253415273006</v>
      </c>
      <c r="AK38">
        <f t="shared" si="308"/>
        <v>26.843896865844727</v>
      </c>
      <c r="AL38" s="1">
        <v>2</v>
      </c>
      <c r="AM38">
        <f t="shared" si="309"/>
        <v>4.644859790802002</v>
      </c>
      <c r="AN38" s="1">
        <v>1</v>
      </c>
      <c r="AO38">
        <f t="shared" si="310"/>
        <v>9.2897195816040039</v>
      </c>
      <c r="AP38" s="1">
        <v>22.328950881958008</v>
      </c>
      <c r="AQ38" s="1">
        <v>26.843896865844727</v>
      </c>
      <c r="AR38" s="1">
        <v>20.633438110351563</v>
      </c>
      <c r="AS38" s="1">
        <v>99.60748291015625</v>
      </c>
      <c r="AT38" s="1">
        <v>98.444847106933594</v>
      </c>
      <c r="AU38" s="1">
        <v>14.090033531188965</v>
      </c>
      <c r="AV38" s="1">
        <v>16.273788452148438</v>
      </c>
      <c r="AW38" s="1">
        <v>51.600040435791016</v>
      </c>
      <c r="AX38" s="1">
        <v>59.595096588134766</v>
      </c>
      <c r="AY38" s="1">
        <v>300.1256103515625</v>
      </c>
      <c r="AZ38" s="1">
        <v>1700.302734375</v>
      </c>
      <c r="BA38" s="1">
        <v>4.7814484685659409E-2</v>
      </c>
      <c r="BB38" s="1">
        <v>99.137977600097656</v>
      </c>
      <c r="BC38" s="1">
        <v>1.5737355947494507</v>
      </c>
      <c r="BD38" s="1">
        <v>7.0477992296218872E-2</v>
      </c>
      <c r="BE38" s="1">
        <v>1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311"/>
        <v>1.5006280517578123</v>
      </c>
      <c r="BM38">
        <f t="shared" si="312"/>
        <v>3.3312153870533974E-3</v>
      </c>
      <c r="BN38">
        <f t="shared" si="313"/>
        <v>299.9938968658447</v>
      </c>
      <c r="BO38">
        <f t="shared" si="314"/>
        <v>295.47895088195799</v>
      </c>
      <c r="BP38">
        <f t="shared" si="315"/>
        <v>272.04843141924357</v>
      </c>
      <c r="BQ38">
        <f t="shared" si="316"/>
        <v>0.2947054549408889</v>
      </c>
      <c r="BR38">
        <f t="shared" si="317"/>
        <v>3.5464758165651205</v>
      </c>
      <c r="BS38">
        <f t="shared" si="318"/>
        <v>35.77313056426145</v>
      </c>
      <c r="BT38">
        <f t="shared" si="319"/>
        <v>19.499342112113013</v>
      </c>
      <c r="BU38">
        <f t="shared" si="320"/>
        <v>24.586423873901367</v>
      </c>
      <c r="BV38">
        <f t="shared" si="321"/>
        <v>3.1021157273811459</v>
      </c>
      <c r="BW38">
        <f t="shared" si="322"/>
        <v>0.16639154386135935</v>
      </c>
      <c r="BX38">
        <f t="shared" si="323"/>
        <v>1.6133504750378198</v>
      </c>
      <c r="BY38">
        <f t="shared" si="324"/>
        <v>1.4887652523433261</v>
      </c>
      <c r="BZ38">
        <f t="shared" si="325"/>
        <v>0.10426316738953899</v>
      </c>
      <c r="CA38">
        <f t="shared" si="326"/>
        <v>8.1267859519258661</v>
      </c>
      <c r="CB38">
        <f t="shared" si="327"/>
        <v>0.83269465557353783</v>
      </c>
      <c r="CC38">
        <f t="shared" si="328"/>
        <v>45.03766170823711</v>
      </c>
      <c r="CD38">
        <f t="shared" si="329"/>
        <v>98.238963289577583</v>
      </c>
      <c r="CE38">
        <f t="shared" si="330"/>
        <v>6.4950591709375272E-3</v>
      </c>
      <c r="CF38">
        <f t="shared" si="331"/>
        <v>0</v>
      </c>
      <c r="CG38">
        <f t="shared" si="332"/>
        <v>1487.9186295052475</v>
      </c>
      <c r="CH38">
        <f t="shared" si="333"/>
        <v>0</v>
      </c>
      <c r="CI38" t="e">
        <f t="shared" si="334"/>
        <v>#DIV/0!</v>
      </c>
      <c r="CJ38" t="e">
        <f t="shared" si="335"/>
        <v>#DIV/0!</v>
      </c>
    </row>
    <row r="39" spans="1:88" x14ac:dyDescent="0.35">
      <c r="A39" t="s">
        <v>161</v>
      </c>
      <c r="B39" s="1">
        <v>35</v>
      </c>
      <c r="C39" s="1" t="s">
        <v>125</v>
      </c>
      <c r="D39" s="1" t="s">
        <v>0</v>
      </c>
      <c r="E39" s="1">
        <v>0</v>
      </c>
      <c r="F39" s="1" t="s">
        <v>91</v>
      </c>
      <c r="G39" s="1" t="s">
        <v>0</v>
      </c>
      <c r="H39" s="1">
        <v>8213.0000818744302</v>
      </c>
      <c r="I39" s="1">
        <v>0</v>
      </c>
      <c r="J39">
        <f t="shared" si="294"/>
        <v>4.8279027101165095</v>
      </c>
      <c r="K39">
        <f t="shared" si="295"/>
        <v>0.15726786874563414</v>
      </c>
      <c r="L39">
        <f t="shared" si="296"/>
        <v>140.91425536854899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297"/>
        <v>#DIV/0!</v>
      </c>
      <c r="U39" t="e">
        <f t="shared" si="298"/>
        <v>#DIV/0!</v>
      </c>
      <c r="V39" t="e">
        <f t="shared" si="299"/>
        <v>#DIV/0!</v>
      </c>
      <c r="W39" s="1">
        <v>-1</v>
      </c>
      <c r="X39" s="1">
        <v>0.87</v>
      </c>
      <c r="Y39" s="1">
        <v>0.92</v>
      </c>
      <c r="Z39" s="1">
        <v>10.180834770202637</v>
      </c>
      <c r="AA39">
        <f t="shared" si="300"/>
        <v>0.87509041738510118</v>
      </c>
      <c r="AB39">
        <f t="shared" si="301"/>
        <v>3.9131374457594768E-3</v>
      </c>
      <c r="AC39" t="e">
        <f t="shared" si="302"/>
        <v>#DIV/0!</v>
      </c>
      <c r="AD39" t="e">
        <f t="shared" si="303"/>
        <v>#DIV/0!</v>
      </c>
      <c r="AE39" t="e">
        <f t="shared" si="304"/>
        <v>#DIV/0!</v>
      </c>
      <c r="AF39" s="1">
        <v>0</v>
      </c>
      <c r="AG39" s="1">
        <v>0.5</v>
      </c>
      <c r="AH39" t="e">
        <f t="shared" si="305"/>
        <v>#DIV/0!</v>
      </c>
      <c r="AI39">
        <f t="shared" si="306"/>
        <v>3.0738273150548858</v>
      </c>
      <c r="AJ39">
        <f t="shared" si="307"/>
        <v>1.9196467480855826</v>
      </c>
      <c r="AK39">
        <f t="shared" si="308"/>
        <v>26.738918304443359</v>
      </c>
      <c r="AL39" s="1">
        <v>2</v>
      </c>
      <c r="AM39">
        <f t="shared" si="309"/>
        <v>4.644859790802002</v>
      </c>
      <c r="AN39" s="1">
        <v>1</v>
      </c>
      <c r="AO39">
        <f t="shared" si="310"/>
        <v>9.2897195816040039</v>
      </c>
      <c r="AP39" s="1">
        <v>22.109066009521484</v>
      </c>
      <c r="AQ39" s="1">
        <v>26.738918304443359</v>
      </c>
      <c r="AR39" s="1">
        <v>20.420888900756836</v>
      </c>
      <c r="AS39" s="1">
        <v>199.70878601074219</v>
      </c>
      <c r="AT39" s="1">
        <v>196.08982849121094</v>
      </c>
      <c r="AU39" s="1">
        <v>14.173035621643066</v>
      </c>
      <c r="AV39" s="1">
        <v>16.188259124755859</v>
      </c>
      <c r="AW39" s="1">
        <v>52.606800079345703</v>
      </c>
      <c r="AX39" s="1">
        <v>60.087192535400391</v>
      </c>
      <c r="AY39" s="1">
        <v>300.12228393554688</v>
      </c>
      <c r="AZ39" s="1">
        <v>1701.90087890625</v>
      </c>
      <c r="BA39" s="1">
        <v>5.4609458893537521E-2</v>
      </c>
      <c r="BB39" s="1">
        <v>99.14569091796875</v>
      </c>
      <c r="BC39" s="1">
        <v>2.0225999355316162</v>
      </c>
      <c r="BD39" s="1">
        <v>6.4873538911342621E-2</v>
      </c>
      <c r="BE39" s="1">
        <v>0.75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311"/>
        <v>1.500611419677734</v>
      </c>
      <c r="BM39">
        <f t="shared" si="312"/>
        <v>3.0738273150548857E-3</v>
      </c>
      <c r="BN39">
        <f t="shared" si="313"/>
        <v>299.88891830444334</v>
      </c>
      <c r="BO39">
        <f t="shared" si="314"/>
        <v>295.25906600952146</v>
      </c>
      <c r="BP39">
        <f t="shared" si="315"/>
        <v>272.30413453852816</v>
      </c>
      <c r="BQ39">
        <f t="shared" si="316"/>
        <v>0.33620097806535881</v>
      </c>
      <c r="BR39">
        <f t="shared" si="317"/>
        <v>3.5246428837686143</v>
      </c>
      <c r="BS39">
        <f t="shared" si="318"/>
        <v>35.550136885775871</v>
      </c>
      <c r="BT39">
        <f t="shared" si="319"/>
        <v>19.361877761020011</v>
      </c>
      <c r="BU39">
        <f t="shared" si="320"/>
        <v>24.423992156982422</v>
      </c>
      <c r="BV39">
        <f t="shared" si="321"/>
        <v>3.0721087264613738</v>
      </c>
      <c r="BW39">
        <f t="shared" si="322"/>
        <v>0.15464976613146386</v>
      </c>
      <c r="BX39">
        <f t="shared" si="323"/>
        <v>1.6049961356830318</v>
      </c>
      <c r="BY39">
        <f t="shared" si="324"/>
        <v>1.467112590778342</v>
      </c>
      <c r="BZ39">
        <f t="shared" si="325"/>
        <v>9.6887963036806676E-2</v>
      </c>
      <c r="CA39">
        <f t="shared" si="326"/>
        <v>13.971041208705877</v>
      </c>
      <c r="CB39">
        <f t="shared" si="327"/>
        <v>0.71862093231860313</v>
      </c>
      <c r="CC39">
        <f t="shared" si="328"/>
        <v>45.020829026510903</v>
      </c>
      <c r="CD39">
        <f t="shared" si="329"/>
        <v>195.38822834048477</v>
      </c>
      <c r="CE39">
        <f t="shared" si="330"/>
        <v>1.112432331849684E-2</v>
      </c>
      <c r="CF39">
        <f t="shared" si="331"/>
        <v>0</v>
      </c>
      <c r="CG39">
        <f t="shared" si="332"/>
        <v>1489.3171504701409</v>
      </c>
      <c r="CH39">
        <f t="shared" si="333"/>
        <v>0</v>
      </c>
      <c r="CI39" t="e">
        <f t="shared" si="334"/>
        <v>#DIV/0!</v>
      </c>
      <c r="CJ39" t="e">
        <f t="shared" si="335"/>
        <v>#DIV/0!</v>
      </c>
    </row>
    <row r="40" spans="1:88" x14ac:dyDescent="0.35">
      <c r="A40" t="s">
        <v>161</v>
      </c>
      <c r="B40" s="1">
        <v>38</v>
      </c>
      <c r="C40" s="1" t="s">
        <v>128</v>
      </c>
      <c r="D40" s="1" t="s">
        <v>0</v>
      </c>
      <c r="E40" s="1">
        <v>0</v>
      </c>
      <c r="F40" s="1" t="s">
        <v>91</v>
      </c>
      <c r="G40" s="1" t="s">
        <v>0</v>
      </c>
      <c r="H40" s="1">
        <v>8879.0000818744302</v>
      </c>
      <c r="I40" s="1">
        <v>0</v>
      </c>
      <c r="J40">
        <f t="shared" si="294"/>
        <v>13.715925463636916</v>
      </c>
      <c r="K40">
        <f t="shared" si="295"/>
        <v>0.18540163291873871</v>
      </c>
      <c r="L40">
        <f t="shared" si="296"/>
        <v>162.36631162846524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297"/>
        <v>#DIV/0!</v>
      </c>
      <c r="U40" t="e">
        <f t="shared" si="298"/>
        <v>#DIV/0!</v>
      </c>
      <c r="V40" t="e">
        <f t="shared" si="299"/>
        <v>#DIV/0!</v>
      </c>
      <c r="W40" s="1">
        <v>-1</v>
      </c>
      <c r="X40" s="1">
        <v>0.87</v>
      </c>
      <c r="Y40" s="1">
        <v>0.92</v>
      </c>
      <c r="Z40" s="1">
        <v>10.180834770202637</v>
      </c>
      <c r="AA40">
        <f t="shared" si="300"/>
        <v>0.87509041738510118</v>
      </c>
      <c r="AB40">
        <f t="shared" si="301"/>
        <v>9.8881914159437631E-3</v>
      </c>
      <c r="AC40" t="e">
        <f t="shared" si="302"/>
        <v>#DIV/0!</v>
      </c>
      <c r="AD40" t="e">
        <f t="shared" si="303"/>
        <v>#DIV/0!</v>
      </c>
      <c r="AE40" t="e">
        <f t="shared" si="304"/>
        <v>#DIV/0!</v>
      </c>
      <c r="AF40" s="1">
        <v>0</v>
      </c>
      <c r="AG40" s="1">
        <v>0.5</v>
      </c>
      <c r="AH40" t="e">
        <f t="shared" si="305"/>
        <v>#DIV/0!</v>
      </c>
      <c r="AI40">
        <f t="shared" si="306"/>
        <v>3.5831534172237336</v>
      </c>
      <c r="AJ40">
        <f t="shared" si="307"/>
        <v>1.9036824767704865</v>
      </c>
      <c r="AK40">
        <f t="shared" si="308"/>
        <v>26.669769287109375</v>
      </c>
      <c r="AL40" s="1">
        <v>2</v>
      </c>
      <c r="AM40">
        <f t="shared" si="309"/>
        <v>4.644859790802002</v>
      </c>
      <c r="AN40" s="1">
        <v>1</v>
      </c>
      <c r="AO40">
        <f t="shared" si="310"/>
        <v>9.2897195816040039</v>
      </c>
      <c r="AP40" s="1">
        <v>22.339195251464844</v>
      </c>
      <c r="AQ40" s="1">
        <v>26.669769287109375</v>
      </c>
      <c r="AR40" s="1">
        <v>20.652505874633789</v>
      </c>
      <c r="AS40" s="1">
        <v>299.70010375976563</v>
      </c>
      <c r="AT40" s="1">
        <v>289.86785888671875</v>
      </c>
      <c r="AU40" s="1">
        <v>13.857954978942871</v>
      </c>
      <c r="AV40" s="1">
        <v>16.207021713256836</v>
      </c>
      <c r="AW40" s="1">
        <v>50.714084625244141</v>
      </c>
      <c r="AX40" s="1">
        <v>59.309581756591797</v>
      </c>
      <c r="AY40" s="1">
        <v>300.1260986328125</v>
      </c>
      <c r="AZ40" s="1">
        <v>1700.6611328125</v>
      </c>
      <c r="BA40" s="1">
        <v>7.8156441450119019E-2</v>
      </c>
      <c r="BB40" s="1">
        <v>99.132545471191406</v>
      </c>
      <c r="BC40" s="1">
        <v>2.3225178718566895</v>
      </c>
      <c r="BD40" s="1">
        <v>5.1811914891004562E-2</v>
      </c>
      <c r="BE40" s="1">
        <v>0.75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311"/>
        <v>1.5006304931640624</v>
      </c>
      <c r="BM40">
        <f t="shared" si="312"/>
        <v>3.5831534172237338E-3</v>
      </c>
      <c r="BN40">
        <f t="shared" si="313"/>
        <v>299.81976928710935</v>
      </c>
      <c r="BO40">
        <f t="shared" si="314"/>
        <v>295.48919525146482</v>
      </c>
      <c r="BP40">
        <f t="shared" si="315"/>
        <v>272.10577516796184</v>
      </c>
      <c r="BQ40">
        <f t="shared" si="316"/>
        <v>0.25911982361650715</v>
      </c>
      <c r="BR40">
        <f t="shared" si="317"/>
        <v>3.5103257937125063</v>
      </c>
      <c r="BS40">
        <f t="shared" si="318"/>
        <v>35.410427292342966</v>
      </c>
      <c r="BT40">
        <f t="shared" si="319"/>
        <v>19.20340557908613</v>
      </c>
      <c r="BU40">
        <f t="shared" si="320"/>
        <v>24.504482269287109</v>
      </c>
      <c r="BV40">
        <f t="shared" si="321"/>
        <v>3.0869462891989734</v>
      </c>
      <c r="BW40">
        <f t="shared" si="322"/>
        <v>0.18177384128307611</v>
      </c>
      <c r="BX40">
        <f t="shared" si="323"/>
        <v>1.6066433169420198</v>
      </c>
      <c r="BY40">
        <f t="shared" si="324"/>
        <v>1.4803029722569536</v>
      </c>
      <c r="BZ40">
        <f t="shared" si="325"/>
        <v>0.11392910896169543</v>
      </c>
      <c r="CA40">
        <f t="shared" si="326"/>
        <v>16.095785770498463</v>
      </c>
      <c r="CB40">
        <f t="shared" si="327"/>
        <v>0.56013906561444082</v>
      </c>
      <c r="CC40">
        <f t="shared" si="328"/>
        <v>45.421614916253581</v>
      </c>
      <c r="CD40">
        <f t="shared" si="329"/>
        <v>287.8746340952431</v>
      </c>
      <c r="CE40">
        <f t="shared" si="330"/>
        <v>2.1641346990761055E-2</v>
      </c>
      <c r="CF40">
        <f t="shared" si="331"/>
        <v>0</v>
      </c>
      <c r="CG40">
        <f t="shared" si="332"/>
        <v>1488.2322605435097</v>
      </c>
      <c r="CH40">
        <f t="shared" si="333"/>
        <v>0</v>
      </c>
      <c r="CI40" t="e">
        <f t="shared" si="334"/>
        <v>#DIV/0!</v>
      </c>
      <c r="CJ40" t="e">
        <f t="shared" si="335"/>
        <v>#DIV/0!</v>
      </c>
    </row>
    <row r="41" spans="1:88" x14ac:dyDescent="0.35">
      <c r="A41" t="s">
        <v>161</v>
      </c>
      <c r="B41" s="1">
        <v>39</v>
      </c>
      <c r="C41" s="1" t="s">
        <v>129</v>
      </c>
      <c r="D41" s="1" t="s">
        <v>0</v>
      </c>
      <c r="E41" s="1">
        <v>0</v>
      </c>
      <c r="F41" s="1" t="s">
        <v>91</v>
      </c>
      <c r="G41" s="1" t="s">
        <v>0</v>
      </c>
      <c r="H41" s="1">
        <v>9101.0000818744302</v>
      </c>
      <c r="I41" s="1">
        <v>0</v>
      </c>
      <c r="J41">
        <f t="shared" si="294"/>
        <v>19.134333484472535</v>
      </c>
      <c r="K41">
        <f t="shared" si="295"/>
        <v>0.20433616668741605</v>
      </c>
      <c r="L41">
        <f t="shared" si="296"/>
        <v>224.06690662178002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297"/>
        <v>#DIV/0!</v>
      </c>
      <c r="U41" t="e">
        <f t="shared" si="298"/>
        <v>#DIV/0!</v>
      </c>
      <c r="V41" t="e">
        <f t="shared" si="299"/>
        <v>#DIV/0!</v>
      </c>
      <c r="W41" s="1">
        <v>-1</v>
      </c>
      <c r="X41" s="1">
        <v>0.87</v>
      </c>
      <c r="Y41" s="1">
        <v>0.92</v>
      </c>
      <c r="Z41" s="1">
        <v>10.180834770202637</v>
      </c>
      <c r="AA41">
        <f t="shared" si="300"/>
        <v>0.87509041738510118</v>
      </c>
      <c r="AB41">
        <f t="shared" si="301"/>
        <v>1.3531989801199523E-2</v>
      </c>
      <c r="AC41" t="e">
        <f t="shared" si="302"/>
        <v>#DIV/0!</v>
      </c>
      <c r="AD41" t="e">
        <f t="shared" si="303"/>
        <v>#DIV/0!</v>
      </c>
      <c r="AE41" t="e">
        <f t="shared" si="304"/>
        <v>#DIV/0!</v>
      </c>
      <c r="AF41" s="1">
        <v>0</v>
      </c>
      <c r="AG41" s="1">
        <v>0.5</v>
      </c>
      <c r="AH41" t="e">
        <f t="shared" si="305"/>
        <v>#DIV/0!</v>
      </c>
      <c r="AI41">
        <f t="shared" si="306"/>
        <v>3.8730718416276257</v>
      </c>
      <c r="AJ41">
        <f t="shared" si="307"/>
        <v>1.8710002102781176</v>
      </c>
      <c r="AK41">
        <f t="shared" si="308"/>
        <v>26.527917861938477</v>
      </c>
      <c r="AL41" s="1">
        <v>2</v>
      </c>
      <c r="AM41">
        <f t="shared" si="309"/>
        <v>4.644859790802002</v>
      </c>
      <c r="AN41" s="1">
        <v>1</v>
      </c>
      <c r="AO41">
        <f t="shared" si="310"/>
        <v>9.2897195816040039</v>
      </c>
      <c r="AP41" s="1">
        <v>22.439786911010742</v>
      </c>
      <c r="AQ41" s="1">
        <v>26.527917861938477</v>
      </c>
      <c r="AR41" s="1">
        <v>20.757818222045898</v>
      </c>
      <c r="AS41" s="1">
        <v>399.92987060546875</v>
      </c>
      <c r="AT41" s="1">
        <v>386.14224243164063</v>
      </c>
      <c r="AU41" s="1">
        <v>13.69572639465332</v>
      </c>
      <c r="AV41" s="1">
        <v>16.242183685302734</v>
      </c>
      <c r="AW41" s="1">
        <v>49.816196441650391</v>
      </c>
      <c r="AX41" s="1">
        <v>59.075458526611328</v>
      </c>
      <c r="AY41" s="1">
        <v>299.252197265625</v>
      </c>
      <c r="AZ41" s="1">
        <v>1700.2886962890625</v>
      </c>
      <c r="BA41" s="1">
        <v>6.9673977792263031E-2</v>
      </c>
      <c r="BB41" s="1">
        <v>99.13165283203125</v>
      </c>
      <c r="BC41" s="1">
        <v>2.5829503536224365</v>
      </c>
      <c r="BD41" s="1">
        <v>4.3644458055496216E-2</v>
      </c>
      <c r="BE41" s="1">
        <v>1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311"/>
        <v>1.4962609863281247</v>
      </c>
      <c r="BM41">
        <f t="shared" si="312"/>
        <v>3.8730718416276257E-3</v>
      </c>
      <c r="BN41">
        <f t="shared" si="313"/>
        <v>299.67791786193845</v>
      </c>
      <c r="BO41">
        <f t="shared" si="314"/>
        <v>295.58978691101072</v>
      </c>
      <c r="BP41">
        <f t="shared" si="315"/>
        <v>272.04618532554377</v>
      </c>
      <c r="BQ41">
        <f t="shared" si="316"/>
        <v>0.21887303432625974</v>
      </c>
      <c r="BR41">
        <f t="shared" si="317"/>
        <v>3.4811147246036303</v>
      </c>
      <c r="BS41">
        <f t="shared" si="318"/>
        <v>35.116076703593691</v>
      </c>
      <c r="BT41">
        <f t="shared" si="319"/>
        <v>18.873893018290957</v>
      </c>
      <c r="BU41">
        <f t="shared" si="320"/>
        <v>24.483852386474609</v>
      </c>
      <c r="BV41">
        <f t="shared" si="321"/>
        <v>3.0831374151811755</v>
      </c>
      <c r="BW41">
        <f t="shared" si="322"/>
        <v>0.19993833396729307</v>
      </c>
      <c r="BX41">
        <f t="shared" si="323"/>
        <v>1.6101145143255127</v>
      </c>
      <c r="BY41">
        <f t="shared" si="324"/>
        <v>1.4730229008556628</v>
      </c>
      <c r="BZ41">
        <f t="shared" si="325"/>
        <v>0.1253492724189543</v>
      </c>
      <c r="CA41">
        <f t="shared" si="326"/>
        <v>22.212122798377465</v>
      </c>
      <c r="CB41">
        <f t="shared" si="327"/>
        <v>0.58027038225802752</v>
      </c>
      <c r="CC41">
        <f t="shared" si="328"/>
        <v>46.023549487662926</v>
      </c>
      <c r="CD41">
        <f t="shared" si="329"/>
        <v>383.36160411665958</v>
      </c>
      <c r="CE41">
        <f t="shared" si="330"/>
        <v>2.2971260934313228E-2</v>
      </c>
      <c r="CF41">
        <f t="shared" si="331"/>
        <v>0</v>
      </c>
      <c r="CG41">
        <f t="shared" si="332"/>
        <v>1487.9063449107653</v>
      </c>
      <c r="CH41">
        <f t="shared" si="333"/>
        <v>0</v>
      </c>
      <c r="CI41" t="e">
        <f t="shared" si="334"/>
        <v>#DIV/0!</v>
      </c>
      <c r="CJ41" t="e">
        <f t="shared" si="335"/>
        <v>#DIV/0!</v>
      </c>
    </row>
    <row r="42" spans="1:88" x14ac:dyDescent="0.35">
      <c r="A42" t="s">
        <v>161</v>
      </c>
      <c r="B42" s="1">
        <v>40</v>
      </c>
      <c r="C42" s="1" t="s">
        <v>130</v>
      </c>
      <c r="D42" s="1" t="s">
        <v>0</v>
      </c>
      <c r="E42" s="1">
        <v>0</v>
      </c>
      <c r="F42" s="1" t="s">
        <v>91</v>
      </c>
      <c r="G42" s="1" t="s">
        <v>0</v>
      </c>
      <c r="H42" s="1">
        <v>9323.0000818744302</v>
      </c>
      <c r="I42" s="1">
        <v>0</v>
      </c>
      <c r="J42">
        <f t="shared" si="294"/>
        <v>32.298214854208069</v>
      </c>
      <c r="K42">
        <f t="shared" si="295"/>
        <v>0.22267047025686715</v>
      </c>
      <c r="L42">
        <f t="shared" si="296"/>
        <v>423.24633108993442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297"/>
        <v>#DIV/0!</v>
      </c>
      <c r="U42" t="e">
        <f t="shared" si="298"/>
        <v>#DIV/0!</v>
      </c>
      <c r="V42" t="e">
        <f t="shared" si="299"/>
        <v>#DIV/0!</v>
      </c>
      <c r="W42" s="1">
        <v>-1</v>
      </c>
      <c r="X42" s="1">
        <v>0.87</v>
      </c>
      <c r="Y42" s="1">
        <v>0.92</v>
      </c>
      <c r="Z42" s="1">
        <v>10.180834770202637</v>
      </c>
      <c r="AA42">
        <f t="shared" si="300"/>
        <v>0.87509041738510118</v>
      </c>
      <c r="AB42">
        <f t="shared" si="301"/>
        <v>2.2391516551218866E-2</v>
      </c>
      <c r="AC42" t="e">
        <f t="shared" si="302"/>
        <v>#DIV/0!</v>
      </c>
      <c r="AD42" t="e">
        <f t="shared" si="303"/>
        <v>#DIV/0!</v>
      </c>
      <c r="AE42" t="e">
        <f t="shared" si="304"/>
        <v>#DIV/0!</v>
      </c>
      <c r="AF42" s="1">
        <v>0</v>
      </c>
      <c r="AG42" s="1">
        <v>0.5</v>
      </c>
      <c r="AH42" t="e">
        <f t="shared" si="305"/>
        <v>#DIV/0!</v>
      </c>
      <c r="AI42">
        <f t="shared" si="306"/>
        <v>4.1639128005822519</v>
      </c>
      <c r="AJ42">
        <f t="shared" si="307"/>
        <v>1.8490879623622387</v>
      </c>
      <c r="AK42">
        <f t="shared" si="308"/>
        <v>26.546394348144531</v>
      </c>
      <c r="AL42" s="1">
        <v>2</v>
      </c>
      <c r="AM42">
        <f t="shared" si="309"/>
        <v>4.644859790802002</v>
      </c>
      <c r="AN42" s="1">
        <v>1</v>
      </c>
      <c r="AO42">
        <f t="shared" si="310"/>
        <v>9.2897195816040039</v>
      </c>
      <c r="AP42" s="1">
        <v>22.619287490844727</v>
      </c>
      <c r="AQ42" s="1">
        <v>26.546394348144531</v>
      </c>
      <c r="AR42" s="1">
        <v>20.925617218017578</v>
      </c>
      <c r="AS42" s="1">
        <v>700.28570556640625</v>
      </c>
      <c r="AT42" s="1">
        <v>676.8841552734375</v>
      </c>
      <c r="AU42" s="1">
        <v>13.773080825805664</v>
      </c>
      <c r="AV42" s="1">
        <v>16.502096176147461</v>
      </c>
      <c r="AW42" s="1">
        <v>49.551250457763672</v>
      </c>
      <c r="AX42" s="1">
        <v>59.369407653808594</v>
      </c>
      <c r="AY42" s="1">
        <v>300.12286376953125</v>
      </c>
      <c r="AZ42" s="1">
        <v>1699.3565673828125</v>
      </c>
      <c r="BA42" s="1">
        <v>4.5027989894151688E-2</v>
      </c>
      <c r="BB42" s="1">
        <v>99.127983093261719</v>
      </c>
      <c r="BC42" s="1">
        <v>2.7195532321929932</v>
      </c>
      <c r="BD42" s="1">
        <v>1.5661556273698807E-2</v>
      </c>
      <c r="BE42" s="1">
        <v>1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311"/>
        <v>1.5006143188476559</v>
      </c>
      <c r="BM42">
        <f t="shared" si="312"/>
        <v>4.163912800582252E-3</v>
      </c>
      <c r="BN42">
        <f t="shared" si="313"/>
        <v>299.69639434814451</v>
      </c>
      <c r="BO42">
        <f t="shared" si="314"/>
        <v>295.7692874908447</v>
      </c>
      <c r="BP42">
        <f t="shared" si="315"/>
        <v>271.89704470387733</v>
      </c>
      <c r="BQ42">
        <f t="shared" si="316"/>
        <v>0.17417289099140135</v>
      </c>
      <c r="BR42">
        <f t="shared" si="317"/>
        <v>3.4849074731147631</v>
      </c>
      <c r="BS42">
        <f t="shared" si="318"/>
        <v>35.155637836755822</v>
      </c>
      <c r="BT42">
        <f t="shared" si="319"/>
        <v>18.653541660608361</v>
      </c>
      <c r="BU42">
        <f t="shared" si="320"/>
        <v>24.582840919494629</v>
      </c>
      <c r="BV42">
        <f t="shared" si="321"/>
        <v>3.101451073352834</v>
      </c>
      <c r="BW42">
        <f t="shared" si="322"/>
        <v>0.21745809586367087</v>
      </c>
      <c r="BX42">
        <f t="shared" si="323"/>
        <v>1.6358195107525244</v>
      </c>
      <c r="BY42">
        <f t="shared" si="324"/>
        <v>1.4656315626003096</v>
      </c>
      <c r="BZ42">
        <f t="shared" si="325"/>
        <v>0.1363701911289987</v>
      </c>
      <c r="CA42">
        <f t="shared" si="326"/>
        <v>41.955555152568074</v>
      </c>
      <c r="CB42">
        <f t="shared" si="327"/>
        <v>0.62528621447632748</v>
      </c>
      <c r="CC42">
        <f t="shared" si="328"/>
        <v>46.808281949698952</v>
      </c>
      <c r="CD42">
        <f t="shared" si="329"/>
        <v>672.19051628141403</v>
      </c>
      <c r="CE42">
        <f t="shared" si="330"/>
        <v>2.2491003826284238E-2</v>
      </c>
      <c r="CF42">
        <f t="shared" si="331"/>
        <v>0</v>
      </c>
      <c r="CG42">
        <f t="shared" si="332"/>
        <v>1487.0906478371382</v>
      </c>
      <c r="CH42">
        <f t="shared" si="333"/>
        <v>0</v>
      </c>
      <c r="CI42" t="e">
        <f t="shared" si="334"/>
        <v>#DIV/0!</v>
      </c>
      <c r="CJ42" t="e">
        <f t="shared" si="335"/>
        <v>#DIV/0!</v>
      </c>
    </row>
    <row r="43" spans="1:88" x14ac:dyDescent="0.35">
      <c r="A43" t="s">
        <v>161</v>
      </c>
      <c r="B43" s="1">
        <v>41</v>
      </c>
      <c r="C43" s="1" t="s">
        <v>131</v>
      </c>
      <c r="D43" s="1" t="s">
        <v>0</v>
      </c>
      <c r="E43" s="1">
        <v>0</v>
      </c>
      <c r="F43" s="1" t="s">
        <v>91</v>
      </c>
      <c r="G43" s="1" t="s">
        <v>0</v>
      </c>
      <c r="H43" s="1">
        <v>9545.0000818744302</v>
      </c>
      <c r="I43" s="1">
        <v>0</v>
      </c>
      <c r="J43">
        <f t="shared" si="294"/>
        <v>38.464749905160474</v>
      </c>
      <c r="K43">
        <f t="shared" si="295"/>
        <v>0.22940273662751998</v>
      </c>
      <c r="L43">
        <f t="shared" si="296"/>
        <v>672.47544729510139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297"/>
        <v>#DIV/0!</v>
      </c>
      <c r="U43" t="e">
        <f t="shared" si="298"/>
        <v>#DIV/0!</v>
      </c>
      <c r="V43" t="e">
        <f t="shared" si="299"/>
        <v>#DIV/0!</v>
      </c>
      <c r="W43" s="1">
        <v>-1</v>
      </c>
      <c r="X43" s="1">
        <v>0.87</v>
      </c>
      <c r="Y43" s="1">
        <v>0.92</v>
      </c>
      <c r="Z43" s="1">
        <v>10.180834770202637</v>
      </c>
      <c r="AA43">
        <f t="shared" si="300"/>
        <v>0.87509041738510118</v>
      </c>
      <c r="AB43">
        <f t="shared" si="301"/>
        <v>2.6551059457690693E-2</v>
      </c>
      <c r="AC43" t="e">
        <f t="shared" si="302"/>
        <v>#DIV/0!</v>
      </c>
      <c r="AD43" t="e">
        <f t="shared" si="303"/>
        <v>#DIV/0!</v>
      </c>
      <c r="AE43" t="e">
        <f t="shared" si="304"/>
        <v>#DIV/0!</v>
      </c>
      <c r="AF43" s="1">
        <v>0</v>
      </c>
      <c r="AG43" s="1">
        <v>0.5</v>
      </c>
      <c r="AH43" t="e">
        <f t="shared" si="305"/>
        <v>#DIV/0!</v>
      </c>
      <c r="AI43">
        <f t="shared" si="306"/>
        <v>4.2859246351130063</v>
      </c>
      <c r="AJ43">
        <f t="shared" si="307"/>
        <v>1.8481560705294784</v>
      </c>
      <c r="AK43">
        <f t="shared" si="308"/>
        <v>26.675470352172852</v>
      </c>
      <c r="AL43" s="1">
        <v>2</v>
      </c>
      <c r="AM43">
        <f t="shared" si="309"/>
        <v>4.644859790802002</v>
      </c>
      <c r="AN43" s="1">
        <v>1</v>
      </c>
      <c r="AO43">
        <f t="shared" si="310"/>
        <v>9.2897195816040039</v>
      </c>
      <c r="AP43" s="1">
        <v>22.85748291015625</v>
      </c>
      <c r="AQ43" s="1">
        <v>26.675470352172852</v>
      </c>
      <c r="AR43" s="1">
        <v>21.158971786499023</v>
      </c>
      <c r="AS43" s="1">
        <v>999.9249267578125</v>
      </c>
      <c r="AT43" s="1">
        <v>971.516845703125</v>
      </c>
      <c r="AU43" s="1">
        <v>13.971982002258301</v>
      </c>
      <c r="AV43" s="1">
        <v>16.780233383178711</v>
      </c>
      <c r="AW43" s="1">
        <v>49.544303894042969</v>
      </c>
      <c r="AX43" s="1">
        <v>59.501228332519531</v>
      </c>
      <c r="AY43" s="1">
        <v>300.11599731445313</v>
      </c>
      <c r="AZ43" s="1">
        <v>1698.5352783203125</v>
      </c>
      <c r="BA43" s="1">
        <v>3.8698088377714157E-2</v>
      </c>
      <c r="BB43" s="1">
        <v>99.125450134277344</v>
      </c>
      <c r="BC43" s="1">
        <v>2.582456111907959</v>
      </c>
      <c r="BD43" s="1">
        <v>-8.0541307106614113E-3</v>
      </c>
      <c r="BE43" s="1">
        <v>0.75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311"/>
        <v>1.5005799865722655</v>
      </c>
      <c r="BM43">
        <f t="shared" si="312"/>
        <v>4.2859246351130064E-3</v>
      </c>
      <c r="BN43">
        <f t="shared" si="313"/>
        <v>299.82547035217283</v>
      </c>
      <c r="BO43">
        <f t="shared" si="314"/>
        <v>296.00748291015623</v>
      </c>
      <c r="BP43">
        <f t="shared" si="315"/>
        <v>271.76563845681449</v>
      </c>
      <c r="BQ43">
        <f t="shared" si="316"/>
        <v>0.156782124138694</v>
      </c>
      <c r="BR43">
        <f t="shared" si="317"/>
        <v>3.5115042579952958</v>
      </c>
      <c r="BS43">
        <f t="shared" si="318"/>
        <v>35.424850562983984</v>
      </c>
      <c r="BT43">
        <f t="shared" si="319"/>
        <v>18.644617179805273</v>
      </c>
      <c r="BU43">
        <f t="shared" si="320"/>
        <v>24.766476631164551</v>
      </c>
      <c r="BV43">
        <f t="shared" si="321"/>
        <v>3.1356770607801345</v>
      </c>
      <c r="BW43">
        <f t="shared" si="322"/>
        <v>0.22387432614881397</v>
      </c>
      <c r="BX43">
        <f t="shared" si="323"/>
        <v>1.6633481874658174</v>
      </c>
      <c r="BY43">
        <f t="shared" si="324"/>
        <v>1.4723288733143172</v>
      </c>
      <c r="BZ43">
        <f t="shared" si="325"/>
        <v>0.14040786213191553</v>
      </c>
      <c r="CA43">
        <f t="shared" si="326"/>
        <v>66.659431417376425</v>
      </c>
      <c r="CB43">
        <f t="shared" si="327"/>
        <v>0.69219123710449348</v>
      </c>
      <c r="CC43">
        <f t="shared" si="328"/>
        <v>47.260269200809446</v>
      </c>
      <c r="CD43">
        <f t="shared" si="329"/>
        <v>965.92707392198361</v>
      </c>
      <c r="CE43">
        <f t="shared" si="330"/>
        <v>1.8819789654291427E-2</v>
      </c>
      <c r="CF43">
        <f t="shared" si="331"/>
        <v>0</v>
      </c>
      <c r="CG43">
        <f t="shared" si="332"/>
        <v>1486.3719456486413</v>
      </c>
      <c r="CH43">
        <f t="shared" si="333"/>
        <v>0</v>
      </c>
      <c r="CI43" t="e">
        <f t="shared" si="334"/>
        <v>#DIV/0!</v>
      </c>
      <c r="CJ43" t="e">
        <f t="shared" si="335"/>
        <v>#DIV/0!</v>
      </c>
    </row>
    <row r="44" spans="1:88" x14ac:dyDescent="0.35">
      <c r="A44" t="s">
        <v>161</v>
      </c>
      <c r="B44" s="1">
        <v>42</v>
      </c>
      <c r="C44" s="1" t="s">
        <v>132</v>
      </c>
      <c r="D44" s="1" t="s">
        <v>0</v>
      </c>
      <c r="E44" s="1">
        <v>0</v>
      </c>
      <c r="F44" s="1" t="s">
        <v>91</v>
      </c>
      <c r="G44" s="1" t="s">
        <v>0</v>
      </c>
      <c r="H44" s="1">
        <v>9767.0000818744302</v>
      </c>
      <c r="I44" s="1">
        <v>0</v>
      </c>
      <c r="J44">
        <f t="shared" si="294"/>
        <v>40.257004473000741</v>
      </c>
      <c r="K44">
        <f t="shared" si="295"/>
        <v>0.22308468768296444</v>
      </c>
      <c r="L44">
        <f t="shared" si="296"/>
        <v>940.94824872591846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297"/>
        <v>#DIV/0!</v>
      </c>
      <c r="U44" t="e">
        <f t="shared" si="298"/>
        <v>#DIV/0!</v>
      </c>
      <c r="V44" t="e">
        <f t="shared" si="299"/>
        <v>#DIV/0!</v>
      </c>
      <c r="W44" s="1">
        <v>-1</v>
      </c>
      <c r="X44" s="1">
        <v>0.87</v>
      </c>
      <c r="Y44" s="1">
        <v>0.92</v>
      </c>
      <c r="Z44" s="1">
        <v>10.180834770202637</v>
      </c>
      <c r="AA44">
        <f t="shared" si="300"/>
        <v>0.87509041738510118</v>
      </c>
      <c r="AB44">
        <f t="shared" si="301"/>
        <v>2.7760328319681948E-2</v>
      </c>
      <c r="AC44" t="e">
        <f t="shared" si="302"/>
        <v>#DIV/0!</v>
      </c>
      <c r="AD44" t="e">
        <f t="shared" si="303"/>
        <v>#DIV/0!</v>
      </c>
      <c r="AE44" t="e">
        <f t="shared" si="304"/>
        <v>#DIV/0!</v>
      </c>
      <c r="AF44" s="1">
        <v>0</v>
      </c>
      <c r="AG44" s="1">
        <v>0.5</v>
      </c>
      <c r="AH44" t="e">
        <f t="shared" si="305"/>
        <v>#DIV/0!</v>
      </c>
      <c r="AI44">
        <f t="shared" si="306"/>
        <v>4.2104420939802925</v>
      </c>
      <c r="AJ44">
        <f t="shared" si="307"/>
        <v>1.8654542784965944</v>
      </c>
      <c r="AK44">
        <f t="shared" si="308"/>
        <v>26.76963996887207</v>
      </c>
      <c r="AL44" s="1">
        <v>2</v>
      </c>
      <c r="AM44">
        <f t="shared" si="309"/>
        <v>4.644859790802002</v>
      </c>
      <c r="AN44" s="1">
        <v>1</v>
      </c>
      <c r="AO44">
        <f t="shared" si="310"/>
        <v>9.2897195816040039</v>
      </c>
      <c r="AP44" s="1">
        <v>22.950944900512695</v>
      </c>
      <c r="AQ44" s="1">
        <v>26.76963996887207</v>
      </c>
      <c r="AR44" s="1">
        <v>21.261688232421875</v>
      </c>
      <c r="AS44" s="1">
        <v>1300.0703125</v>
      </c>
      <c r="AT44" s="1">
        <v>1269.6795654296875</v>
      </c>
      <c r="AU44" s="1">
        <v>14.044912338256836</v>
      </c>
      <c r="AV44" s="1">
        <v>16.803689956665039</v>
      </c>
      <c r="AW44" s="1">
        <v>49.516422271728516</v>
      </c>
      <c r="AX44" s="1">
        <v>59.245464324951172</v>
      </c>
      <c r="AY44" s="1">
        <v>300.11053466796875</v>
      </c>
      <c r="AZ44" s="1">
        <v>1698.322509765625</v>
      </c>
      <c r="BA44" s="1">
        <v>9.6303001046180725E-2</v>
      </c>
      <c r="BB44" s="1">
        <v>99.119049072265625</v>
      </c>
      <c r="BC44" s="1">
        <v>1.9348486661911011</v>
      </c>
      <c r="BD44" s="1">
        <v>-2.1403949707746506E-2</v>
      </c>
      <c r="BE44" s="1">
        <v>1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311"/>
        <v>1.5005526733398435</v>
      </c>
      <c r="BM44">
        <f t="shared" si="312"/>
        <v>4.2104420939802923E-3</v>
      </c>
      <c r="BN44">
        <f t="shared" si="313"/>
        <v>299.91963996887205</v>
      </c>
      <c r="BO44">
        <f t="shared" si="314"/>
        <v>296.10094490051267</v>
      </c>
      <c r="BP44">
        <f t="shared" si="315"/>
        <v>271.73159548882541</v>
      </c>
      <c r="BQ44">
        <f t="shared" si="316"/>
        <v>0.16973823521983228</v>
      </c>
      <c r="BR44">
        <f t="shared" si="317"/>
        <v>3.5310200479064133</v>
      </c>
      <c r="BS44">
        <f t="shared" si="318"/>
        <v>35.624030708083374</v>
      </c>
      <c r="BT44">
        <f t="shared" si="319"/>
        <v>18.820340751418335</v>
      </c>
      <c r="BU44">
        <f t="shared" si="320"/>
        <v>24.860292434692383</v>
      </c>
      <c r="BV44">
        <f t="shared" si="321"/>
        <v>3.1532894863930916</v>
      </c>
      <c r="BW44">
        <f t="shared" si="322"/>
        <v>0.21785313067098186</v>
      </c>
      <c r="BX44">
        <f t="shared" si="323"/>
        <v>1.6655657694098189</v>
      </c>
      <c r="BY44">
        <f t="shared" si="324"/>
        <v>1.4877237169832727</v>
      </c>
      <c r="BZ44">
        <f t="shared" si="325"/>
        <v>0.13661875943171442</v>
      </c>
      <c r="CA44">
        <f t="shared" si="326"/>
        <v>93.265895639926725</v>
      </c>
      <c r="CB44">
        <f t="shared" si="327"/>
        <v>0.74109111806291128</v>
      </c>
      <c r="CC44">
        <f t="shared" si="328"/>
        <v>47.019642968296573</v>
      </c>
      <c r="CD44">
        <f t="shared" si="329"/>
        <v>1263.8293397515979</v>
      </c>
      <c r="CE44">
        <f t="shared" si="330"/>
        <v>1.4977259332068133E-2</v>
      </c>
      <c r="CF44">
        <f t="shared" si="331"/>
        <v>0</v>
      </c>
      <c r="CG44">
        <f t="shared" si="332"/>
        <v>1486.1857539253133</v>
      </c>
      <c r="CH44">
        <f t="shared" si="333"/>
        <v>0</v>
      </c>
      <c r="CI44" t="e">
        <f t="shared" si="334"/>
        <v>#DIV/0!</v>
      </c>
      <c r="CJ44" t="e">
        <f t="shared" si="335"/>
        <v>#DIV/0!</v>
      </c>
    </row>
    <row r="45" spans="1:88" x14ac:dyDescent="0.35">
      <c r="A45" t="s">
        <v>161</v>
      </c>
      <c r="B45" s="1">
        <v>43</v>
      </c>
      <c r="C45" s="1" t="s">
        <v>133</v>
      </c>
      <c r="D45" s="1" t="s">
        <v>0</v>
      </c>
      <c r="E45" s="1">
        <v>0</v>
      </c>
      <c r="F45" s="1" t="s">
        <v>91</v>
      </c>
      <c r="G45" s="1" t="s">
        <v>0</v>
      </c>
      <c r="H45" s="1">
        <v>9989.0000818744302</v>
      </c>
      <c r="I45" s="1">
        <v>0</v>
      </c>
      <c r="J45">
        <f t="shared" si="294"/>
        <v>41.495133743967507</v>
      </c>
      <c r="K45">
        <f t="shared" si="295"/>
        <v>0.21189334555138784</v>
      </c>
      <c r="L45">
        <f t="shared" si="296"/>
        <v>1302.2031959092624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297"/>
        <v>#DIV/0!</v>
      </c>
      <c r="U45" t="e">
        <f t="shared" si="298"/>
        <v>#DIV/0!</v>
      </c>
      <c r="V45" t="e">
        <f t="shared" si="299"/>
        <v>#DIV/0!</v>
      </c>
      <c r="W45" s="1">
        <v>-1</v>
      </c>
      <c r="X45" s="1">
        <v>0.87</v>
      </c>
      <c r="Y45" s="1">
        <v>0.92</v>
      </c>
      <c r="Z45" s="1">
        <v>10.180834770202637</v>
      </c>
      <c r="AA45">
        <f t="shared" si="300"/>
        <v>0.87509041738510118</v>
      </c>
      <c r="AB45">
        <f t="shared" si="301"/>
        <v>2.8588772063988934E-2</v>
      </c>
      <c r="AC45" t="e">
        <f t="shared" si="302"/>
        <v>#DIV/0!</v>
      </c>
      <c r="AD45" t="e">
        <f t="shared" si="303"/>
        <v>#DIV/0!</v>
      </c>
      <c r="AE45" t="e">
        <f t="shared" si="304"/>
        <v>#DIV/0!</v>
      </c>
      <c r="AF45" s="1">
        <v>0</v>
      </c>
      <c r="AG45" s="1">
        <v>0.5</v>
      </c>
      <c r="AH45" t="e">
        <f t="shared" si="305"/>
        <v>#DIV/0!</v>
      </c>
      <c r="AI45">
        <f t="shared" si="306"/>
        <v>4.0444527334267084</v>
      </c>
      <c r="AJ45">
        <f t="shared" si="307"/>
        <v>1.8839116381671921</v>
      </c>
      <c r="AK45">
        <f t="shared" si="308"/>
        <v>26.889381408691406</v>
      </c>
      <c r="AL45" s="1">
        <v>2</v>
      </c>
      <c r="AM45">
        <f t="shared" si="309"/>
        <v>4.644859790802002</v>
      </c>
      <c r="AN45" s="1">
        <v>1</v>
      </c>
      <c r="AO45">
        <f t="shared" si="310"/>
        <v>9.2897195816040039</v>
      </c>
      <c r="AP45" s="1">
        <v>23.057043075561523</v>
      </c>
      <c r="AQ45" s="1">
        <v>26.889381408691406</v>
      </c>
      <c r="AR45" s="1">
        <v>21.372316360473633</v>
      </c>
      <c r="AS45" s="1">
        <v>1700.0374755859375</v>
      </c>
      <c r="AT45" s="1">
        <v>1667.8895263671875</v>
      </c>
      <c r="AU45" s="1">
        <v>14.220444679260254</v>
      </c>
      <c r="AV45" s="1">
        <v>16.870220184326172</v>
      </c>
      <c r="AW45" s="1">
        <v>49.810001373291016</v>
      </c>
      <c r="AX45" s="1">
        <v>59.093402862548828</v>
      </c>
      <c r="AY45" s="1">
        <v>300.11764526367188</v>
      </c>
      <c r="AZ45" s="1">
        <v>1698.5986328125</v>
      </c>
      <c r="BA45" s="1">
        <v>6.2709927558898926E-2</v>
      </c>
      <c r="BB45" s="1">
        <v>99.113136291503906</v>
      </c>
      <c r="BC45" s="1">
        <v>0.35960453748703003</v>
      </c>
      <c r="BD45" s="1">
        <v>-3.5842292010784149E-2</v>
      </c>
      <c r="BE45" s="1">
        <v>1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311"/>
        <v>1.5005882263183592</v>
      </c>
      <c r="BM45">
        <f t="shared" si="312"/>
        <v>4.0444527334267087E-3</v>
      </c>
      <c r="BN45">
        <f t="shared" si="313"/>
        <v>300.03938140869138</v>
      </c>
      <c r="BO45">
        <f t="shared" si="314"/>
        <v>296.2070430755615</v>
      </c>
      <c r="BP45">
        <f t="shared" si="315"/>
        <v>271.77577517533791</v>
      </c>
      <c r="BQ45">
        <f t="shared" si="316"/>
        <v>0.1983206890392353</v>
      </c>
      <c r="BR45">
        <f t="shared" si="317"/>
        <v>3.5559720705639921</v>
      </c>
      <c r="BS45">
        <f t="shared" si="318"/>
        <v>35.877908858674814</v>
      </c>
      <c r="BT45">
        <f t="shared" si="319"/>
        <v>19.007688674348643</v>
      </c>
      <c r="BU45">
        <f t="shared" si="320"/>
        <v>24.973212242126465</v>
      </c>
      <c r="BV45">
        <f t="shared" si="321"/>
        <v>3.1746029906430127</v>
      </c>
      <c r="BW45">
        <f t="shared" si="322"/>
        <v>0.20716795942661315</v>
      </c>
      <c r="BX45">
        <f t="shared" si="323"/>
        <v>1.6720604323968</v>
      </c>
      <c r="BY45">
        <f t="shared" si="324"/>
        <v>1.5025425582462126</v>
      </c>
      <c r="BZ45">
        <f t="shared" si="325"/>
        <v>0.12989638824906458</v>
      </c>
      <c r="CA45">
        <f t="shared" si="326"/>
        <v>129.06544283538668</v>
      </c>
      <c r="CB45">
        <f t="shared" si="327"/>
        <v>0.78074906960149659</v>
      </c>
      <c r="CC45">
        <f t="shared" si="328"/>
        <v>46.799547777874672</v>
      </c>
      <c r="CD45">
        <f t="shared" si="329"/>
        <v>1661.8593733510204</v>
      </c>
      <c r="CE45">
        <f t="shared" si="330"/>
        <v>1.1685426127749286E-2</v>
      </c>
      <c r="CF45">
        <f t="shared" si="331"/>
        <v>0</v>
      </c>
      <c r="CG45">
        <f t="shared" si="332"/>
        <v>1486.4273865576529</v>
      </c>
      <c r="CH45">
        <f t="shared" si="333"/>
        <v>0</v>
      </c>
      <c r="CI45" t="e">
        <f t="shared" si="334"/>
        <v>#DIV/0!</v>
      </c>
      <c r="CJ45" t="e">
        <f t="shared" si="335"/>
        <v>#DIV/0!</v>
      </c>
    </row>
    <row r="46" spans="1:88" x14ac:dyDescent="0.35">
      <c r="A46" t="s">
        <v>161</v>
      </c>
      <c r="B46" s="1">
        <v>44</v>
      </c>
      <c r="C46" s="1" t="s">
        <v>134</v>
      </c>
      <c r="D46" s="1" t="s">
        <v>0</v>
      </c>
      <c r="E46" s="1">
        <v>0</v>
      </c>
      <c r="F46" s="1" t="s">
        <v>91</v>
      </c>
      <c r="G46" s="1" t="s">
        <v>0</v>
      </c>
      <c r="H46" s="1">
        <v>10211.00008187443</v>
      </c>
      <c r="I46" s="1">
        <v>0</v>
      </c>
      <c r="J46">
        <f t="shared" si="294"/>
        <v>41.192674732677837</v>
      </c>
      <c r="K46">
        <f t="shared" si="295"/>
        <v>0.20083981978665952</v>
      </c>
      <c r="L46">
        <f t="shared" si="296"/>
        <v>1575.9896654362201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297"/>
        <v>#DIV/0!</v>
      </c>
      <c r="U46" t="e">
        <f t="shared" si="298"/>
        <v>#DIV/0!</v>
      </c>
      <c r="V46" t="e">
        <f t="shared" si="299"/>
        <v>#DIV/0!</v>
      </c>
      <c r="W46" s="1">
        <v>-1</v>
      </c>
      <c r="X46" s="1">
        <v>0.87</v>
      </c>
      <c r="Y46" s="1">
        <v>0.92</v>
      </c>
      <c r="Z46" s="1">
        <v>10.180834770202637</v>
      </c>
      <c r="AA46">
        <f t="shared" si="300"/>
        <v>0.87509041738510118</v>
      </c>
      <c r="AB46">
        <f t="shared" si="301"/>
        <v>2.8383300728172415E-2</v>
      </c>
      <c r="AC46" t="e">
        <f t="shared" si="302"/>
        <v>#DIV/0!</v>
      </c>
      <c r="AD46" t="e">
        <f t="shared" si="303"/>
        <v>#DIV/0!</v>
      </c>
      <c r="AE46" t="e">
        <f t="shared" si="304"/>
        <v>#DIV/0!</v>
      </c>
      <c r="AF46" s="1">
        <v>0</v>
      </c>
      <c r="AG46" s="1">
        <v>0.5</v>
      </c>
      <c r="AH46" t="e">
        <f t="shared" si="305"/>
        <v>#DIV/0!</v>
      </c>
      <c r="AI46">
        <f t="shared" si="306"/>
        <v>3.8991318195182352</v>
      </c>
      <c r="AJ46">
        <f t="shared" si="307"/>
        <v>1.9137775725012667</v>
      </c>
      <c r="AK46">
        <f t="shared" si="308"/>
        <v>26.982988357543945</v>
      </c>
      <c r="AL46" s="1">
        <v>2</v>
      </c>
      <c r="AM46">
        <f t="shared" si="309"/>
        <v>4.644859790802002</v>
      </c>
      <c r="AN46" s="1">
        <v>1</v>
      </c>
      <c r="AO46">
        <f t="shared" si="310"/>
        <v>9.2897195816040039</v>
      </c>
      <c r="AP46" s="1">
        <v>23.057357788085938</v>
      </c>
      <c r="AQ46" s="1">
        <v>26.982988357543945</v>
      </c>
      <c r="AR46" s="1">
        <v>21.382757186889648</v>
      </c>
      <c r="AS46" s="1">
        <v>1998.8221435546875</v>
      </c>
      <c r="AT46" s="1">
        <v>1966.26220703125</v>
      </c>
      <c r="AU46" s="1">
        <v>14.212639808654785</v>
      </c>
      <c r="AV46" s="1">
        <v>16.7674560546875</v>
      </c>
      <c r="AW46" s="1">
        <v>49.784675598144531</v>
      </c>
      <c r="AX46" s="1">
        <v>58.731468200683594</v>
      </c>
      <c r="AY46" s="1">
        <v>300.11968994140625</v>
      </c>
      <c r="AZ46" s="1">
        <v>1698.7177734375</v>
      </c>
      <c r="BA46" s="1">
        <v>6.9926120340824127E-2</v>
      </c>
      <c r="BB46" s="1">
        <v>99.109107971191406</v>
      </c>
      <c r="BC46" s="1">
        <v>-1.0224816799163818</v>
      </c>
      <c r="BD46" s="1">
        <v>-3.126932680606842E-2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311"/>
        <v>1.5005984497070313</v>
      </c>
      <c r="BM46">
        <f t="shared" si="312"/>
        <v>3.8991318195182351E-3</v>
      </c>
      <c r="BN46">
        <f t="shared" si="313"/>
        <v>300.13298835754392</v>
      </c>
      <c r="BO46">
        <f t="shared" si="314"/>
        <v>296.20735778808591</v>
      </c>
      <c r="BP46">
        <f t="shared" si="315"/>
        <v>271.79483767491183</v>
      </c>
      <c r="BQ46">
        <f t="shared" si="316"/>
        <v>0.21964305411640339</v>
      </c>
      <c r="BR46">
        <f t="shared" si="317"/>
        <v>3.5755851850274971</v>
      </c>
      <c r="BS46">
        <f t="shared" si="318"/>
        <v>36.077261295367855</v>
      </c>
      <c r="BT46">
        <f t="shared" si="319"/>
        <v>19.309805240680355</v>
      </c>
      <c r="BU46">
        <f t="shared" si="320"/>
        <v>25.020173072814941</v>
      </c>
      <c r="BV46">
        <f t="shared" si="321"/>
        <v>3.1835037992818789</v>
      </c>
      <c r="BW46">
        <f t="shared" si="322"/>
        <v>0.19658963478639208</v>
      </c>
      <c r="BX46">
        <f t="shared" si="323"/>
        <v>1.6618076125262304</v>
      </c>
      <c r="BY46">
        <f t="shared" si="324"/>
        <v>1.5216961867556484</v>
      </c>
      <c r="BZ46">
        <f t="shared" si="325"/>
        <v>0.1232434340126617</v>
      </c>
      <c r="CA46">
        <f t="shared" si="326"/>
        <v>156.19492991320016</v>
      </c>
      <c r="CB46">
        <f t="shared" si="327"/>
        <v>0.80151551497077256</v>
      </c>
      <c r="CC46">
        <f t="shared" si="328"/>
        <v>46.187330973444418</v>
      </c>
      <c r="CD46">
        <f t="shared" si="329"/>
        <v>1960.2760079430411</v>
      </c>
      <c r="CE46">
        <f t="shared" si="330"/>
        <v>9.7056725371854596E-3</v>
      </c>
      <c r="CF46">
        <f t="shared" si="331"/>
        <v>0</v>
      </c>
      <c r="CG46">
        <f t="shared" si="332"/>
        <v>1486.5316453769117</v>
      </c>
      <c r="CH46">
        <f t="shared" si="333"/>
        <v>0</v>
      </c>
      <c r="CI46" t="e">
        <f t="shared" si="334"/>
        <v>#DIV/0!</v>
      </c>
      <c r="CJ46" t="e">
        <f t="shared" si="335"/>
        <v>#DIV/0!</v>
      </c>
    </row>
    <row r="47" spans="1:88" x14ac:dyDescent="0.35">
      <c r="A47" t="s">
        <v>162</v>
      </c>
      <c r="B47" s="1">
        <v>45</v>
      </c>
      <c r="C47" s="1" t="s">
        <v>135</v>
      </c>
      <c r="D47" s="1" t="s">
        <v>0</v>
      </c>
      <c r="E47" s="1">
        <v>0</v>
      </c>
      <c r="F47" s="1" t="s">
        <v>91</v>
      </c>
      <c r="G47" s="1" t="s">
        <v>0</v>
      </c>
      <c r="H47" s="1">
        <v>11063.00008187443</v>
      </c>
      <c r="I47" s="1">
        <v>0</v>
      </c>
      <c r="J47">
        <f t="shared" ref="J47" si="336">(AS47-AT47*(1000-AU47)/(1000-AV47))*BL47</f>
        <v>15.475376531301984</v>
      </c>
      <c r="K47">
        <f t="shared" ref="K47" si="337">IF(BW47&lt;&gt;0,1/(1/BW47-1/AO47),0)</f>
        <v>5.4558436470053366E-2</v>
      </c>
      <c r="L47">
        <f t="shared" ref="L47" si="338">((BZ47-BM47/2)*AT47-J47)/(BZ47+BM47/2)</f>
        <v>-73.011771707456376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t="e">
        <f t="shared" ref="T47" si="339">CF47/P47</f>
        <v>#DIV/0!</v>
      </c>
      <c r="U47" t="e">
        <f t="shared" ref="U47" si="340">CH47/R47</f>
        <v>#DIV/0!</v>
      </c>
      <c r="V47" t="e">
        <f t="shared" ref="V47" si="341">(R47-S47)/R47</f>
        <v>#DIV/0!</v>
      </c>
      <c r="W47" s="1">
        <v>-1</v>
      </c>
      <c r="X47" s="1">
        <v>0.87</v>
      </c>
      <c r="Y47" s="1">
        <v>0.92</v>
      </c>
      <c r="Z47" s="1">
        <v>10.106160163879395</v>
      </c>
      <c r="AA47">
        <f t="shared" ref="AA47" si="342">(Z47*Y47+(100-Z47)*X47)/100</f>
        <v>0.87505308008193983</v>
      </c>
      <c r="AB47">
        <f t="shared" ref="AB47" si="343">(J47-W47)/CG47</f>
        <v>1.1084731100558094E-2</v>
      </c>
      <c r="AC47" t="e">
        <f t="shared" ref="AC47" si="344">(R47-S47)/(R47-Q47)</f>
        <v>#DIV/0!</v>
      </c>
      <c r="AD47" t="e">
        <f t="shared" ref="AD47" si="345">(P47-R47)/(P47-Q47)</f>
        <v>#DIV/0!</v>
      </c>
      <c r="AE47" t="e">
        <f t="shared" ref="AE47" si="346">(P47-R47)/R47</f>
        <v>#DIV/0!</v>
      </c>
      <c r="AF47" s="1">
        <v>0</v>
      </c>
      <c r="AG47" s="1">
        <v>0.5</v>
      </c>
      <c r="AH47" t="e">
        <f t="shared" ref="AH47" si="347">V47*AG47*AA47*AF47</f>
        <v>#DIV/0!</v>
      </c>
      <c r="AI47">
        <f t="shared" ref="AI47" si="348">BM47*1000</f>
        <v>1.2662365465516845</v>
      </c>
      <c r="AJ47">
        <f t="shared" ref="AJ47" si="349">(BR47-BX47)</f>
        <v>2.2457403301396566</v>
      </c>
      <c r="AK47">
        <f t="shared" ref="AK47" si="350">(AQ47+BQ47*I47)</f>
        <v>29.014900207519531</v>
      </c>
      <c r="AL47" s="1">
        <v>2</v>
      </c>
      <c r="AM47">
        <f t="shared" ref="AM47" si="351">(AL47*BF47+BG47)</f>
        <v>4.644859790802002</v>
      </c>
      <c r="AN47" s="1">
        <v>1</v>
      </c>
      <c r="AO47">
        <f t="shared" ref="AO47" si="352">AM47*(AN47+1)*(AN47+1)/(AN47*AN47+1)</f>
        <v>9.2897195816040039</v>
      </c>
      <c r="AP47" s="1">
        <v>25.278432846069336</v>
      </c>
      <c r="AQ47" s="1">
        <v>29.014900207519531</v>
      </c>
      <c r="AR47" s="1">
        <v>23.937511444091797</v>
      </c>
      <c r="AS47" s="1">
        <v>399.64340209960938</v>
      </c>
      <c r="AT47" s="1">
        <v>389.00335693359375</v>
      </c>
      <c r="AU47" s="1">
        <v>17.128068923950195</v>
      </c>
      <c r="AV47" s="1">
        <v>17.956659317016602</v>
      </c>
      <c r="AW47" s="1">
        <v>52.501285552978516</v>
      </c>
      <c r="AX47" s="1">
        <v>55.001827239990234</v>
      </c>
      <c r="AY47" s="1">
        <v>300.14810180664063</v>
      </c>
      <c r="AZ47" s="1">
        <v>1698.5400390625</v>
      </c>
      <c r="BA47" s="1">
        <v>8.3339765667915344E-2</v>
      </c>
      <c r="BB47" s="1">
        <v>99.099800109863281</v>
      </c>
      <c r="BC47" s="1">
        <v>2.2277090549468994</v>
      </c>
      <c r="BD47" s="1">
        <v>-2.8812089934945107E-2</v>
      </c>
      <c r="BE47" s="1">
        <v>0.25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111115</v>
      </c>
      <c r="BL47">
        <f t="shared" ref="BL47" si="353">AY47*0.000001/(AL47*0.0001)</f>
        <v>1.5007405090332031</v>
      </c>
      <c r="BM47">
        <f t="shared" ref="BM47" si="354">(AV47-AU47)/(1000-AV47)*BL47</f>
        <v>1.2662365465516846E-3</v>
      </c>
      <c r="BN47">
        <f t="shared" ref="BN47" si="355">(AQ47+273.15)</f>
        <v>302.16490020751951</v>
      </c>
      <c r="BO47">
        <f t="shared" ref="BO47" si="356">(AP47+273.15)</f>
        <v>298.42843284606931</v>
      </c>
      <c r="BP47">
        <f t="shared" ref="BP47" si="357">(AZ47*BH47+BA47*BI47)*BJ47</f>
        <v>271.76640017554746</v>
      </c>
      <c r="BQ47">
        <f t="shared" ref="BQ47" si="358">((BP47+0.00000010773*(BO47^4-BN47^4))-BM47*44100)/(AM47*51.4+0.00000043092*BN47^3)</f>
        <v>0.68754099833262594</v>
      </c>
      <c r="BR47">
        <f t="shared" ref="BR47" si="359">0.61365*EXP(17.502*AK47/(240.97+AK47))</f>
        <v>4.0252416790969159</v>
      </c>
      <c r="BS47">
        <f t="shared" ref="BS47" si="360">BR47*1000/BB47</f>
        <v>40.61806052721078</v>
      </c>
      <c r="BT47">
        <f t="shared" ref="BT47" si="361">(BS47-AV47)</f>
        <v>22.661401210194178</v>
      </c>
      <c r="BU47">
        <f t="shared" ref="BU47" si="362">IF(I47,AQ47,(AP47+AQ47)/2)</f>
        <v>27.146666526794434</v>
      </c>
      <c r="BV47">
        <f t="shared" ref="BV47" si="363">0.61365*EXP(17.502*BU47/(240.97+BU47))</f>
        <v>3.6101070520483542</v>
      </c>
      <c r="BW47">
        <f t="shared" ref="BW47" si="364">IF(BT47&lt;&gt;0,(1000-(BS47+AV47)/2)/BT47*BM47,0)</f>
        <v>5.4239886124665591E-2</v>
      </c>
      <c r="BX47">
        <f t="shared" ref="BX47" si="365">AV47*BB47/1000</f>
        <v>1.7795013489572593</v>
      </c>
      <c r="BY47">
        <f t="shared" ref="BY47" si="366">(BV47-BX47)</f>
        <v>1.8306057030910949</v>
      </c>
      <c r="BZ47">
        <f t="shared" ref="BZ47" si="367">1/(1.6/K47+1.37/AO47)</f>
        <v>3.3928405384077043E-2</v>
      </c>
      <c r="CA47">
        <f t="shared" ref="CA47" si="368">L47*BB47*0.001</f>
        <v>-7.2354519818758982</v>
      </c>
      <c r="CB47">
        <f t="shared" ref="CB47" si="369">L47/AT47</f>
        <v>-0.18768931014628781</v>
      </c>
      <c r="CC47">
        <f t="shared" ref="CC47" si="370">(1-BM47*BB47/BR47/K47)*100</f>
        <v>42.86085390888541</v>
      </c>
      <c r="CD47">
        <f t="shared" ref="CD47" si="371">(AT47-J47/(AO47/1.35))</f>
        <v>386.75444531320119</v>
      </c>
      <c r="CE47">
        <f t="shared" ref="CE47" si="372">J47*CC47/100/CD47</f>
        <v>1.7150102881325256E-2</v>
      </c>
      <c r="CF47">
        <f t="shared" ref="CF47" si="373">(P47-O47)</f>
        <v>0</v>
      </c>
      <c r="CG47">
        <f t="shared" ref="CG47" si="374">AZ47*AA47</f>
        <v>1486.312692824139</v>
      </c>
      <c r="CH47">
        <f t="shared" ref="CH47" si="375">(R47-Q47)</f>
        <v>0</v>
      </c>
      <c r="CI47" t="e">
        <f t="shared" ref="CI47" si="376">(R47-S47)/(R47-O47)</f>
        <v>#DIV/0!</v>
      </c>
      <c r="CJ47" t="e">
        <f t="shared" ref="CJ47" si="377">(P47-R47)/(P47-O47)</f>
        <v>#DIV/0!</v>
      </c>
    </row>
    <row r="48" spans="1:88" x14ac:dyDescent="0.35">
      <c r="A48" t="s">
        <v>162</v>
      </c>
      <c r="B48" s="1">
        <v>47</v>
      </c>
      <c r="C48" s="1" t="s">
        <v>137</v>
      </c>
      <c r="D48" s="1" t="s">
        <v>0</v>
      </c>
      <c r="E48" s="1">
        <v>0</v>
      </c>
      <c r="F48" s="1" t="s">
        <v>91</v>
      </c>
      <c r="G48" s="1" t="s">
        <v>0</v>
      </c>
      <c r="H48" s="1">
        <v>11347.00008187443</v>
      </c>
      <c r="I48" s="1">
        <v>0</v>
      </c>
      <c r="J48">
        <f t="shared" ref="J48:J57" si="378">(AS48-AT48*(1000-AU48)/(1000-AV48))*BL48</f>
        <v>-2.8892805140637607</v>
      </c>
      <c r="K48">
        <f t="shared" ref="K48:K57" si="379">IF(BW48&lt;&gt;0,1/(1/BW48-1/AO48),0)</f>
        <v>0.10145395219402997</v>
      </c>
      <c r="L48">
        <f t="shared" ref="L48:L57" si="380">((BZ48-BM48/2)*AT48-J48)/(BZ48+BM48/2)</f>
        <v>95.145924610623183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t="e">
        <f t="shared" ref="T48:T57" si="381">CF48/P48</f>
        <v>#DIV/0!</v>
      </c>
      <c r="U48" t="e">
        <f t="shared" ref="U48:U57" si="382">CH48/R48</f>
        <v>#DIV/0!</v>
      </c>
      <c r="V48" t="e">
        <f t="shared" ref="V48:V57" si="383">(R48-S48)/R48</f>
        <v>#DIV/0!</v>
      </c>
      <c r="W48" s="1">
        <v>-1</v>
      </c>
      <c r="X48" s="1">
        <v>0.87</v>
      </c>
      <c r="Y48" s="1">
        <v>0.92</v>
      </c>
      <c r="Z48" s="1">
        <v>10.106160163879395</v>
      </c>
      <c r="AA48">
        <f t="shared" ref="AA48:AA57" si="384">(Z48*Y48+(100-Z48)*X48)/100</f>
        <v>0.87505308008193983</v>
      </c>
      <c r="AB48">
        <f t="shared" ref="AB48:AB57" si="385">(J48-W48)/CG48</f>
        <v>-1.269171662152819E-3</v>
      </c>
      <c r="AC48" t="e">
        <f t="shared" ref="AC48:AC57" si="386">(R48-S48)/(R48-Q48)</f>
        <v>#DIV/0!</v>
      </c>
      <c r="AD48" t="e">
        <f t="shared" ref="AD48:AD57" si="387">(P48-R48)/(P48-Q48)</f>
        <v>#DIV/0!</v>
      </c>
      <c r="AE48" t="e">
        <f t="shared" ref="AE48:AE57" si="388">(P48-R48)/R48</f>
        <v>#DIV/0!</v>
      </c>
      <c r="AF48" s="1">
        <v>0</v>
      </c>
      <c r="AG48" s="1">
        <v>0.5</v>
      </c>
      <c r="AH48" t="e">
        <f t="shared" ref="AH48:AH57" si="389">V48*AG48*AA48*AF48</f>
        <v>#DIV/0!</v>
      </c>
      <c r="AI48">
        <f t="shared" ref="AI48:AI57" si="390">BM48*1000</f>
        <v>2.2715781863009812</v>
      </c>
      <c r="AJ48">
        <f t="shared" ref="AJ48:AJ57" si="391">(BR48-BX48)</f>
        <v>2.1769080228815065</v>
      </c>
      <c r="AK48">
        <f t="shared" ref="AK48:AK57" si="392">(AQ48+BQ48*I48)</f>
        <v>28.967983245849609</v>
      </c>
      <c r="AL48" s="1">
        <v>2</v>
      </c>
      <c r="AM48">
        <f t="shared" ref="AM48:AM57" si="393">(AL48*BF48+BG48)</f>
        <v>4.644859790802002</v>
      </c>
      <c r="AN48" s="1">
        <v>1</v>
      </c>
      <c r="AO48">
        <f t="shared" ref="AO48:AO57" si="394">AM48*(AN48+1)*(AN48+1)/(AN48*AN48+1)</f>
        <v>9.2897195816040039</v>
      </c>
      <c r="AP48" s="1">
        <v>25.291128158569336</v>
      </c>
      <c r="AQ48" s="1">
        <v>28.967983245849609</v>
      </c>
      <c r="AR48" s="1">
        <v>23.933261871337891</v>
      </c>
      <c r="AS48" s="1">
        <v>49.96380615234375</v>
      </c>
      <c r="AT48" s="1">
        <v>51.810779571533203</v>
      </c>
      <c r="AU48" s="1">
        <v>17.055122375488281</v>
      </c>
      <c r="AV48" s="1">
        <v>18.540824890136719</v>
      </c>
      <c r="AW48" s="1">
        <v>52.242263793945313</v>
      </c>
      <c r="AX48" s="1">
        <v>56.792133331298828</v>
      </c>
      <c r="AY48" s="1">
        <v>300.12216186523438</v>
      </c>
      <c r="AZ48" s="1">
        <v>1701.1463623046875</v>
      </c>
      <c r="BA48" s="1">
        <v>0.12747687101364136</v>
      </c>
      <c r="BB48" s="1">
        <v>99.101295471191406</v>
      </c>
      <c r="BC48" s="1">
        <v>1.2356469631195068</v>
      </c>
      <c r="BD48" s="1">
        <v>6.3054407946765423E-3</v>
      </c>
      <c r="BE48" s="1">
        <v>1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ref="BL48:BL57" si="395">AY48*0.000001/(AL48*0.0001)</f>
        <v>1.5006108093261719</v>
      </c>
      <c r="BM48">
        <f t="shared" ref="BM48:BM57" si="396">(AV48-AU48)/(1000-AV48)*BL48</f>
        <v>2.2715781863009814E-3</v>
      </c>
      <c r="BN48">
        <f t="shared" ref="BN48:BN57" si="397">(AQ48+273.15)</f>
        <v>302.11798324584959</v>
      </c>
      <c r="BO48">
        <f t="shared" ref="BO48:BO57" si="398">(AP48+273.15)</f>
        <v>298.44112815856931</v>
      </c>
      <c r="BP48">
        <f t="shared" ref="BP48:BP57" si="399">(AZ48*BH48+BA48*BI48)*BJ48</f>
        <v>272.18341188497652</v>
      </c>
      <c r="BQ48">
        <f t="shared" ref="BQ48:BQ57" si="400">((BP48+0.00000010773*(BO48^4-BN48^4))-BM48*44100)/(AM48*51.4+0.00000043092*BN48^3)</f>
        <v>0.51512787165711271</v>
      </c>
      <c r="BR48">
        <f t="shared" ref="BR48:BR57" si="401">0.61365*EXP(17.502*AK48/(240.97+AK48))</f>
        <v>4.0143277885985658</v>
      </c>
      <c r="BS48">
        <f t="shared" ref="BS48:BS57" si="402">BR48*1000/BB48</f>
        <v>40.507318996304392</v>
      </c>
      <c r="BT48">
        <f t="shared" ref="BT48:BT57" si="403">(BS48-AV48)</f>
        <v>21.966494106167673</v>
      </c>
      <c r="BU48">
        <f t="shared" ref="BU48:BU57" si="404">IF(I48,AQ48,(AP48+AQ48)/2)</f>
        <v>27.129555702209473</v>
      </c>
      <c r="BV48">
        <f t="shared" ref="BV48:BV57" si="405">0.61365*EXP(17.502*BU48/(240.97+BU48))</f>
        <v>3.6064845904547669</v>
      </c>
      <c r="BW48">
        <f t="shared" ref="BW48:BW57" si="406">IF(BT48&lt;&gt;0,(1000-(BS48+AV48)/2)/BT48*BM48,0)</f>
        <v>0.10035793321634362</v>
      </c>
      <c r="BX48">
        <f t="shared" ref="BX48:BX57" si="407">AV48*BB48/1000</f>
        <v>1.837419765717059</v>
      </c>
      <c r="BY48">
        <f t="shared" ref="BY48:BY57" si="408">(BV48-BX48)</f>
        <v>1.7690648247377079</v>
      </c>
      <c r="BZ48">
        <f t="shared" ref="BZ48:BZ57" si="409">1/(1.6/K48+1.37/AO48)</f>
        <v>6.2821266430114472E-2</v>
      </c>
      <c r="CA48">
        <f t="shared" ref="CA48:CA57" si="410">L48*BB48*0.001</f>
        <v>9.4290843877170705</v>
      </c>
      <c r="CB48">
        <f t="shared" ref="CB48:CB57" si="411">L48/AT48</f>
        <v>1.8364117544160625</v>
      </c>
      <c r="CC48">
        <f t="shared" ref="CC48:CC57" si="412">(1-BM48*BB48/BR48/K48)*100</f>
        <v>44.725449489396496</v>
      </c>
      <c r="CD48">
        <f t="shared" ref="CD48:CD57" si="413">(AT48-J48/(AO48/1.35))</f>
        <v>52.230655398755168</v>
      </c>
      <c r="CE48">
        <f t="shared" ref="CE48:CE57" si="414">J48*CC48/100/CD48</f>
        <v>-2.4741096719137878E-2</v>
      </c>
      <c r="CF48">
        <f t="shared" ref="CF48:CF57" si="415">(P48-O48)</f>
        <v>0</v>
      </c>
      <c r="CG48">
        <f t="shared" ref="CG48:CG57" si="416">AZ48*AA48</f>
        <v>1488.5933640049043</v>
      </c>
      <c r="CH48">
        <f t="shared" ref="CH48:CH57" si="417">(R48-Q48)</f>
        <v>0</v>
      </c>
      <c r="CI48" t="e">
        <f t="shared" ref="CI48:CI57" si="418">(R48-S48)/(R48-O48)</f>
        <v>#DIV/0!</v>
      </c>
      <c r="CJ48" t="e">
        <f t="shared" ref="CJ48:CJ57" si="419">(P48-R48)/(P48-O48)</f>
        <v>#DIV/0!</v>
      </c>
    </row>
    <row r="49" spans="1:88" x14ac:dyDescent="0.35">
      <c r="A49" t="s">
        <v>162</v>
      </c>
      <c r="B49" s="1">
        <v>48</v>
      </c>
      <c r="C49" s="1" t="s">
        <v>138</v>
      </c>
      <c r="D49" s="1" t="s">
        <v>0</v>
      </c>
      <c r="E49" s="1">
        <v>0</v>
      </c>
      <c r="F49" s="1" t="s">
        <v>91</v>
      </c>
      <c r="G49" s="1" t="s">
        <v>0</v>
      </c>
      <c r="H49" s="1">
        <v>11490.00008187443</v>
      </c>
      <c r="I49" s="1">
        <v>0</v>
      </c>
      <c r="J49">
        <f t="shared" si="378"/>
        <v>0.46311288647323057</v>
      </c>
      <c r="K49">
        <f t="shared" si="379"/>
        <v>0.12326108060805574</v>
      </c>
      <c r="L49">
        <f t="shared" si="380"/>
        <v>89.829389451772926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t="e">
        <f t="shared" si="381"/>
        <v>#DIV/0!</v>
      </c>
      <c r="U49" t="e">
        <f t="shared" si="382"/>
        <v>#DIV/0!</v>
      </c>
      <c r="V49" t="e">
        <f t="shared" si="383"/>
        <v>#DIV/0!</v>
      </c>
      <c r="W49" s="1">
        <v>-1</v>
      </c>
      <c r="X49" s="1">
        <v>0.87</v>
      </c>
      <c r="Y49" s="1">
        <v>0.92</v>
      </c>
      <c r="Z49" s="1">
        <v>10.106160163879395</v>
      </c>
      <c r="AA49">
        <f t="shared" si="384"/>
        <v>0.87505308008193983</v>
      </c>
      <c r="AB49">
        <f t="shared" si="385"/>
        <v>9.8250594336856561E-4</v>
      </c>
      <c r="AC49" t="e">
        <f t="shared" si="386"/>
        <v>#DIV/0!</v>
      </c>
      <c r="AD49" t="e">
        <f t="shared" si="387"/>
        <v>#DIV/0!</v>
      </c>
      <c r="AE49" t="e">
        <f t="shared" si="388"/>
        <v>#DIV/0!</v>
      </c>
      <c r="AF49" s="1">
        <v>0</v>
      </c>
      <c r="AG49" s="1">
        <v>0.5</v>
      </c>
      <c r="AH49" t="e">
        <f t="shared" si="389"/>
        <v>#DIV/0!</v>
      </c>
      <c r="AI49">
        <f t="shared" si="390"/>
        <v>2.6614343860758134</v>
      </c>
      <c r="AJ49">
        <f t="shared" si="391"/>
        <v>2.1043225352971722</v>
      </c>
      <c r="AK49">
        <f t="shared" si="392"/>
        <v>28.73423957824707</v>
      </c>
      <c r="AL49" s="1">
        <v>2</v>
      </c>
      <c r="AM49">
        <f t="shared" si="393"/>
        <v>4.644859790802002</v>
      </c>
      <c r="AN49" s="1">
        <v>1</v>
      </c>
      <c r="AO49">
        <f t="shared" si="394"/>
        <v>9.2897195816040039</v>
      </c>
      <c r="AP49" s="1">
        <v>25.307998657226563</v>
      </c>
      <c r="AQ49" s="1">
        <v>28.73423957824707</v>
      </c>
      <c r="AR49" s="1">
        <v>23.932609558105469</v>
      </c>
      <c r="AS49" s="1">
        <v>99.696212768554688</v>
      </c>
      <c r="AT49" s="1">
        <v>99.211654663085938</v>
      </c>
      <c r="AU49" s="1">
        <v>16.990104675292969</v>
      </c>
      <c r="AV49" s="1">
        <v>18.730392456054688</v>
      </c>
      <c r="AW49" s="1">
        <v>51.986400604248047</v>
      </c>
      <c r="AX49" s="1">
        <v>57.308380126953125</v>
      </c>
      <c r="AY49" s="1">
        <v>300.13250732421875</v>
      </c>
      <c r="AZ49" s="1">
        <v>1701.7989501953125</v>
      </c>
      <c r="BA49" s="1">
        <v>0.13123147189617157</v>
      </c>
      <c r="BB49" s="1">
        <v>99.091094970703125</v>
      </c>
      <c r="BC49" s="1">
        <v>1.4893312454223633</v>
      </c>
      <c r="BD49" s="1">
        <v>-6.4226780086755753E-3</v>
      </c>
      <c r="BE49" s="1">
        <v>1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395"/>
        <v>1.5006625366210937</v>
      </c>
      <c r="BM49">
        <f t="shared" si="396"/>
        <v>2.6614343860758135E-3</v>
      </c>
      <c r="BN49">
        <f t="shared" si="397"/>
        <v>301.88423957824705</v>
      </c>
      <c r="BO49">
        <f t="shared" si="398"/>
        <v>298.45799865722654</v>
      </c>
      <c r="BP49">
        <f t="shared" si="399"/>
        <v>272.28782594514269</v>
      </c>
      <c r="BQ49">
        <f t="shared" si="400"/>
        <v>0.45883751377526361</v>
      </c>
      <c r="BR49">
        <f t="shared" si="401"/>
        <v>3.9603376329986286</v>
      </c>
      <c r="BS49">
        <f t="shared" si="402"/>
        <v>39.96663508632664</v>
      </c>
      <c r="BT49">
        <f t="shared" si="403"/>
        <v>21.236242630271953</v>
      </c>
      <c r="BU49">
        <f t="shared" si="404"/>
        <v>27.021119117736816</v>
      </c>
      <c r="BV49">
        <f t="shared" si="405"/>
        <v>3.5836016081190167</v>
      </c>
      <c r="BW49">
        <f t="shared" si="406"/>
        <v>0.12164700165284675</v>
      </c>
      <c r="BX49">
        <f t="shared" si="407"/>
        <v>1.8560150977014565</v>
      </c>
      <c r="BY49">
        <f t="shared" si="408"/>
        <v>1.7275865104175603</v>
      </c>
      <c r="BZ49">
        <f t="shared" si="409"/>
        <v>7.6172761904552216E-2</v>
      </c>
      <c r="CA49">
        <f t="shared" si="410"/>
        <v>8.9012925613259082</v>
      </c>
      <c r="CB49">
        <f t="shared" si="411"/>
        <v>0.90543182408181422</v>
      </c>
      <c r="CC49">
        <f t="shared" si="412"/>
        <v>45.975319431381891</v>
      </c>
      <c r="CD49">
        <f t="shared" si="413"/>
        <v>99.144354203556787</v>
      </c>
      <c r="CE49">
        <f t="shared" si="414"/>
        <v>2.1475517249001591E-3</v>
      </c>
      <c r="CF49">
        <f t="shared" si="415"/>
        <v>0</v>
      </c>
      <c r="CG49">
        <f t="shared" si="416"/>
        <v>1489.16441304862</v>
      </c>
      <c r="CH49">
        <f t="shared" si="417"/>
        <v>0</v>
      </c>
      <c r="CI49" t="e">
        <f t="shared" si="418"/>
        <v>#DIV/0!</v>
      </c>
      <c r="CJ49" t="e">
        <f t="shared" si="419"/>
        <v>#DIV/0!</v>
      </c>
    </row>
    <row r="50" spans="1:88" x14ac:dyDescent="0.35">
      <c r="A50" t="s">
        <v>162</v>
      </c>
      <c r="B50" s="1">
        <v>46</v>
      </c>
      <c r="C50" s="1" t="s">
        <v>136</v>
      </c>
      <c r="D50" s="1" t="s">
        <v>0</v>
      </c>
      <c r="E50" s="1">
        <v>0</v>
      </c>
      <c r="F50" s="1" t="s">
        <v>91</v>
      </c>
      <c r="G50" s="1" t="s">
        <v>0</v>
      </c>
      <c r="H50" s="1">
        <v>11205.00008187443</v>
      </c>
      <c r="I50" s="1">
        <v>0</v>
      </c>
      <c r="J50">
        <f t="shared" si="378"/>
        <v>2.9582223485203363</v>
      </c>
      <c r="K50">
        <f t="shared" si="379"/>
        <v>9.0052854953925163E-2</v>
      </c>
      <c r="L50">
        <f t="shared" si="380"/>
        <v>138.60296609587274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t="e">
        <f t="shared" si="381"/>
        <v>#DIV/0!</v>
      </c>
      <c r="U50" t="e">
        <f t="shared" si="382"/>
        <v>#DIV/0!</v>
      </c>
      <c r="V50" t="e">
        <f t="shared" si="383"/>
        <v>#DIV/0!</v>
      </c>
      <c r="W50" s="1">
        <v>-1</v>
      </c>
      <c r="X50" s="1">
        <v>0.87</v>
      </c>
      <c r="Y50" s="1">
        <v>0.92</v>
      </c>
      <c r="Z50" s="1">
        <v>10.106160163879395</v>
      </c>
      <c r="AA50">
        <f t="shared" si="384"/>
        <v>0.87505308008193983</v>
      </c>
      <c r="AB50">
        <f t="shared" si="385"/>
        <v>2.6635839046019161E-3</v>
      </c>
      <c r="AC50" t="e">
        <f t="shared" si="386"/>
        <v>#DIV/0!</v>
      </c>
      <c r="AD50" t="e">
        <f t="shared" si="387"/>
        <v>#DIV/0!</v>
      </c>
      <c r="AE50" t="e">
        <f t="shared" si="388"/>
        <v>#DIV/0!</v>
      </c>
      <c r="AF50" s="1">
        <v>0</v>
      </c>
      <c r="AG50" s="1">
        <v>0.5</v>
      </c>
      <c r="AH50" t="e">
        <f t="shared" si="389"/>
        <v>#DIV/0!</v>
      </c>
      <c r="AI50">
        <f t="shared" si="390"/>
        <v>2.0403308889395806</v>
      </c>
      <c r="AJ50">
        <f t="shared" si="391"/>
        <v>2.2001406459514143</v>
      </c>
      <c r="AK50">
        <f t="shared" si="392"/>
        <v>29.023281097412109</v>
      </c>
      <c r="AL50" s="1">
        <v>2</v>
      </c>
      <c r="AM50">
        <f t="shared" si="393"/>
        <v>4.644859790802002</v>
      </c>
      <c r="AN50" s="1">
        <v>1</v>
      </c>
      <c r="AO50">
        <f t="shared" si="394"/>
        <v>9.2897195816040039</v>
      </c>
      <c r="AP50" s="1">
        <v>25.284053802490234</v>
      </c>
      <c r="AQ50" s="1">
        <v>29.023281097412109</v>
      </c>
      <c r="AR50" s="1">
        <v>23.938255310058594</v>
      </c>
      <c r="AS50" s="1">
        <v>199.98622131347656</v>
      </c>
      <c r="AT50" s="1">
        <v>197.74612426757813</v>
      </c>
      <c r="AU50" s="1">
        <v>17.101724624633789</v>
      </c>
      <c r="AV50" s="1">
        <v>18.436254501342773</v>
      </c>
      <c r="AW50" s="1">
        <v>52.408206939697266</v>
      </c>
      <c r="AX50" s="1">
        <v>56.495693206787109</v>
      </c>
      <c r="AY50" s="1">
        <v>300.13787841796875</v>
      </c>
      <c r="AZ50" s="1">
        <v>1698.2413330078125</v>
      </c>
      <c r="BA50" s="1">
        <v>0.11945986747741699</v>
      </c>
      <c r="BB50" s="1">
        <v>99.101112365722656</v>
      </c>
      <c r="BC50" s="1">
        <v>1.7637801170349121</v>
      </c>
      <c r="BD50" s="1">
        <v>-7.1905767545104027E-3</v>
      </c>
      <c r="BE50" s="1">
        <v>1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111115</v>
      </c>
      <c r="BL50">
        <f t="shared" si="395"/>
        <v>1.5006893920898436</v>
      </c>
      <c r="BM50">
        <f t="shared" si="396"/>
        <v>2.0403308889395807E-3</v>
      </c>
      <c r="BN50">
        <f t="shared" si="397"/>
        <v>302.17328109741209</v>
      </c>
      <c r="BO50">
        <f t="shared" si="398"/>
        <v>298.43405380249021</v>
      </c>
      <c r="BP50">
        <f t="shared" si="399"/>
        <v>271.71860720786572</v>
      </c>
      <c r="BQ50">
        <f t="shared" si="400"/>
        <v>0.5510028000052013</v>
      </c>
      <c r="BR50">
        <f t="shared" si="401"/>
        <v>4.0271939748920449</v>
      </c>
      <c r="BS50">
        <f t="shared" si="402"/>
        <v>40.63722271885397</v>
      </c>
      <c r="BT50">
        <f t="shared" si="403"/>
        <v>22.200968217511196</v>
      </c>
      <c r="BU50">
        <f t="shared" si="404"/>
        <v>27.153667449951172</v>
      </c>
      <c r="BV50">
        <f t="shared" si="405"/>
        <v>3.611590103697131</v>
      </c>
      <c r="BW50">
        <f t="shared" si="406"/>
        <v>8.9188279961279759E-2</v>
      </c>
      <c r="BX50">
        <f t="shared" si="407"/>
        <v>1.8270533289406303</v>
      </c>
      <c r="BY50">
        <f t="shared" si="408"/>
        <v>1.7845367747565006</v>
      </c>
      <c r="BZ50">
        <f t="shared" si="409"/>
        <v>5.5819712200749078E-2</v>
      </c>
      <c r="CA50">
        <f t="shared" si="410"/>
        <v>13.735708117289533</v>
      </c>
      <c r="CB50">
        <f t="shared" si="411"/>
        <v>0.70091369228720546</v>
      </c>
      <c r="CC50">
        <f t="shared" si="412"/>
        <v>44.245606043738817</v>
      </c>
      <c r="CD50">
        <f t="shared" si="413"/>
        <v>197.31622967975756</v>
      </c>
      <c r="CE50">
        <f t="shared" si="414"/>
        <v>6.6334300444948306E-3</v>
      </c>
      <c r="CF50">
        <f t="shared" si="415"/>
        <v>0</v>
      </c>
      <c r="CG50">
        <f t="shared" si="416"/>
        <v>1486.0513091709456</v>
      </c>
      <c r="CH50">
        <f t="shared" si="417"/>
        <v>0</v>
      </c>
      <c r="CI50" t="e">
        <f t="shared" si="418"/>
        <v>#DIV/0!</v>
      </c>
      <c r="CJ50" t="e">
        <f t="shared" si="419"/>
        <v>#DIV/0!</v>
      </c>
    </row>
    <row r="51" spans="1:88" x14ac:dyDescent="0.35">
      <c r="A51" t="s">
        <v>162</v>
      </c>
      <c r="B51" s="1">
        <v>49</v>
      </c>
      <c r="C51" s="1" t="s">
        <v>139</v>
      </c>
      <c r="D51" s="1" t="s">
        <v>0</v>
      </c>
      <c r="E51" s="1">
        <v>0</v>
      </c>
      <c r="F51" s="1" t="s">
        <v>91</v>
      </c>
      <c r="G51" s="1" t="s">
        <v>0</v>
      </c>
      <c r="H51" s="1">
        <v>11645.00008187443</v>
      </c>
      <c r="I51" s="1">
        <v>0</v>
      </c>
      <c r="J51">
        <f t="shared" si="378"/>
        <v>12.454103273070771</v>
      </c>
      <c r="K51">
        <f t="shared" si="379"/>
        <v>0.15420989776284316</v>
      </c>
      <c r="L51">
        <f t="shared" si="380"/>
        <v>152.84781450573743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t="e">
        <f t="shared" si="381"/>
        <v>#DIV/0!</v>
      </c>
      <c r="U51" t="e">
        <f t="shared" si="382"/>
        <v>#DIV/0!</v>
      </c>
      <c r="V51" t="e">
        <f t="shared" si="383"/>
        <v>#DIV/0!</v>
      </c>
      <c r="W51" s="1">
        <v>-1</v>
      </c>
      <c r="X51" s="1">
        <v>0.87</v>
      </c>
      <c r="Y51" s="1">
        <v>0.92</v>
      </c>
      <c r="Z51" s="1">
        <v>10.106160163879395</v>
      </c>
      <c r="AA51">
        <f t="shared" si="384"/>
        <v>0.87505308008193983</v>
      </c>
      <c r="AB51">
        <f t="shared" si="385"/>
        <v>9.0343809857322023E-3</v>
      </c>
      <c r="AC51" t="e">
        <f t="shared" si="386"/>
        <v>#DIV/0!</v>
      </c>
      <c r="AD51" t="e">
        <f t="shared" si="387"/>
        <v>#DIV/0!</v>
      </c>
      <c r="AE51" t="e">
        <f t="shared" si="388"/>
        <v>#DIV/0!</v>
      </c>
      <c r="AF51" s="1">
        <v>0</v>
      </c>
      <c r="AG51" s="1">
        <v>0.5</v>
      </c>
      <c r="AH51" t="e">
        <f t="shared" si="389"/>
        <v>#DIV/0!</v>
      </c>
      <c r="AI51">
        <f t="shared" si="390"/>
        <v>3.1545021399848014</v>
      </c>
      <c r="AJ51">
        <f t="shared" si="391"/>
        <v>2.0005429206608305</v>
      </c>
      <c r="AK51">
        <f t="shared" si="392"/>
        <v>28.441381454467773</v>
      </c>
      <c r="AL51" s="1">
        <v>2</v>
      </c>
      <c r="AM51">
        <f t="shared" si="393"/>
        <v>4.644859790802002</v>
      </c>
      <c r="AN51" s="1">
        <v>1</v>
      </c>
      <c r="AO51">
        <f t="shared" si="394"/>
        <v>9.2897195816040039</v>
      </c>
      <c r="AP51" s="1">
        <v>25.315837860107422</v>
      </c>
      <c r="AQ51" s="1">
        <v>28.441381454467773</v>
      </c>
      <c r="AR51" s="1">
        <v>23.93376350402832</v>
      </c>
      <c r="AS51" s="1">
        <v>300.18408203125</v>
      </c>
      <c r="AT51" s="1">
        <v>291.27285766601563</v>
      </c>
      <c r="AU51" s="1">
        <v>17.041595458984375</v>
      </c>
      <c r="AV51" s="1">
        <v>19.103483200073242</v>
      </c>
      <c r="AW51" s="1">
        <v>52.119380950927734</v>
      </c>
      <c r="AX51" s="1">
        <v>58.422801971435547</v>
      </c>
      <c r="AY51" s="1">
        <v>300.13662719726563</v>
      </c>
      <c r="AZ51" s="1">
        <v>1701.8526611328125</v>
      </c>
      <c r="BA51" s="1">
        <v>0.16055718064308167</v>
      </c>
      <c r="BB51" s="1">
        <v>99.094223022460938</v>
      </c>
      <c r="BC51" s="1">
        <v>2.0948243141174316</v>
      </c>
      <c r="BD51" s="1">
        <v>-3.6394372582435608E-2</v>
      </c>
      <c r="BE51" s="1">
        <v>1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111115</v>
      </c>
      <c r="BL51">
        <f t="shared" si="395"/>
        <v>1.500683135986328</v>
      </c>
      <c r="BM51">
        <f t="shared" si="396"/>
        <v>3.1545021399848015E-3</v>
      </c>
      <c r="BN51">
        <f t="shared" si="397"/>
        <v>301.59138145446775</v>
      </c>
      <c r="BO51">
        <f t="shared" si="398"/>
        <v>298.4658378601074</v>
      </c>
      <c r="BP51">
        <f t="shared" si="399"/>
        <v>272.2964196949506</v>
      </c>
      <c r="BQ51">
        <f t="shared" si="400"/>
        <v>0.3863492478221075</v>
      </c>
      <c r="BR51">
        <f t="shared" si="401"/>
        <v>3.8935877453947243</v>
      </c>
      <c r="BS51">
        <f t="shared" si="402"/>
        <v>39.291773290479242</v>
      </c>
      <c r="BT51">
        <f t="shared" si="403"/>
        <v>20.188290090405999</v>
      </c>
      <c r="BU51">
        <f t="shared" si="404"/>
        <v>26.878609657287598</v>
      </c>
      <c r="BV51">
        <f t="shared" si="405"/>
        <v>3.5537211427266477</v>
      </c>
      <c r="BW51">
        <f t="shared" si="406"/>
        <v>0.15169180477835159</v>
      </c>
      <c r="BX51">
        <f t="shared" si="407"/>
        <v>1.8930448247338936</v>
      </c>
      <c r="BY51">
        <f t="shared" si="408"/>
        <v>1.6606763179927542</v>
      </c>
      <c r="BZ51">
        <f t="shared" si="409"/>
        <v>9.5030442311136623E-2</v>
      </c>
      <c r="CA51">
        <f t="shared" si="410"/>
        <v>15.146335419127285</v>
      </c>
      <c r="CB51">
        <f t="shared" si="411"/>
        <v>0.52475817942843983</v>
      </c>
      <c r="CC51">
        <f t="shared" si="412"/>
        <v>47.938467549889388</v>
      </c>
      <c r="CD51">
        <f t="shared" si="413"/>
        <v>289.46300331347527</v>
      </c>
      <c r="CE51">
        <f t="shared" si="414"/>
        <v>2.0625455370285001E-2</v>
      </c>
      <c r="CF51">
        <f t="shared" si="415"/>
        <v>0</v>
      </c>
      <c r="CG51">
        <f t="shared" si="416"/>
        <v>1489.2114129699135</v>
      </c>
      <c r="CH51">
        <f t="shared" si="417"/>
        <v>0</v>
      </c>
      <c r="CI51" t="e">
        <f t="shared" si="418"/>
        <v>#DIV/0!</v>
      </c>
      <c r="CJ51" t="e">
        <f t="shared" si="419"/>
        <v>#DIV/0!</v>
      </c>
    </row>
    <row r="52" spans="1:88" x14ac:dyDescent="0.35">
      <c r="A52" t="s">
        <v>162</v>
      </c>
      <c r="B52" s="1">
        <v>50</v>
      </c>
      <c r="C52" s="1" t="s">
        <v>140</v>
      </c>
      <c r="D52" s="1" t="s">
        <v>0</v>
      </c>
      <c r="E52" s="1">
        <v>0</v>
      </c>
      <c r="F52" s="1" t="s">
        <v>91</v>
      </c>
      <c r="G52" s="1" t="s">
        <v>0</v>
      </c>
      <c r="H52" s="1">
        <v>11867.00008187443</v>
      </c>
      <c r="I52" s="1">
        <v>0</v>
      </c>
      <c r="J52">
        <f t="shared" si="378"/>
        <v>19.837501981296896</v>
      </c>
      <c r="K52">
        <f t="shared" si="379"/>
        <v>0.20844727412485217</v>
      </c>
      <c r="L52">
        <f t="shared" si="380"/>
        <v>221.05016327832627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t="e">
        <f t="shared" si="381"/>
        <v>#DIV/0!</v>
      </c>
      <c r="U52" t="e">
        <f t="shared" si="382"/>
        <v>#DIV/0!</v>
      </c>
      <c r="V52" t="e">
        <f t="shared" si="383"/>
        <v>#DIV/0!</v>
      </c>
      <c r="W52" s="1">
        <v>-1</v>
      </c>
      <c r="X52" s="1">
        <v>0.87</v>
      </c>
      <c r="Y52" s="1">
        <v>0.92</v>
      </c>
      <c r="Z52" s="1">
        <v>10.106160163879395</v>
      </c>
      <c r="AA52">
        <f t="shared" si="384"/>
        <v>0.87505308008193983</v>
      </c>
      <c r="AB52">
        <f t="shared" si="385"/>
        <v>1.3992188704406832E-2</v>
      </c>
      <c r="AC52" t="e">
        <f t="shared" si="386"/>
        <v>#DIV/0!</v>
      </c>
      <c r="AD52" t="e">
        <f t="shared" si="387"/>
        <v>#DIV/0!</v>
      </c>
      <c r="AE52" t="e">
        <f t="shared" si="388"/>
        <v>#DIV/0!</v>
      </c>
      <c r="AF52" s="1">
        <v>0</v>
      </c>
      <c r="AG52" s="1">
        <v>0.5</v>
      </c>
      <c r="AH52" t="e">
        <f t="shared" si="389"/>
        <v>#DIV/0!</v>
      </c>
      <c r="AI52">
        <f t="shared" si="390"/>
        <v>3.9595191296744829</v>
      </c>
      <c r="AJ52">
        <f t="shared" si="391"/>
        <v>1.8685040689967711</v>
      </c>
      <c r="AK52">
        <f t="shared" si="392"/>
        <v>28.096195220947266</v>
      </c>
      <c r="AL52" s="1">
        <v>2</v>
      </c>
      <c r="AM52">
        <f t="shared" si="393"/>
        <v>4.644859790802002</v>
      </c>
      <c r="AN52" s="1">
        <v>1</v>
      </c>
      <c r="AO52">
        <f t="shared" si="394"/>
        <v>9.2897195816040039</v>
      </c>
      <c r="AP52" s="1">
        <v>25.347488403320313</v>
      </c>
      <c r="AQ52" s="1">
        <v>28.096195220947266</v>
      </c>
      <c r="AR52" s="1">
        <v>23.926345825195313</v>
      </c>
      <c r="AS52" s="1">
        <v>399.87704467773438</v>
      </c>
      <c r="AT52" s="1">
        <v>385.6409912109375</v>
      </c>
      <c r="AU52" s="1">
        <v>17.069053649902344</v>
      </c>
      <c r="AV52" s="1">
        <v>19.65559196472168</v>
      </c>
      <c r="AW52" s="1">
        <v>52.101455688476563</v>
      </c>
      <c r="AX52" s="1">
        <v>59.996162414550781</v>
      </c>
      <c r="AY52" s="1">
        <v>300.145751953125</v>
      </c>
      <c r="AZ52" s="1">
        <v>1701.866943359375</v>
      </c>
      <c r="BA52" s="1">
        <v>7.5658597052097321E-2</v>
      </c>
      <c r="BB52" s="1">
        <v>99.089797973632813</v>
      </c>
      <c r="BC52" s="1">
        <v>2.4305908679962158</v>
      </c>
      <c r="BD52" s="1">
        <v>-9.1930359601974487E-2</v>
      </c>
      <c r="BE52" s="1">
        <v>0.5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395"/>
        <v>1.5007287597656247</v>
      </c>
      <c r="BM52">
        <f t="shared" si="396"/>
        <v>3.9595191296744828E-3</v>
      </c>
      <c r="BN52">
        <f t="shared" si="397"/>
        <v>301.24619522094724</v>
      </c>
      <c r="BO52">
        <f t="shared" si="398"/>
        <v>298.49748840332029</v>
      </c>
      <c r="BP52">
        <f t="shared" si="399"/>
        <v>272.29870485114952</v>
      </c>
      <c r="BQ52">
        <f t="shared" si="400"/>
        <v>0.26242140383522222</v>
      </c>
      <c r="BR52">
        <f t="shared" si="401"/>
        <v>3.8161727058332029</v>
      </c>
      <c r="BS52">
        <f t="shared" si="402"/>
        <v>38.512266488308548</v>
      </c>
      <c r="BT52">
        <f t="shared" si="403"/>
        <v>18.856674523586868</v>
      </c>
      <c r="BU52">
        <f t="shared" si="404"/>
        <v>26.721841812133789</v>
      </c>
      <c r="BV52">
        <f t="shared" si="405"/>
        <v>3.5211025169434498</v>
      </c>
      <c r="BW52">
        <f t="shared" si="406"/>
        <v>0.20387267917931548</v>
      </c>
      <c r="BX52">
        <f t="shared" si="407"/>
        <v>1.9476686368364318</v>
      </c>
      <c r="BY52">
        <f t="shared" si="408"/>
        <v>1.573433880107018</v>
      </c>
      <c r="BZ52">
        <f t="shared" si="409"/>
        <v>0.12782367560550237</v>
      </c>
      <c r="CA52">
        <f t="shared" si="410"/>
        <v>21.903816021287899</v>
      </c>
      <c r="CB52">
        <f t="shared" si="411"/>
        <v>0.57320193733610769</v>
      </c>
      <c r="CC52">
        <f t="shared" si="412"/>
        <v>50.677265393128934</v>
      </c>
      <c r="CD52">
        <f t="shared" si="413"/>
        <v>382.7581670912748</v>
      </c>
      <c r="CE52">
        <f t="shared" si="414"/>
        <v>2.6264896194969276E-2</v>
      </c>
      <c r="CF52">
        <f t="shared" si="415"/>
        <v>0</v>
      </c>
      <c r="CG52">
        <f t="shared" si="416"/>
        <v>1489.2239106762572</v>
      </c>
      <c r="CH52">
        <f t="shared" si="417"/>
        <v>0</v>
      </c>
      <c r="CI52" t="e">
        <f t="shared" si="418"/>
        <v>#DIV/0!</v>
      </c>
      <c r="CJ52" t="e">
        <f t="shared" si="419"/>
        <v>#DIV/0!</v>
      </c>
    </row>
    <row r="53" spans="1:88" x14ac:dyDescent="0.35">
      <c r="A53" t="s">
        <v>162</v>
      </c>
      <c r="B53" s="1">
        <v>51</v>
      </c>
      <c r="C53" s="1" t="s">
        <v>141</v>
      </c>
      <c r="D53" s="1" t="s">
        <v>0</v>
      </c>
      <c r="E53" s="1">
        <v>0</v>
      </c>
      <c r="F53" s="1" t="s">
        <v>91</v>
      </c>
      <c r="G53" s="1" t="s">
        <v>0</v>
      </c>
      <c r="H53" s="1">
        <v>12019.00008187443</v>
      </c>
      <c r="I53" s="1">
        <v>0</v>
      </c>
      <c r="J53">
        <f t="shared" si="378"/>
        <v>37.520579533705636</v>
      </c>
      <c r="K53">
        <f t="shared" si="379"/>
        <v>0.23930667940473793</v>
      </c>
      <c r="L53">
        <f t="shared" si="380"/>
        <v>400.80284850802934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t="e">
        <f t="shared" si="381"/>
        <v>#DIV/0!</v>
      </c>
      <c r="U53" t="e">
        <f t="shared" si="382"/>
        <v>#DIV/0!</v>
      </c>
      <c r="V53" t="e">
        <f t="shared" si="383"/>
        <v>#DIV/0!</v>
      </c>
      <c r="W53" s="1">
        <v>-1</v>
      </c>
      <c r="X53" s="1">
        <v>0.87</v>
      </c>
      <c r="Y53" s="1">
        <v>0.92</v>
      </c>
      <c r="Z53" s="1">
        <v>10.106160163879395</v>
      </c>
      <c r="AA53">
        <f t="shared" si="384"/>
        <v>0.87505308008193983</v>
      </c>
      <c r="AB53">
        <f t="shared" si="385"/>
        <v>2.5867633857790652E-2</v>
      </c>
      <c r="AC53" t="e">
        <f t="shared" si="386"/>
        <v>#DIV/0!</v>
      </c>
      <c r="AD53" t="e">
        <f t="shared" si="387"/>
        <v>#DIV/0!</v>
      </c>
      <c r="AE53" t="e">
        <f t="shared" si="388"/>
        <v>#DIV/0!</v>
      </c>
      <c r="AF53" s="1">
        <v>0</v>
      </c>
      <c r="AG53" s="1">
        <v>0.5</v>
      </c>
      <c r="AH53" t="e">
        <f t="shared" si="389"/>
        <v>#DIV/0!</v>
      </c>
      <c r="AI53">
        <f t="shared" si="390"/>
        <v>4.3328120758527362</v>
      </c>
      <c r="AJ53">
        <f t="shared" si="391"/>
        <v>1.7866763948587172</v>
      </c>
      <c r="AK53">
        <f t="shared" si="392"/>
        <v>27.894645690917969</v>
      </c>
      <c r="AL53" s="1">
        <v>2</v>
      </c>
      <c r="AM53">
        <f t="shared" si="393"/>
        <v>4.644859790802002</v>
      </c>
      <c r="AN53" s="1">
        <v>1</v>
      </c>
      <c r="AO53">
        <f t="shared" si="394"/>
        <v>9.2897195816040039</v>
      </c>
      <c r="AP53" s="1">
        <v>25.384988784790039</v>
      </c>
      <c r="AQ53" s="1">
        <v>27.894645690917969</v>
      </c>
      <c r="AR53" s="1">
        <v>23.939790725708008</v>
      </c>
      <c r="AS53" s="1">
        <v>700.04046630859375</v>
      </c>
      <c r="AT53" s="1">
        <v>673.09613037109375</v>
      </c>
      <c r="AU53" s="1">
        <v>17.20416259765625</v>
      </c>
      <c r="AV53" s="1">
        <v>20.033403396606445</v>
      </c>
      <c r="AW53" s="1">
        <v>52.392967224121094</v>
      </c>
      <c r="AX53" s="1">
        <v>61.007205963134766</v>
      </c>
      <c r="AY53" s="1">
        <v>300.1519775390625</v>
      </c>
      <c r="AZ53" s="1">
        <v>1701.7733154296875</v>
      </c>
      <c r="BA53" s="1">
        <v>0.105533666908741</v>
      </c>
      <c r="BB53" s="1">
        <v>99.0804443359375</v>
      </c>
      <c r="BC53" s="1">
        <v>2.52093505859375</v>
      </c>
      <c r="BD53" s="1">
        <v>-0.12212082743644714</v>
      </c>
      <c r="BE53" s="1">
        <v>1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395"/>
        <v>1.5007598876953123</v>
      </c>
      <c r="BM53">
        <f t="shared" si="396"/>
        <v>4.3328120758527365E-3</v>
      </c>
      <c r="BN53">
        <f t="shared" si="397"/>
        <v>301.04464569091795</v>
      </c>
      <c r="BO53">
        <f t="shared" si="398"/>
        <v>298.53498878479002</v>
      </c>
      <c r="BP53">
        <f t="shared" si="399"/>
        <v>272.28372438273436</v>
      </c>
      <c r="BQ53">
        <f t="shared" si="400"/>
        <v>0.20785442567045825</v>
      </c>
      <c r="BR53">
        <f t="shared" si="401"/>
        <v>3.7715949049555633</v>
      </c>
      <c r="BS53">
        <f t="shared" si="402"/>
        <v>38.065986988994226</v>
      </c>
      <c r="BT53">
        <f t="shared" si="403"/>
        <v>18.03258359238778</v>
      </c>
      <c r="BU53">
        <f t="shared" si="404"/>
        <v>26.639817237854004</v>
      </c>
      <c r="BV53">
        <f t="shared" si="405"/>
        <v>3.5041400914916787</v>
      </c>
      <c r="BW53">
        <f t="shared" si="406"/>
        <v>0.23329686421070783</v>
      </c>
      <c r="BX53">
        <f t="shared" si="407"/>
        <v>1.9849185100968461</v>
      </c>
      <c r="BY53">
        <f t="shared" si="408"/>
        <v>1.5192215813948327</v>
      </c>
      <c r="BZ53">
        <f t="shared" si="409"/>
        <v>0.14633883176637213</v>
      </c>
      <c r="CA53">
        <f t="shared" si="410"/>
        <v>39.711724321284997</v>
      </c>
      <c r="CB53">
        <f t="shared" si="411"/>
        <v>0.59546152536496877</v>
      </c>
      <c r="CC53">
        <f t="shared" si="412"/>
        <v>52.436047396926085</v>
      </c>
      <c r="CD53">
        <f t="shared" si="413"/>
        <v>667.64356725274001</v>
      </c>
      <c r="CE53">
        <f t="shared" si="414"/>
        <v>2.946828192901231E-2</v>
      </c>
      <c r="CF53">
        <f t="shared" si="415"/>
        <v>0</v>
      </c>
      <c r="CG53">
        <f t="shared" si="416"/>
        <v>1489.1419812680026</v>
      </c>
      <c r="CH53">
        <f t="shared" si="417"/>
        <v>0</v>
      </c>
      <c r="CI53" t="e">
        <f t="shared" si="418"/>
        <v>#DIV/0!</v>
      </c>
      <c r="CJ53" t="e">
        <f t="shared" si="419"/>
        <v>#DIV/0!</v>
      </c>
    </row>
    <row r="54" spans="1:88" x14ac:dyDescent="0.35">
      <c r="A54" t="s">
        <v>162</v>
      </c>
      <c r="B54" s="1">
        <v>52</v>
      </c>
      <c r="C54" s="1" t="s">
        <v>142</v>
      </c>
      <c r="D54" s="1" t="s">
        <v>0</v>
      </c>
      <c r="E54" s="1">
        <v>0</v>
      </c>
      <c r="F54" s="1" t="s">
        <v>91</v>
      </c>
      <c r="G54" s="1" t="s">
        <v>0</v>
      </c>
      <c r="H54" s="1">
        <v>12161.00008187443</v>
      </c>
      <c r="I54" s="1">
        <v>0</v>
      </c>
      <c r="J54">
        <f t="shared" si="378"/>
        <v>47.245723457110337</v>
      </c>
      <c r="K54">
        <f t="shared" si="379"/>
        <v>0.25876554423127024</v>
      </c>
      <c r="L54">
        <f t="shared" si="380"/>
        <v>643.00827291262658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t="e">
        <f t="shared" si="381"/>
        <v>#DIV/0!</v>
      </c>
      <c r="U54" t="e">
        <f t="shared" si="382"/>
        <v>#DIV/0!</v>
      </c>
      <c r="V54" t="e">
        <f t="shared" si="383"/>
        <v>#DIV/0!</v>
      </c>
      <c r="W54" s="1">
        <v>-1</v>
      </c>
      <c r="X54" s="1">
        <v>0.87</v>
      </c>
      <c r="Y54" s="1">
        <v>0.92</v>
      </c>
      <c r="Z54" s="1">
        <v>10.106160163879395</v>
      </c>
      <c r="AA54">
        <f t="shared" si="384"/>
        <v>0.87505308008193983</v>
      </c>
      <c r="AB54">
        <f t="shared" si="385"/>
        <v>3.2432498003714581E-2</v>
      </c>
      <c r="AC54" t="e">
        <f t="shared" si="386"/>
        <v>#DIV/0!</v>
      </c>
      <c r="AD54" t="e">
        <f t="shared" si="387"/>
        <v>#DIV/0!</v>
      </c>
      <c r="AE54" t="e">
        <f t="shared" si="388"/>
        <v>#DIV/0!</v>
      </c>
      <c r="AF54" s="1">
        <v>0</v>
      </c>
      <c r="AG54" s="1">
        <v>0.5</v>
      </c>
      <c r="AH54" t="e">
        <f t="shared" si="389"/>
        <v>#DIV/0!</v>
      </c>
      <c r="AI54">
        <f t="shared" si="390"/>
        <v>4.6228318599826173</v>
      </c>
      <c r="AJ54">
        <f t="shared" si="391"/>
        <v>1.7660863184705375</v>
      </c>
      <c r="AK54">
        <f t="shared" si="392"/>
        <v>27.948543548583984</v>
      </c>
      <c r="AL54" s="1">
        <v>2</v>
      </c>
      <c r="AM54">
        <f t="shared" si="393"/>
        <v>4.644859790802002</v>
      </c>
      <c r="AN54" s="1">
        <v>1</v>
      </c>
      <c r="AO54">
        <f t="shared" si="394"/>
        <v>9.2897195816040039</v>
      </c>
      <c r="AP54" s="1">
        <v>25.479656219482422</v>
      </c>
      <c r="AQ54" s="1">
        <v>27.948543548583984</v>
      </c>
      <c r="AR54" s="1">
        <v>23.942726135253906</v>
      </c>
      <c r="AS54" s="1">
        <v>1000.104248046875</v>
      </c>
      <c r="AT54" s="1">
        <v>965.6448974609375</v>
      </c>
      <c r="AU54" s="1">
        <v>17.34344482421875</v>
      </c>
      <c r="AV54" s="1">
        <v>20.361371994018555</v>
      </c>
      <c r="AW54" s="1">
        <v>52.517421722412109</v>
      </c>
      <c r="AX54" s="1">
        <v>61.657691955566406</v>
      </c>
      <c r="AY54" s="1">
        <v>300.12020874023438</v>
      </c>
      <c r="AZ54" s="1">
        <v>1699.9808349609375</v>
      </c>
      <c r="BA54" s="1">
        <v>8.9245297014713287E-2</v>
      </c>
      <c r="BB54" s="1">
        <v>99.079017639160156</v>
      </c>
      <c r="BC54" s="1">
        <v>2.4420623779296875</v>
      </c>
      <c r="BD54" s="1">
        <v>-0.14838588237762451</v>
      </c>
      <c r="BE54" s="1">
        <v>1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395"/>
        <v>1.5006010437011719</v>
      </c>
      <c r="BM54">
        <f t="shared" si="396"/>
        <v>4.6228318599826172E-3</v>
      </c>
      <c r="BN54">
        <f t="shared" si="397"/>
        <v>301.09854354858396</v>
      </c>
      <c r="BO54">
        <f t="shared" si="398"/>
        <v>298.6296562194824</v>
      </c>
      <c r="BP54">
        <f t="shared" si="399"/>
        <v>271.99692751414477</v>
      </c>
      <c r="BQ54">
        <f t="shared" si="400"/>
        <v>0.15745334639425027</v>
      </c>
      <c r="BR54">
        <f t="shared" si="401"/>
        <v>3.7834710534234035</v>
      </c>
      <c r="BS54">
        <f t="shared" si="402"/>
        <v>38.186400547516314</v>
      </c>
      <c r="BT54">
        <f t="shared" si="403"/>
        <v>17.825028553497759</v>
      </c>
      <c r="BU54">
        <f t="shared" si="404"/>
        <v>26.714099884033203</v>
      </c>
      <c r="BV54">
        <f t="shared" si="405"/>
        <v>3.519498452516729</v>
      </c>
      <c r="BW54">
        <f t="shared" si="406"/>
        <v>0.25175295469493286</v>
      </c>
      <c r="BX54">
        <f t="shared" si="407"/>
        <v>2.017384734952866</v>
      </c>
      <c r="BY54">
        <f t="shared" si="408"/>
        <v>1.502113717563863</v>
      </c>
      <c r="BZ54">
        <f t="shared" si="409"/>
        <v>0.15796095713650629</v>
      </c>
      <c r="CA54">
        <f t="shared" si="410"/>
        <v>63.708628014036044</v>
      </c>
      <c r="CB54">
        <f t="shared" si="411"/>
        <v>0.66588481397597576</v>
      </c>
      <c r="CC54">
        <f t="shared" si="412"/>
        <v>53.216476626181574</v>
      </c>
      <c r="CD54">
        <f t="shared" si="413"/>
        <v>958.77905763586864</v>
      </c>
      <c r="CE54">
        <f t="shared" si="414"/>
        <v>2.6223465333524518E-2</v>
      </c>
      <c r="CF54">
        <f t="shared" si="415"/>
        <v>0</v>
      </c>
      <c r="CG54">
        <f t="shared" si="416"/>
        <v>1487.5734657128362</v>
      </c>
      <c r="CH54">
        <f t="shared" si="417"/>
        <v>0</v>
      </c>
      <c r="CI54" t="e">
        <f t="shared" si="418"/>
        <v>#DIV/0!</v>
      </c>
      <c r="CJ54" t="e">
        <f t="shared" si="419"/>
        <v>#DIV/0!</v>
      </c>
    </row>
    <row r="55" spans="1:88" x14ac:dyDescent="0.35">
      <c r="A55" t="s">
        <v>162</v>
      </c>
      <c r="B55" s="1">
        <v>53</v>
      </c>
      <c r="C55" s="1" t="s">
        <v>143</v>
      </c>
      <c r="D55" s="1" t="s">
        <v>0</v>
      </c>
      <c r="E55" s="1">
        <v>0</v>
      </c>
      <c r="F55" s="1" t="s">
        <v>91</v>
      </c>
      <c r="G55" s="1" t="s">
        <v>0</v>
      </c>
      <c r="H55" s="1">
        <v>12306.00008187443</v>
      </c>
      <c r="I55" s="1">
        <v>0</v>
      </c>
      <c r="J55">
        <f t="shared" si="378"/>
        <v>50.515837841918405</v>
      </c>
      <c r="K55">
        <f t="shared" si="379"/>
        <v>0.25583865230652492</v>
      </c>
      <c r="L55">
        <f t="shared" si="380"/>
        <v>906.56112612053573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t="e">
        <f t="shared" si="381"/>
        <v>#DIV/0!</v>
      </c>
      <c r="U55" t="e">
        <f t="shared" si="382"/>
        <v>#DIV/0!</v>
      </c>
      <c r="V55" t="e">
        <f t="shared" si="383"/>
        <v>#DIV/0!</v>
      </c>
      <c r="W55" s="1">
        <v>-1</v>
      </c>
      <c r="X55" s="1">
        <v>0.87</v>
      </c>
      <c r="Y55" s="1">
        <v>0.92</v>
      </c>
      <c r="Z55" s="1">
        <v>10.106160163879395</v>
      </c>
      <c r="AA55">
        <f t="shared" si="384"/>
        <v>0.87505308008193983</v>
      </c>
      <c r="AB55">
        <f t="shared" si="385"/>
        <v>3.4655205132130017E-2</v>
      </c>
      <c r="AC55" t="e">
        <f t="shared" si="386"/>
        <v>#DIV/0!</v>
      </c>
      <c r="AD55" t="e">
        <f t="shared" si="387"/>
        <v>#DIV/0!</v>
      </c>
      <c r="AE55" t="e">
        <f t="shared" si="388"/>
        <v>#DIV/0!</v>
      </c>
      <c r="AF55" s="1">
        <v>0</v>
      </c>
      <c r="AG55" s="1">
        <v>0.5</v>
      </c>
      <c r="AH55" t="e">
        <f t="shared" si="389"/>
        <v>#DIV/0!</v>
      </c>
      <c r="AI55">
        <f t="shared" si="390"/>
        <v>4.6389279208635532</v>
      </c>
      <c r="AJ55">
        <f t="shared" si="391"/>
        <v>1.791217792007417</v>
      </c>
      <c r="AK55">
        <f t="shared" si="392"/>
        <v>28.183870315551758</v>
      </c>
      <c r="AL55" s="1">
        <v>2</v>
      </c>
      <c r="AM55">
        <f t="shared" si="393"/>
        <v>4.644859790802002</v>
      </c>
      <c r="AN55" s="1">
        <v>1</v>
      </c>
      <c r="AO55">
        <f t="shared" si="394"/>
        <v>9.2897195816040039</v>
      </c>
      <c r="AP55" s="1">
        <v>25.56303596496582</v>
      </c>
      <c r="AQ55" s="1">
        <v>28.183870315551758</v>
      </c>
      <c r="AR55" s="1">
        <v>23.937248229980469</v>
      </c>
      <c r="AS55" s="1">
        <v>1299.698486328125</v>
      </c>
      <c r="AT55" s="1">
        <v>1262.134521484375</v>
      </c>
      <c r="AU55" s="1">
        <v>17.607519149780273</v>
      </c>
      <c r="AV55" s="1">
        <v>20.634986877441406</v>
      </c>
      <c r="AW55" s="1">
        <v>53.056892395019531</v>
      </c>
      <c r="AX55" s="1">
        <v>62.180618286132813</v>
      </c>
      <c r="AY55" s="1">
        <v>300.13226318359375</v>
      </c>
      <c r="AZ55" s="1">
        <v>1698.782958984375</v>
      </c>
      <c r="BA55" s="1">
        <v>7.3378108441829681E-2</v>
      </c>
      <c r="BB55" s="1">
        <v>99.078788757324219</v>
      </c>
      <c r="BC55" s="1">
        <v>1.8253387212753296</v>
      </c>
      <c r="BD55" s="1">
        <v>-0.16876265406608582</v>
      </c>
      <c r="BE55" s="1">
        <v>1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111115</v>
      </c>
      <c r="BL55">
        <f t="shared" si="395"/>
        <v>1.5006613159179685</v>
      </c>
      <c r="BM55">
        <f t="shared" si="396"/>
        <v>4.6389279208635531E-3</v>
      </c>
      <c r="BN55">
        <f t="shared" si="397"/>
        <v>301.33387031555174</v>
      </c>
      <c r="BO55">
        <f t="shared" si="398"/>
        <v>298.7130359649658</v>
      </c>
      <c r="BP55">
        <f t="shared" si="399"/>
        <v>271.80526736217871</v>
      </c>
      <c r="BQ55">
        <f t="shared" si="400"/>
        <v>0.1465966879465663</v>
      </c>
      <c r="BR55">
        <f t="shared" si="401"/>
        <v>3.8357072978475912</v>
      </c>
      <c r="BS55">
        <f t="shared" si="402"/>
        <v>38.71370800911253</v>
      </c>
      <c r="BT55">
        <f t="shared" si="403"/>
        <v>18.078721131671124</v>
      </c>
      <c r="BU55">
        <f t="shared" si="404"/>
        <v>26.873453140258789</v>
      </c>
      <c r="BV55">
        <f t="shared" si="405"/>
        <v>3.5526440472441809</v>
      </c>
      <c r="BW55">
        <f t="shared" si="406"/>
        <v>0.24898170225602959</v>
      </c>
      <c r="BX55">
        <f t="shared" si="407"/>
        <v>2.0444895058401742</v>
      </c>
      <c r="BY55">
        <f t="shared" si="408"/>
        <v>1.5081545414040067</v>
      </c>
      <c r="BZ55">
        <f t="shared" si="409"/>
        <v>0.15621542545624362</v>
      </c>
      <c r="CA55">
        <f t="shared" si="410"/>
        <v>89.820978310498532</v>
      </c>
      <c r="CB55">
        <f t="shared" si="411"/>
        <v>0.71827615098772879</v>
      </c>
      <c r="CC55">
        <f t="shared" si="412"/>
        <v>53.163256041870852</v>
      </c>
      <c r="CD55">
        <f t="shared" si="413"/>
        <v>1254.7934623181075</v>
      </c>
      <c r="CE55">
        <f t="shared" si="414"/>
        <v>2.1402617259402835E-2</v>
      </c>
      <c r="CF55">
        <f t="shared" si="415"/>
        <v>0</v>
      </c>
      <c r="CG55">
        <f t="shared" si="416"/>
        <v>1486.5252606499889</v>
      </c>
      <c r="CH55">
        <f t="shared" si="417"/>
        <v>0</v>
      </c>
      <c r="CI55" t="e">
        <f t="shared" si="418"/>
        <v>#DIV/0!</v>
      </c>
      <c r="CJ55" t="e">
        <f t="shared" si="419"/>
        <v>#DIV/0!</v>
      </c>
    </row>
    <row r="56" spans="1:88" x14ac:dyDescent="0.35">
      <c r="A56" t="s">
        <v>162</v>
      </c>
      <c r="B56" s="1">
        <v>54</v>
      </c>
      <c r="C56" s="1" t="s">
        <v>144</v>
      </c>
      <c r="D56" s="1" t="s">
        <v>0</v>
      </c>
      <c r="E56" s="1">
        <v>0</v>
      </c>
      <c r="F56" s="1" t="s">
        <v>91</v>
      </c>
      <c r="G56" s="1" t="s">
        <v>0</v>
      </c>
      <c r="H56" s="1">
        <v>12473.00008187443</v>
      </c>
      <c r="I56" s="1">
        <v>0</v>
      </c>
      <c r="J56">
        <f t="shared" si="378"/>
        <v>51.253100546377468</v>
      </c>
      <c r="K56">
        <f t="shared" si="379"/>
        <v>0.23273251068507644</v>
      </c>
      <c r="L56">
        <f t="shared" si="380"/>
        <v>1255.842649682203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t="e">
        <f t="shared" si="381"/>
        <v>#DIV/0!</v>
      </c>
      <c r="U56" t="e">
        <f t="shared" si="382"/>
        <v>#DIV/0!</v>
      </c>
      <c r="V56" t="e">
        <f t="shared" si="383"/>
        <v>#DIV/0!</v>
      </c>
      <c r="W56" s="1">
        <v>-1</v>
      </c>
      <c r="X56" s="1">
        <v>0.87</v>
      </c>
      <c r="Y56" s="1">
        <v>0.92</v>
      </c>
      <c r="Z56" s="1">
        <v>10.056983947753906</v>
      </c>
      <c r="AA56">
        <f t="shared" si="384"/>
        <v>0.875028491973877</v>
      </c>
      <c r="AB56">
        <f t="shared" si="385"/>
        <v>3.5158267990462122E-2</v>
      </c>
      <c r="AC56" t="e">
        <f t="shared" si="386"/>
        <v>#DIV/0!</v>
      </c>
      <c r="AD56" t="e">
        <f t="shared" si="387"/>
        <v>#DIV/0!</v>
      </c>
      <c r="AE56" t="e">
        <f t="shared" si="388"/>
        <v>#DIV/0!</v>
      </c>
      <c r="AF56" s="1">
        <v>0</v>
      </c>
      <c r="AG56" s="1">
        <v>0.5</v>
      </c>
      <c r="AH56" t="e">
        <f t="shared" si="389"/>
        <v>#DIV/0!</v>
      </c>
      <c r="AI56">
        <f t="shared" si="390"/>
        <v>4.3785091956477693</v>
      </c>
      <c r="AJ56">
        <f t="shared" si="391"/>
        <v>1.853363844428078</v>
      </c>
      <c r="AK56">
        <f t="shared" si="392"/>
        <v>28.464685440063477</v>
      </c>
      <c r="AL56" s="1">
        <v>2</v>
      </c>
      <c r="AM56">
        <f t="shared" si="393"/>
        <v>4.644859790802002</v>
      </c>
      <c r="AN56" s="1">
        <v>1</v>
      </c>
      <c r="AO56">
        <f t="shared" si="394"/>
        <v>9.2897195816040039</v>
      </c>
      <c r="AP56" s="1">
        <v>25.598012924194336</v>
      </c>
      <c r="AQ56" s="1">
        <v>28.464685440063477</v>
      </c>
      <c r="AR56" s="1">
        <v>23.930656433105469</v>
      </c>
      <c r="AS56" s="1">
        <v>1699.59521484375</v>
      </c>
      <c r="AT56" s="1">
        <v>1660.5946044921875</v>
      </c>
      <c r="AU56" s="1">
        <v>17.787933349609375</v>
      </c>
      <c r="AV56" s="1">
        <v>20.645545959472656</v>
      </c>
      <c r="AW56" s="1">
        <v>53.491031646728516</v>
      </c>
      <c r="AX56" s="1">
        <v>62.085651397705078</v>
      </c>
      <c r="AY56" s="1">
        <v>300.1185302734375</v>
      </c>
      <c r="AZ56" s="1">
        <v>1698.4876708984375</v>
      </c>
      <c r="BA56" s="1">
        <v>0.10793635249137878</v>
      </c>
      <c r="BB56" s="1">
        <v>99.0770263671875</v>
      </c>
      <c r="BC56" s="1">
        <v>0.5667572021484375</v>
      </c>
      <c r="BD56" s="1">
        <v>-0.18087451159954071</v>
      </c>
      <c r="BE56" s="1">
        <v>1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395"/>
        <v>1.5005926513671874</v>
      </c>
      <c r="BM56">
        <f t="shared" si="396"/>
        <v>4.3785091956477689E-3</v>
      </c>
      <c r="BN56">
        <f t="shared" si="397"/>
        <v>301.61468544006345</v>
      </c>
      <c r="BO56">
        <f t="shared" si="398"/>
        <v>298.74801292419431</v>
      </c>
      <c r="BP56">
        <f t="shared" si="399"/>
        <v>271.75802126948474</v>
      </c>
      <c r="BQ56">
        <f t="shared" si="400"/>
        <v>0.18059342091299188</v>
      </c>
      <c r="BR56">
        <f t="shared" si="401"/>
        <v>3.8988631458197318</v>
      </c>
      <c r="BS56">
        <f t="shared" si="402"/>
        <v>39.351838552059775</v>
      </c>
      <c r="BT56">
        <f t="shared" si="403"/>
        <v>18.706292592587118</v>
      </c>
      <c r="BU56">
        <f t="shared" si="404"/>
        <v>27.031349182128906</v>
      </c>
      <c r="BV56">
        <f t="shared" si="405"/>
        <v>3.5857549937744451</v>
      </c>
      <c r="BW56">
        <f t="shared" si="406"/>
        <v>0.22704443570136087</v>
      </c>
      <c r="BX56">
        <f t="shared" si="407"/>
        <v>2.0454993013916538</v>
      </c>
      <c r="BY56">
        <f t="shared" si="408"/>
        <v>1.5402556923827913</v>
      </c>
      <c r="BZ56">
        <f t="shared" si="409"/>
        <v>0.14240307805654054</v>
      </c>
      <c r="CA56">
        <f t="shared" si="410"/>
        <v>124.42515531560224</v>
      </c>
      <c r="CB56">
        <f t="shared" si="411"/>
        <v>0.75626082746802714</v>
      </c>
      <c r="CC56">
        <f t="shared" si="412"/>
        <v>52.191602832189531</v>
      </c>
      <c r="CD56">
        <f t="shared" si="413"/>
        <v>1653.1464048851051</v>
      </c>
      <c r="CE56">
        <f t="shared" si="414"/>
        <v>1.6181152859360465E-2</v>
      </c>
      <c r="CF56">
        <f t="shared" si="415"/>
        <v>0</v>
      </c>
      <c r="CG56">
        <f t="shared" si="416"/>
        <v>1486.2251053024825</v>
      </c>
      <c r="CH56">
        <f t="shared" si="417"/>
        <v>0</v>
      </c>
      <c r="CI56" t="e">
        <f t="shared" si="418"/>
        <v>#DIV/0!</v>
      </c>
      <c r="CJ56" t="e">
        <f t="shared" si="419"/>
        <v>#DIV/0!</v>
      </c>
    </row>
    <row r="57" spans="1:88" x14ac:dyDescent="0.35">
      <c r="A57" t="s">
        <v>162</v>
      </c>
      <c r="B57" s="1">
        <v>55</v>
      </c>
      <c r="C57" s="1" t="s">
        <v>145</v>
      </c>
      <c r="D57" s="1" t="s">
        <v>0</v>
      </c>
      <c r="E57" s="1">
        <v>0</v>
      </c>
      <c r="F57" s="1" t="s">
        <v>91</v>
      </c>
      <c r="G57" s="1" t="s">
        <v>0</v>
      </c>
      <c r="H57" s="1">
        <v>12635.00008187443</v>
      </c>
      <c r="I57" s="1">
        <v>0</v>
      </c>
      <c r="J57">
        <f t="shared" si="378"/>
        <v>52.187996342662288</v>
      </c>
      <c r="K57">
        <f t="shared" si="379"/>
        <v>0.19308810373042395</v>
      </c>
      <c r="L57">
        <f t="shared" si="380"/>
        <v>1464.3830332350262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t="e">
        <f t="shared" si="381"/>
        <v>#DIV/0!</v>
      </c>
      <c r="U57" t="e">
        <f t="shared" si="382"/>
        <v>#DIV/0!</v>
      </c>
      <c r="V57" t="e">
        <f t="shared" si="383"/>
        <v>#DIV/0!</v>
      </c>
      <c r="W57" s="1">
        <v>-1</v>
      </c>
      <c r="X57" s="1">
        <v>0.87</v>
      </c>
      <c r="Y57" s="1">
        <v>0.92</v>
      </c>
      <c r="Z57" s="1">
        <v>10.056983947753906</v>
      </c>
      <c r="AA57">
        <f t="shared" si="384"/>
        <v>0.875028491973877</v>
      </c>
      <c r="AB57">
        <f t="shared" si="385"/>
        <v>3.5796137897477875E-2</v>
      </c>
      <c r="AC57" t="e">
        <f t="shared" si="386"/>
        <v>#DIV/0!</v>
      </c>
      <c r="AD57" t="e">
        <f t="shared" si="387"/>
        <v>#DIV/0!</v>
      </c>
      <c r="AE57" t="e">
        <f t="shared" si="388"/>
        <v>#DIV/0!</v>
      </c>
      <c r="AF57" s="1">
        <v>0</v>
      </c>
      <c r="AG57" s="1">
        <v>0.5</v>
      </c>
      <c r="AH57" t="e">
        <f t="shared" si="389"/>
        <v>#DIV/0!</v>
      </c>
      <c r="AI57">
        <f t="shared" si="390"/>
        <v>3.8409198266121858</v>
      </c>
      <c r="AJ57">
        <f t="shared" si="391"/>
        <v>1.9510050138435466</v>
      </c>
      <c r="AK57">
        <f t="shared" si="392"/>
        <v>28.761116027832031</v>
      </c>
      <c r="AL57" s="1">
        <v>2</v>
      </c>
      <c r="AM57">
        <f t="shared" si="393"/>
        <v>4.644859790802002</v>
      </c>
      <c r="AN57" s="1">
        <v>1</v>
      </c>
      <c r="AO57">
        <f t="shared" si="394"/>
        <v>9.2897195816040039</v>
      </c>
      <c r="AP57" s="1">
        <v>25.611862182617188</v>
      </c>
      <c r="AQ57" s="1">
        <v>28.761116027832031</v>
      </c>
      <c r="AR57" s="1">
        <v>23.926267623901367</v>
      </c>
      <c r="AS57" s="1">
        <v>1999.7852783203125</v>
      </c>
      <c r="AT57" s="1">
        <v>1959.9927978515625</v>
      </c>
      <c r="AU57" s="1">
        <v>17.836193084716797</v>
      </c>
      <c r="AV57" s="1">
        <v>20.343561172485352</v>
      </c>
      <c r="AW57" s="1">
        <v>53.588584899902344</v>
      </c>
      <c r="AX57" s="1">
        <v>61.123691558837891</v>
      </c>
      <c r="AY57" s="1">
        <v>300.13796997070313</v>
      </c>
      <c r="AZ57" s="1">
        <v>1698.0687255859375</v>
      </c>
      <c r="BA57" s="1">
        <v>5.2237175405025482E-2</v>
      </c>
      <c r="BB57" s="1">
        <v>99.073516845703125</v>
      </c>
      <c r="BC57" s="1">
        <v>-0.97632139921188354</v>
      </c>
      <c r="BD57" s="1">
        <v>-0.17115819454193115</v>
      </c>
      <c r="BE57" s="1">
        <v>1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si="395"/>
        <v>1.5006898498535155</v>
      </c>
      <c r="BM57">
        <f t="shared" si="396"/>
        <v>3.8409198266121857E-3</v>
      </c>
      <c r="BN57">
        <f t="shared" si="397"/>
        <v>301.91111602783201</v>
      </c>
      <c r="BO57">
        <f t="shared" si="398"/>
        <v>298.76186218261716</v>
      </c>
      <c r="BP57">
        <f t="shared" si="399"/>
        <v>271.69099002098301</v>
      </c>
      <c r="BQ57">
        <f t="shared" si="400"/>
        <v>0.26153138912351437</v>
      </c>
      <c r="BR57">
        <f t="shared" si="401"/>
        <v>3.9665131643673663</v>
      </c>
      <c r="BS57">
        <f t="shared" si="402"/>
        <v>40.036058985821661</v>
      </c>
      <c r="BT57">
        <f t="shared" si="403"/>
        <v>19.69249781333631</v>
      </c>
      <c r="BU57">
        <f t="shared" si="404"/>
        <v>27.186489105224609</v>
      </c>
      <c r="BV57">
        <f t="shared" si="405"/>
        <v>3.6185500238870172</v>
      </c>
      <c r="BW57">
        <f t="shared" si="406"/>
        <v>0.18915646058850186</v>
      </c>
      <c r="BX57">
        <f t="shared" si="407"/>
        <v>2.0155081505238197</v>
      </c>
      <c r="BY57">
        <f t="shared" si="408"/>
        <v>1.6030418733631975</v>
      </c>
      <c r="BZ57">
        <f t="shared" si="409"/>
        <v>0.11856984476451062</v>
      </c>
      <c r="CA57">
        <f t="shared" si="410"/>
        <v>145.08157711177222</v>
      </c>
      <c r="CB57">
        <f t="shared" si="411"/>
        <v>0.747136946033783</v>
      </c>
      <c r="CC57">
        <f t="shared" si="412"/>
        <v>50.314644206824745</v>
      </c>
      <c r="CD57">
        <f t="shared" si="413"/>
        <v>1952.4087373808773</v>
      </c>
      <c r="CE57">
        <f t="shared" si="414"/>
        <v>1.3449132948311926E-2</v>
      </c>
      <c r="CF57">
        <f t="shared" si="415"/>
        <v>0</v>
      </c>
      <c r="CG57">
        <f t="shared" si="416"/>
        <v>1485.8585162174661</v>
      </c>
      <c r="CH57">
        <f t="shared" si="417"/>
        <v>0</v>
      </c>
      <c r="CI57" t="e">
        <f t="shared" si="418"/>
        <v>#DIV/0!</v>
      </c>
      <c r="CJ57" t="e">
        <f t="shared" si="419"/>
        <v>#DIV/0!</v>
      </c>
    </row>
    <row r="58" spans="1:88" x14ac:dyDescent="0.35">
      <c r="A58" t="s">
        <v>163</v>
      </c>
      <c r="B58" s="1">
        <v>56</v>
      </c>
      <c r="C58" s="1" t="s">
        <v>146</v>
      </c>
      <c r="D58" s="1" t="s">
        <v>0</v>
      </c>
      <c r="E58" s="1">
        <v>0</v>
      </c>
      <c r="F58" s="1" t="s">
        <v>91</v>
      </c>
      <c r="G58" s="1" t="s">
        <v>0</v>
      </c>
      <c r="H58" s="1">
        <v>13303.00008187443</v>
      </c>
      <c r="I58" s="1">
        <v>0</v>
      </c>
      <c r="J58">
        <f t="shared" ref="J58" si="420">(AS58-AT58*(1000-AU58)/(1000-AV58))*BL58</f>
        <v>16.00503768619026</v>
      </c>
      <c r="K58">
        <f t="shared" ref="K58" si="421">IF(BW58&lt;&gt;0,1/(1/BW58-1/AO58),0)</f>
        <v>0.11591020413268086</v>
      </c>
      <c r="L58">
        <f t="shared" ref="L58" si="422">((BZ58-BM58/2)*AT58-J58)/(BZ58+BM58/2)</f>
        <v>155.06132189703914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t="e">
        <f t="shared" ref="T58" si="423">CF58/P58</f>
        <v>#DIV/0!</v>
      </c>
      <c r="U58" t="e">
        <f t="shared" ref="U58" si="424">CH58/R58</f>
        <v>#DIV/0!</v>
      </c>
      <c r="V58" t="e">
        <f t="shared" ref="V58" si="425">(R58-S58)/R58</f>
        <v>#DIV/0!</v>
      </c>
      <c r="W58" s="1">
        <v>-1</v>
      </c>
      <c r="X58" s="1">
        <v>0.87</v>
      </c>
      <c r="Y58" s="1">
        <v>0.92</v>
      </c>
      <c r="Z58" s="1">
        <v>10.106160163879395</v>
      </c>
      <c r="AA58">
        <f t="shared" ref="AA58" si="426">(Z58*Y58+(100-Z58)*X58)/100</f>
        <v>0.87505308008193983</v>
      </c>
      <c r="AB58">
        <f t="shared" ref="AB58" si="427">(J58-W58)/CG58</f>
        <v>1.1427730414480001E-2</v>
      </c>
      <c r="AC58" t="e">
        <f t="shared" ref="AC58" si="428">(R58-S58)/(R58-Q58)</f>
        <v>#DIV/0!</v>
      </c>
      <c r="AD58" t="e">
        <f t="shared" ref="AD58" si="429">(P58-R58)/(P58-Q58)</f>
        <v>#DIV/0!</v>
      </c>
      <c r="AE58" t="e">
        <f t="shared" ref="AE58" si="430">(P58-R58)/R58</f>
        <v>#DIV/0!</v>
      </c>
      <c r="AF58" s="1">
        <v>0</v>
      </c>
      <c r="AG58" s="1">
        <v>0.5</v>
      </c>
      <c r="AH58" t="e">
        <f t="shared" ref="AH58" si="431">V58*AG58*AA58*AF58</f>
        <v>#DIV/0!</v>
      </c>
      <c r="AI58">
        <f t="shared" ref="AI58" si="432">BM58*1000</f>
        <v>2.7603225826388664</v>
      </c>
      <c r="AJ58">
        <f t="shared" ref="AJ58" si="433">(BR58-BX58)</f>
        <v>2.3116809275468602</v>
      </c>
      <c r="AK58">
        <f t="shared" ref="AK58" si="434">(AQ58+BQ58*I58)</f>
        <v>30.27880859375</v>
      </c>
      <c r="AL58" s="1">
        <v>2</v>
      </c>
      <c r="AM58">
        <f t="shared" ref="AM58" si="435">(AL58*BF58+BG58)</f>
        <v>4.644859790802002</v>
      </c>
      <c r="AN58" s="1">
        <v>1</v>
      </c>
      <c r="AO58">
        <f t="shared" ref="AO58" si="436">AM58*(AN58+1)*(AN58+1)/(AN58*AN58+1)</f>
        <v>9.2897195816040039</v>
      </c>
      <c r="AP58" s="1">
        <v>26.225515365600586</v>
      </c>
      <c r="AQ58" s="1">
        <v>30.27880859375</v>
      </c>
      <c r="AR58" s="1">
        <v>24.9375</v>
      </c>
      <c r="AS58" s="1">
        <v>400.20526123046875</v>
      </c>
      <c r="AT58" s="1">
        <v>388.8243408203125</v>
      </c>
      <c r="AU58" s="1">
        <v>18.566646575927734</v>
      </c>
      <c r="AV58" s="1">
        <v>20.368646621704102</v>
      </c>
      <c r="AW58" s="1">
        <v>53.782138824462891</v>
      </c>
      <c r="AX58" s="1">
        <v>58.999927520751953</v>
      </c>
      <c r="AY58" s="1">
        <v>300.12191772460938</v>
      </c>
      <c r="AZ58" s="1">
        <v>1700.5257568359375</v>
      </c>
      <c r="BA58" s="1">
        <v>0.11751435697078705</v>
      </c>
      <c r="BB58" s="1">
        <v>99.048110961914063</v>
      </c>
      <c r="BC58" s="1">
        <v>2.4296920299530029</v>
      </c>
      <c r="BD58" s="1">
        <v>-0.10300739109516144</v>
      </c>
      <c r="BE58" s="1">
        <v>1</v>
      </c>
      <c r="BF58" s="1">
        <v>-1.355140209197998</v>
      </c>
      <c r="BG58" s="1">
        <v>7.355140209197998</v>
      </c>
      <c r="BH58" s="1">
        <v>1</v>
      </c>
      <c r="BI58" s="1">
        <v>0</v>
      </c>
      <c r="BJ58" s="1">
        <v>0.15999999642372131</v>
      </c>
      <c r="BK58" s="1">
        <v>111115</v>
      </c>
      <c r="BL58">
        <f t="shared" ref="BL58" si="437">AY58*0.000001/(AL58*0.0001)</f>
        <v>1.5006095886230466</v>
      </c>
      <c r="BM58">
        <f t="shared" ref="BM58" si="438">(AV58-AU58)/(1000-AV58)*BL58</f>
        <v>2.7603225826388664E-3</v>
      </c>
      <c r="BN58">
        <f t="shared" ref="BN58" si="439">(AQ58+273.15)</f>
        <v>303.42880859374998</v>
      </c>
      <c r="BO58">
        <f t="shared" ref="BO58" si="440">(AP58+273.15)</f>
        <v>299.37551536560056</v>
      </c>
      <c r="BP58">
        <f t="shared" ref="BP58" si="441">(AZ58*BH58+BA58*BI58)*BJ58</f>
        <v>272.08411501219598</v>
      </c>
      <c r="BQ58">
        <f t="shared" ref="BQ58" si="442">((BP58+0.00000010773*(BO58^4-BN58^4))-BM58*44100)/(AM58*51.4+0.00000043092*BN58^3)</f>
        <v>0.40882951820162561</v>
      </c>
      <c r="BR58">
        <f t="shared" ref="BR58" si="443">0.61365*EXP(17.502*AK58/(240.97+AK58))</f>
        <v>4.3291568982774242</v>
      </c>
      <c r="BS58">
        <f t="shared" ref="BS58" si="444">BR58*1000/BB58</f>
        <v>43.70761699778474</v>
      </c>
      <c r="BT58">
        <f t="shared" ref="BT58" si="445">(BS58-AV58)</f>
        <v>23.338970376080638</v>
      </c>
      <c r="BU58">
        <f t="shared" ref="BU58" si="446">IF(I58,AQ58,(AP58+AQ58)/2)</f>
        <v>28.252161979675293</v>
      </c>
      <c r="BV58">
        <f t="shared" ref="BV58" si="447">0.61365*EXP(17.502*BU58/(240.97+BU58))</f>
        <v>3.8509835128133916</v>
      </c>
      <c r="BW58">
        <f t="shared" ref="BW58" si="448">IF(BT58&lt;&gt;0,(1000-(BS58+AV58)/2)/BT58*BM58,0)</f>
        <v>0.11448178565054436</v>
      </c>
      <c r="BX58">
        <f t="shared" ref="BX58" si="449">AV58*BB58/1000</f>
        <v>2.0174759707305641</v>
      </c>
      <c r="BY58">
        <f t="shared" ref="BY58" si="450">(BV58-BX58)</f>
        <v>1.8335075420828275</v>
      </c>
      <c r="BZ58">
        <f t="shared" ref="BZ58" si="451">1/(1.6/K58+1.37/AO58)</f>
        <v>7.1678093917310268E-2</v>
      </c>
      <c r="CA58">
        <f t="shared" ref="CA58" si="452">L58*BB58*0.001</f>
        <v>15.358531017159006</v>
      </c>
      <c r="CB58">
        <f t="shared" ref="CB58" si="453">L58/AT58</f>
        <v>0.39879530579259098</v>
      </c>
      <c r="CC58">
        <f t="shared" ref="CC58" si="454">(1-BM58*BB58/BR58/K58)*100</f>
        <v>45.514487661135576</v>
      </c>
      <c r="CD58">
        <f t="shared" ref="CD58" si="455">(AT58-J58/(AO58/1.35))</f>
        <v>386.49845781743437</v>
      </c>
      <c r="CE58">
        <f t="shared" ref="CE58" si="456">J58*CC58/100/CD58</f>
        <v>1.8847710140882656E-2</v>
      </c>
      <c r="CF58">
        <f t="shared" ref="CF58" si="457">(P58-O58)</f>
        <v>0</v>
      </c>
      <c r="CG58">
        <f t="shared" ref="CG58" si="458">AZ58*AA58</f>
        <v>1488.0503012779589</v>
      </c>
      <c r="CH58">
        <f t="shared" ref="CH58" si="459">(R58-Q58)</f>
        <v>0</v>
      </c>
      <c r="CI58" t="e">
        <f t="shared" ref="CI58" si="460">(R58-S58)/(R58-O58)</f>
        <v>#DIV/0!</v>
      </c>
      <c r="CJ58" t="e">
        <f t="shared" ref="CJ58" si="461">(P58-R58)/(P58-O58)</f>
        <v>#DIV/0!</v>
      </c>
    </row>
    <row r="59" spans="1:88" x14ac:dyDescent="0.35">
      <c r="A59" t="s">
        <v>163</v>
      </c>
      <c r="B59" s="1">
        <v>58</v>
      </c>
      <c r="C59" s="1" t="s">
        <v>148</v>
      </c>
      <c r="D59" s="1" t="s">
        <v>0</v>
      </c>
      <c r="E59" s="1">
        <v>0</v>
      </c>
      <c r="F59" s="1" t="s">
        <v>91</v>
      </c>
      <c r="G59" s="1" t="s">
        <v>0</v>
      </c>
      <c r="H59" s="1">
        <v>13641.00008187443</v>
      </c>
      <c r="I59" s="1">
        <v>0</v>
      </c>
      <c r="J59">
        <f t="shared" ref="J59:J68" si="462">(AS59-AT59*(1000-AU59)/(1000-AV59))*BL59</f>
        <v>-3.47418787040362</v>
      </c>
      <c r="K59">
        <f t="shared" ref="K59:K68" si="463">IF(BW59&lt;&gt;0,1/(1/BW59-1/AO59),0)</f>
        <v>0.16192415542188685</v>
      </c>
      <c r="L59">
        <f t="shared" ref="L59:L68" si="464">((BZ59-BM59/2)*AT59-J59)/(BZ59+BM59/2)</f>
        <v>84.400249284193009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t="e">
        <f t="shared" ref="T59:T68" si="465">CF59/P59</f>
        <v>#DIV/0!</v>
      </c>
      <c r="U59" t="e">
        <f t="shared" ref="U59:U68" si="466">CH59/R59</f>
        <v>#DIV/0!</v>
      </c>
      <c r="V59" t="e">
        <f t="shared" ref="V59:V68" si="467">(R59-S59)/R59</f>
        <v>#DIV/0!</v>
      </c>
      <c r="W59" s="1">
        <v>-1</v>
      </c>
      <c r="X59" s="1">
        <v>0.87</v>
      </c>
      <c r="Y59" s="1">
        <v>0.92</v>
      </c>
      <c r="Z59" s="1">
        <v>10.106160163879395</v>
      </c>
      <c r="AA59">
        <f t="shared" ref="AA59:AA68" si="468">(Z59*Y59+(100-Z59)*X59)/100</f>
        <v>0.87505308008193983</v>
      </c>
      <c r="AB59">
        <f t="shared" ref="AB59:AB68" si="469">(J59-W59)/CG59</f>
        <v>-1.6635481319416496E-3</v>
      </c>
      <c r="AC59" t="e">
        <f t="shared" ref="AC59:AC68" si="470">(R59-S59)/(R59-Q59)</f>
        <v>#DIV/0!</v>
      </c>
      <c r="AD59" t="e">
        <f t="shared" ref="AD59:AD68" si="471">(P59-R59)/(P59-Q59)</f>
        <v>#DIV/0!</v>
      </c>
      <c r="AE59" t="e">
        <f t="shared" ref="AE59:AE68" si="472">(P59-R59)/R59</f>
        <v>#DIV/0!</v>
      </c>
      <c r="AF59" s="1">
        <v>0</v>
      </c>
      <c r="AG59" s="1">
        <v>0.5</v>
      </c>
      <c r="AH59" t="e">
        <f t="shared" ref="AH59:AH68" si="473">V59*AG59*AA59*AF59</f>
        <v>#DIV/0!</v>
      </c>
      <c r="AI59">
        <f t="shared" ref="AI59:AI68" si="474">BM59*1000</f>
        <v>3.6647366459936217</v>
      </c>
      <c r="AJ59">
        <f t="shared" ref="AJ59:AJ68" si="475">(BR59-BX59)</f>
        <v>2.2072470877607762</v>
      </c>
      <c r="AK59">
        <f t="shared" ref="AK59:AK68" si="476">(AQ59+BQ59*I59)</f>
        <v>30.116939544677734</v>
      </c>
      <c r="AL59" s="1">
        <v>2</v>
      </c>
      <c r="AM59">
        <f t="shared" ref="AM59:AM68" si="477">(AL59*BF59+BG59)</f>
        <v>4.644859790802002</v>
      </c>
      <c r="AN59" s="1">
        <v>1</v>
      </c>
      <c r="AO59">
        <f t="shared" ref="AO59:AO68" si="478">AM59*(AN59+1)*(AN59+1)/(AN59*AN59+1)</f>
        <v>9.2897195816040039</v>
      </c>
      <c r="AP59" s="1">
        <v>26.351648330688477</v>
      </c>
      <c r="AQ59" s="1">
        <v>30.116939544677734</v>
      </c>
      <c r="AR59" s="1">
        <v>24.935455322265625</v>
      </c>
      <c r="AS59" s="1">
        <v>49.878639221191406</v>
      </c>
      <c r="AT59" s="1">
        <v>52.066593170166016</v>
      </c>
      <c r="AU59" s="1">
        <v>18.629962921142578</v>
      </c>
      <c r="AV59" s="1">
        <v>21.020709991455078</v>
      </c>
      <c r="AW59" s="1">
        <v>53.560409545898438</v>
      </c>
      <c r="AX59" s="1">
        <v>60.429164886474609</v>
      </c>
      <c r="AY59" s="1">
        <v>300.13223266601563</v>
      </c>
      <c r="AZ59" s="1">
        <v>1699.663330078125</v>
      </c>
      <c r="BA59" s="1">
        <v>9.1184280812740326E-2</v>
      </c>
      <c r="BB59" s="1">
        <v>99.040596008300781</v>
      </c>
      <c r="BC59" s="1">
        <v>1.4124312400817871</v>
      </c>
      <c r="BD59" s="1">
        <v>-8.9909151196479797E-2</v>
      </c>
      <c r="BE59" s="1">
        <v>1</v>
      </c>
      <c r="BF59" s="1">
        <v>-1.355140209197998</v>
      </c>
      <c r="BG59" s="1">
        <v>7.355140209197998</v>
      </c>
      <c r="BH59" s="1">
        <v>1</v>
      </c>
      <c r="BI59" s="1">
        <v>0</v>
      </c>
      <c r="BJ59" s="1">
        <v>0.15999999642372131</v>
      </c>
      <c r="BK59" s="1">
        <v>111115</v>
      </c>
      <c r="BL59">
        <f t="shared" ref="BL59:BL68" si="479">AY59*0.000001/(AL59*0.0001)</f>
        <v>1.5006611633300782</v>
      </c>
      <c r="BM59">
        <f t="shared" ref="BM59:BM68" si="480">(AV59-AU59)/(1000-AV59)*BL59</f>
        <v>3.6647366459936219E-3</v>
      </c>
      <c r="BN59">
        <f t="shared" ref="BN59:BN68" si="481">(AQ59+273.15)</f>
        <v>303.26693954467771</v>
      </c>
      <c r="BO59">
        <f t="shared" ref="BO59:BO68" si="482">(AP59+273.15)</f>
        <v>299.50164833068845</v>
      </c>
      <c r="BP59">
        <f t="shared" ref="BP59:BP68" si="483">(AZ59*BH59+BA59*BI59)*BJ59</f>
        <v>271.94612673403026</v>
      </c>
      <c r="BQ59">
        <f t="shared" ref="BQ59:BQ68" si="484">((BP59+0.00000010773*(BO59^4-BN59^4))-BM59*44100)/(AM59*51.4+0.00000043092*BN59^3)</f>
        <v>0.2628426354172812</v>
      </c>
      <c r="BR59">
        <f t="shared" ref="BR59:BR68" si="485">0.61365*EXP(17.502*AK59/(240.97+AK59))</f>
        <v>4.2891507338321304</v>
      </c>
      <c r="BS59">
        <f t="shared" ref="BS59:BS68" si="486">BR59*1000/BB59</f>
        <v>43.306996390375609</v>
      </c>
      <c r="BT59">
        <f t="shared" ref="BT59:BT68" si="487">(BS59-AV59)</f>
        <v>22.286286398920531</v>
      </c>
      <c r="BU59">
        <f t="shared" ref="BU59:BU68" si="488">IF(I59,AQ59,(AP59+AQ59)/2)</f>
        <v>28.234293937683105</v>
      </c>
      <c r="BV59">
        <f t="shared" ref="BV59:BV68" si="489">0.61365*EXP(17.502*BU59/(240.97+BU59))</f>
        <v>3.846981479234771</v>
      </c>
      <c r="BW59">
        <f t="shared" ref="BW59:BW68" si="490">IF(BT59&lt;&gt;0,(1000-(BS59+AV59)/2)/BT59*BM59,0)</f>
        <v>0.15915009486283516</v>
      </c>
      <c r="BX59">
        <f t="shared" ref="BX59:BX68" si="491">AV59*BB59/1000</f>
        <v>2.0819036460713543</v>
      </c>
      <c r="BY59">
        <f t="shared" ref="BY59:BY68" si="492">(BV59-BX59)</f>
        <v>1.7650778331634167</v>
      </c>
      <c r="BZ59">
        <f t="shared" ref="BZ59:BZ68" si="493">1/(1.6/K59+1.37/AO59)</f>
        <v>9.9714376245628525E-2</v>
      </c>
      <c r="CA59">
        <f t="shared" ref="CA59:CA68" si="494">L59*BB59*0.001</f>
        <v>8.3590509923556375</v>
      </c>
      <c r="CB59">
        <f t="shared" ref="CB59:CB68" si="495">L59/AT59</f>
        <v>1.6210057955655541</v>
      </c>
      <c r="CC59">
        <f t="shared" ref="CC59:CC68" si="496">(1-BM59*BB59/BR59/K59)*100</f>
        <v>47.739559417764951</v>
      </c>
      <c r="CD59">
        <f t="shared" ref="CD59:CD68" si="497">(AT59-J59/(AO59/1.35))</f>
        <v>52.57146886461998</v>
      </c>
      <c r="CE59">
        <f t="shared" ref="CE59:CE68" si="498">J59*CC59/100/CD59</f>
        <v>-3.1548709185721703E-2</v>
      </c>
      <c r="CF59">
        <f t="shared" ref="CF59:CF68" si="499">(P59-O59)</f>
        <v>0</v>
      </c>
      <c r="CG59">
        <f t="shared" ref="CG59:CG68" si="500">AZ59*AA59</f>
        <v>1487.2956320871901</v>
      </c>
      <c r="CH59">
        <f t="shared" ref="CH59:CH68" si="501">(R59-Q59)</f>
        <v>0</v>
      </c>
      <c r="CI59" t="e">
        <f t="shared" ref="CI59:CI68" si="502">(R59-S59)/(R59-O59)</f>
        <v>#DIV/0!</v>
      </c>
      <c r="CJ59" t="e">
        <f t="shared" ref="CJ59:CJ68" si="503">(P59-R59)/(P59-O59)</f>
        <v>#DIV/0!</v>
      </c>
    </row>
    <row r="60" spans="1:88" x14ac:dyDescent="0.35">
      <c r="A60" t="s">
        <v>163</v>
      </c>
      <c r="B60" s="1">
        <v>59</v>
      </c>
      <c r="C60" s="1" t="s">
        <v>149</v>
      </c>
      <c r="D60" s="1" t="s">
        <v>0</v>
      </c>
      <c r="E60" s="1">
        <v>0</v>
      </c>
      <c r="F60" s="1" t="s">
        <v>91</v>
      </c>
      <c r="G60" s="1" t="s">
        <v>0</v>
      </c>
      <c r="H60" s="1">
        <v>13834.00008187443</v>
      </c>
      <c r="I60" s="1">
        <v>0</v>
      </c>
      <c r="J60">
        <f t="shared" si="462"/>
        <v>0.61302395220104033</v>
      </c>
      <c r="K60">
        <f t="shared" si="463"/>
        <v>0.20514592235363777</v>
      </c>
      <c r="L60">
        <f t="shared" si="464"/>
        <v>91.334449487984642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t="e">
        <f t="shared" si="465"/>
        <v>#DIV/0!</v>
      </c>
      <c r="U60" t="e">
        <f t="shared" si="466"/>
        <v>#DIV/0!</v>
      </c>
      <c r="V60" t="e">
        <f t="shared" si="467"/>
        <v>#DIV/0!</v>
      </c>
      <c r="W60" s="1">
        <v>-1</v>
      </c>
      <c r="X60" s="1">
        <v>0.87</v>
      </c>
      <c r="Y60" s="1">
        <v>0.92</v>
      </c>
      <c r="Z60" s="1">
        <v>10.106160163879395</v>
      </c>
      <c r="AA60">
        <f t="shared" si="468"/>
        <v>0.87505308008193983</v>
      </c>
      <c r="AB60">
        <f t="shared" si="469"/>
        <v>1.0833980511318689E-3</v>
      </c>
      <c r="AC60" t="e">
        <f t="shared" si="470"/>
        <v>#DIV/0!</v>
      </c>
      <c r="AD60" t="e">
        <f t="shared" si="471"/>
        <v>#DIV/0!</v>
      </c>
      <c r="AE60" t="e">
        <f t="shared" si="472"/>
        <v>#DIV/0!</v>
      </c>
      <c r="AF60" s="1">
        <v>0</v>
      </c>
      <c r="AG60" s="1">
        <v>0.5</v>
      </c>
      <c r="AH60" t="e">
        <f t="shared" si="473"/>
        <v>#DIV/0!</v>
      </c>
      <c r="AI60">
        <f t="shared" si="474"/>
        <v>4.3996368298984923</v>
      </c>
      <c r="AJ60">
        <f t="shared" si="475"/>
        <v>2.1014116722215923</v>
      </c>
      <c r="AK60">
        <f t="shared" si="476"/>
        <v>29.839687347412109</v>
      </c>
      <c r="AL60" s="1">
        <v>2</v>
      </c>
      <c r="AM60">
        <f t="shared" si="477"/>
        <v>4.644859790802002</v>
      </c>
      <c r="AN60" s="1">
        <v>1</v>
      </c>
      <c r="AO60">
        <f t="shared" si="478"/>
        <v>9.2897195816040039</v>
      </c>
      <c r="AP60" s="1">
        <v>26.399337768554688</v>
      </c>
      <c r="AQ60" s="1">
        <v>29.839687347412109</v>
      </c>
      <c r="AR60" s="1">
        <v>24.939653396606445</v>
      </c>
      <c r="AS60" s="1">
        <v>100.24320983886719</v>
      </c>
      <c r="AT60" s="1">
        <v>99.542854309082031</v>
      </c>
      <c r="AU60" s="1">
        <v>18.536447525024414</v>
      </c>
      <c r="AV60" s="1">
        <v>21.405544281005859</v>
      </c>
      <c r="AW60" s="1">
        <v>53.136005401611328</v>
      </c>
      <c r="AX60" s="1">
        <v>61.358108520507813</v>
      </c>
      <c r="AY60" s="1">
        <v>300.12652587890625</v>
      </c>
      <c r="AZ60" s="1">
        <v>1701.44677734375</v>
      </c>
      <c r="BA60" s="1">
        <v>0.10641674697399139</v>
      </c>
      <c r="BB60" s="1">
        <v>99.038078308105469</v>
      </c>
      <c r="BC60" s="1">
        <v>1.6684237718582153</v>
      </c>
      <c r="BD60" s="1">
        <v>-0.11671321839094162</v>
      </c>
      <c r="BE60" s="1">
        <v>1</v>
      </c>
      <c r="BF60" s="1">
        <v>-1.355140209197998</v>
      </c>
      <c r="BG60" s="1">
        <v>7.355140209197998</v>
      </c>
      <c r="BH60" s="1">
        <v>1</v>
      </c>
      <c r="BI60" s="1">
        <v>0</v>
      </c>
      <c r="BJ60" s="1">
        <v>0.15999999642372131</v>
      </c>
      <c r="BK60" s="1">
        <v>111115</v>
      </c>
      <c r="BL60">
        <f t="shared" si="479"/>
        <v>1.5006326293945311</v>
      </c>
      <c r="BM60">
        <f t="shared" si="480"/>
        <v>4.3996368298984921E-3</v>
      </c>
      <c r="BN60">
        <f t="shared" si="481"/>
        <v>302.98968734741209</v>
      </c>
      <c r="BO60">
        <f t="shared" si="482"/>
        <v>299.54933776855466</v>
      </c>
      <c r="BP60">
        <f t="shared" si="483"/>
        <v>272.23147829015215</v>
      </c>
      <c r="BQ60">
        <f t="shared" si="484"/>
        <v>0.15023191803125524</v>
      </c>
      <c r="BR60">
        <f t="shared" si="485"/>
        <v>4.2213756429514699</v>
      </c>
      <c r="BS60">
        <f t="shared" si="486"/>
        <v>42.623763658043273</v>
      </c>
      <c r="BT60">
        <f t="shared" si="487"/>
        <v>21.218219377037414</v>
      </c>
      <c r="BU60">
        <f t="shared" si="488"/>
        <v>28.119512557983398</v>
      </c>
      <c r="BV60">
        <f t="shared" si="489"/>
        <v>3.8213594722279249</v>
      </c>
      <c r="BW60">
        <f t="shared" si="490"/>
        <v>0.20071354261737051</v>
      </c>
      <c r="BX60">
        <f t="shared" si="491"/>
        <v>2.1199639707298776</v>
      </c>
      <c r="BY60">
        <f t="shared" si="492"/>
        <v>1.7013955014980473</v>
      </c>
      <c r="BZ60">
        <f t="shared" si="493"/>
        <v>0.12583679565058228</v>
      </c>
      <c r="CA60">
        <f t="shared" si="494"/>
        <v>9.0455883606187282</v>
      </c>
      <c r="CB60">
        <f t="shared" si="495"/>
        <v>0.91753898481140428</v>
      </c>
      <c r="CC60">
        <f t="shared" si="496"/>
        <v>49.684459207772079</v>
      </c>
      <c r="CD60">
        <f t="shared" si="497"/>
        <v>99.453768483810165</v>
      </c>
      <c r="CE60">
        <f t="shared" si="498"/>
        <v>3.0625047206208136E-3</v>
      </c>
      <c r="CF60">
        <f t="shared" si="499"/>
        <v>0</v>
      </c>
      <c r="CG60">
        <f t="shared" si="500"/>
        <v>1488.8562431101388</v>
      </c>
      <c r="CH60">
        <f t="shared" si="501"/>
        <v>0</v>
      </c>
      <c r="CI60" t="e">
        <f t="shared" si="502"/>
        <v>#DIV/0!</v>
      </c>
      <c r="CJ60" t="e">
        <f t="shared" si="503"/>
        <v>#DIV/0!</v>
      </c>
    </row>
    <row r="61" spans="1:88" x14ac:dyDescent="0.35">
      <c r="A61" t="s">
        <v>163</v>
      </c>
      <c r="B61" s="1">
        <v>57</v>
      </c>
      <c r="C61" s="1" t="s">
        <v>147</v>
      </c>
      <c r="D61" s="1" t="s">
        <v>0</v>
      </c>
      <c r="E61" s="1">
        <v>0</v>
      </c>
      <c r="F61" s="1" t="s">
        <v>91</v>
      </c>
      <c r="G61" s="1" t="s">
        <v>0</v>
      </c>
      <c r="H61" s="1">
        <v>13445.00008187443</v>
      </c>
      <c r="I61" s="1">
        <v>0</v>
      </c>
      <c r="J61">
        <f t="shared" si="462"/>
        <v>2.8852961766332608</v>
      </c>
      <c r="K61">
        <f t="shared" si="463"/>
        <v>0.12629462120806684</v>
      </c>
      <c r="L61">
        <f t="shared" si="464"/>
        <v>153.91731635026636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t="e">
        <f t="shared" si="465"/>
        <v>#DIV/0!</v>
      </c>
      <c r="U61" t="e">
        <f t="shared" si="466"/>
        <v>#DIV/0!</v>
      </c>
      <c r="V61" t="e">
        <f t="shared" si="467"/>
        <v>#DIV/0!</v>
      </c>
      <c r="W61" s="1">
        <v>-1</v>
      </c>
      <c r="X61" s="1">
        <v>0.87</v>
      </c>
      <c r="Y61" s="1">
        <v>0.92</v>
      </c>
      <c r="Z61" s="1">
        <v>10.106160163879395</v>
      </c>
      <c r="AA61">
        <f t="shared" si="468"/>
        <v>0.87505308008193983</v>
      </c>
      <c r="AB61">
        <f t="shared" si="469"/>
        <v>2.6106397515484213E-3</v>
      </c>
      <c r="AC61" t="e">
        <f t="shared" si="470"/>
        <v>#DIV/0!</v>
      </c>
      <c r="AD61" t="e">
        <f t="shared" si="471"/>
        <v>#DIV/0!</v>
      </c>
      <c r="AE61" t="e">
        <f t="shared" si="472"/>
        <v>#DIV/0!</v>
      </c>
      <c r="AF61" s="1">
        <v>0</v>
      </c>
      <c r="AG61" s="1">
        <v>0.5</v>
      </c>
      <c r="AH61" t="e">
        <f t="shared" si="473"/>
        <v>#DIV/0!</v>
      </c>
      <c r="AI61">
        <f t="shared" si="474"/>
        <v>2.9666211800286573</v>
      </c>
      <c r="AJ61">
        <f t="shared" si="475"/>
        <v>2.2827067609093863</v>
      </c>
      <c r="AK61">
        <f t="shared" si="476"/>
        <v>30.178981781005859</v>
      </c>
      <c r="AL61" s="1">
        <v>2</v>
      </c>
      <c r="AM61">
        <f t="shared" si="477"/>
        <v>4.644859790802002</v>
      </c>
      <c r="AN61" s="1">
        <v>1</v>
      </c>
      <c r="AO61">
        <f t="shared" si="478"/>
        <v>9.2897195816040039</v>
      </c>
      <c r="AP61" s="1">
        <v>26.235866546630859</v>
      </c>
      <c r="AQ61" s="1">
        <v>30.178981781005859</v>
      </c>
      <c r="AR61" s="1">
        <v>24.941993713378906</v>
      </c>
      <c r="AS61" s="1">
        <v>199.89146423339844</v>
      </c>
      <c r="AT61" s="1">
        <v>197.57814025878906</v>
      </c>
      <c r="AU61" s="1">
        <v>18.477054595947266</v>
      </c>
      <c r="AV61" s="1">
        <v>20.413619995117188</v>
      </c>
      <c r="AW61" s="1">
        <v>53.478240966796875</v>
      </c>
      <c r="AX61" s="1">
        <v>59.083148956298828</v>
      </c>
      <c r="AY61" s="1">
        <v>300.12533569335938</v>
      </c>
      <c r="AZ61" s="1">
        <v>1700.759033203125</v>
      </c>
      <c r="BA61" s="1">
        <v>8.645949512720108E-2</v>
      </c>
      <c r="BB61" s="1">
        <v>99.03875732421875</v>
      </c>
      <c r="BC61" s="1">
        <v>2.0477721691131592</v>
      </c>
      <c r="BD61" s="1">
        <v>-0.10471389442682266</v>
      </c>
      <c r="BE61" s="1">
        <v>1</v>
      </c>
      <c r="BF61" s="1">
        <v>-1.355140209197998</v>
      </c>
      <c r="BG61" s="1">
        <v>7.355140209197998</v>
      </c>
      <c r="BH61" s="1">
        <v>1</v>
      </c>
      <c r="BI61" s="1">
        <v>0</v>
      </c>
      <c r="BJ61" s="1">
        <v>0.15999999642372131</v>
      </c>
      <c r="BK61" s="1">
        <v>111115</v>
      </c>
      <c r="BL61">
        <f t="shared" si="479"/>
        <v>1.5006266784667968</v>
      </c>
      <c r="BM61">
        <f t="shared" si="480"/>
        <v>2.9666211800286574E-3</v>
      </c>
      <c r="BN61">
        <f t="shared" si="481"/>
        <v>303.32898178100584</v>
      </c>
      <c r="BO61">
        <f t="shared" si="482"/>
        <v>299.38586654663084</v>
      </c>
      <c r="BP61">
        <f t="shared" si="483"/>
        <v>272.12143923011172</v>
      </c>
      <c r="BQ61">
        <f t="shared" si="484"/>
        <v>0.37798583505579741</v>
      </c>
      <c r="BR61">
        <f t="shared" si="485"/>
        <v>4.3044463177146168</v>
      </c>
      <c r="BS61">
        <f t="shared" si="486"/>
        <v>43.462240783407083</v>
      </c>
      <c r="BT61">
        <f t="shared" si="487"/>
        <v>23.048620788289895</v>
      </c>
      <c r="BU61">
        <f t="shared" si="488"/>
        <v>28.207424163818359</v>
      </c>
      <c r="BV61">
        <f t="shared" si="489"/>
        <v>3.8409700933437438</v>
      </c>
      <c r="BW61">
        <f t="shared" si="490"/>
        <v>0.12460066333985061</v>
      </c>
      <c r="BX61">
        <f t="shared" si="491"/>
        <v>2.0217395568052305</v>
      </c>
      <c r="BY61">
        <f t="shared" si="492"/>
        <v>1.8192305365385133</v>
      </c>
      <c r="BZ61">
        <f t="shared" si="493"/>
        <v>7.8025854869367348E-2</v>
      </c>
      <c r="CA61">
        <f t="shared" si="494"/>
        <v>15.243779742009037</v>
      </c>
      <c r="CB61">
        <f t="shared" si="495"/>
        <v>0.77901996723253142</v>
      </c>
      <c r="CC61">
        <f t="shared" si="496"/>
        <v>45.953804874352521</v>
      </c>
      <c r="CD61">
        <f t="shared" si="497"/>
        <v>197.15884344318138</v>
      </c>
      <c r="CE61">
        <f t="shared" si="498"/>
        <v>6.7250514960507492E-3</v>
      </c>
      <c r="CF61">
        <f t="shared" si="499"/>
        <v>0</v>
      </c>
      <c r="CG61">
        <f t="shared" si="500"/>
        <v>1488.2544304815767</v>
      </c>
      <c r="CH61">
        <f t="shared" si="501"/>
        <v>0</v>
      </c>
      <c r="CI61" t="e">
        <f t="shared" si="502"/>
        <v>#DIV/0!</v>
      </c>
      <c r="CJ61" t="e">
        <f t="shared" si="503"/>
        <v>#DIV/0!</v>
      </c>
    </row>
    <row r="62" spans="1:88" x14ac:dyDescent="0.35">
      <c r="A62" t="s">
        <v>163</v>
      </c>
      <c r="B62" s="1">
        <v>60</v>
      </c>
      <c r="C62" s="1" t="s">
        <v>150</v>
      </c>
      <c r="D62" s="1" t="s">
        <v>0</v>
      </c>
      <c r="E62" s="1">
        <v>0</v>
      </c>
      <c r="F62" s="1" t="s">
        <v>91</v>
      </c>
      <c r="G62" s="1" t="s">
        <v>0</v>
      </c>
      <c r="H62" s="1">
        <v>14037.00008187443</v>
      </c>
      <c r="I62" s="1">
        <v>0</v>
      </c>
      <c r="J62">
        <f t="shared" si="462"/>
        <v>10.450692217678974</v>
      </c>
      <c r="K62">
        <f t="shared" si="463"/>
        <v>0.25126345381195136</v>
      </c>
      <c r="L62">
        <f t="shared" si="464"/>
        <v>215.65673241316452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t="e">
        <f t="shared" si="465"/>
        <v>#DIV/0!</v>
      </c>
      <c r="U62" t="e">
        <f t="shared" si="466"/>
        <v>#DIV/0!</v>
      </c>
      <c r="V62" t="e">
        <f t="shared" si="467"/>
        <v>#DIV/0!</v>
      </c>
      <c r="W62" s="1">
        <v>-1</v>
      </c>
      <c r="X62" s="1">
        <v>0.87</v>
      </c>
      <c r="Y62" s="1">
        <v>0.92</v>
      </c>
      <c r="Z62" s="1">
        <v>10.106160163879395</v>
      </c>
      <c r="AA62">
        <f t="shared" si="468"/>
        <v>0.87505308008193983</v>
      </c>
      <c r="AB62">
        <f t="shared" si="469"/>
        <v>7.6936964006521519E-3</v>
      </c>
      <c r="AC62" t="e">
        <f t="shared" si="470"/>
        <v>#DIV/0!</v>
      </c>
      <c r="AD62" t="e">
        <f t="shared" si="471"/>
        <v>#DIV/0!</v>
      </c>
      <c r="AE62" t="e">
        <f t="shared" si="472"/>
        <v>#DIV/0!</v>
      </c>
      <c r="AF62" s="1">
        <v>0</v>
      </c>
      <c r="AG62" s="1">
        <v>0.5</v>
      </c>
      <c r="AH62" t="e">
        <f t="shared" si="473"/>
        <v>#DIV/0!</v>
      </c>
      <c r="AI62">
        <f t="shared" si="474"/>
        <v>5.0784180931590504</v>
      </c>
      <c r="AJ62">
        <f t="shared" si="475"/>
        <v>1.9900939988400594</v>
      </c>
      <c r="AK62">
        <f t="shared" si="476"/>
        <v>29.620466232299805</v>
      </c>
      <c r="AL62" s="1">
        <v>2</v>
      </c>
      <c r="AM62">
        <f t="shared" si="477"/>
        <v>4.644859790802002</v>
      </c>
      <c r="AN62" s="1">
        <v>1</v>
      </c>
      <c r="AO62">
        <f t="shared" si="478"/>
        <v>9.2897195816040039</v>
      </c>
      <c r="AP62" s="1">
        <v>26.459146499633789</v>
      </c>
      <c r="AQ62" s="1">
        <v>29.620466232299805</v>
      </c>
      <c r="AR62" s="1">
        <v>24.938848495483398</v>
      </c>
      <c r="AS62" s="1">
        <v>300.09963989257813</v>
      </c>
      <c r="AT62" s="1">
        <v>292.14700317382813</v>
      </c>
      <c r="AU62" s="1">
        <v>18.684228897094727</v>
      </c>
      <c r="AV62" s="1">
        <v>21.993885040283203</v>
      </c>
      <c r="AW62" s="1">
        <v>53.37432861328125</v>
      </c>
      <c r="AX62" s="1">
        <v>62.827407836914063</v>
      </c>
      <c r="AY62" s="1">
        <v>300.13534545898438</v>
      </c>
      <c r="AZ62" s="1">
        <v>1700.83544921875</v>
      </c>
      <c r="BA62" s="1">
        <v>9.9452987313270569E-2</v>
      </c>
      <c r="BB62" s="1">
        <v>99.043670654296875</v>
      </c>
      <c r="BC62" s="1">
        <v>2.3676319122314453</v>
      </c>
      <c r="BD62" s="1">
        <v>-0.16024206578731537</v>
      </c>
      <c r="BE62" s="1">
        <v>1</v>
      </c>
      <c r="BF62" s="1">
        <v>-1.355140209197998</v>
      </c>
      <c r="BG62" s="1">
        <v>7.355140209197998</v>
      </c>
      <c r="BH62" s="1">
        <v>1</v>
      </c>
      <c r="BI62" s="1">
        <v>0</v>
      </c>
      <c r="BJ62" s="1">
        <v>0.15999999642372131</v>
      </c>
      <c r="BK62" s="1">
        <v>111115</v>
      </c>
      <c r="BL62">
        <f t="shared" si="479"/>
        <v>1.5006767272949217</v>
      </c>
      <c r="BM62">
        <f t="shared" si="480"/>
        <v>5.0784180931590503E-3</v>
      </c>
      <c r="BN62">
        <f t="shared" si="481"/>
        <v>302.77046623229978</v>
      </c>
      <c r="BO62">
        <f t="shared" si="482"/>
        <v>299.60914649963377</v>
      </c>
      <c r="BP62">
        <f t="shared" si="483"/>
        <v>272.13366579233843</v>
      </c>
      <c r="BQ62">
        <f t="shared" si="484"/>
        <v>4.3690973969186316E-2</v>
      </c>
      <c r="BR62">
        <f t="shared" si="485"/>
        <v>4.1684491051783361</v>
      </c>
      <c r="BS62">
        <f t="shared" si="486"/>
        <v>42.086981203755435</v>
      </c>
      <c r="BT62">
        <f t="shared" si="487"/>
        <v>20.093096163472232</v>
      </c>
      <c r="BU62">
        <f t="shared" si="488"/>
        <v>28.039806365966797</v>
      </c>
      <c r="BV62">
        <f t="shared" si="489"/>
        <v>3.8036548069858589</v>
      </c>
      <c r="BW62">
        <f t="shared" si="490"/>
        <v>0.24464638689262441</v>
      </c>
      <c r="BX62">
        <f t="shared" si="491"/>
        <v>2.1783551063382767</v>
      </c>
      <c r="BY62">
        <f t="shared" si="492"/>
        <v>1.6252997006475822</v>
      </c>
      <c r="BZ62">
        <f t="shared" si="493"/>
        <v>0.1534850372500694</v>
      </c>
      <c r="CA62">
        <f t="shared" si="494"/>
        <v>21.359434379511299</v>
      </c>
      <c r="CB62">
        <f t="shared" si="495"/>
        <v>0.73817882802257695</v>
      </c>
      <c r="CC62">
        <f t="shared" si="496"/>
        <v>51.976771745152448</v>
      </c>
      <c r="CD62">
        <f t="shared" si="497"/>
        <v>290.62828838702177</v>
      </c>
      <c r="CE62">
        <f t="shared" si="498"/>
        <v>1.8690308744267366E-2</v>
      </c>
      <c r="CF62">
        <f t="shared" si="499"/>
        <v>0</v>
      </c>
      <c r="CG62">
        <f t="shared" si="500"/>
        <v>1488.3212985514169</v>
      </c>
      <c r="CH62">
        <f t="shared" si="501"/>
        <v>0</v>
      </c>
      <c r="CI62" t="e">
        <f t="shared" si="502"/>
        <v>#DIV/0!</v>
      </c>
      <c r="CJ62" t="e">
        <f t="shared" si="503"/>
        <v>#DIV/0!</v>
      </c>
    </row>
    <row r="63" spans="1:88" x14ac:dyDescent="0.35">
      <c r="A63" t="s">
        <v>163</v>
      </c>
      <c r="B63" s="1">
        <v>61</v>
      </c>
      <c r="C63" s="1" t="s">
        <v>151</v>
      </c>
      <c r="D63" s="1" t="s">
        <v>0</v>
      </c>
      <c r="E63" s="1">
        <v>0</v>
      </c>
      <c r="F63" s="1" t="s">
        <v>91</v>
      </c>
      <c r="G63" s="1" t="s">
        <v>0</v>
      </c>
      <c r="H63" s="1">
        <v>14179.00008187443</v>
      </c>
      <c r="I63" s="1">
        <v>0</v>
      </c>
      <c r="J63">
        <f t="shared" si="462"/>
        <v>13.944631139921372</v>
      </c>
      <c r="K63">
        <f t="shared" si="463"/>
        <v>0.26736489907956285</v>
      </c>
      <c r="L63">
        <f t="shared" si="464"/>
        <v>292.41814014068171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t="e">
        <f t="shared" si="465"/>
        <v>#DIV/0!</v>
      </c>
      <c r="U63" t="e">
        <f t="shared" si="466"/>
        <v>#DIV/0!</v>
      </c>
      <c r="V63" t="e">
        <f t="shared" si="467"/>
        <v>#DIV/0!</v>
      </c>
      <c r="W63" s="1">
        <v>-1</v>
      </c>
      <c r="X63" s="1">
        <v>0.87</v>
      </c>
      <c r="Y63" s="1">
        <v>0.92</v>
      </c>
      <c r="Z63" s="1">
        <v>10.106160163879395</v>
      </c>
      <c r="AA63">
        <f t="shared" si="468"/>
        <v>0.87505308008193983</v>
      </c>
      <c r="AB63">
        <f t="shared" si="469"/>
        <v>1.0052682851920302E-2</v>
      </c>
      <c r="AC63" t="e">
        <f t="shared" si="470"/>
        <v>#DIV/0!</v>
      </c>
      <c r="AD63" t="e">
        <f t="shared" si="471"/>
        <v>#DIV/0!</v>
      </c>
      <c r="AE63" t="e">
        <f t="shared" si="472"/>
        <v>#DIV/0!</v>
      </c>
      <c r="AF63" s="1">
        <v>0</v>
      </c>
      <c r="AG63" s="1">
        <v>0.5</v>
      </c>
      <c r="AH63" t="e">
        <f t="shared" si="473"/>
        <v>#DIV/0!</v>
      </c>
      <c r="AI63">
        <f t="shared" si="474"/>
        <v>5.3523384657925401</v>
      </c>
      <c r="AJ63">
        <f t="shared" si="475"/>
        <v>1.9734690445834495</v>
      </c>
      <c r="AK63">
        <f t="shared" si="476"/>
        <v>29.746936798095703</v>
      </c>
      <c r="AL63" s="1">
        <v>2</v>
      </c>
      <c r="AM63">
        <f t="shared" si="477"/>
        <v>4.644859790802002</v>
      </c>
      <c r="AN63" s="1">
        <v>1</v>
      </c>
      <c r="AO63">
        <f t="shared" si="478"/>
        <v>9.2897195816040039</v>
      </c>
      <c r="AP63" s="1">
        <v>26.5797119140625</v>
      </c>
      <c r="AQ63" s="1">
        <v>29.746936798095703</v>
      </c>
      <c r="AR63" s="1">
        <v>24.952159881591797</v>
      </c>
      <c r="AS63" s="1">
        <v>399.78720092773438</v>
      </c>
      <c r="AT63" s="1">
        <v>389.10757446289063</v>
      </c>
      <c r="AU63" s="1">
        <v>18.984968185424805</v>
      </c>
      <c r="AV63" s="1">
        <v>22.471307754516602</v>
      </c>
      <c r="AW63" s="1">
        <v>53.842178344726563</v>
      </c>
      <c r="AX63" s="1">
        <v>63.729667663574219</v>
      </c>
      <c r="AY63" s="1">
        <v>300.14657592773438</v>
      </c>
      <c r="AZ63" s="1">
        <v>1698.9039306640625</v>
      </c>
      <c r="BA63" s="1">
        <v>6.8313680589199066E-2</v>
      </c>
      <c r="BB63" s="1">
        <v>99.034858703613281</v>
      </c>
      <c r="BC63" s="1">
        <v>2.4084429740905762</v>
      </c>
      <c r="BD63" s="1">
        <v>-0.1883782297372818</v>
      </c>
      <c r="BE63" s="1">
        <v>1</v>
      </c>
      <c r="BF63" s="1">
        <v>-1.355140209197998</v>
      </c>
      <c r="BG63" s="1">
        <v>7.355140209197998</v>
      </c>
      <c r="BH63" s="1">
        <v>1</v>
      </c>
      <c r="BI63" s="1">
        <v>0</v>
      </c>
      <c r="BJ63" s="1">
        <v>0.15999999642372131</v>
      </c>
      <c r="BK63" s="1">
        <v>111115</v>
      </c>
      <c r="BL63">
        <f t="shared" si="479"/>
        <v>1.5007328796386719</v>
      </c>
      <c r="BM63">
        <f t="shared" si="480"/>
        <v>5.3523384657925398E-3</v>
      </c>
      <c r="BN63">
        <f t="shared" si="481"/>
        <v>302.89693679809568</v>
      </c>
      <c r="BO63">
        <f t="shared" si="482"/>
        <v>299.72971191406248</v>
      </c>
      <c r="BP63">
        <f t="shared" si="483"/>
        <v>271.82462283049608</v>
      </c>
      <c r="BQ63">
        <f t="shared" si="484"/>
        <v>-6.1852565367525149E-3</v>
      </c>
      <c r="BR63">
        <f t="shared" si="485"/>
        <v>4.1989118329374104</v>
      </c>
      <c r="BS63">
        <f t="shared" si="486"/>
        <v>42.398322044399642</v>
      </c>
      <c r="BT63">
        <f t="shared" si="487"/>
        <v>19.92701428988304</v>
      </c>
      <c r="BU63">
        <f t="shared" si="488"/>
        <v>28.163324356079102</v>
      </c>
      <c r="BV63">
        <f t="shared" si="489"/>
        <v>3.8311217132566693</v>
      </c>
      <c r="BW63">
        <f t="shared" si="490"/>
        <v>0.25988521326070191</v>
      </c>
      <c r="BX63">
        <f t="shared" si="491"/>
        <v>2.2254427883539609</v>
      </c>
      <c r="BY63">
        <f t="shared" si="492"/>
        <v>1.6056789249027084</v>
      </c>
      <c r="BZ63">
        <f t="shared" si="493"/>
        <v>0.1630840990983973</v>
      </c>
      <c r="CA63">
        <f t="shared" si="494"/>
        <v>28.959589191205801</v>
      </c>
      <c r="CB63">
        <f t="shared" si="495"/>
        <v>0.75150976062166008</v>
      </c>
      <c r="CC63">
        <f t="shared" si="496"/>
        <v>52.783856794935446</v>
      </c>
      <c r="CD63">
        <f t="shared" si="497"/>
        <v>387.08111372061239</v>
      </c>
      <c r="CE63">
        <f t="shared" si="498"/>
        <v>1.9015430798803443E-2</v>
      </c>
      <c r="CF63">
        <f t="shared" si="499"/>
        <v>0</v>
      </c>
      <c r="CG63">
        <f t="shared" si="500"/>
        <v>1486.6311172909022</v>
      </c>
      <c r="CH63">
        <f t="shared" si="501"/>
        <v>0</v>
      </c>
      <c r="CI63" t="e">
        <f t="shared" si="502"/>
        <v>#DIV/0!</v>
      </c>
      <c r="CJ63" t="e">
        <f t="shared" si="503"/>
        <v>#DIV/0!</v>
      </c>
    </row>
    <row r="64" spans="1:88" x14ac:dyDescent="0.35">
      <c r="A64" t="s">
        <v>163</v>
      </c>
      <c r="B64" s="1">
        <v>62</v>
      </c>
      <c r="C64" s="1" t="s">
        <v>152</v>
      </c>
      <c r="D64" s="1" t="s">
        <v>0</v>
      </c>
      <c r="E64" s="1">
        <v>0</v>
      </c>
      <c r="F64" s="1" t="s">
        <v>91</v>
      </c>
      <c r="G64" s="1" t="s">
        <v>0</v>
      </c>
      <c r="H64" s="1">
        <v>14363.00008187443</v>
      </c>
      <c r="I64" s="1">
        <v>0</v>
      </c>
      <c r="J64">
        <f t="shared" si="462"/>
        <v>22.966558543100497</v>
      </c>
      <c r="K64">
        <f t="shared" si="463"/>
        <v>0.25908130715842098</v>
      </c>
      <c r="L64">
        <f t="shared" si="464"/>
        <v>517.51062764524625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t="e">
        <f t="shared" si="465"/>
        <v>#DIV/0!</v>
      </c>
      <c r="U64" t="e">
        <f t="shared" si="466"/>
        <v>#DIV/0!</v>
      </c>
      <c r="V64" t="e">
        <f t="shared" si="467"/>
        <v>#DIV/0!</v>
      </c>
      <c r="W64" s="1">
        <v>-1</v>
      </c>
      <c r="X64" s="1">
        <v>0.87</v>
      </c>
      <c r="Y64" s="1">
        <v>0.92</v>
      </c>
      <c r="Z64" s="1">
        <v>10.106160163879395</v>
      </c>
      <c r="AA64">
        <f t="shared" si="468"/>
        <v>0.87505308008193983</v>
      </c>
      <c r="AB64">
        <f t="shared" si="469"/>
        <v>1.6116281092470076E-2</v>
      </c>
      <c r="AC64" t="e">
        <f t="shared" si="470"/>
        <v>#DIV/0!</v>
      </c>
      <c r="AD64" t="e">
        <f t="shared" si="471"/>
        <v>#DIV/0!</v>
      </c>
      <c r="AE64" t="e">
        <f t="shared" si="472"/>
        <v>#DIV/0!</v>
      </c>
      <c r="AF64" s="1">
        <v>0</v>
      </c>
      <c r="AG64" s="1">
        <v>0.5</v>
      </c>
      <c r="AH64" t="e">
        <f t="shared" si="473"/>
        <v>#DIV/0!</v>
      </c>
      <c r="AI64">
        <f t="shared" si="474"/>
        <v>5.2314738579381146</v>
      </c>
      <c r="AJ64">
        <f t="shared" si="475"/>
        <v>1.9877847976703586</v>
      </c>
      <c r="AK64">
        <f t="shared" si="476"/>
        <v>29.995872497558594</v>
      </c>
      <c r="AL64" s="1">
        <v>2</v>
      </c>
      <c r="AM64">
        <f t="shared" si="477"/>
        <v>4.644859790802002</v>
      </c>
      <c r="AN64" s="1">
        <v>1</v>
      </c>
      <c r="AO64">
        <f t="shared" si="478"/>
        <v>9.2897195816040039</v>
      </c>
      <c r="AP64" s="1">
        <v>26.710159301757813</v>
      </c>
      <c r="AQ64" s="1">
        <v>29.995872497558594</v>
      </c>
      <c r="AR64" s="1">
        <v>25.075910568237305</v>
      </c>
      <c r="AS64" s="1">
        <v>700.26263427734375</v>
      </c>
      <c r="AT64" s="1">
        <v>682.58056640625</v>
      </c>
      <c r="AU64" s="1">
        <v>19.53167724609375</v>
      </c>
      <c r="AV64" s="1">
        <v>22.937484741210938</v>
      </c>
      <c r="AW64" s="1">
        <v>54.971427917480469</v>
      </c>
      <c r="AX64" s="1">
        <v>64.560226440429688</v>
      </c>
      <c r="AY64" s="1">
        <v>300.16241455078125</v>
      </c>
      <c r="AZ64" s="1">
        <v>1699.4423828125</v>
      </c>
      <c r="BA64" s="1">
        <v>7.2996273636817932E-2</v>
      </c>
      <c r="BB64" s="1">
        <v>99.036796569824219</v>
      </c>
      <c r="BC64" s="1">
        <v>2.4259326457977295</v>
      </c>
      <c r="BD64" s="1">
        <v>-0.22114714980125427</v>
      </c>
      <c r="BE64" s="1">
        <v>1</v>
      </c>
      <c r="BF64" s="1">
        <v>-1.355140209197998</v>
      </c>
      <c r="BG64" s="1">
        <v>7.355140209197998</v>
      </c>
      <c r="BH64" s="1">
        <v>1</v>
      </c>
      <c r="BI64" s="1">
        <v>0</v>
      </c>
      <c r="BJ64" s="1">
        <v>0.15999999642372131</v>
      </c>
      <c r="BK64" s="1">
        <v>111115</v>
      </c>
      <c r="BL64">
        <f t="shared" si="479"/>
        <v>1.500812072753906</v>
      </c>
      <c r="BM64">
        <f t="shared" si="480"/>
        <v>5.2314738579381142E-3</v>
      </c>
      <c r="BN64">
        <f t="shared" si="481"/>
        <v>303.14587249755857</v>
      </c>
      <c r="BO64">
        <f t="shared" si="482"/>
        <v>299.86015930175779</v>
      </c>
      <c r="BP64">
        <f t="shared" si="483"/>
        <v>271.91077517232043</v>
      </c>
      <c r="BQ64">
        <f t="shared" si="484"/>
        <v>9.5529654851031504E-3</v>
      </c>
      <c r="BR64">
        <f t="shared" si="485"/>
        <v>4.2594398078091134</v>
      </c>
      <c r="BS64">
        <f t="shared" si="486"/>
        <v>43.008658956432093</v>
      </c>
      <c r="BT64">
        <f t="shared" si="487"/>
        <v>20.071174215221156</v>
      </c>
      <c r="BU64">
        <f t="shared" si="488"/>
        <v>28.353015899658203</v>
      </c>
      <c r="BV64">
        <f t="shared" si="489"/>
        <v>3.8736406628951152</v>
      </c>
      <c r="BW64">
        <f t="shared" si="490"/>
        <v>0.25205182518462566</v>
      </c>
      <c r="BX64">
        <f t="shared" si="491"/>
        <v>2.2716550101387547</v>
      </c>
      <c r="BY64">
        <f t="shared" si="492"/>
        <v>1.6019856527563605</v>
      </c>
      <c r="BZ64">
        <f t="shared" si="493"/>
        <v>0.15814921598358764</v>
      </c>
      <c r="CA64">
        <f t="shared" si="494"/>
        <v>51.252594752824308</v>
      </c>
      <c r="CB64">
        <f t="shared" si="495"/>
        <v>0.75816783119084663</v>
      </c>
      <c r="CC64">
        <f t="shared" si="496"/>
        <v>53.05038029791038</v>
      </c>
      <c r="CD64">
        <f t="shared" si="497"/>
        <v>679.24302174079173</v>
      </c>
      <c r="CE64">
        <f t="shared" si="498"/>
        <v>1.7937389503438369E-2</v>
      </c>
      <c r="CF64">
        <f t="shared" si="499"/>
        <v>0</v>
      </c>
      <c r="CG64">
        <f t="shared" si="500"/>
        <v>1487.1022915018691</v>
      </c>
      <c r="CH64">
        <f t="shared" si="501"/>
        <v>0</v>
      </c>
      <c r="CI64" t="e">
        <f t="shared" si="502"/>
        <v>#DIV/0!</v>
      </c>
      <c r="CJ64" t="e">
        <f t="shared" si="503"/>
        <v>#DIV/0!</v>
      </c>
    </row>
    <row r="65" spans="1:88" x14ac:dyDescent="0.35">
      <c r="A65" t="s">
        <v>163</v>
      </c>
      <c r="B65" s="1">
        <v>63</v>
      </c>
      <c r="C65" s="1" t="s">
        <v>153</v>
      </c>
      <c r="D65" s="1" t="s">
        <v>0</v>
      </c>
      <c r="E65" s="1">
        <v>0</v>
      </c>
      <c r="F65" s="1" t="s">
        <v>91</v>
      </c>
      <c r="G65" s="1" t="s">
        <v>0</v>
      </c>
      <c r="H65" s="1">
        <v>14585.00008187443</v>
      </c>
      <c r="I65" s="1">
        <v>0</v>
      </c>
      <c r="J65">
        <f t="shared" si="462"/>
        <v>26.223210237422769</v>
      </c>
      <c r="K65">
        <f t="shared" si="463"/>
        <v>0.19898408398363174</v>
      </c>
      <c r="L65">
        <f t="shared" si="464"/>
        <v>733.64439912979526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t="e">
        <f t="shared" si="465"/>
        <v>#DIV/0!</v>
      </c>
      <c r="U65" t="e">
        <f t="shared" si="466"/>
        <v>#DIV/0!</v>
      </c>
      <c r="V65" t="e">
        <f t="shared" si="467"/>
        <v>#DIV/0!</v>
      </c>
      <c r="W65" s="1">
        <v>-1</v>
      </c>
      <c r="X65" s="1">
        <v>0.87</v>
      </c>
      <c r="Y65" s="1">
        <v>0.92</v>
      </c>
      <c r="Z65" s="1">
        <v>10.106160163879395</v>
      </c>
      <c r="AA65">
        <f t="shared" si="468"/>
        <v>0.87505308008193983</v>
      </c>
      <c r="AB65">
        <f t="shared" si="469"/>
        <v>1.8294426284971455E-2</v>
      </c>
      <c r="AC65" t="e">
        <f t="shared" si="470"/>
        <v>#DIV/0!</v>
      </c>
      <c r="AD65" t="e">
        <f t="shared" si="471"/>
        <v>#DIV/0!</v>
      </c>
      <c r="AE65" t="e">
        <f t="shared" si="472"/>
        <v>#DIV/0!</v>
      </c>
      <c r="AF65" s="1">
        <v>0</v>
      </c>
      <c r="AG65" s="1">
        <v>0.5</v>
      </c>
      <c r="AH65" t="e">
        <f t="shared" si="473"/>
        <v>#DIV/0!</v>
      </c>
      <c r="AI65">
        <f t="shared" si="474"/>
        <v>4.4534562013755048</v>
      </c>
      <c r="AJ65">
        <f t="shared" si="475"/>
        <v>2.1867766338734462</v>
      </c>
      <c r="AK65">
        <f t="shared" si="476"/>
        <v>30.874107360839844</v>
      </c>
      <c r="AL65" s="1">
        <v>2</v>
      </c>
      <c r="AM65">
        <f t="shared" si="477"/>
        <v>4.644859790802002</v>
      </c>
      <c r="AN65" s="1">
        <v>1</v>
      </c>
      <c r="AO65">
        <f t="shared" si="478"/>
        <v>9.2897195816040039</v>
      </c>
      <c r="AP65" s="1">
        <v>27.000068664550781</v>
      </c>
      <c r="AQ65" s="1">
        <v>30.874107360839844</v>
      </c>
      <c r="AR65" s="1">
        <v>25.370927810668945</v>
      </c>
      <c r="AS65" s="1">
        <v>999.986083984375</v>
      </c>
      <c r="AT65" s="1">
        <v>979.60638427734375</v>
      </c>
      <c r="AU65" s="1">
        <v>20.245815277099609</v>
      </c>
      <c r="AV65" s="1">
        <v>23.144525527954102</v>
      </c>
      <c r="AW65" s="1">
        <v>56.021175384521484</v>
      </c>
      <c r="AX65" s="1">
        <v>64.047691345214844</v>
      </c>
      <c r="AY65" s="1">
        <v>300.159912109375</v>
      </c>
      <c r="AZ65" s="1">
        <v>1700.5372314453125</v>
      </c>
      <c r="BA65" s="1">
        <v>8.1559821963310242E-2</v>
      </c>
      <c r="BB65" s="1">
        <v>99.043708801269531</v>
      </c>
      <c r="BC65" s="1">
        <v>1.8960833549499512</v>
      </c>
      <c r="BD65" s="1">
        <v>-0.23649014532566071</v>
      </c>
      <c r="BE65" s="1">
        <v>0.5</v>
      </c>
      <c r="BF65" s="1">
        <v>-1.355140209197998</v>
      </c>
      <c r="BG65" s="1">
        <v>7.355140209197998</v>
      </c>
      <c r="BH65" s="1">
        <v>1</v>
      </c>
      <c r="BI65" s="1">
        <v>0</v>
      </c>
      <c r="BJ65" s="1">
        <v>0.15999999642372131</v>
      </c>
      <c r="BK65" s="1">
        <v>111115</v>
      </c>
      <c r="BL65">
        <f t="shared" si="479"/>
        <v>1.5007995605468749</v>
      </c>
      <c r="BM65">
        <f t="shared" si="480"/>
        <v>4.4534562013755045E-3</v>
      </c>
      <c r="BN65">
        <f t="shared" si="481"/>
        <v>304.02410736083982</v>
      </c>
      <c r="BO65">
        <f t="shared" si="482"/>
        <v>300.15006866455076</v>
      </c>
      <c r="BP65">
        <f t="shared" si="483"/>
        <v>272.08595094965494</v>
      </c>
      <c r="BQ65">
        <f t="shared" si="484"/>
        <v>0.11825761195676007</v>
      </c>
      <c r="BR65">
        <f t="shared" si="485"/>
        <v>4.4790962806076813</v>
      </c>
      <c r="BS65">
        <f t="shared" si="486"/>
        <v>45.223430491632286</v>
      </c>
      <c r="BT65">
        <f t="shared" si="487"/>
        <v>22.078904963678184</v>
      </c>
      <c r="BU65">
        <f t="shared" si="488"/>
        <v>28.937088012695313</v>
      </c>
      <c r="BV65">
        <f t="shared" si="489"/>
        <v>4.0071549940761244</v>
      </c>
      <c r="BW65">
        <f t="shared" si="490"/>
        <v>0.19481126258734324</v>
      </c>
      <c r="BX65">
        <f t="shared" si="491"/>
        <v>2.2923196467342351</v>
      </c>
      <c r="BY65">
        <f t="shared" si="492"/>
        <v>1.7148353473418894</v>
      </c>
      <c r="BZ65">
        <f t="shared" si="493"/>
        <v>0.1221251889081207</v>
      </c>
      <c r="CA65">
        <f t="shared" si="494"/>
        <v>72.662862231093797</v>
      </c>
      <c r="CB65">
        <f t="shared" si="495"/>
        <v>0.74891753555792229</v>
      </c>
      <c r="CC65">
        <f t="shared" si="496"/>
        <v>50.510240648813188</v>
      </c>
      <c r="CD65">
        <f t="shared" si="497"/>
        <v>975.7955766948819</v>
      </c>
      <c r="CE65">
        <f t="shared" si="498"/>
        <v>1.3573956382985445E-2</v>
      </c>
      <c r="CF65">
        <f t="shared" si="499"/>
        <v>0</v>
      </c>
      <c r="CG65">
        <f t="shared" si="500"/>
        <v>1488.0603421702353</v>
      </c>
      <c r="CH65">
        <f t="shared" si="501"/>
        <v>0</v>
      </c>
      <c r="CI65" t="e">
        <f t="shared" si="502"/>
        <v>#DIV/0!</v>
      </c>
      <c r="CJ65" t="e">
        <f t="shared" si="503"/>
        <v>#DIV/0!</v>
      </c>
    </row>
    <row r="66" spans="1:88" ht="19" customHeight="1" x14ac:dyDescent="0.35">
      <c r="A66" t="s">
        <v>163</v>
      </c>
      <c r="B66" s="1">
        <v>64</v>
      </c>
      <c r="C66" s="1" t="s">
        <v>154</v>
      </c>
      <c r="D66" s="1" t="s">
        <v>0</v>
      </c>
      <c r="E66" s="1">
        <v>0</v>
      </c>
      <c r="F66" s="1" t="s">
        <v>91</v>
      </c>
      <c r="G66" s="1" t="s">
        <v>0</v>
      </c>
      <c r="H66" s="1">
        <v>14807.00008187443</v>
      </c>
      <c r="I66" s="1">
        <v>0</v>
      </c>
      <c r="J66">
        <f t="shared" si="462"/>
        <v>28.176479970873757</v>
      </c>
      <c r="K66">
        <f t="shared" si="463"/>
        <v>0.13937589825758437</v>
      </c>
      <c r="L66">
        <f t="shared" si="464"/>
        <v>907.07521356620566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t="e">
        <f t="shared" si="465"/>
        <v>#DIV/0!</v>
      </c>
      <c r="U66" t="e">
        <f t="shared" si="466"/>
        <v>#DIV/0!</v>
      </c>
      <c r="V66" t="e">
        <f t="shared" si="467"/>
        <v>#DIV/0!</v>
      </c>
      <c r="W66" s="1">
        <v>-1</v>
      </c>
      <c r="X66" s="1">
        <v>0.87</v>
      </c>
      <c r="Y66" s="1">
        <v>0.92</v>
      </c>
      <c r="Z66" s="1">
        <v>10.106160163879395</v>
      </c>
      <c r="AA66">
        <f t="shared" si="468"/>
        <v>0.87505308008193983</v>
      </c>
      <c r="AB66">
        <f t="shared" si="469"/>
        <v>1.9598538667797434E-2</v>
      </c>
      <c r="AC66" t="e">
        <f t="shared" si="470"/>
        <v>#DIV/0!</v>
      </c>
      <c r="AD66" t="e">
        <f t="shared" si="471"/>
        <v>#DIV/0!</v>
      </c>
      <c r="AE66" t="e">
        <f t="shared" si="472"/>
        <v>#DIV/0!</v>
      </c>
      <c r="AF66" s="1">
        <v>0</v>
      </c>
      <c r="AG66" s="1">
        <v>0.5</v>
      </c>
      <c r="AH66" t="e">
        <f t="shared" si="473"/>
        <v>#DIV/0!</v>
      </c>
      <c r="AI66">
        <f t="shared" si="474"/>
        <v>3.4176822661020081</v>
      </c>
      <c r="AJ66">
        <f t="shared" si="475"/>
        <v>2.3797506953821248</v>
      </c>
      <c r="AK66">
        <f t="shared" si="476"/>
        <v>31.407995223999023</v>
      </c>
      <c r="AL66" s="1">
        <v>2</v>
      </c>
      <c r="AM66">
        <f t="shared" si="477"/>
        <v>4.644859790802002</v>
      </c>
      <c r="AN66" s="1">
        <v>1</v>
      </c>
      <c r="AO66">
        <f t="shared" si="478"/>
        <v>9.2897195816040039</v>
      </c>
      <c r="AP66" s="1">
        <v>26.985614776611328</v>
      </c>
      <c r="AQ66" s="1">
        <v>31.407995223999023</v>
      </c>
      <c r="AR66" s="1">
        <v>25.344829559326172</v>
      </c>
      <c r="AS66" s="1">
        <v>1299.79248046875</v>
      </c>
      <c r="AT66" s="1">
        <v>1278.10693359375</v>
      </c>
      <c r="AU66" s="1">
        <v>20.367208480834961</v>
      </c>
      <c r="AV66" s="1">
        <v>22.593069076538086</v>
      </c>
      <c r="AW66" s="1">
        <v>56.407646179199219</v>
      </c>
      <c r="AX66" s="1">
        <v>62.576831817626953</v>
      </c>
      <c r="AY66" s="1">
        <v>300.15054321289063</v>
      </c>
      <c r="AZ66" s="1">
        <v>1701.276123046875</v>
      </c>
      <c r="BA66" s="1">
        <v>8.1601835787296295E-2</v>
      </c>
      <c r="BB66" s="1">
        <v>99.04119873046875</v>
      </c>
      <c r="BC66" s="1">
        <v>1.032088041305542</v>
      </c>
      <c r="BD66" s="1">
        <v>-0.22658079862594604</v>
      </c>
      <c r="BE66" s="1">
        <v>0.5</v>
      </c>
      <c r="BF66" s="1">
        <v>-1.355140209197998</v>
      </c>
      <c r="BG66" s="1">
        <v>7.355140209197998</v>
      </c>
      <c r="BH66" s="1">
        <v>1</v>
      </c>
      <c r="BI66" s="1">
        <v>0</v>
      </c>
      <c r="BJ66" s="1">
        <v>0.15999999642372131</v>
      </c>
      <c r="BK66" s="1">
        <v>111115</v>
      </c>
      <c r="BL66">
        <f t="shared" si="479"/>
        <v>1.5007527160644532</v>
      </c>
      <c r="BM66">
        <f t="shared" si="480"/>
        <v>3.4176822661020081E-3</v>
      </c>
      <c r="BN66">
        <f t="shared" si="481"/>
        <v>304.557995223999</v>
      </c>
      <c r="BO66">
        <f t="shared" si="482"/>
        <v>300.13561477661131</v>
      </c>
      <c r="BP66">
        <f t="shared" si="483"/>
        <v>272.20417360326246</v>
      </c>
      <c r="BQ66">
        <f t="shared" si="484"/>
        <v>0.27423542404027534</v>
      </c>
      <c r="BR66">
        <f t="shared" si="485"/>
        <v>4.6173953397227416</v>
      </c>
      <c r="BS66">
        <f t="shared" si="486"/>
        <v>46.620955712466142</v>
      </c>
      <c r="BT66">
        <f t="shared" si="487"/>
        <v>24.027886635928056</v>
      </c>
      <c r="BU66">
        <f t="shared" si="488"/>
        <v>29.196805000305176</v>
      </c>
      <c r="BV66">
        <f t="shared" si="489"/>
        <v>4.0678016382459425</v>
      </c>
      <c r="BW66">
        <f t="shared" si="490"/>
        <v>0.13731571750571933</v>
      </c>
      <c r="BX66">
        <f t="shared" si="491"/>
        <v>2.2376446443406168</v>
      </c>
      <c r="BY66">
        <f t="shared" si="492"/>
        <v>1.8301569939053257</v>
      </c>
      <c r="BZ66">
        <f t="shared" si="493"/>
        <v>8.6005070145432405E-2</v>
      </c>
      <c r="CA66">
        <f t="shared" si="494"/>
        <v>89.837816490292965</v>
      </c>
      <c r="CB66">
        <f t="shared" si="495"/>
        <v>0.70970213033405083</v>
      </c>
      <c r="CC66">
        <f t="shared" si="496"/>
        <v>47.402774784736266</v>
      </c>
      <c r="CD66">
        <f t="shared" si="497"/>
        <v>1274.012273079346</v>
      </c>
      <c r="CE66">
        <f t="shared" si="498"/>
        <v>1.0483755631785633E-2</v>
      </c>
      <c r="CF66">
        <f t="shared" si="499"/>
        <v>0</v>
      </c>
      <c r="CG66">
        <f t="shared" si="500"/>
        <v>1488.7069115420293</v>
      </c>
      <c r="CH66">
        <f t="shared" si="501"/>
        <v>0</v>
      </c>
      <c r="CI66" t="e">
        <f t="shared" si="502"/>
        <v>#DIV/0!</v>
      </c>
      <c r="CJ66" t="e">
        <f t="shared" si="503"/>
        <v>#DIV/0!</v>
      </c>
    </row>
    <row r="67" spans="1:88" x14ac:dyDescent="0.35">
      <c r="A67" t="s">
        <v>163</v>
      </c>
      <c r="B67" s="1">
        <v>65</v>
      </c>
      <c r="C67" s="1" t="s">
        <v>155</v>
      </c>
      <c r="D67" s="1" t="s">
        <v>0</v>
      </c>
      <c r="E67" s="1">
        <v>0</v>
      </c>
      <c r="F67" s="1" t="s">
        <v>91</v>
      </c>
      <c r="G67" s="1" t="s">
        <v>0</v>
      </c>
      <c r="H67" s="1">
        <v>15029.00008187443</v>
      </c>
      <c r="I67" s="1">
        <v>0</v>
      </c>
      <c r="J67">
        <f t="shared" si="462"/>
        <v>28.412224631570322</v>
      </c>
      <c r="K67">
        <f t="shared" si="463"/>
        <v>9.8024893677522137E-2</v>
      </c>
      <c r="L67">
        <f t="shared" si="464"/>
        <v>1149.2101053151123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t="e">
        <f t="shared" si="465"/>
        <v>#DIV/0!</v>
      </c>
      <c r="U67" t="e">
        <f t="shared" si="466"/>
        <v>#DIV/0!</v>
      </c>
      <c r="V67" t="e">
        <f t="shared" si="467"/>
        <v>#DIV/0!</v>
      </c>
      <c r="W67" s="1">
        <v>-1</v>
      </c>
      <c r="X67" s="1">
        <v>0.87</v>
      </c>
      <c r="Y67" s="1">
        <v>0.92</v>
      </c>
      <c r="Z67" s="1">
        <v>10.106160163879395</v>
      </c>
      <c r="AA67">
        <f t="shared" si="468"/>
        <v>0.87505308008193983</v>
      </c>
      <c r="AB67">
        <f t="shared" si="469"/>
        <v>1.9771266148819855E-2</v>
      </c>
      <c r="AC67" t="e">
        <f t="shared" si="470"/>
        <v>#DIV/0!</v>
      </c>
      <c r="AD67" t="e">
        <f t="shared" si="471"/>
        <v>#DIV/0!</v>
      </c>
      <c r="AE67" t="e">
        <f t="shared" si="472"/>
        <v>#DIV/0!</v>
      </c>
      <c r="AF67" s="1">
        <v>0</v>
      </c>
      <c r="AG67" s="1">
        <v>0.5</v>
      </c>
      <c r="AH67" t="e">
        <f t="shared" si="473"/>
        <v>#DIV/0!</v>
      </c>
      <c r="AI67">
        <f t="shared" si="474"/>
        <v>2.6103959448934435</v>
      </c>
      <c r="AJ67">
        <f t="shared" si="475"/>
        <v>2.5709118006586205</v>
      </c>
      <c r="AK67">
        <f t="shared" si="476"/>
        <v>31.994894027709961</v>
      </c>
      <c r="AL67" s="1">
        <v>2</v>
      </c>
      <c r="AM67">
        <f t="shared" si="477"/>
        <v>4.644859790802002</v>
      </c>
      <c r="AN67" s="1">
        <v>1</v>
      </c>
      <c r="AO67">
        <f t="shared" si="478"/>
        <v>9.2897195816040039</v>
      </c>
      <c r="AP67" s="1">
        <v>27.180152893066406</v>
      </c>
      <c r="AQ67" s="1">
        <v>31.994894027709961</v>
      </c>
      <c r="AR67" s="1">
        <v>25.538967132568359</v>
      </c>
      <c r="AS67" s="1">
        <v>1699.7764892578125</v>
      </c>
      <c r="AT67" s="1">
        <v>1677.9288330078125</v>
      </c>
      <c r="AU67" s="1">
        <v>20.544921875</v>
      </c>
      <c r="AV67" s="1">
        <v>22.245393753051758</v>
      </c>
      <c r="AW67" s="1">
        <v>56.241523742675781</v>
      </c>
      <c r="AX67" s="1">
        <v>60.899925231933594</v>
      </c>
      <c r="AY67" s="1">
        <v>300.19039916992188</v>
      </c>
      <c r="AZ67" s="1">
        <v>1700.0394287109375</v>
      </c>
      <c r="BA67" s="1">
        <v>5.1518067717552185E-2</v>
      </c>
      <c r="BB67" s="1">
        <v>99.022369384765625</v>
      </c>
      <c r="BC67" s="1">
        <v>-0.5400921106338501</v>
      </c>
      <c r="BD67" s="1">
        <v>-0.23002022504806519</v>
      </c>
      <c r="BE67" s="1">
        <v>0.5</v>
      </c>
      <c r="BF67" s="1">
        <v>-1.355140209197998</v>
      </c>
      <c r="BG67" s="1">
        <v>7.355140209197998</v>
      </c>
      <c r="BH67" s="1">
        <v>1</v>
      </c>
      <c r="BI67" s="1">
        <v>0</v>
      </c>
      <c r="BJ67" s="1">
        <v>0.15999999642372131</v>
      </c>
      <c r="BK67" s="1">
        <v>111115</v>
      </c>
      <c r="BL67">
        <f t="shared" si="479"/>
        <v>1.5009519958496094</v>
      </c>
      <c r="BM67">
        <f t="shared" si="480"/>
        <v>2.6103959448934436E-3</v>
      </c>
      <c r="BN67">
        <f t="shared" si="481"/>
        <v>305.14489402770994</v>
      </c>
      <c r="BO67">
        <f t="shared" si="482"/>
        <v>300.33015289306638</v>
      </c>
      <c r="BP67">
        <f t="shared" si="483"/>
        <v>272.00630251393522</v>
      </c>
      <c r="BQ67">
        <f t="shared" si="484"/>
        <v>0.39570529118841952</v>
      </c>
      <c r="BR67">
        <f t="shared" si="485"/>
        <v>4.7737033979828691</v>
      </c>
      <c r="BS67">
        <f t="shared" si="486"/>
        <v>48.20833340630297</v>
      </c>
      <c r="BT67">
        <f t="shared" si="487"/>
        <v>25.962939653251212</v>
      </c>
      <c r="BU67">
        <f t="shared" si="488"/>
        <v>29.587523460388184</v>
      </c>
      <c r="BV67">
        <f t="shared" si="489"/>
        <v>4.1605459380115244</v>
      </c>
      <c r="BW67">
        <f t="shared" si="490"/>
        <v>9.7001337933563594E-2</v>
      </c>
      <c r="BX67">
        <f t="shared" si="491"/>
        <v>2.2027915973242487</v>
      </c>
      <c r="BY67">
        <f t="shared" si="492"/>
        <v>1.9577543406872757</v>
      </c>
      <c r="BZ67">
        <f t="shared" si="493"/>
        <v>6.0716972863410469E-2</v>
      </c>
      <c r="CA67">
        <f t="shared" si="494"/>
        <v>113.79750754921845</v>
      </c>
      <c r="CB67">
        <f t="shared" si="495"/>
        <v>0.68489800205356</v>
      </c>
      <c r="CC67">
        <f t="shared" si="496"/>
        <v>44.760735383588347</v>
      </c>
      <c r="CD67">
        <f t="shared" si="497"/>
        <v>1673.7999136237897</v>
      </c>
      <c r="CE67">
        <f t="shared" si="498"/>
        <v>7.5979933924087565E-3</v>
      </c>
      <c r="CF67">
        <f t="shared" si="499"/>
        <v>0</v>
      </c>
      <c r="CG67">
        <f t="shared" si="500"/>
        <v>1487.6247383542473</v>
      </c>
      <c r="CH67">
        <f t="shared" si="501"/>
        <v>0</v>
      </c>
      <c r="CI67" t="e">
        <f t="shared" si="502"/>
        <v>#DIV/0!</v>
      </c>
      <c r="CJ67" t="e">
        <f t="shared" si="503"/>
        <v>#DIV/0!</v>
      </c>
    </row>
    <row r="68" spans="1:88" x14ac:dyDescent="0.35">
      <c r="A68" t="s">
        <v>163</v>
      </c>
      <c r="B68" s="1">
        <v>66</v>
      </c>
      <c r="C68" s="1" t="s">
        <v>156</v>
      </c>
      <c r="D68" s="1" t="s">
        <v>0</v>
      </c>
      <c r="E68" s="1">
        <v>0</v>
      </c>
      <c r="F68" s="1" t="s">
        <v>91</v>
      </c>
      <c r="G68" s="1" t="s">
        <v>0</v>
      </c>
      <c r="H68" s="1">
        <v>15250.500081908889</v>
      </c>
      <c r="I68" s="1">
        <v>0</v>
      </c>
      <c r="J68">
        <f t="shared" si="462"/>
        <v>28.202585851533936</v>
      </c>
      <c r="K68">
        <f t="shared" si="463"/>
        <v>6.830065082433992E-2</v>
      </c>
      <c r="L68">
        <f t="shared" si="464"/>
        <v>1241.097841106872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t="e">
        <f t="shared" si="465"/>
        <v>#DIV/0!</v>
      </c>
      <c r="U68" t="e">
        <f t="shared" si="466"/>
        <v>#DIV/0!</v>
      </c>
      <c r="V68" t="e">
        <f t="shared" si="467"/>
        <v>#DIV/0!</v>
      </c>
      <c r="W68" s="1">
        <v>-1</v>
      </c>
      <c r="X68" s="1">
        <v>0.87</v>
      </c>
      <c r="Y68" s="1">
        <v>0.92</v>
      </c>
      <c r="Z68" s="1">
        <v>10.106160163879395</v>
      </c>
      <c r="AA68">
        <f t="shared" si="468"/>
        <v>0.87505308008193983</v>
      </c>
      <c r="AB68">
        <f t="shared" si="469"/>
        <v>1.9630802445415915E-2</v>
      </c>
      <c r="AC68" t="e">
        <f t="shared" si="470"/>
        <v>#DIV/0!</v>
      </c>
      <c r="AD68" t="e">
        <f t="shared" si="471"/>
        <v>#DIV/0!</v>
      </c>
      <c r="AE68" t="e">
        <f t="shared" si="472"/>
        <v>#DIV/0!</v>
      </c>
      <c r="AF68" s="1">
        <v>0</v>
      </c>
      <c r="AG68" s="1">
        <v>0.5</v>
      </c>
      <c r="AH68" t="e">
        <f t="shared" si="473"/>
        <v>#DIV/0!</v>
      </c>
      <c r="AI68">
        <f t="shared" si="474"/>
        <v>1.9037341431889336</v>
      </c>
      <c r="AJ68">
        <f t="shared" si="475"/>
        <v>2.6814332036327317</v>
      </c>
      <c r="AK68">
        <f t="shared" si="476"/>
        <v>32.273971557617188</v>
      </c>
      <c r="AL68" s="1">
        <v>2</v>
      </c>
      <c r="AM68">
        <f t="shared" si="477"/>
        <v>4.644859790802002</v>
      </c>
      <c r="AN68" s="1">
        <v>1</v>
      </c>
      <c r="AO68">
        <f t="shared" si="478"/>
        <v>9.2897195816040039</v>
      </c>
      <c r="AP68" s="1">
        <v>27.240234375</v>
      </c>
      <c r="AQ68" s="1">
        <v>32.273971557617188</v>
      </c>
      <c r="AR68" s="1">
        <v>25.619073867797852</v>
      </c>
      <c r="AS68" s="1">
        <v>1999.4630126953125</v>
      </c>
      <c r="AT68" s="1">
        <v>1978.162109375</v>
      </c>
      <c r="AU68" s="1">
        <v>20.658288955688477</v>
      </c>
      <c r="AV68" s="1">
        <v>21.89898681640625</v>
      </c>
      <c r="AW68" s="1">
        <v>56.345844268798828</v>
      </c>
      <c r="AX68" s="1">
        <v>59.732059478759766</v>
      </c>
      <c r="AY68" s="1">
        <v>300.16079711914063</v>
      </c>
      <c r="AZ68" s="1">
        <v>1699.999755859375</v>
      </c>
      <c r="BA68" s="1">
        <v>7.5484395027160645E-2</v>
      </c>
      <c r="BB68" s="1">
        <v>99.009086608886719</v>
      </c>
      <c r="BC68" s="1">
        <v>-2.1661052703857422</v>
      </c>
      <c r="BD68" s="1">
        <v>-0.2280026376247406</v>
      </c>
      <c r="BE68" s="1">
        <v>0.75</v>
      </c>
      <c r="BF68" s="1">
        <v>-1.355140209197998</v>
      </c>
      <c r="BG68" s="1">
        <v>7.355140209197998</v>
      </c>
      <c r="BH68" s="1">
        <v>1</v>
      </c>
      <c r="BI68" s="1">
        <v>0</v>
      </c>
      <c r="BJ68" s="1">
        <v>0.15999999642372131</v>
      </c>
      <c r="BK68" s="1">
        <v>111115</v>
      </c>
      <c r="BL68">
        <f t="shared" si="479"/>
        <v>1.5008039855957029</v>
      </c>
      <c r="BM68">
        <f t="shared" si="480"/>
        <v>1.9037341431889336E-3</v>
      </c>
      <c r="BN68">
        <f t="shared" si="481"/>
        <v>305.42397155761716</v>
      </c>
      <c r="BO68">
        <f t="shared" si="482"/>
        <v>300.39023437499998</v>
      </c>
      <c r="BP68">
        <f t="shared" si="483"/>
        <v>271.99995485782711</v>
      </c>
      <c r="BQ68">
        <f t="shared" si="484"/>
        <v>0.5089380276437715</v>
      </c>
      <c r="BR68">
        <f t="shared" si="485"/>
        <v>4.8496318859851666</v>
      </c>
      <c r="BS68">
        <f t="shared" si="486"/>
        <v>48.981684935066149</v>
      </c>
      <c r="BT68">
        <f t="shared" si="487"/>
        <v>27.082698118659899</v>
      </c>
      <c r="BU68">
        <f t="shared" si="488"/>
        <v>29.757102966308594</v>
      </c>
      <c r="BV68">
        <f t="shared" si="489"/>
        <v>4.201368942825912</v>
      </c>
      <c r="BW68">
        <f t="shared" si="490"/>
        <v>6.7802150202716682E-2</v>
      </c>
      <c r="BX68">
        <f t="shared" si="491"/>
        <v>2.1681986823524348</v>
      </c>
      <c r="BY68">
        <f t="shared" si="492"/>
        <v>2.0331702604734772</v>
      </c>
      <c r="BZ68">
        <f t="shared" si="493"/>
        <v>4.2420850853030712E-2</v>
      </c>
      <c r="CA68">
        <f t="shared" si="494"/>
        <v>122.87996364025263</v>
      </c>
      <c r="CB68">
        <f t="shared" si="495"/>
        <v>0.62739946095671439</v>
      </c>
      <c r="CC68">
        <f t="shared" si="496"/>
        <v>43.095352620032379</v>
      </c>
      <c r="CD68">
        <f t="shared" si="497"/>
        <v>1974.0636551035743</v>
      </c>
      <c r="CE68">
        <f t="shared" si="498"/>
        <v>6.1568449372258064E-3</v>
      </c>
      <c r="CF68">
        <f t="shared" si="499"/>
        <v>0</v>
      </c>
      <c r="CG68">
        <f t="shared" si="500"/>
        <v>1487.5900225032917</v>
      </c>
      <c r="CH68">
        <f t="shared" si="501"/>
        <v>0</v>
      </c>
      <c r="CI68" t="e">
        <f t="shared" si="502"/>
        <v>#DIV/0!</v>
      </c>
      <c r="CJ68" t="e">
        <f t="shared" si="503"/>
        <v>#DIV/0!</v>
      </c>
    </row>
  </sheetData>
  <sortState xmlns:xlrd2="http://schemas.microsoft.com/office/spreadsheetml/2017/richdata2" ref="B59:CJ68">
    <sortCondition ref="AS59:AS68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2017-06-28-bern2-katripe_.xls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2017-07-11T17:13:11Z</dcterms:created>
  <dcterms:modified xsi:type="dcterms:W3CDTF">2022-10-21T22:04:45Z</dcterms:modified>
</cp:coreProperties>
</file>